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d.docs.live.net/8dba73962b2cd367/Documents/Western Rockcastle/2nd DR Revised Responses/"/>
    </mc:Choice>
  </mc:AlternateContent>
  <xr:revisionPtr revIDLastSave="292" documentId="8_{AF413DD3-4EF1-44FA-BF45-601796229B5E}" xr6:coauthVersionLast="47" xr6:coauthVersionMax="47" xr10:uidLastSave="{6DC654AC-7AD2-4156-A9B3-314533EDC0A3}"/>
  <bookViews>
    <workbookView xWindow="-120" yWindow="-120" windowWidth="24240" windowHeight="13020" tabRatio="602" activeTab="1" xr2:uid="{66DCB12E-7761-47D1-A8C5-985704888B5C}"/>
  </bookViews>
  <sheets>
    <sheet name="SAO - DSC" sheetId="3" r:id="rId1"/>
    <sheet name="SAO - Op Ratio" sheetId="50" r:id="rId2"/>
    <sheet name="Adj Rev to Reflect Audit" sheetId="98" r:id="rId3"/>
    <sheet name="Reclass Emp Bonus" sheetId="95" r:id="rId4"/>
    <sheet name="Warrenty Reimb" sheetId="99" r:id="rId5"/>
    <sheet name="Emp Sal &amp; Wages" sheetId="53" r:id="rId6"/>
    <sheet name="Tap-ons" sheetId="79" r:id="rId7"/>
    <sheet name="Decrease In Anthem Premium" sheetId="97" r:id="rId8"/>
    <sheet name="Allowable Emp Insurance" sheetId="93" r:id="rId9"/>
    <sheet name="Retirement" sheetId="94" r:id="rId10"/>
    <sheet name="Emp Benefits Aly Method" sheetId="88" r:id="rId11"/>
    <sheet name="Excess Water Loss" sheetId="23" r:id="rId12"/>
    <sheet name="Mt Vernon Water Works" sheetId="102" r:id="rId13"/>
    <sheet name="Broadhead Water &amp; Sewer" sheetId="103" r:id="rId14"/>
    <sheet name="Southern Madison WD" sheetId="104" r:id="rId15"/>
    <sheet name="Monthly Loss Reports" sheetId="82" r:id="rId16"/>
    <sheet name="Miscellaneous" sheetId="105" r:id="rId17"/>
    <sheet name="Dep Adj" sheetId="67" r:id="rId18"/>
    <sheet name="Dep New Installations" sheetId="96" r:id="rId19"/>
    <sheet name="NARUC Dep Lives" sheetId="55" r:id="rId20"/>
    <sheet name="Debt Sch" sheetId="5" r:id="rId21"/>
    <sheet name="RD 1996" sheetId="68" r:id="rId22"/>
    <sheet name="RD 1999" sheetId="69" r:id="rId23"/>
    <sheet name="RD 2001" sheetId="70" r:id="rId24"/>
    <sheet name="RD 2004" sheetId="73" r:id="rId25"/>
    <sheet name="RD 2006" sheetId="74" r:id="rId26"/>
    <sheet name="RD 2010" sheetId="76" r:id="rId27"/>
    <sheet name="RD 2014" sheetId="77" r:id="rId28"/>
    <sheet name="RD 2024" sheetId="78" r:id="rId29"/>
    <sheet name="Cur Rates 2023" sheetId="84" r:id="rId30"/>
    <sheet name="CurRates CN 2023-00334" sheetId="25" r:id="rId31"/>
    <sheet name="Rates Comp DSC" sheetId="2" r:id="rId32"/>
    <sheet name="Rates Comp OR" sheetId="85" r:id="rId33"/>
    <sheet name="Revised Rate Comp OR" sheetId="100" r:id="rId34"/>
    <sheet name="BA CY 2023 Rates" sheetId="10" r:id="rId35"/>
    <sheet name="CN 2023-000334 Rates" sheetId="83" r:id="rId36"/>
    <sheet name="Prop BA OR" sheetId="86" r:id="rId37"/>
    <sheet name="PropBA DSC" sheetId="39" r:id="rId38"/>
    <sheet name="Table A" sheetId="56" r:id="rId39"/>
    <sheet name="Tble B" sheetId="45" r:id="rId40"/>
    <sheet name="Table C" sheetId="52" r:id="rId41"/>
    <sheet name="Sheet2" sheetId="101" r:id="rId42"/>
    <sheet name="Table D" sheetId="57" r:id="rId43"/>
    <sheet name="Cust Notice" sheetId="65" r:id="rId44"/>
    <sheet name="34x58 Inch" sheetId="58" r:id="rId45"/>
    <sheet name="1-Inch" sheetId="59" r:id="rId46"/>
    <sheet name="1 12-Inch" sheetId="61" r:id="rId47"/>
    <sheet name="2-Inch" sheetId="60" r:id="rId48"/>
  </sheets>
  <definedNames>
    <definedName name="_xlnm.Print_Area" localSheetId="34">'BA CY 2023 Rates'!$A$1:$L$14</definedName>
    <definedName name="_xlnm.Print_Area" localSheetId="30">'CurRates CN 2023-00334'!$C$2:$G$3</definedName>
    <definedName name="_xlnm.Print_Area" localSheetId="20">'Debt Sch'!$C$2:$H$7</definedName>
    <definedName name="_xlnm.Print_Area" localSheetId="31">'Rates Comp DSC'!#REF!</definedName>
    <definedName name="_xlnm.Print_Area" localSheetId="0">'SAO - DSC'!$B$5:$V$58</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9" i="50" l="1"/>
  <c r="U57" i="50"/>
  <c r="U56" i="50"/>
  <c r="U55" i="50"/>
  <c r="U54" i="50"/>
  <c r="U52" i="50"/>
  <c r="U58" i="50"/>
  <c r="U51" i="50"/>
  <c r="U53" i="50" s="1"/>
  <c r="U49" i="50"/>
  <c r="S57" i="50"/>
  <c r="U45" i="50"/>
  <c r="U41" i="50"/>
  <c r="U40" i="50"/>
  <c r="U39" i="50"/>
  <c r="K37" i="105"/>
  <c r="K35" i="105"/>
  <c r="M36" i="105"/>
  <c r="I35" i="105"/>
  <c r="I37" i="105" s="1"/>
  <c r="M34" i="105"/>
  <c r="M33" i="105"/>
  <c r="M32" i="105"/>
  <c r="M31" i="105"/>
  <c r="M30" i="105"/>
  <c r="M29" i="105"/>
  <c r="M28" i="105"/>
  <c r="M27" i="105"/>
  <c r="M26" i="105"/>
  <c r="M25" i="105"/>
  <c r="M24" i="105"/>
  <c r="M23" i="105"/>
  <c r="M22" i="105"/>
  <c r="M21" i="105"/>
  <c r="M20" i="105"/>
  <c r="M19" i="105"/>
  <c r="M18" i="105"/>
  <c r="M17" i="105"/>
  <c r="M16" i="105"/>
  <c r="M15" i="105"/>
  <c r="M14" i="105"/>
  <c r="M13" i="105"/>
  <c r="M12" i="105"/>
  <c r="M11" i="105"/>
  <c r="M10" i="105"/>
  <c r="M9" i="105"/>
  <c r="M8" i="105"/>
  <c r="M7" i="105"/>
  <c r="Y39" i="50"/>
  <c r="S39" i="50"/>
  <c r="M44" i="50"/>
  <c r="M42" i="50"/>
  <c r="M40" i="50"/>
  <c r="M39" i="50"/>
  <c r="M38" i="50"/>
  <c r="M37" i="50"/>
  <c r="M36" i="50"/>
  <c r="M35" i="50"/>
  <c r="M34" i="50"/>
  <c r="M33" i="50"/>
  <c r="M32" i="50"/>
  <c r="M31" i="50"/>
  <c r="M30" i="50"/>
  <c r="M29" i="50"/>
  <c r="M26" i="50"/>
  <c r="M25" i="50"/>
  <c r="M23" i="50"/>
  <c r="M17" i="50"/>
  <c r="M18" i="50"/>
  <c r="M16" i="50"/>
  <c r="M13" i="50"/>
  <c r="Y52" i="50"/>
  <c r="S55" i="50"/>
  <c r="Y55" i="50" s="1"/>
  <c r="S56" i="50"/>
  <c r="Y56" i="50" s="1"/>
  <c r="S54" i="50"/>
  <c r="Y54" i="50" s="1"/>
  <c r="S52" i="50"/>
  <c r="U30" i="50"/>
  <c r="U29" i="50"/>
  <c r="Y70" i="50"/>
  <c r="Y68" i="50"/>
  <c r="Y66" i="50"/>
  <c r="Y65" i="50"/>
  <c r="U19" i="50"/>
  <c r="F48" i="23"/>
  <c r="D48" i="23"/>
  <c r="J26" i="23"/>
  <c r="L21" i="23"/>
  <c r="J21" i="23"/>
  <c r="L10" i="23"/>
  <c r="L11" i="23"/>
  <c r="L12" i="23"/>
  <c r="L13" i="23"/>
  <c r="L14" i="23"/>
  <c r="L15" i="23"/>
  <c r="L16" i="23"/>
  <c r="L17" i="23"/>
  <c r="L18" i="23"/>
  <c r="L19" i="23"/>
  <c r="L20" i="23"/>
  <c r="L9" i="23"/>
  <c r="F9" i="23"/>
  <c r="U46" i="50" l="1"/>
  <c r="M35" i="105"/>
  <c r="M37" i="105" s="1"/>
  <c r="Y67" i="50"/>
  <c r="Y69" i="50"/>
  <c r="Y71" i="50" s="1"/>
  <c r="Q19" i="3"/>
  <c r="H27" i="23" l="1"/>
  <c r="F26" i="23" l="1"/>
  <c r="F10" i="23"/>
  <c r="F11" i="23"/>
  <c r="F12" i="23"/>
  <c r="F13" i="23"/>
  <c r="F14" i="23"/>
  <c r="H14" i="23" s="1"/>
  <c r="F15" i="23"/>
  <c r="F16" i="23"/>
  <c r="F17" i="23"/>
  <c r="F18" i="23"/>
  <c r="F19" i="23"/>
  <c r="F20" i="23"/>
  <c r="C17" i="104"/>
  <c r="H10" i="23"/>
  <c r="H11" i="23"/>
  <c r="H12" i="23"/>
  <c r="H13" i="23"/>
  <c r="H15" i="23"/>
  <c r="H16" i="23"/>
  <c r="H17" i="23"/>
  <c r="H18" i="23"/>
  <c r="H19" i="23"/>
  <c r="H20" i="23"/>
  <c r="H9" i="23"/>
  <c r="D20" i="23"/>
  <c r="D10" i="23"/>
  <c r="D11" i="23"/>
  <c r="D12" i="23"/>
  <c r="D13" i="23"/>
  <c r="D14" i="23"/>
  <c r="D15" i="23"/>
  <c r="D16" i="23"/>
  <c r="D17" i="23"/>
  <c r="D18" i="23"/>
  <c r="D19" i="23"/>
  <c r="D9" i="23"/>
  <c r="G17" i="103"/>
  <c r="E17" i="103"/>
  <c r="C17" i="103"/>
  <c r="I16" i="103"/>
  <c r="I15" i="103"/>
  <c r="I14" i="103"/>
  <c r="I13" i="103"/>
  <c r="I12" i="103"/>
  <c r="I11" i="103"/>
  <c r="I10" i="103"/>
  <c r="I9" i="103"/>
  <c r="I8" i="103"/>
  <c r="I7" i="103"/>
  <c r="I6" i="103"/>
  <c r="I5" i="103"/>
  <c r="B10" i="23"/>
  <c r="B11" i="23"/>
  <c r="B12" i="23"/>
  <c r="B13" i="23"/>
  <c r="B14" i="23"/>
  <c r="B15" i="23"/>
  <c r="B16" i="23"/>
  <c r="B17" i="23"/>
  <c r="B18" i="23"/>
  <c r="B19" i="23"/>
  <c r="B20" i="23"/>
  <c r="B9" i="23"/>
  <c r="E17" i="102"/>
  <c r="M17" i="102"/>
  <c r="K17" i="102"/>
  <c r="I17" i="102"/>
  <c r="G17" i="102"/>
  <c r="C17" i="102"/>
  <c r="O7" i="102"/>
  <c r="O8" i="102"/>
  <c r="O9" i="102"/>
  <c r="O10" i="102"/>
  <c r="O11" i="102"/>
  <c r="O12" i="102"/>
  <c r="O13" i="102"/>
  <c r="O14" i="102"/>
  <c r="O15" i="102"/>
  <c r="O16" i="102"/>
  <c r="O6" i="102"/>
  <c r="O5" i="102"/>
  <c r="I17" i="103" l="1"/>
  <c r="O17" i="102"/>
  <c r="F14" i="10"/>
  <c r="O34" i="50" l="1"/>
  <c r="O35" i="50"/>
  <c r="O36" i="50"/>
  <c r="O37" i="50"/>
  <c r="O38" i="50"/>
  <c r="G37" i="50"/>
  <c r="S37" i="50" s="1"/>
  <c r="Y37" i="50" s="1"/>
  <c r="G38" i="50"/>
  <c r="S38" i="50" s="1"/>
  <c r="Y38" i="50" s="1"/>
  <c r="G40" i="50"/>
  <c r="G34" i="50"/>
  <c r="G35" i="50"/>
  <c r="G36" i="50"/>
  <c r="S36" i="50" s="1"/>
  <c r="Y36" i="50" s="1"/>
  <c r="G30" i="50"/>
  <c r="G31" i="50"/>
  <c r="G32" i="50"/>
  <c r="G33" i="50"/>
  <c r="S40" i="50" l="1"/>
  <c r="Y40" i="50" s="1"/>
  <c r="S34" i="50"/>
  <c r="Y34" i="50" s="1"/>
  <c r="S35" i="50"/>
  <c r="Y35" i="50" s="1"/>
  <c r="D29" i="101"/>
  <c r="D25" i="101"/>
  <c r="D20" i="101"/>
  <c r="D14" i="101"/>
  <c r="C3" i="101"/>
  <c r="J30" i="100"/>
  <c r="D30" i="100"/>
  <c r="R29" i="100"/>
  <c r="F29" i="100"/>
  <c r="P29" i="100" s="1"/>
  <c r="J26" i="100"/>
  <c r="D26" i="100"/>
  <c r="R24" i="100"/>
  <c r="F24" i="100"/>
  <c r="P24" i="100" s="1"/>
  <c r="J21" i="100"/>
  <c r="D21" i="100"/>
  <c r="F20" i="100"/>
  <c r="F25" i="100" s="1"/>
  <c r="R18" i="100"/>
  <c r="P18" i="100"/>
  <c r="F18" i="100"/>
  <c r="F15" i="100"/>
  <c r="F21" i="100" s="1"/>
  <c r="F26" i="100" s="1"/>
  <c r="F30" i="100" s="1"/>
  <c r="D15" i="100"/>
  <c r="P14" i="100"/>
  <c r="F14" i="100"/>
  <c r="P13" i="100"/>
  <c r="F13" i="100"/>
  <c r="F19" i="100" s="1"/>
  <c r="F12" i="100"/>
  <c r="P12" i="100" s="1"/>
  <c r="P11" i="100"/>
  <c r="F11" i="100"/>
  <c r="C5" i="100"/>
  <c r="P15" i="100" l="1"/>
  <c r="I7" i="99" l="1"/>
  <c r="O17" i="3" s="1"/>
  <c r="G17" i="98"/>
  <c r="I18" i="3" s="1"/>
  <c r="E17" i="98"/>
  <c r="E16" i="98"/>
  <c r="E15" i="98"/>
  <c r="G15" i="98" s="1"/>
  <c r="I16" i="3" s="1"/>
  <c r="E14" i="98"/>
  <c r="C16" i="98"/>
  <c r="G16" i="98" s="1"/>
  <c r="I17" i="3" s="1"/>
  <c r="C14" i="98"/>
  <c r="G14" i="98" s="1"/>
  <c r="I13" i="3" s="1"/>
  <c r="J8" i="98"/>
  <c r="C8" i="98"/>
  <c r="E18" i="98" l="1"/>
  <c r="G18" i="98"/>
  <c r="C18" i="98"/>
  <c r="M36" i="97" l="1"/>
  <c r="M10" i="97"/>
  <c r="K28" i="97"/>
  <c r="K30" i="97" s="1"/>
  <c r="K32" i="97" s="1"/>
  <c r="I28" i="97"/>
  <c r="I30" i="97" s="1"/>
  <c r="I32" i="97" s="1"/>
  <c r="G28" i="97"/>
  <c r="G30" i="97" s="1"/>
  <c r="G32" i="97" s="1"/>
  <c r="M27" i="97"/>
  <c r="M26" i="97"/>
  <c r="M25" i="97"/>
  <c r="M24" i="97"/>
  <c r="M23" i="97"/>
  <c r="M22" i="97"/>
  <c r="M21" i="97"/>
  <c r="M20" i="97"/>
  <c r="M19" i="97"/>
  <c r="M28" i="97" l="1"/>
  <c r="M30" i="97" s="1"/>
  <c r="M32" i="97" s="1"/>
  <c r="M35" i="97" s="1"/>
  <c r="M37" i="97" s="1"/>
  <c r="O26" i="3" s="1"/>
  <c r="C157" i="56" l="1"/>
  <c r="C102" i="56"/>
  <c r="C55" i="56"/>
  <c r="R14" i="2"/>
  <c r="R15" i="2" s="1"/>
  <c r="R13" i="2"/>
  <c r="H33" i="93"/>
  <c r="O42" i="3"/>
  <c r="O43" i="50" s="1"/>
  <c r="F11" i="96"/>
  <c r="F10" i="96"/>
  <c r="F9" i="96"/>
  <c r="U25" i="3"/>
  <c r="U29" i="3"/>
  <c r="U30" i="3"/>
  <c r="U32" i="3"/>
  <c r="U33" i="3"/>
  <c r="U34" i="3"/>
  <c r="U35" i="3"/>
  <c r="U36" i="3"/>
  <c r="U37" i="3"/>
  <c r="U38" i="3"/>
  <c r="U39" i="3"/>
  <c r="U49" i="3"/>
  <c r="U63" i="3" s="1"/>
  <c r="U50" i="3"/>
  <c r="U62" i="3"/>
  <c r="L15" i="94" l="1"/>
  <c r="L9" i="94"/>
  <c r="A1" i="94"/>
  <c r="L33" i="93"/>
  <c r="H32" i="93"/>
  <c r="L32" i="93" s="1"/>
  <c r="H31" i="93"/>
  <c r="L31" i="93" s="1"/>
  <c r="J20" i="93"/>
  <c r="J22" i="93" s="1"/>
  <c r="J24" i="93" s="1"/>
  <c r="H35" i="93" s="1"/>
  <c r="L35" i="93" s="1"/>
  <c r="H20" i="93"/>
  <c r="H22" i="93" s="1"/>
  <c r="H24" i="93" s="1"/>
  <c r="F20" i="93"/>
  <c r="F22" i="93" s="1"/>
  <c r="F24" i="93" s="1"/>
  <c r="H34" i="93" s="1"/>
  <c r="L34" i="93" s="1"/>
  <c r="L19" i="93"/>
  <c r="L18" i="93"/>
  <c r="L17" i="93"/>
  <c r="L16" i="93"/>
  <c r="L15" i="93"/>
  <c r="L14" i="93"/>
  <c r="L13" i="93"/>
  <c r="L12" i="93"/>
  <c r="L11" i="93"/>
  <c r="A1" i="93"/>
  <c r="I26" i="3"/>
  <c r="I23" i="3"/>
  <c r="L17" i="95"/>
  <c r="L16" i="95"/>
  <c r="L12" i="95"/>
  <c r="L11" i="95"/>
  <c r="L9" i="95"/>
  <c r="A1" i="95"/>
  <c r="L20" i="93" l="1"/>
  <c r="L22" i="93" s="1"/>
  <c r="L24" i="93" s="1"/>
  <c r="M35" i="93"/>
  <c r="K36" i="93" s="1"/>
  <c r="E37" i="93" s="1"/>
  <c r="L36" i="93"/>
  <c r="H36" i="93"/>
  <c r="L37" i="93" s="1"/>
  <c r="L13" i="95"/>
  <c r="L38" i="93" l="1"/>
  <c r="O27" i="3" s="1"/>
  <c r="O25" i="50" l="1"/>
  <c r="O29" i="50"/>
  <c r="O30" i="50"/>
  <c r="S30" i="50" s="1"/>
  <c r="Y30" i="50" s="1"/>
  <c r="O32" i="50"/>
  <c r="S32" i="50" s="1"/>
  <c r="Y32" i="50" s="1"/>
  <c r="O33" i="50"/>
  <c r="S33" i="50" s="1"/>
  <c r="Y33" i="50" s="1"/>
  <c r="O16" i="50"/>
  <c r="O17" i="50"/>
  <c r="O18" i="50"/>
  <c r="I40" i="3"/>
  <c r="I44" i="3" s="1"/>
  <c r="Q20" i="53"/>
  <c r="L12" i="94" s="1"/>
  <c r="L14" i="94" s="1"/>
  <c r="L16" i="94" s="1"/>
  <c r="O28" i="3" s="1"/>
  <c r="M41" i="3"/>
  <c r="M43" i="3"/>
  <c r="M39" i="3"/>
  <c r="M38" i="3"/>
  <c r="M37" i="3"/>
  <c r="M36" i="3"/>
  <c r="M35" i="3"/>
  <c r="M34" i="3"/>
  <c r="M33" i="3"/>
  <c r="M32" i="3"/>
  <c r="M31" i="3"/>
  <c r="M30" i="3"/>
  <c r="M29" i="3"/>
  <c r="M25" i="3"/>
  <c r="I26" i="50"/>
  <c r="I29" i="50"/>
  <c r="I44" i="50"/>
  <c r="I42" i="50"/>
  <c r="I40" i="50"/>
  <c r="I38" i="50"/>
  <c r="I37" i="50"/>
  <c r="I36" i="50"/>
  <c r="I35" i="50"/>
  <c r="I33" i="50"/>
  <c r="I32" i="50"/>
  <c r="I31" i="50"/>
  <c r="I30" i="50"/>
  <c r="I25" i="50"/>
  <c r="I18" i="50"/>
  <c r="I16" i="50"/>
  <c r="I13" i="50"/>
  <c r="I17" i="50"/>
  <c r="R65" i="88"/>
  <c r="R66" i="88"/>
  <c r="R64" i="88"/>
  <c r="F27" i="88"/>
  <c r="F29" i="88" s="1"/>
  <c r="H65" i="88"/>
  <c r="L65" i="88" s="1"/>
  <c r="N65" i="88" s="1"/>
  <c r="H64" i="88"/>
  <c r="J45" i="88"/>
  <c r="J47" i="88" s="1"/>
  <c r="J49" i="88" s="1"/>
  <c r="H45" i="88"/>
  <c r="H47" i="88" s="1"/>
  <c r="H49" i="88" s="1"/>
  <c r="F45" i="88"/>
  <c r="F47" i="88" s="1"/>
  <c r="F49" i="88" s="1"/>
  <c r="H66" i="88" s="1"/>
  <c r="L66" i="88" s="1"/>
  <c r="N66" i="88" s="1"/>
  <c r="L44" i="88"/>
  <c r="L43" i="88"/>
  <c r="L42" i="88"/>
  <c r="L41" i="88"/>
  <c r="L40" i="88"/>
  <c r="L39" i="88"/>
  <c r="L38" i="88"/>
  <c r="L37" i="88"/>
  <c r="L36" i="88"/>
  <c r="A1" i="88"/>
  <c r="M17" i="3" l="1"/>
  <c r="U17" i="3" s="1"/>
  <c r="I19" i="50"/>
  <c r="I23" i="50"/>
  <c r="I41" i="50" s="1"/>
  <c r="I45" i="50" s="1"/>
  <c r="I19" i="3"/>
  <c r="I45" i="3" s="1"/>
  <c r="M23" i="3"/>
  <c r="M13" i="3"/>
  <c r="M26" i="3"/>
  <c r="L45" i="88"/>
  <c r="L47" i="88" s="1"/>
  <c r="L49" i="88" s="1"/>
  <c r="L51" i="88" s="1"/>
  <c r="K67" i="88"/>
  <c r="L64" i="88"/>
  <c r="H67" i="88"/>
  <c r="I46" i="50" l="1"/>
  <c r="S17" i="50"/>
  <c r="Y17" i="50" s="1"/>
  <c r="M40" i="3"/>
  <c r="M44" i="3" s="1"/>
  <c r="H12" i="10"/>
  <c r="L67" i="88"/>
  <c r="N64" i="88"/>
  <c r="L52" i="88" l="1"/>
  <c r="L53" i="88" s="1"/>
  <c r="L72" i="88" s="1"/>
  <c r="M41" i="50"/>
  <c r="M45" i="50" s="1"/>
  <c r="L73" i="88"/>
  <c r="S14" i="65" l="1"/>
  <c r="H21" i="23"/>
  <c r="F21" i="23"/>
  <c r="H25" i="23" l="1"/>
  <c r="H31" i="23" s="1"/>
  <c r="F25" i="23"/>
  <c r="F31" i="23" s="1"/>
  <c r="F28" i="23"/>
  <c r="F30" i="23" s="1"/>
  <c r="F32" i="23" l="1"/>
  <c r="F34" i="23" s="1"/>
  <c r="F36" i="23" s="1"/>
  <c r="H28" i="23"/>
  <c r="H30" i="23" s="1"/>
  <c r="H32" i="23" s="1"/>
  <c r="H34" i="23" s="1"/>
  <c r="H36" i="23" s="1"/>
  <c r="H32" i="65"/>
  <c r="F24" i="65"/>
  <c r="F23" i="65"/>
  <c r="F20" i="65"/>
  <c r="F19" i="65"/>
  <c r="F18" i="65"/>
  <c r="F15" i="65"/>
  <c r="F14" i="65"/>
  <c r="F13" i="65"/>
  <c r="F12" i="65"/>
  <c r="F7" i="65"/>
  <c r="F8" i="65"/>
  <c r="F9" i="65"/>
  <c r="F6" i="65"/>
  <c r="F5" i="65"/>
  <c r="D24" i="65"/>
  <c r="D20" i="65"/>
  <c r="D15" i="65"/>
  <c r="D9" i="65"/>
  <c r="C7" i="57"/>
  <c r="N11" i="60"/>
  <c r="N12" i="60"/>
  <c r="N13" i="60"/>
  <c r="N14" i="60"/>
  <c r="N15" i="60"/>
  <c r="D10" i="60"/>
  <c r="D9" i="60"/>
  <c r="B10" i="60"/>
  <c r="E37" i="57"/>
  <c r="E38" i="57"/>
  <c r="E39" i="57"/>
  <c r="E40" i="57"/>
  <c r="E41" i="57"/>
  <c r="E36" i="57"/>
  <c r="O14" i="61"/>
  <c r="O15" i="61"/>
  <c r="D11" i="61"/>
  <c r="D10" i="61"/>
  <c r="D9" i="61"/>
  <c r="B11" i="61"/>
  <c r="S30" i="59"/>
  <c r="S29" i="59"/>
  <c r="S28" i="59"/>
  <c r="S27" i="59"/>
  <c r="S26" i="59"/>
  <c r="S25" i="59"/>
  <c r="S24" i="59"/>
  <c r="S23" i="59"/>
  <c r="S22" i="59"/>
  <c r="S21" i="59"/>
  <c r="S11" i="59"/>
  <c r="S12" i="59"/>
  <c r="S13" i="59"/>
  <c r="S14" i="59"/>
  <c r="S15" i="59"/>
  <c r="S16" i="59"/>
  <c r="S17" i="59"/>
  <c r="S18" i="59"/>
  <c r="S19" i="59"/>
  <c r="S10" i="59"/>
  <c r="L22" i="59"/>
  <c r="L23" i="59"/>
  <c r="L24" i="59"/>
  <c r="L25" i="59"/>
  <c r="L26" i="59"/>
  <c r="L27" i="59"/>
  <c r="L28" i="59"/>
  <c r="L29" i="59"/>
  <c r="L30" i="59"/>
  <c r="L21" i="59"/>
  <c r="D11" i="59"/>
  <c r="D12" i="59"/>
  <c r="D10" i="59"/>
  <c r="D9" i="59"/>
  <c r="B12" i="59"/>
  <c r="X19" i="58"/>
  <c r="T30" i="58"/>
  <c r="T29" i="58"/>
  <c r="T28" i="58"/>
  <c r="T27" i="58"/>
  <c r="T26" i="58"/>
  <c r="T25" i="58"/>
  <c r="T24" i="58"/>
  <c r="T23" i="58"/>
  <c r="T22" i="58"/>
  <c r="T21" i="58"/>
  <c r="T11" i="58"/>
  <c r="T12" i="58"/>
  <c r="T13" i="58"/>
  <c r="T14" i="58"/>
  <c r="T15" i="58"/>
  <c r="T16" i="58"/>
  <c r="T17" i="58"/>
  <c r="T18" i="58"/>
  <c r="T19" i="58"/>
  <c r="T10" i="58"/>
  <c r="L22" i="58"/>
  <c r="L23" i="58"/>
  <c r="L24" i="58"/>
  <c r="L25" i="58"/>
  <c r="L26" i="58"/>
  <c r="L27" i="58"/>
  <c r="L28" i="58"/>
  <c r="L29" i="58"/>
  <c r="L30" i="58"/>
  <c r="L21" i="58"/>
  <c r="Y11" i="58"/>
  <c r="Y12" i="58"/>
  <c r="Y13" i="58"/>
  <c r="Y14" i="58"/>
  <c r="Y15" i="58"/>
  <c r="Y16" i="58"/>
  <c r="Y17" i="58"/>
  <c r="Y18" i="58"/>
  <c r="Y10" i="58"/>
  <c r="Y8" i="58"/>
  <c r="B13" i="58"/>
  <c r="C5" i="52"/>
  <c r="V21" i="52"/>
  <c r="T30" i="52"/>
  <c r="T26" i="52"/>
  <c r="T21" i="52"/>
  <c r="T15" i="52"/>
  <c r="F30" i="52"/>
  <c r="V30" i="52" s="1"/>
  <c r="F29" i="52"/>
  <c r="V29" i="52" s="1"/>
  <c r="F26" i="52"/>
  <c r="V26" i="52" s="1"/>
  <c r="F25" i="52"/>
  <c r="V25" i="52" s="1"/>
  <c r="F24" i="52"/>
  <c r="V24" i="52" s="1"/>
  <c r="F21" i="52"/>
  <c r="F20" i="52"/>
  <c r="V20" i="52" s="1"/>
  <c r="F19" i="52"/>
  <c r="V19" i="52" s="1"/>
  <c r="F18" i="52"/>
  <c r="V18" i="52" s="1"/>
  <c r="F13" i="52"/>
  <c r="F14" i="52"/>
  <c r="F15" i="52"/>
  <c r="F12" i="52"/>
  <c r="F11" i="52"/>
  <c r="D30" i="52"/>
  <c r="D26" i="52"/>
  <c r="D21" i="52"/>
  <c r="D15" i="52"/>
  <c r="H114" i="45"/>
  <c r="F114" i="45"/>
  <c r="D114" i="45"/>
  <c r="G113" i="45"/>
  <c r="E113" i="45"/>
  <c r="I113" i="45" s="1"/>
  <c r="G112" i="45"/>
  <c r="E112" i="45"/>
  <c r="I112" i="45" s="1"/>
  <c r="G111" i="45"/>
  <c r="E111" i="45"/>
  <c r="I111" i="45" s="1"/>
  <c r="G110" i="45"/>
  <c r="G115" i="45" s="1"/>
  <c r="E110" i="45"/>
  <c r="G109" i="45"/>
  <c r="E109" i="45"/>
  <c r="H102" i="45"/>
  <c r="F102" i="45"/>
  <c r="D102" i="45"/>
  <c r="G101" i="45"/>
  <c r="E101" i="45"/>
  <c r="G100" i="45"/>
  <c r="E100" i="45"/>
  <c r="G99" i="45"/>
  <c r="E99" i="45"/>
  <c r="I99" i="45" s="1"/>
  <c r="G98" i="45"/>
  <c r="G103" i="45" s="1"/>
  <c r="E98" i="45"/>
  <c r="G97" i="45"/>
  <c r="E97" i="45"/>
  <c r="I97" i="45" s="1"/>
  <c r="H90" i="45"/>
  <c r="F90" i="45"/>
  <c r="D90" i="45"/>
  <c r="G89" i="45"/>
  <c r="E89" i="45"/>
  <c r="G88" i="45"/>
  <c r="E88" i="45"/>
  <c r="G87" i="45"/>
  <c r="E87" i="45"/>
  <c r="I87" i="45" s="1"/>
  <c r="G86" i="45"/>
  <c r="E86" i="45"/>
  <c r="G85" i="45"/>
  <c r="E85" i="45"/>
  <c r="H78" i="45"/>
  <c r="F78" i="45"/>
  <c r="D78" i="45"/>
  <c r="G77" i="45"/>
  <c r="E77" i="45"/>
  <c r="G76" i="45"/>
  <c r="E76" i="45"/>
  <c r="I76" i="45" s="1"/>
  <c r="G75" i="45"/>
  <c r="E75" i="45"/>
  <c r="G74" i="45"/>
  <c r="E74" i="45"/>
  <c r="E79" i="45" s="1"/>
  <c r="G73" i="45"/>
  <c r="E73" i="45"/>
  <c r="H66" i="45"/>
  <c r="F66" i="45"/>
  <c r="D66" i="45"/>
  <c r="G65" i="45"/>
  <c r="E65" i="45"/>
  <c r="G64" i="45"/>
  <c r="E64" i="45"/>
  <c r="G63" i="45"/>
  <c r="E63" i="45"/>
  <c r="G62" i="45"/>
  <c r="G67" i="45" s="1"/>
  <c r="E62" i="45"/>
  <c r="G61" i="45"/>
  <c r="E61" i="45"/>
  <c r="I61" i="45" s="1"/>
  <c r="H52" i="45"/>
  <c r="F52" i="45"/>
  <c r="D52" i="45"/>
  <c r="G51" i="45"/>
  <c r="E51" i="45"/>
  <c r="I51" i="45" s="1"/>
  <c r="G50" i="45"/>
  <c r="E50" i="45"/>
  <c r="G49" i="45"/>
  <c r="E49" i="45"/>
  <c r="I49" i="45" s="1"/>
  <c r="G48" i="45"/>
  <c r="E48" i="45"/>
  <c r="G47" i="45"/>
  <c r="E47" i="45"/>
  <c r="D41" i="45"/>
  <c r="G40" i="45"/>
  <c r="E40" i="45"/>
  <c r="G39" i="45"/>
  <c r="E39" i="45"/>
  <c r="G38" i="45"/>
  <c r="E38" i="45"/>
  <c r="I37" i="45"/>
  <c r="F37" i="45" s="1"/>
  <c r="H37" i="45" s="1"/>
  <c r="G37" i="45"/>
  <c r="E37" i="45"/>
  <c r="G36" i="45"/>
  <c r="E36" i="45"/>
  <c r="D30" i="45"/>
  <c r="G29" i="45"/>
  <c r="E29" i="45"/>
  <c r="G28" i="45"/>
  <c r="E28" i="45"/>
  <c r="G27" i="45"/>
  <c r="E27" i="45"/>
  <c r="I27" i="45" s="1"/>
  <c r="F27" i="45" s="1"/>
  <c r="H27" i="45" s="1"/>
  <c r="G26" i="45"/>
  <c r="E26" i="45"/>
  <c r="G25" i="45"/>
  <c r="E25" i="45"/>
  <c r="C5" i="45"/>
  <c r="R317" i="56"/>
  <c r="R316" i="56"/>
  <c r="R315" i="56"/>
  <c r="R314" i="56"/>
  <c r="R313" i="56"/>
  <c r="R312" i="56"/>
  <c r="R311" i="56"/>
  <c r="R310" i="56"/>
  <c r="R309" i="56"/>
  <c r="R308" i="56"/>
  <c r="R307" i="56"/>
  <c r="R306" i="56"/>
  <c r="R305" i="56"/>
  <c r="P304" i="56"/>
  <c r="N304" i="56"/>
  <c r="L304" i="56"/>
  <c r="I304" i="56"/>
  <c r="G304" i="56"/>
  <c r="E304" i="56"/>
  <c r="R303" i="56"/>
  <c r="R302" i="56"/>
  <c r="R301" i="56"/>
  <c r="R300" i="56"/>
  <c r="R299" i="56"/>
  <c r="R298" i="56"/>
  <c r="R297" i="56"/>
  <c r="R296" i="56"/>
  <c r="R295" i="56"/>
  <c r="R294" i="56"/>
  <c r="R293" i="56"/>
  <c r="R292" i="56"/>
  <c r="R291" i="56"/>
  <c r="R290" i="56"/>
  <c r="R289" i="56"/>
  <c r="R174" i="56"/>
  <c r="P170" i="56"/>
  <c r="R170" i="56" s="1"/>
  <c r="N170" i="56"/>
  <c r="L170" i="56"/>
  <c r="I170" i="56"/>
  <c r="G170" i="56"/>
  <c r="E170" i="56"/>
  <c r="P169" i="56"/>
  <c r="N169" i="56"/>
  <c r="L169" i="56"/>
  <c r="I169" i="56"/>
  <c r="G169" i="56"/>
  <c r="E169" i="56"/>
  <c r="P168" i="56"/>
  <c r="R168" i="56" s="1"/>
  <c r="N168" i="56"/>
  <c r="L168" i="56"/>
  <c r="I168" i="56"/>
  <c r="G168" i="56"/>
  <c r="E168" i="56"/>
  <c r="P167" i="56"/>
  <c r="N167" i="56"/>
  <c r="L167" i="56"/>
  <c r="I167" i="56"/>
  <c r="G167" i="56"/>
  <c r="E167" i="56"/>
  <c r="P166" i="56"/>
  <c r="R166" i="56" s="1"/>
  <c r="N166" i="56"/>
  <c r="L166" i="56"/>
  <c r="I166" i="56"/>
  <c r="G166" i="56"/>
  <c r="E166" i="56"/>
  <c r="P165" i="56"/>
  <c r="N165" i="56"/>
  <c r="L165" i="56"/>
  <c r="I165" i="56"/>
  <c r="G165" i="56"/>
  <c r="E165" i="56"/>
  <c r="P164" i="56"/>
  <c r="R164" i="56" s="1"/>
  <c r="N164" i="56"/>
  <c r="L164" i="56"/>
  <c r="I164" i="56"/>
  <c r="G164" i="56"/>
  <c r="E164" i="56"/>
  <c r="P163" i="56"/>
  <c r="N163" i="56"/>
  <c r="L163" i="56"/>
  <c r="I163" i="56"/>
  <c r="G163" i="56"/>
  <c r="E163" i="56"/>
  <c r="P162" i="56"/>
  <c r="R162" i="56" s="1"/>
  <c r="N162" i="56"/>
  <c r="L162" i="56"/>
  <c r="I162" i="56"/>
  <c r="G162" i="56"/>
  <c r="E162" i="56"/>
  <c r="P161" i="56"/>
  <c r="N161" i="56"/>
  <c r="L161" i="56"/>
  <c r="I161" i="56"/>
  <c r="G161" i="56"/>
  <c r="E161" i="56"/>
  <c r="P160" i="56"/>
  <c r="N160" i="56"/>
  <c r="L160" i="56"/>
  <c r="I160" i="56"/>
  <c r="G160" i="56"/>
  <c r="E160" i="56"/>
  <c r="P159" i="56"/>
  <c r="N159" i="56"/>
  <c r="L159" i="56"/>
  <c r="I159" i="56"/>
  <c r="G159" i="56"/>
  <c r="E159" i="56"/>
  <c r="P152" i="56"/>
  <c r="N152" i="56"/>
  <c r="L152" i="56"/>
  <c r="I152" i="56"/>
  <c r="G152" i="56"/>
  <c r="E152" i="56"/>
  <c r="P151" i="56"/>
  <c r="N151" i="56"/>
  <c r="L151" i="56"/>
  <c r="I151" i="56"/>
  <c r="G151" i="56"/>
  <c r="E151" i="56"/>
  <c r="P150" i="56"/>
  <c r="N150" i="56"/>
  <c r="L150" i="56"/>
  <c r="I150" i="56"/>
  <c r="G150" i="56"/>
  <c r="E150" i="56"/>
  <c r="P149" i="56"/>
  <c r="N149" i="56"/>
  <c r="L149" i="56"/>
  <c r="I149" i="56"/>
  <c r="G149" i="56"/>
  <c r="E149" i="56"/>
  <c r="P148" i="56"/>
  <c r="R148" i="56" s="1"/>
  <c r="N148" i="56"/>
  <c r="L148" i="56"/>
  <c r="I148" i="56"/>
  <c r="G148" i="56"/>
  <c r="E148" i="56"/>
  <c r="P147" i="56"/>
  <c r="N147" i="56"/>
  <c r="L147" i="56"/>
  <c r="I147" i="56"/>
  <c r="G147" i="56"/>
  <c r="E147" i="56"/>
  <c r="P146" i="56"/>
  <c r="N146" i="56"/>
  <c r="L146" i="56"/>
  <c r="I146" i="56"/>
  <c r="G146" i="56"/>
  <c r="E146" i="56"/>
  <c r="P145" i="56"/>
  <c r="N145" i="56"/>
  <c r="L145" i="56"/>
  <c r="I145" i="56"/>
  <c r="G145" i="56"/>
  <c r="E145" i="56"/>
  <c r="P144" i="56"/>
  <c r="N144" i="56"/>
  <c r="L144" i="56"/>
  <c r="I144" i="56"/>
  <c r="G144" i="56"/>
  <c r="E144" i="56"/>
  <c r="P143" i="56"/>
  <c r="N143" i="56"/>
  <c r="L143" i="56"/>
  <c r="I143" i="56"/>
  <c r="G143" i="56"/>
  <c r="E143" i="56"/>
  <c r="R142" i="56"/>
  <c r="P142" i="56"/>
  <c r="N142" i="56"/>
  <c r="L142" i="56"/>
  <c r="I142" i="56"/>
  <c r="G142" i="56"/>
  <c r="E142" i="56"/>
  <c r="P141" i="56"/>
  <c r="N141" i="56"/>
  <c r="L141" i="56"/>
  <c r="I141" i="56"/>
  <c r="G141" i="56"/>
  <c r="E141" i="56"/>
  <c r="P140" i="56"/>
  <c r="N140" i="56"/>
  <c r="L140" i="56"/>
  <c r="I140" i="56"/>
  <c r="G140" i="56"/>
  <c r="E140" i="56"/>
  <c r="P139" i="56"/>
  <c r="N139" i="56"/>
  <c r="L139" i="56"/>
  <c r="I139" i="56"/>
  <c r="G139" i="56"/>
  <c r="E139" i="56"/>
  <c r="P138" i="56"/>
  <c r="N138" i="56"/>
  <c r="L138" i="56"/>
  <c r="I138" i="56"/>
  <c r="G138" i="56"/>
  <c r="E138" i="56"/>
  <c r="P137" i="56"/>
  <c r="N137" i="56"/>
  <c r="L137" i="56"/>
  <c r="I137" i="56"/>
  <c r="G137" i="56"/>
  <c r="E137" i="56"/>
  <c r="P136" i="56"/>
  <c r="N136" i="56"/>
  <c r="L136" i="56"/>
  <c r="I136" i="56"/>
  <c r="G136" i="56"/>
  <c r="E136" i="56"/>
  <c r="P135" i="56"/>
  <c r="N135" i="56"/>
  <c r="L135" i="56"/>
  <c r="I135" i="56"/>
  <c r="G135" i="56"/>
  <c r="E135" i="56"/>
  <c r="P134" i="56"/>
  <c r="N134" i="56"/>
  <c r="L134" i="56"/>
  <c r="I134" i="56"/>
  <c r="G134" i="56"/>
  <c r="E134" i="56"/>
  <c r="P133" i="56"/>
  <c r="N133" i="56"/>
  <c r="L133" i="56"/>
  <c r="I133" i="56"/>
  <c r="G133" i="56"/>
  <c r="E133" i="56"/>
  <c r="P132" i="56"/>
  <c r="R132" i="56" s="1"/>
  <c r="N132" i="56"/>
  <c r="L132" i="56"/>
  <c r="I132" i="56"/>
  <c r="G132" i="56"/>
  <c r="E132" i="56"/>
  <c r="P131" i="56"/>
  <c r="N131" i="56"/>
  <c r="L131" i="56"/>
  <c r="I131" i="56"/>
  <c r="G131" i="56"/>
  <c r="E131" i="56"/>
  <c r="P130" i="56"/>
  <c r="R130" i="56" s="1"/>
  <c r="N130" i="56"/>
  <c r="L130" i="56"/>
  <c r="I130" i="56"/>
  <c r="G130" i="56"/>
  <c r="E130" i="56"/>
  <c r="P129" i="56"/>
  <c r="N129" i="56"/>
  <c r="L129" i="56"/>
  <c r="I129" i="56"/>
  <c r="G129" i="56"/>
  <c r="E129" i="56"/>
  <c r="P128" i="56"/>
  <c r="N128" i="56"/>
  <c r="L128" i="56"/>
  <c r="I128" i="56"/>
  <c r="G128" i="56"/>
  <c r="E128" i="56"/>
  <c r="P127" i="56"/>
  <c r="N127" i="56"/>
  <c r="L127" i="56"/>
  <c r="I127" i="56"/>
  <c r="G127" i="56"/>
  <c r="E127" i="56"/>
  <c r="P126" i="56"/>
  <c r="N126" i="56"/>
  <c r="L126" i="56"/>
  <c r="I126" i="56"/>
  <c r="G126" i="56"/>
  <c r="E126" i="56"/>
  <c r="P125" i="56"/>
  <c r="N125" i="56"/>
  <c r="L125" i="56"/>
  <c r="I125" i="56"/>
  <c r="G125" i="56"/>
  <c r="E125" i="56"/>
  <c r="P121" i="56"/>
  <c r="N121" i="56"/>
  <c r="L121" i="56"/>
  <c r="I121" i="56"/>
  <c r="G121" i="56"/>
  <c r="E121" i="56"/>
  <c r="P120" i="56"/>
  <c r="N120" i="56"/>
  <c r="L120" i="56"/>
  <c r="I120" i="56"/>
  <c r="G120" i="56"/>
  <c r="E120" i="56"/>
  <c r="P119" i="56"/>
  <c r="N119" i="56"/>
  <c r="L119" i="56"/>
  <c r="I119" i="56"/>
  <c r="G119" i="56"/>
  <c r="E119" i="56"/>
  <c r="P118" i="56"/>
  <c r="N118" i="56"/>
  <c r="L118" i="56"/>
  <c r="I118" i="56"/>
  <c r="G118" i="56"/>
  <c r="E118" i="56"/>
  <c r="P117" i="56"/>
  <c r="N117" i="56"/>
  <c r="L117" i="56"/>
  <c r="I117" i="56"/>
  <c r="G117" i="56"/>
  <c r="E117" i="56"/>
  <c r="P116" i="56"/>
  <c r="N116" i="56"/>
  <c r="L116" i="56"/>
  <c r="I116" i="56"/>
  <c r="R116" i="56" s="1"/>
  <c r="G116" i="56"/>
  <c r="E116" i="56"/>
  <c r="P115" i="56"/>
  <c r="N115" i="56"/>
  <c r="L115" i="56"/>
  <c r="I115" i="56"/>
  <c r="G115" i="56"/>
  <c r="E115" i="56"/>
  <c r="P114" i="56"/>
  <c r="N114" i="56"/>
  <c r="L114" i="56"/>
  <c r="I114" i="56"/>
  <c r="G114" i="56"/>
  <c r="E114" i="56"/>
  <c r="P113" i="56"/>
  <c r="N113" i="56"/>
  <c r="L113" i="56"/>
  <c r="I113" i="56"/>
  <c r="G113" i="56"/>
  <c r="E113" i="56"/>
  <c r="R110" i="56"/>
  <c r="P109" i="56"/>
  <c r="N109" i="56"/>
  <c r="L109" i="56"/>
  <c r="I109" i="56"/>
  <c r="G109" i="56"/>
  <c r="E109" i="56"/>
  <c r="P108" i="56"/>
  <c r="N108" i="56"/>
  <c r="L108" i="56"/>
  <c r="I108" i="56"/>
  <c r="G108" i="56"/>
  <c r="E108" i="56"/>
  <c r="P107" i="56"/>
  <c r="N107" i="56"/>
  <c r="L107" i="56"/>
  <c r="I107" i="56"/>
  <c r="G107" i="56"/>
  <c r="E107" i="56"/>
  <c r="P106" i="56"/>
  <c r="N106" i="56"/>
  <c r="L106" i="56"/>
  <c r="I106" i="56"/>
  <c r="G106" i="56"/>
  <c r="E106" i="56"/>
  <c r="P105" i="56"/>
  <c r="N105" i="56"/>
  <c r="L105" i="56"/>
  <c r="I105" i="56"/>
  <c r="G105" i="56"/>
  <c r="E105" i="56"/>
  <c r="P96" i="56"/>
  <c r="N96" i="56"/>
  <c r="L96" i="56"/>
  <c r="I96" i="56"/>
  <c r="G96" i="56"/>
  <c r="E96" i="56"/>
  <c r="P95" i="56"/>
  <c r="N95" i="56"/>
  <c r="L95" i="56"/>
  <c r="I95" i="56"/>
  <c r="G95" i="56"/>
  <c r="E95" i="56"/>
  <c r="P94" i="56"/>
  <c r="N94" i="56"/>
  <c r="L94" i="56"/>
  <c r="I94" i="56"/>
  <c r="G94" i="56"/>
  <c r="E94" i="56"/>
  <c r="P93" i="56"/>
  <c r="N93" i="56"/>
  <c r="L93" i="56"/>
  <c r="I93" i="56"/>
  <c r="G93" i="56"/>
  <c r="E93" i="56"/>
  <c r="P92" i="56"/>
  <c r="N92" i="56"/>
  <c r="L92" i="56"/>
  <c r="I92" i="56"/>
  <c r="G92" i="56"/>
  <c r="E92" i="56"/>
  <c r="P91" i="56"/>
  <c r="N91" i="56"/>
  <c r="L91" i="56"/>
  <c r="I91" i="56"/>
  <c r="G91" i="56"/>
  <c r="E91" i="56"/>
  <c r="P90" i="56"/>
  <c r="N90" i="56"/>
  <c r="L90" i="56"/>
  <c r="I90" i="56"/>
  <c r="G90" i="56"/>
  <c r="E90" i="56"/>
  <c r="P87" i="56"/>
  <c r="N87" i="56"/>
  <c r="L87" i="56"/>
  <c r="I87" i="56"/>
  <c r="G87" i="56"/>
  <c r="E87" i="56"/>
  <c r="P86" i="56"/>
  <c r="N86" i="56"/>
  <c r="L86" i="56"/>
  <c r="I86" i="56"/>
  <c r="G86" i="56"/>
  <c r="E86" i="56"/>
  <c r="P85" i="56"/>
  <c r="N85" i="56"/>
  <c r="L85" i="56"/>
  <c r="I85" i="56"/>
  <c r="G85" i="56"/>
  <c r="E85" i="56"/>
  <c r="P84" i="56"/>
  <c r="N84" i="56"/>
  <c r="L84" i="56"/>
  <c r="I84" i="56"/>
  <c r="G84" i="56"/>
  <c r="E84" i="56"/>
  <c r="P80" i="56"/>
  <c r="P174" i="56" s="1"/>
  <c r="N80" i="56"/>
  <c r="N174" i="56" s="1"/>
  <c r="L80" i="56"/>
  <c r="L174" i="56" s="1"/>
  <c r="I80" i="56"/>
  <c r="I174" i="56" s="1"/>
  <c r="G80" i="56"/>
  <c r="G174" i="56" s="1"/>
  <c r="E80" i="56"/>
  <c r="E174" i="56" s="1"/>
  <c r="P78" i="56"/>
  <c r="N78" i="56"/>
  <c r="L78" i="56"/>
  <c r="I78" i="56"/>
  <c r="G78" i="56"/>
  <c r="E78" i="56"/>
  <c r="P77" i="56"/>
  <c r="N77" i="56"/>
  <c r="L77" i="56"/>
  <c r="I77" i="56"/>
  <c r="G77" i="56"/>
  <c r="E77" i="56"/>
  <c r="P76" i="56"/>
  <c r="N76" i="56"/>
  <c r="L76" i="56"/>
  <c r="I76" i="56"/>
  <c r="G76" i="56"/>
  <c r="E76" i="56"/>
  <c r="P75" i="56"/>
  <c r="N75" i="56"/>
  <c r="L75" i="56"/>
  <c r="I75" i="56"/>
  <c r="R75" i="56" s="1"/>
  <c r="G75" i="56"/>
  <c r="E75" i="56"/>
  <c r="P74" i="56"/>
  <c r="N74" i="56"/>
  <c r="L74" i="56"/>
  <c r="I74" i="56"/>
  <c r="G74" i="56"/>
  <c r="E74" i="56"/>
  <c r="P73" i="56"/>
  <c r="N73" i="56"/>
  <c r="L73" i="56"/>
  <c r="I73" i="56"/>
  <c r="G73" i="56"/>
  <c r="E73" i="56"/>
  <c r="P72" i="56"/>
  <c r="N72" i="56"/>
  <c r="L72" i="56"/>
  <c r="I72" i="56"/>
  <c r="G72" i="56"/>
  <c r="E72" i="56"/>
  <c r="P71" i="56"/>
  <c r="N71" i="56"/>
  <c r="L71" i="56"/>
  <c r="I71" i="56"/>
  <c r="G71" i="56"/>
  <c r="E71" i="56"/>
  <c r="P70" i="56"/>
  <c r="N70" i="56"/>
  <c r="L70" i="56"/>
  <c r="I70" i="56"/>
  <c r="G70" i="56"/>
  <c r="E70" i="56"/>
  <c r="P69" i="56"/>
  <c r="N69" i="56"/>
  <c r="L69" i="56"/>
  <c r="I69" i="56"/>
  <c r="R69" i="56" s="1"/>
  <c r="G69" i="56"/>
  <c r="E69" i="56"/>
  <c r="P68" i="56"/>
  <c r="N68" i="56"/>
  <c r="L68" i="56"/>
  <c r="I68" i="56"/>
  <c r="G68" i="56"/>
  <c r="E68" i="56"/>
  <c r="P67" i="56"/>
  <c r="N67" i="56"/>
  <c r="L67" i="56"/>
  <c r="I67" i="56"/>
  <c r="R67" i="56" s="1"/>
  <c r="G67" i="56"/>
  <c r="E67" i="56"/>
  <c r="P66" i="56"/>
  <c r="N66" i="56"/>
  <c r="L66" i="56"/>
  <c r="I66" i="56"/>
  <c r="G66" i="56"/>
  <c r="E66" i="56"/>
  <c r="P65" i="56"/>
  <c r="N65" i="56"/>
  <c r="L65" i="56"/>
  <c r="I65" i="56"/>
  <c r="G65" i="56"/>
  <c r="E65" i="56"/>
  <c r="P64" i="56"/>
  <c r="N64" i="56"/>
  <c r="L64" i="56"/>
  <c r="I64" i="56"/>
  <c r="G64" i="56"/>
  <c r="E64" i="56"/>
  <c r="P63" i="56"/>
  <c r="N63" i="56"/>
  <c r="L63" i="56"/>
  <c r="I63" i="56"/>
  <c r="R63" i="56" s="1"/>
  <c r="G63" i="56"/>
  <c r="E63" i="56"/>
  <c r="P62" i="56"/>
  <c r="N62" i="56"/>
  <c r="L62" i="56"/>
  <c r="I62" i="56"/>
  <c r="G62" i="56"/>
  <c r="E62" i="56"/>
  <c r="P61" i="56"/>
  <c r="N61" i="56"/>
  <c r="L61" i="56"/>
  <c r="I61" i="56"/>
  <c r="G61" i="56"/>
  <c r="E61" i="56"/>
  <c r="P60" i="56"/>
  <c r="N60" i="56"/>
  <c r="L60" i="56"/>
  <c r="I60" i="56"/>
  <c r="G60" i="56"/>
  <c r="E60" i="56"/>
  <c r="P59" i="56"/>
  <c r="N59" i="56"/>
  <c r="L59" i="56"/>
  <c r="I59" i="56"/>
  <c r="G59" i="56"/>
  <c r="E59" i="56"/>
  <c r="P58" i="56"/>
  <c r="N58" i="56"/>
  <c r="L58" i="56"/>
  <c r="I58" i="56"/>
  <c r="G58" i="56"/>
  <c r="E58" i="56"/>
  <c r="P57" i="56"/>
  <c r="N57" i="56"/>
  <c r="L57" i="56"/>
  <c r="I57" i="56"/>
  <c r="G57" i="56"/>
  <c r="E57" i="56"/>
  <c r="P50" i="56"/>
  <c r="N50" i="56"/>
  <c r="L50" i="56"/>
  <c r="I50" i="56"/>
  <c r="G50" i="56"/>
  <c r="E50" i="56"/>
  <c r="P49" i="56"/>
  <c r="N49" i="56"/>
  <c r="L49" i="56"/>
  <c r="I49" i="56"/>
  <c r="G49" i="56"/>
  <c r="E49" i="56"/>
  <c r="P48" i="56"/>
  <c r="N48" i="56"/>
  <c r="L48" i="56"/>
  <c r="I48" i="56"/>
  <c r="G48" i="56"/>
  <c r="E48" i="56"/>
  <c r="P47" i="56"/>
  <c r="N47" i="56"/>
  <c r="L47" i="56"/>
  <c r="I47" i="56"/>
  <c r="G47" i="56"/>
  <c r="E47" i="56"/>
  <c r="P46" i="56"/>
  <c r="N46" i="56"/>
  <c r="L46" i="56"/>
  <c r="I46" i="56"/>
  <c r="G46" i="56"/>
  <c r="E46" i="56"/>
  <c r="P45" i="56"/>
  <c r="N45" i="56"/>
  <c r="L45" i="56"/>
  <c r="I45" i="56"/>
  <c r="G45" i="56"/>
  <c r="E45" i="56"/>
  <c r="P44" i="56"/>
  <c r="N44" i="56"/>
  <c r="L44" i="56"/>
  <c r="I44" i="56"/>
  <c r="G44" i="56"/>
  <c r="E44" i="56"/>
  <c r="P43" i="56"/>
  <c r="N43" i="56"/>
  <c r="L43" i="56"/>
  <c r="I43" i="56"/>
  <c r="G43" i="56"/>
  <c r="E43" i="56"/>
  <c r="P42" i="56"/>
  <c r="N42" i="56"/>
  <c r="L42" i="56"/>
  <c r="I42" i="56"/>
  <c r="G42" i="56"/>
  <c r="E42" i="56"/>
  <c r="P41" i="56"/>
  <c r="N41" i="56"/>
  <c r="L41" i="56"/>
  <c r="I41" i="56"/>
  <c r="G41" i="56"/>
  <c r="E41" i="56"/>
  <c r="P40" i="56"/>
  <c r="N40" i="56"/>
  <c r="L40" i="56"/>
  <c r="I40" i="56"/>
  <c r="G40" i="56"/>
  <c r="E40" i="56"/>
  <c r="P39" i="56"/>
  <c r="N39" i="56"/>
  <c r="L39" i="56"/>
  <c r="I39" i="56"/>
  <c r="G39" i="56"/>
  <c r="E39" i="56"/>
  <c r="P38" i="56"/>
  <c r="N38" i="56"/>
  <c r="L38" i="56"/>
  <c r="I38" i="56"/>
  <c r="G38" i="56"/>
  <c r="E38" i="56"/>
  <c r="P37" i="56"/>
  <c r="N37" i="56"/>
  <c r="L37" i="56"/>
  <c r="I37" i="56"/>
  <c r="G37" i="56"/>
  <c r="E37" i="56"/>
  <c r="P36" i="56"/>
  <c r="N36" i="56"/>
  <c r="L36" i="56"/>
  <c r="I36" i="56"/>
  <c r="G36" i="56"/>
  <c r="E36" i="56"/>
  <c r="P35" i="56"/>
  <c r="N35" i="56"/>
  <c r="L35" i="56"/>
  <c r="I35" i="56"/>
  <c r="G35" i="56"/>
  <c r="E35" i="56"/>
  <c r="P34" i="56"/>
  <c r="N34" i="56"/>
  <c r="L34" i="56"/>
  <c r="I34" i="56"/>
  <c r="G34" i="56"/>
  <c r="E34" i="56"/>
  <c r="P33" i="56"/>
  <c r="N33" i="56"/>
  <c r="L33" i="56"/>
  <c r="I33" i="56"/>
  <c r="G33" i="56"/>
  <c r="E33" i="56"/>
  <c r="P32" i="56"/>
  <c r="R32" i="56" s="1"/>
  <c r="N32" i="56"/>
  <c r="L32" i="56"/>
  <c r="I32" i="56"/>
  <c r="G32" i="56"/>
  <c r="E32" i="56"/>
  <c r="P28" i="56"/>
  <c r="N28" i="56"/>
  <c r="L28" i="56"/>
  <c r="I28" i="56"/>
  <c r="G28" i="56"/>
  <c r="E28" i="56"/>
  <c r="P27" i="56"/>
  <c r="N27" i="56"/>
  <c r="L27" i="56"/>
  <c r="I27" i="56"/>
  <c r="G27" i="56"/>
  <c r="E27" i="56"/>
  <c r="P26" i="56"/>
  <c r="N26" i="56"/>
  <c r="L26" i="56"/>
  <c r="I26" i="56"/>
  <c r="G26" i="56"/>
  <c r="E26" i="56"/>
  <c r="P25" i="56"/>
  <c r="N25" i="56"/>
  <c r="L25" i="56"/>
  <c r="I25" i="56"/>
  <c r="G25" i="56"/>
  <c r="E25" i="56"/>
  <c r="P24" i="56"/>
  <c r="N24" i="56"/>
  <c r="L24" i="56"/>
  <c r="I24" i="56"/>
  <c r="G24" i="56"/>
  <c r="E24" i="56"/>
  <c r="P23" i="56"/>
  <c r="R23" i="56" s="1"/>
  <c r="N23" i="56"/>
  <c r="L23" i="56"/>
  <c r="I23" i="56"/>
  <c r="G23" i="56"/>
  <c r="E23" i="56"/>
  <c r="P22" i="56"/>
  <c r="N22" i="56"/>
  <c r="L22" i="56"/>
  <c r="I22" i="56"/>
  <c r="G22" i="56"/>
  <c r="E22" i="56"/>
  <c r="P21" i="56"/>
  <c r="N21" i="56"/>
  <c r="L21" i="56"/>
  <c r="I21" i="56"/>
  <c r="G21" i="56"/>
  <c r="E21" i="56"/>
  <c r="P20" i="56"/>
  <c r="N20" i="56"/>
  <c r="L20" i="56"/>
  <c r="I20" i="56"/>
  <c r="G20" i="56"/>
  <c r="E20" i="56"/>
  <c r="P19" i="56"/>
  <c r="N19" i="56"/>
  <c r="L19" i="56"/>
  <c r="I19" i="56"/>
  <c r="G19" i="56"/>
  <c r="E19" i="56"/>
  <c r="P18" i="56"/>
  <c r="N18" i="56"/>
  <c r="L18" i="56"/>
  <c r="I18" i="56"/>
  <c r="G18" i="56"/>
  <c r="E18" i="56"/>
  <c r="P17" i="56"/>
  <c r="N17" i="56"/>
  <c r="L17" i="56"/>
  <c r="I17" i="56"/>
  <c r="G17" i="56"/>
  <c r="E17" i="56"/>
  <c r="P16" i="56"/>
  <c r="N16" i="56"/>
  <c r="L16" i="56"/>
  <c r="I16" i="56"/>
  <c r="G16" i="56"/>
  <c r="E16" i="56"/>
  <c r="P15" i="56"/>
  <c r="N15" i="56"/>
  <c r="L15" i="56"/>
  <c r="I15" i="56"/>
  <c r="G15" i="56"/>
  <c r="E15" i="56"/>
  <c r="P14" i="56"/>
  <c r="N14" i="56"/>
  <c r="L14" i="56"/>
  <c r="I14" i="56"/>
  <c r="G14" i="56"/>
  <c r="E14" i="56"/>
  <c r="P13" i="56"/>
  <c r="N13" i="56"/>
  <c r="L13" i="56"/>
  <c r="I13" i="56"/>
  <c r="G13" i="56"/>
  <c r="E13" i="56"/>
  <c r="P12" i="56"/>
  <c r="N12" i="56"/>
  <c r="L12" i="56"/>
  <c r="I12" i="56"/>
  <c r="G12" i="56"/>
  <c r="E12" i="56"/>
  <c r="P11" i="56"/>
  <c r="R11" i="56" s="1"/>
  <c r="N11" i="56"/>
  <c r="L11" i="56"/>
  <c r="I11" i="56"/>
  <c r="G11" i="56"/>
  <c r="E11" i="56"/>
  <c r="P10" i="56"/>
  <c r="N10" i="56"/>
  <c r="L10" i="56"/>
  <c r="I10" i="56"/>
  <c r="G10" i="56"/>
  <c r="E10" i="56"/>
  <c r="C5" i="56"/>
  <c r="I109" i="45" l="1"/>
  <c r="E115" i="45"/>
  <c r="G14" i="45"/>
  <c r="I36" i="45"/>
  <c r="F36" i="45" s="1"/>
  <c r="I64" i="45"/>
  <c r="I39" i="45"/>
  <c r="F39" i="45" s="1"/>
  <c r="H39" i="45" s="1"/>
  <c r="I28" i="45"/>
  <c r="F28" i="45" s="1"/>
  <c r="H28" i="45" s="1"/>
  <c r="E15" i="45"/>
  <c r="E14" i="45"/>
  <c r="I14" i="45" s="1"/>
  <c r="G13" i="45"/>
  <c r="I25" i="45"/>
  <c r="F25" i="45" s="1"/>
  <c r="H25" i="45" s="1"/>
  <c r="I77" i="45"/>
  <c r="I26" i="45"/>
  <c r="F26" i="45" s="1"/>
  <c r="H26" i="45" s="1"/>
  <c r="I47" i="45"/>
  <c r="E11" i="45"/>
  <c r="I63" i="45"/>
  <c r="G79" i="45"/>
  <c r="E91" i="45"/>
  <c r="G12" i="45"/>
  <c r="E31" i="45"/>
  <c r="I50" i="45"/>
  <c r="I75" i="45"/>
  <c r="G91" i="45"/>
  <c r="E103" i="45"/>
  <c r="E13" i="45"/>
  <c r="G42" i="45"/>
  <c r="I40" i="45"/>
  <c r="F40" i="45" s="1"/>
  <c r="H40" i="45" s="1"/>
  <c r="I65" i="45"/>
  <c r="I88" i="45"/>
  <c r="G15" i="45"/>
  <c r="I100" i="45"/>
  <c r="E42" i="45"/>
  <c r="I89" i="45"/>
  <c r="I101" i="45"/>
  <c r="G30" i="45"/>
  <c r="E53" i="45"/>
  <c r="I73" i="45"/>
  <c r="E30" i="45"/>
  <c r="I38" i="45"/>
  <c r="F38" i="45" s="1"/>
  <c r="H38" i="45" s="1"/>
  <c r="G53" i="45"/>
  <c r="E67" i="45"/>
  <c r="I85" i="45"/>
  <c r="P97" i="56"/>
  <c r="R136" i="56"/>
  <c r="R165" i="56"/>
  <c r="R13" i="56"/>
  <c r="R34" i="56"/>
  <c r="R38" i="56"/>
  <c r="R40" i="56"/>
  <c r="R58" i="56"/>
  <c r="R60" i="56"/>
  <c r="R70" i="56"/>
  <c r="R72" i="56"/>
  <c r="R74" i="56"/>
  <c r="R76" i="56"/>
  <c r="R36" i="56"/>
  <c r="R119" i="56"/>
  <c r="R12" i="56"/>
  <c r="R14" i="56"/>
  <c r="R18" i="56"/>
  <c r="R24" i="56"/>
  <c r="R151" i="56"/>
  <c r="R161" i="56"/>
  <c r="R10" i="56"/>
  <c r="R33" i="56"/>
  <c r="R37" i="56"/>
  <c r="R39" i="56"/>
  <c r="R43" i="56"/>
  <c r="R21" i="56"/>
  <c r="R304" i="56"/>
  <c r="R45" i="56"/>
  <c r="R49" i="56"/>
  <c r="R61" i="56"/>
  <c r="R71" i="56"/>
  <c r="R163" i="56"/>
  <c r="R114" i="56"/>
  <c r="R120" i="56"/>
  <c r="R127" i="56"/>
  <c r="R129" i="56"/>
  <c r="R133" i="56"/>
  <c r="R139" i="56"/>
  <c r="R15" i="56"/>
  <c r="R17" i="56"/>
  <c r="R44" i="56"/>
  <c r="R46" i="56"/>
  <c r="R48" i="56"/>
  <c r="R66" i="56"/>
  <c r="R78" i="56"/>
  <c r="R145" i="56"/>
  <c r="I122" i="56"/>
  <c r="N97" i="56"/>
  <c r="N110" i="56"/>
  <c r="L122" i="56"/>
  <c r="P110" i="56"/>
  <c r="R146" i="56"/>
  <c r="R152" i="56"/>
  <c r="R22" i="56"/>
  <c r="R28" i="56"/>
  <c r="E97" i="56"/>
  <c r="R35" i="56"/>
  <c r="R128" i="56"/>
  <c r="R26" i="56"/>
  <c r="R65" i="56"/>
  <c r="R92" i="56"/>
  <c r="R96" i="56"/>
  <c r="E110" i="56"/>
  <c r="R167" i="56"/>
  <c r="R19" i="56"/>
  <c r="R73" i="56"/>
  <c r="L110" i="56"/>
  <c r="R160" i="56"/>
  <c r="R57" i="56"/>
  <c r="R62" i="56"/>
  <c r="R16" i="56"/>
  <c r="R25" i="56"/>
  <c r="R27" i="56"/>
  <c r="R59" i="56"/>
  <c r="R64" i="56"/>
  <c r="R131" i="56"/>
  <c r="R20" i="56"/>
  <c r="R42" i="56"/>
  <c r="E29" i="56"/>
  <c r="E171" i="56"/>
  <c r="R147" i="56"/>
  <c r="G171" i="56"/>
  <c r="R140" i="56"/>
  <c r="R94" i="56"/>
  <c r="I171" i="56"/>
  <c r="R159" i="56"/>
  <c r="R47" i="56"/>
  <c r="L97" i="56"/>
  <c r="E122" i="56"/>
  <c r="L171" i="56"/>
  <c r="R138" i="56"/>
  <c r="G29" i="56"/>
  <c r="G122" i="56"/>
  <c r="R118" i="56"/>
  <c r="R169" i="56"/>
  <c r="R144" i="56"/>
  <c r="R137" i="56"/>
  <c r="G97" i="56"/>
  <c r="G110" i="56"/>
  <c r="N122" i="56"/>
  <c r="R150" i="56"/>
  <c r="I79" i="56"/>
  <c r="I81" i="56" s="1"/>
  <c r="E79" i="56"/>
  <c r="E81" i="56" s="1"/>
  <c r="I97" i="56"/>
  <c r="I110" i="56"/>
  <c r="P122" i="56"/>
  <c r="R135" i="56"/>
  <c r="R143" i="56"/>
  <c r="R113" i="56"/>
  <c r="R115" i="56"/>
  <c r="L79" i="56"/>
  <c r="L81" i="56" s="1"/>
  <c r="N79" i="56"/>
  <c r="N81" i="56" s="1"/>
  <c r="R68" i="56"/>
  <c r="R77" i="56"/>
  <c r="R117" i="56"/>
  <c r="N171" i="56"/>
  <c r="R141" i="56"/>
  <c r="R149" i="56"/>
  <c r="G79" i="56"/>
  <c r="G81" i="56" s="1"/>
  <c r="P79" i="56"/>
  <c r="P81" i="56" s="1"/>
  <c r="R41" i="56"/>
  <c r="R50" i="56"/>
  <c r="R91" i="56"/>
  <c r="R93" i="56"/>
  <c r="R95" i="56"/>
  <c r="R121" i="56"/>
  <c r="P171" i="56"/>
  <c r="R134" i="56"/>
  <c r="G31" i="45"/>
  <c r="I29" i="45"/>
  <c r="F29" i="45" s="1"/>
  <c r="H29" i="45" s="1"/>
  <c r="E41" i="45"/>
  <c r="E52" i="45"/>
  <c r="E66" i="45"/>
  <c r="E78" i="45"/>
  <c r="E90" i="45"/>
  <c r="E102" i="45"/>
  <c r="E114" i="45"/>
  <c r="H36" i="45"/>
  <c r="I48" i="45"/>
  <c r="I62" i="45"/>
  <c r="I74" i="45"/>
  <c r="I86" i="45"/>
  <c r="I98" i="45"/>
  <c r="I110" i="45"/>
  <c r="G41" i="45"/>
  <c r="G52" i="45"/>
  <c r="G66" i="45"/>
  <c r="G78" i="45"/>
  <c r="G90" i="45"/>
  <c r="G102" i="45"/>
  <c r="G114" i="45"/>
  <c r="G11" i="45"/>
  <c r="E12" i="45"/>
  <c r="R90" i="56"/>
  <c r="I29" i="56"/>
  <c r="L29" i="56"/>
  <c r="R126" i="56"/>
  <c r="N29" i="56"/>
  <c r="R125" i="56"/>
  <c r="P29" i="56"/>
  <c r="I13" i="45" l="1"/>
  <c r="I15" i="45"/>
  <c r="I12" i="45"/>
  <c r="I42" i="45"/>
  <c r="I41" i="45"/>
  <c r="H41" i="45"/>
  <c r="F41" i="45"/>
  <c r="L173" i="56"/>
  <c r="L175" i="56" s="1"/>
  <c r="G173" i="56"/>
  <c r="G175" i="56" s="1"/>
  <c r="N173" i="56"/>
  <c r="N175" i="56" s="1"/>
  <c r="R29" i="56"/>
  <c r="R122" i="56"/>
  <c r="E173" i="56"/>
  <c r="E175" i="56" s="1"/>
  <c r="E318" i="56" s="1"/>
  <c r="P173" i="56"/>
  <c r="P175" i="56" s="1"/>
  <c r="I173" i="56"/>
  <c r="I175" i="56" s="1"/>
  <c r="R79" i="56"/>
  <c r="R81" i="56" s="1"/>
  <c r="R171" i="56"/>
  <c r="R97" i="56"/>
  <c r="G318" i="56"/>
  <c r="E17" i="45"/>
  <c r="I115" i="45"/>
  <c r="I114" i="45"/>
  <c r="I103" i="45"/>
  <c r="I102" i="45"/>
  <c r="I91" i="45"/>
  <c r="I90" i="45"/>
  <c r="I79" i="45"/>
  <c r="I78" i="45"/>
  <c r="I67" i="45"/>
  <c r="I66" i="45"/>
  <c r="E16" i="45"/>
  <c r="H30" i="45"/>
  <c r="I31" i="45"/>
  <c r="F30" i="45"/>
  <c r="G17" i="45"/>
  <c r="G16" i="45"/>
  <c r="I11" i="45"/>
  <c r="I53" i="45"/>
  <c r="I52" i="45"/>
  <c r="I30" i="45"/>
  <c r="N318" i="56"/>
  <c r="L318" i="56"/>
  <c r="I318" i="56" l="1"/>
  <c r="R173" i="56"/>
  <c r="R175" i="56" s="1"/>
  <c r="P318" i="56"/>
  <c r="I17" i="45"/>
  <c r="I19" i="45" s="1"/>
  <c r="I16" i="45"/>
  <c r="R318" i="56" l="1"/>
  <c r="G12" i="10"/>
  <c r="J40" i="86"/>
  <c r="L41" i="86"/>
  <c r="L45" i="86" s="1"/>
  <c r="L42" i="86"/>
  <c r="L43" i="86"/>
  <c r="J44" i="86"/>
  <c r="J45" i="86" s="1"/>
  <c r="L44" i="86"/>
  <c r="R29" i="85"/>
  <c r="P29" i="85"/>
  <c r="R24" i="85"/>
  <c r="P24" i="85"/>
  <c r="D52" i="86" l="1"/>
  <c r="D43" i="86"/>
  <c r="I40" i="86" s="1"/>
  <c r="D42" i="86"/>
  <c r="H40" i="86" s="1"/>
  <c r="D41" i="86"/>
  <c r="G40" i="86" s="1"/>
  <c r="D34" i="86"/>
  <c r="D33" i="86"/>
  <c r="D32" i="86"/>
  <c r="D31" i="86"/>
  <c r="R27" i="86"/>
  <c r="P27" i="86"/>
  <c r="O27" i="86"/>
  <c r="N27" i="86"/>
  <c r="Q26" i="86"/>
  <c r="Q25" i="86"/>
  <c r="Q24" i="86"/>
  <c r="Q23" i="86"/>
  <c r="Q22" i="86"/>
  <c r="Q27" i="86" s="1"/>
  <c r="J21" i="86"/>
  <c r="I21" i="86"/>
  <c r="H21" i="86"/>
  <c r="G21" i="86"/>
  <c r="B2" i="86"/>
  <c r="J30" i="85" l="1"/>
  <c r="D30" i="85"/>
  <c r="F29" i="85"/>
  <c r="J26" i="85"/>
  <c r="D26" i="85"/>
  <c r="F24" i="85"/>
  <c r="J21" i="85"/>
  <c r="D21" i="85"/>
  <c r="R18" i="85"/>
  <c r="P18" i="85"/>
  <c r="F18" i="85"/>
  <c r="F15" i="85"/>
  <c r="F21" i="85" s="1"/>
  <c r="F26" i="85" s="1"/>
  <c r="F30" i="85" s="1"/>
  <c r="D15" i="85"/>
  <c r="P14" i="85"/>
  <c r="F14" i="85"/>
  <c r="F20" i="85" s="1"/>
  <c r="F25" i="85" s="1"/>
  <c r="F13" i="85"/>
  <c r="P13" i="85" s="1"/>
  <c r="F12" i="85"/>
  <c r="P12" i="85" s="1"/>
  <c r="P11" i="85"/>
  <c r="F11" i="85"/>
  <c r="C5" i="85"/>
  <c r="A1" i="53"/>
  <c r="A2" i="10"/>
  <c r="A2" i="83"/>
  <c r="B2" i="39"/>
  <c r="F53" i="83"/>
  <c r="F35" i="83"/>
  <c r="F36" i="83"/>
  <c r="F37" i="83"/>
  <c r="F34" i="83"/>
  <c r="F33" i="83"/>
  <c r="F49" i="10"/>
  <c r="F31" i="10"/>
  <c r="F32" i="10"/>
  <c r="F33" i="10"/>
  <c r="F30" i="10"/>
  <c r="F29" i="10"/>
  <c r="C5" i="2"/>
  <c r="D24" i="84"/>
  <c r="D20" i="84"/>
  <c r="F15" i="84"/>
  <c r="F20" i="84" s="1"/>
  <c r="F24" i="84" s="1"/>
  <c r="D15" i="84"/>
  <c r="F14" i="84"/>
  <c r="F19" i="84" s="1"/>
  <c r="F13" i="84"/>
  <c r="D9" i="84"/>
  <c r="C2" i="84"/>
  <c r="D42" i="39"/>
  <c r="D43" i="39"/>
  <c r="D41" i="39"/>
  <c r="F30" i="2"/>
  <c r="F26" i="2"/>
  <c r="F25" i="2"/>
  <c r="F29" i="2"/>
  <c r="F24" i="2"/>
  <c r="F20" i="2"/>
  <c r="F21" i="2"/>
  <c r="F19" i="2"/>
  <c r="F18" i="2"/>
  <c r="F13" i="2"/>
  <c r="F14" i="2"/>
  <c r="F15" i="2"/>
  <c r="F12" i="2"/>
  <c r="F11" i="2"/>
  <c r="O41" i="3"/>
  <c r="U42" i="3" s="1"/>
  <c r="U65" i="3" s="1"/>
  <c r="S300" i="67"/>
  <c r="U300" i="67" s="1"/>
  <c r="M300" i="67"/>
  <c r="U299" i="67"/>
  <c r="S299" i="67"/>
  <c r="M299" i="67"/>
  <c r="K299" i="67"/>
  <c r="S298" i="67"/>
  <c r="U298" i="67" s="1"/>
  <c r="M298" i="67"/>
  <c r="S297" i="67"/>
  <c r="U297" i="67" s="1"/>
  <c r="K297" i="67"/>
  <c r="M297" i="67" s="1"/>
  <c r="S296" i="67"/>
  <c r="U296" i="67" s="1"/>
  <c r="K296" i="67"/>
  <c r="M296" i="67" s="1"/>
  <c r="U295" i="67"/>
  <c r="S295" i="67"/>
  <c r="K295" i="67"/>
  <c r="M295" i="67" s="1"/>
  <c r="S294" i="67"/>
  <c r="U294" i="67" s="1"/>
  <c r="K294" i="67"/>
  <c r="M294" i="67" s="1"/>
  <c r="S293" i="67"/>
  <c r="U293" i="67" s="1"/>
  <c r="M293" i="67"/>
  <c r="U292" i="67"/>
  <c r="S292" i="67"/>
  <c r="K292" i="67"/>
  <c r="M292" i="67" s="1"/>
  <c r="S291" i="67"/>
  <c r="K291" i="67"/>
  <c r="U291" i="67" s="1"/>
  <c r="S290" i="67"/>
  <c r="U290" i="67" s="1"/>
  <c r="M290" i="67"/>
  <c r="K290" i="67"/>
  <c r="U289" i="67"/>
  <c r="S289" i="67"/>
  <c r="K289" i="67"/>
  <c r="M289" i="67" s="1"/>
  <c r="U288" i="67"/>
  <c r="S288" i="67"/>
  <c r="M288" i="67"/>
  <c r="M287" i="67"/>
  <c r="G287" i="67"/>
  <c r="S287" i="67" s="1"/>
  <c r="U287" i="67" s="1"/>
  <c r="S286" i="67"/>
  <c r="U286" i="67" s="1"/>
  <c r="M286" i="67"/>
  <c r="S285" i="67"/>
  <c r="U285" i="67" s="1"/>
  <c r="M285" i="67"/>
  <c r="K285" i="67"/>
  <c r="S284" i="67"/>
  <c r="U284" i="67" s="1"/>
  <c r="K284" i="67"/>
  <c r="M284" i="67" s="1"/>
  <c r="U283" i="67"/>
  <c r="S283" i="67"/>
  <c r="M283" i="67"/>
  <c r="K283" i="67"/>
  <c r="S282" i="67"/>
  <c r="U282" i="67" s="1"/>
  <c r="M282" i="67"/>
  <c r="K282" i="67"/>
  <c r="S281" i="67"/>
  <c r="U281" i="67" s="1"/>
  <c r="K281" i="67"/>
  <c r="M281" i="67" s="1"/>
  <c r="U280" i="67"/>
  <c r="S280" i="67"/>
  <c r="M280" i="67"/>
  <c r="K280" i="67"/>
  <c r="S279" i="67"/>
  <c r="U279" i="67" s="1"/>
  <c r="M279" i="67"/>
  <c r="K279" i="67"/>
  <c r="S278" i="67"/>
  <c r="U278" i="67" s="1"/>
  <c r="K278" i="67"/>
  <c r="M278" i="67" s="1"/>
  <c r="U277" i="67"/>
  <c r="S277" i="67"/>
  <c r="M277" i="67"/>
  <c r="K277" i="67"/>
  <c r="S276" i="67"/>
  <c r="U276" i="67" s="1"/>
  <c r="M276" i="67"/>
  <c r="K276" i="67"/>
  <c r="S275" i="67"/>
  <c r="U275" i="67" s="1"/>
  <c r="K275" i="67"/>
  <c r="M275" i="67" s="1"/>
  <c r="U274" i="67"/>
  <c r="S274" i="67"/>
  <c r="M274" i="67"/>
  <c r="K274" i="67"/>
  <c r="S273" i="67"/>
  <c r="U273" i="67" s="1"/>
  <c r="M273" i="67"/>
  <c r="K273" i="67"/>
  <c r="S272" i="67"/>
  <c r="U272" i="67" s="1"/>
  <c r="K272" i="67"/>
  <c r="M272" i="67" s="1"/>
  <c r="K160" i="67"/>
  <c r="U157" i="67"/>
  <c r="S157" i="67"/>
  <c r="M157" i="67"/>
  <c r="K157" i="67"/>
  <c r="I157" i="67"/>
  <c r="G157" i="67"/>
  <c r="I154" i="67"/>
  <c r="G154" i="67"/>
  <c r="S153" i="67"/>
  <c r="U153" i="67" s="1"/>
  <c r="M153" i="67"/>
  <c r="K153" i="67"/>
  <c r="S152" i="67"/>
  <c r="U152" i="67" s="1"/>
  <c r="M152" i="67"/>
  <c r="K152" i="67"/>
  <c r="S151" i="67"/>
  <c r="K151" i="67"/>
  <c r="M151" i="67" s="1"/>
  <c r="S150" i="67"/>
  <c r="U150" i="67" s="1"/>
  <c r="M150" i="67"/>
  <c r="K150" i="67"/>
  <c r="S149" i="67"/>
  <c r="U149" i="67" s="1"/>
  <c r="M149" i="67"/>
  <c r="K149" i="67"/>
  <c r="S148" i="67"/>
  <c r="U148" i="67" s="1"/>
  <c r="K148" i="67"/>
  <c r="M148" i="67" s="1"/>
  <c r="S147" i="67"/>
  <c r="U147" i="67" s="1"/>
  <c r="M147" i="67"/>
  <c r="K147" i="67"/>
  <c r="S146" i="67"/>
  <c r="U146" i="67" s="1"/>
  <c r="K146" i="67"/>
  <c r="M146" i="67" s="1"/>
  <c r="S145" i="67"/>
  <c r="U145" i="67" s="1"/>
  <c r="K145" i="67"/>
  <c r="M145" i="67" s="1"/>
  <c r="S144" i="67"/>
  <c r="U144" i="67" s="1"/>
  <c r="M144" i="67"/>
  <c r="K144" i="67"/>
  <c r="S143" i="67"/>
  <c r="U143" i="67" s="1"/>
  <c r="K143" i="67"/>
  <c r="M143" i="67" s="1"/>
  <c r="S142" i="67"/>
  <c r="U142" i="67" s="1"/>
  <c r="K142" i="67"/>
  <c r="M142" i="67" s="1"/>
  <c r="S141" i="67"/>
  <c r="U141" i="67" s="1"/>
  <c r="M141" i="67"/>
  <c r="K141" i="67"/>
  <c r="S140" i="67"/>
  <c r="U140" i="67" s="1"/>
  <c r="K140" i="67"/>
  <c r="M140" i="67" s="1"/>
  <c r="S139" i="67"/>
  <c r="U139" i="67" s="1"/>
  <c r="K139" i="67"/>
  <c r="M139" i="67" s="1"/>
  <c r="S138" i="67"/>
  <c r="U138" i="67" s="1"/>
  <c r="M138" i="67"/>
  <c r="K138" i="67"/>
  <c r="S137" i="67"/>
  <c r="U137" i="67" s="1"/>
  <c r="K137" i="67"/>
  <c r="M137" i="67" s="1"/>
  <c r="S136" i="67"/>
  <c r="U136" i="67" s="1"/>
  <c r="K136" i="67"/>
  <c r="M136" i="67" s="1"/>
  <c r="S135" i="67"/>
  <c r="U135" i="67" s="1"/>
  <c r="M135" i="67"/>
  <c r="K135" i="67"/>
  <c r="S134" i="67"/>
  <c r="U134" i="67" s="1"/>
  <c r="M134" i="67"/>
  <c r="K134" i="67"/>
  <c r="S133" i="67"/>
  <c r="U133" i="67" s="1"/>
  <c r="K133" i="67"/>
  <c r="M133" i="67" s="1"/>
  <c r="S132" i="67"/>
  <c r="U132" i="67" s="1"/>
  <c r="M132" i="67"/>
  <c r="K132" i="67"/>
  <c r="S131" i="67"/>
  <c r="U131" i="67" s="1"/>
  <c r="M131" i="67"/>
  <c r="K131" i="67"/>
  <c r="S130" i="67"/>
  <c r="U130" i="67" s="1"/>
  <c r="K130" i="67"/>
  <c r="M130" i="67" s="1"/>
  <c r="S129" i="67"/>
  <c r="U129" i="67" s="1"/>
  <c r="M129" i="67"/>
  <c r="K129" i="67"/>
  <c r="S128" i="67"/>
  <c r="U128" i="67" s="1"/>
  <c r="M128" i="67"/>
  <c r="K128" i="67"/>
  <c r="S127" i="67"/>
  <c r="U127" i="67" s="1"/>
  <c r="K127" i="67"/>
  <c r="M127" i="67" s="1"/>
  <c r="S126" i="67"/>
  <c r="U126" i="67" s="1"/>
  <c r="M126" i="67"/>
  <c r="K126" i="67"/>
  <c r="S125" i="67"/>
  <c r="U125" i="67" s="1"/>
  <c r="M125" i="67"/>
  <c r="K125" i="67"/>
  <c r="S124" i="67"/>
  <c r="U124" i="67" s="1"/>
  <c r="K124" i="67"/>
  <c r="M124" i="67" s="1"/>
  <c r="S123" i="67"/>
  <c r="U123" i="67" s="1"/>
  <c r="M123" i="67"/>
  <c r="K123" i="67"/>
  <c r="S122" i="67"/>
  <c r="U122" i="67" s="1"/>
  <c r="K122" i="67"/>
  <c r="M122" i="67" s="1"/>
  <c r="S121" i="67"/>
  <c r="U121" i="67" s="1"/>
  <c r="K121" i="67"/>
  <c r="M121" i="67" s="1"/>
  <c r="S120" i="67"/>
  <c r="U120" i="67" s="1"/>
  <c r="M120" i="67"/>
  <c r="K120" i="67"/>
  <c r="M119" i="67"/>
  <c r="K119" i="67"/>
  <c r="U119" i="67" s="1"/>
  <c r="K118" i="67"/>
  <c r="U118" i="67" s="1"/>
  <c r="U117" i="67"/>
  <c r="M117" i="67"/>
  <c r="K117" i="67"/>
  <c r="U116" i="67"/>
  <c r="M116" i="67"/>
  <c r="K116" i="67"/>
  <c r="M115" i="67"/>
  <c r="K115" i="67"/>
  <c r="U115" i="67" s="1"/>
  <c r="K114" i="67"/>
  <c r="U114" i="67" s="1"/>
  <c r="S111" i="67"/>
  <c r="I111" i="67"/>
  <c r="G111" i="67"/>
  <c r="S110" i="67"/>
  <c r="U110" i="67" s="1"/>
  <c r="K110" i="67"/>
  <c r="M110" i="67" s="1"/>
  <c r="S109" i="67"/>
  <c r="U109" i="67" s="1"/>
  <c r="K109" i="67"/>
  <c r="M109" i="67" s="1"/>
  <c r="M108" i="67"/>
  <c r="K108" i="67"/>
  <c r="U108" i="67" s="1"/>
  <c r="K107" i="67"/>
  <c r="U107" i="67" s="1"/>
  <c r="M106" i="67"/>
  <c r="K106" i="67"/>
  <c r="U106" i="67" s="1"/>
  <c r="S105" i="67"/>
  <c r="U105" i="67" s="1"/>
  <c r="M105" i="67"/>
  <c r="K105" i="67"/>
  <c r="U104" i="67"/>
  <c r="S104" i="67"/>
  <c r="M104" i="67"/>
  <c r="K104" i="67"/>
  <c r="U103" i="67"/>
  <c r="S103" i="67"/>
  <c r="M103" i="67"/>
  <c r="K103" i="67"/>
  <c r="S102" i="67"/>
  <c r="U102" i="67" s="1"/>
  <c r="M102" i="67"/>
  <c r="K102" i="67"/>
  <c r="U99" i="67"/>
  <c r="I99" i="67"/>
  <c r="G99" i="67"/>
  <c r="S98" i="67"/>
  <c r="K98" i="67"/>
  <c r="M98" i="67" s="1"/>
  <c r="S97" i="67"/>
  <c r="M97" i="67"/>
  <c r="K97" i="67"/>
  <c r="S96" i="67"/>
  <c r="S99" i="67" s="1"/>
  <c r="M96" i="67"/>
  <c r="K96" i="67"/>
  <c r="S95" i="67"/>
  <c r="M95" i="67"/>
  <c r="K95" i="67"/>
  <c r="S94" i="67"/>
  <c r="K94" i="67"/>
  <c r="K99" i="67" s="1"/>
  <c r="S91" i="67"/>
  <c r="I91" i="67"/>
  <c r="G91" i="67"/>
  <c r="M90" i="67"/>
  <c r="K90" i="67"/>
  <c r="U90" i="67" s="1"/>
  <c r="S89" i="67"/>
  <c r="U89" i="67" s="1"/>
  <c r="K89" i="67"/>
  <c r="M89" i="67" s="1"/>
  <c r="U88" i="67"/>
  <c r="S88" i="67"/>
  <c r="M88" i="67"/>
  <c r="K88" i="67"/>
  <c r="K87" i="67"/>
  <c r="U87" i="67" s="1"/>
  <c r="K86" i="67"/>
  <c r="U86" i="67" s="1"/>
  <c r="S85" i="67"/>
  <c r="U85" i="67" s="1"/>
  <c r="M85" i="67"/>
  <c r="K85" i="67"/>
  <c r="U84" i="67"/>
  <c r="S84" i="67"/>
  <c r="M84" i="67"/>
  <c r="K84" i="67"/>
  <c r="G81" i="67"/>
  <c r="I75" i="67"/>
  <c r="G75" i="67"/>
  <c r="I73" i="67"/>
  <c r="G73" i="67"/>
  <c r="U72" i="67"/>
  <c r="S72" i="67"/>
  <c r="M72" i="67"/>
  <c r="S71" i="67"/>
  <c r="U71" i="67" s="1"/>
  <c r="M71" i="67"/>
  <c r="S70" i="67"/>
  <c r="U70" i="67" s="1"/>
  <c r="M70" i="67"/>
  <c r="K70" i="67"/>
  <c r="S69" i="67"/>
  <c r="U69" i="67" s="1"/>
  <c r="M69" i="67"/>
  <c r="K69" i="67"/>
  <c r="S68" i="67"/>
  <c r="U68" i="67" s="1"/>
  <c r="K68" i="67"/>
  <c r="M68" i="67" s="1"/>
  <c r="S67" i="67"/>
  <c r="U67" i="67" s="1"/>
  <c r="M67" i="67"/>
  <c r="K67" i="67"/>
  <c r="S66" i="67"/>
  <c r="U66" i="67" s="1"/>
  <c r="M66" i="67"/>
  <c r="K66" i="67"/>
  <c r="S65" i="67"/>
  <c r="U65" i="67" s="1"/>
  <c r="K65" i="67"/>
  <c r="M65" i="67" s="1"/>
  <c r="S64" i="67"/>
  <c r="U64" i="67" s="1"/>
  <c r="M64" i="67"/>
  <c r="K64" i="67"/>
  <c r="S63" i="67"/>
  <c r="U63" i="67" s="1"/>
  <c r="K63" i="67"/>
  <c r="M63" i="67" s="1"/>
  <c r="S62" i="67"/>
  <c r="U62" i="67" s="1"/>
  <c r="K62" i="67"/>
  <c r="M62" i="67" s="1"/>
  <c r="S61" i="67"/>
  <c r="U61" i="67" s="1"/>
  <c r="M61" i="67"/>
  <c r="K61" i="67"/>
  <c r="S60" i="67"/>
  <c r="U60" i="67" s="1"/>
  <c r="K60" i="67"/>
  <c r="M60" i="67" s="1"/>
  <c r="S59" i="67"/>
  <c r="U59" i="67" s="1"/>
  <c r="K59" i="67"/>
  <c r="M59" i="67" s="1"/>
  <c r="S58" i="67"/>
  <c r="U58" i="67" s="1"/>
  <c r="M58" i="67"/>
  <c r="K58" i="67"/>
  <c r="S57" i="67"/>
  <c r="U57" i="67" s="1"/>
  <c r="K57" i="67"/>
  <c r="M57" i="67" s="1"/>
  <c r="S56" i="67"/>
  <c r="U56" i="67" s="1"/>
  <c r="K56" i="67"/>
  <c r="M56" i="67" s="1"/>
  <c r="S55" i="67"/>
  <c r="U55" i="67" s="1"/>
  <c r="M55" i="67"/>
  <c r="K55" i="67"/>
  <c r="S54" i="67"/>
  <c r="U54" i="67" s="1"/>
  <c r="K54" i="67"/>
  <c r="M54" i="67" s="1"/>
  <c r="S53" i="67"/>
  <c r="U53" i="67" s="1"/>
  <c r="K53" i="67"/>
  <c r="M53" i="67" s="1"/>
  <c r="S52" i="67"/>
  <c r="U52" i="67" s="1"/>
  <c r="M52" i="67"/>
  <c r="K52" i="67"/>
  <c r="S51" i="67"/>
  <c r="U51" i="67" s="1"/>
  <c r="K51" i="67"/>
  <c r="M51" i="67" s="1"/>
  <c r="S50" i="67"/>
  <c r="U50" i="67" s="1"/>
  <c r="K50" i="67"/>
  <c r="M50" i="67" s="1"/>
  <c r="S49" i="67"/>
  <c r="U49" i="67" s="1"/>
  <c r="M49" i="67"/>
  <c r="K49" i="67"/>
  <c r="S48" i="67"/>
  <c r="U48" i="67" s="1"/>
  <c r="K48" i="67"/>
  <c r="M48" i="67" s="1"/>
  <c r="S47" i="67"/>
  <c r="U47" i="67" s="1"/>
  <c r="K47" i="67"/>
  <c r="M47" i="67" s="1"/>
  <c r="S46" i="67"/>
  <c r="U46" i="67" s="1"/>
  <c r="M46" i="67"/>
  <c r="K46" i="67"/>
  <c r="S45" i="67"/>
  <c r="U45" i="67" s="1"/>
  <c r="K45" i="67"/>
  <c r="M45" i="67" s="1"/>
  <c r="S44" i="67"/>
  <c r="U44" i="67" s="1"/>
  <c r="K44" i="67"/>
  <c r="M44" i="67" s="1"/>
  <c r="S43" i="67"/>
  <c r="U43" i="67" s="1"/>
  <c r="M43" i="67"/>
  <c r="K43" i="67"/>
  <c r="S42" i="67"/>
  <c r="U42" i="67" s="1"/>
  <c r="K42" i="67"/>
  <c r="M42" i="67" s="1"/>
  <c r="S41" i="67"/>
  <c r="U41" i="67" s="1"/>
  <c r="K41" i="67"/>
  <c r="M41" i="67" s="1"/>
  <c r="S40" i="67"/>
  <c r="U40" i="67" s="1"/>
  <c r="M40" i="67"/>
  <c r="K40" i="67"/>
  <c r="S39" i="67"/>
  <c r="U39" i="67" s="1"/>
  <c r="K39" i="67"/>
  <c r="M39" i="67" s="1"/>
  <c r="S38" i="67"/>
  <c r="U38" i="67" s="1"/>
  <c r="K38" i="67"/>
  <c r="M38" i="67" s="1"/>
  <c r="S37" i="67"/>
  <c r="U37" i="67" s="1"/>
  <c r="M37" i="67"/>
  <c r="K37" i="67"/>
  <c r="S36" i="67"/>
  <c r="U36" i="67" s="1"/>
  <c r="M36" i="67"/>
  <c r="K36" i="67"/>
  <c r="S35" i="67"/>
  <c r="U35" i="67" s="1"/>
  <c r="K35" i="67"/>
  <c r="M35" i="67" s="1"/>
  <c r="S34" i="67"/>
  <c r="U34" i="67" s="1"/>
  <c r="M34" i="67"/>
  <c r="K34" i="67"/>
  <c r="S33" i="67"/>
  <c r="U33" i="67" s="1"/>
  <c r="M33" i="67"/>
  <c r="K33" i="67"/>
  <c r="S32" i="67"/>
  <c r="U32" i="67" s="1"/>
  <c r="K32" i="67"/>
  <c r="K73" i="67" s="1"/>
  <c r="K75" i="67" s="1"/>
  <c r="I29" i="67"/>
  <c r="I156" i="67" s="1"/>
  <c r="I158" i="67" s="1"/>
  <c r="G29" i="67"/>
  <c r="G156" i="67" s="1"/>
  <c r="G158" i="67" s="1"/>
  <c r="S28" i="67"/>
  <c r="U28" i="67" s="1"/>
  <c r="K28" i="67"/>
  <c r="M28" i="67" s="1"/>
  <c r="S27" i="67"/>
  <c r="U27" i="67" s="1"/>
  <c r="K27" i="67"/>
  <c r="M27" i="67" s="1"/>
  <c r="U26" i="67"/>
  <c r="S26" i="67"/>
  <c r="K26" i="67"/>
  <c r="M26" i="67" s="1"/>
  <c r="S25" i="67"/>
  <c r="U25" i="67" s="1"/>
  <c r="K25" i="67"/>
  <c r="M25" i="67" s="1"/>
  <c r="S24" i="67"/>
  <c r="U24" i="67" s="1"/>
  <c r="K24" i="67"/>
  <c r="M24" i="67" s="1"/>
  <c r="U23" i="67"/>
  <c r="S23" i="67"/>
  <c r="K23" i="67"/>
  <c r="M23" i="67" s="1"/>
  <c r="U22" i="67"/>
  <c r="S22" i="67"/>
  <c r="K22" i="67"/>
  <c r="M22" i="67" s="1"/>
  <c r="S21" i="67"/>
  <c r="U21" i="67" s="1"/>
  <c r="K21" i="67"/>
  <c r="M21" i="67" s="1"/>
  <c r="U20" i="67"/>
  <c r="S20" i="67"/>
  <c r="K20" i="67"/>
  <c r="M20" i="67" s="1"/>
  <c r="U19" i="67"/>
  <c r="S19" i="67"/>
  <c r="K19" i="67"/>
  <c r="M19" i="67" s="1"/>
  <c r="S18" i="67"/>
  <c r="U18" i="67" s="1"/>
  <c r="K18" i="67"/>
  <c r="M18" i="67" s="1"/>
  <c r="U17" i="67"/>
  <c r="S17" i="67"/>
  <c r="K17" i="67"/>
  <c r="M17" i="67" s="1"/>
  <c r="U16" i="67"/>
  <c r="S16" i="67"/>
  <c r="K16" i="67"/>
  <c r="M16" i="67" s="1"/>
  <c r="S15" i="67"/>
  <c r="U15" i="67" s="1"/>
  <c r="K15" i="67"/>
  <c r="M15" i="67" s="1"/>
  <c r="U14" i="67"/>
  <c r="S14" i="67"/>
  <c r="K14" i="67"/>
  <c r="M14" i="67" s="1"/>
  <c r="U13" i="67"/>
  <c r="S13" i="67"/>
  <c r="K13" i="67"/>
  <c r="M13" i="67" s="1"/>
  <c r="S12" i="67"/>
  <c r="U12" i="67" s="1"/>
  <c r="K12" i="67"/>
  <c r="K29" i="67" s="1"/>
  <c r="U11" i="67"/>
  <c r="S11" i="67"/>
  <c r="S29" i="67" s="1"/>
  <c r="K11" i="67"/>
  <c r="M11" i="67" s="1"/>
  <c r="U10" i="67"/>
  <c r="S10" i="67"/>
  <c r="K10" i="67"/>
  <c r="C5" i="67"/>
  <c r="O42" i="50" l="1"/>
  <c r="S43" i="50" s="1"/>
  <c r="Y43" i="50" s="1"/>
  <c r="F19" i="85"/>
  <c r="P15" i="85"/>
  <c r="U111" i="67"/>
  <c r="U73" i="67"/>
  <c r="U75" i="67" s="1"/>
  <c r="K156" i="67"/>
  <c r="K158" i="67" s="1"/>
  <c r="U91" i="67"/>
  <c r="S73" i="67"/>
  <c r="S75" i="67" s="1"/>
  <c r="K91" i="67"/>
  <c r="K111" i="67"/>
  <c r="K301" i="67" s="1"/>
  <c r="M12" i="67"/>
  <c r="U29" i="67"/>
  <c r="K154" i="67"/>
  <c r="M10" i="67"/>
  <c r="M94" i="67"/>
  <c r="M99" i="67" s="1"/>
  <c r="M114" i="67"/>
  <c r="M118" i="67"/>
  <c r="U151" i="67"/>
  <c r="U154" i="67" s="1"/>
  <c r="M32" i="67"/>
  <c r="M73" i="67" s="1"/>
  <c r="M75" i="67" s="1"/>
  <c r="M86" i="67"/>
  <c r="M91" i="67" s="1"/>
  <c r="S154" i="67"/>
  <c r="M291" i="67"/>
  <c r="G301" i="67"/>
  <c r="I301" i="67"/>
  <c r="M87" i="67"/>
  <c r="M107" i="67"/>
  <c r="M111" i="67" s="1"/>
  <c r="S156" i="67" l="1"/>
  <c r="S158" i="67" s="1"/>
  <c r="M29" i="67"/>
  <c r="M154" i="67"/>
  <c r="S301" i="67"/>
  <c r="U156" i="67"/>
  <c r="U158" i="67" s="1"/>
  <c r="M156" i="67" l="1"/>
  <c r="M158" i="67" s="1"/>
  <c r="U301" i="67"/>
  <c r="M301" i="67" l="1"/>
  <c r="C55" i="83"/>
  <c r="C54" i="83"/>
  <c r="C53" i="83"/>
  <c r="C56" i="83" s="1"/>
  <c r="E48" i="83"/>
  <c r="D48" i="83"/>
  <c r="C48" i="83"/>
  <c r="I44" i="83" s="1"/>
  <c r="E47" i="83"/>
  <c r="D47" i="83"/>
  <c r="E46" i="83"/>
  <c r="D46" i="83"/>
  <c r="E45" i="83"/>
  <c r="D45" i="83"/>
  <c r="H44" i="83"/>
  <c r="G44" i="83"/>
  <c r="F44" i="83"/>
  <c r="S39" i="83"/>
  <c r="Q39" i="83"/>
  <c r="P39" i="83"/>
  <c r="R38" i="83"/>
  <c r="T38" i="83" s="1"/>
  <c r="R37" i="83"/>
  <c r="E27" i="83" s="1"/>
  <c r="R36" i="83"/>
  <c r="E26" i="83" s="1"/>
  <c r="C36" i="83"/>
  <c r="R35" i="83"/>
  <c r="T35" i="83" s="1"/>
  <c r="C35" i="83"/>
  <c r="R34" i="83"/>
  <c r="C34" i="83"/>
  <c r="C33" i="83"/>
  <c r="S29" i="83"/>
  <c r="Q29" i="83"/>
  <c r="P29" i="83"/>
  <c r="R28" i="83"/>
  <c r="D28" i="83" s="1"/>
  <c r="E28" i="83"/>
  <c r="C28" i="83"/>
  <c r="R27" i="83"/>
  <c r="D27" i="83" s="1"/>
  <c r="R26" i="83"/>
  <c r="D26" i="83" s="1"/>
  <c r="R25" i="83"/>
  <c r="T25" i="83" s="1"/>
  <c r="E25" i="83"/>
  <c r="R24" i="83"/>
  <c r="D24" i="83" s="1"/>
  <c r="I23" i="83"/>
  <c r="H23" i="83"/>
  <c r="G23" i="83"/>
  <c r="F23" i="83"/>
  <c r="F12" i="83"/>
  <c r="I9" i="86"/>
  <c r="F52" i="10"/>
  <c r="F51" i="10"/>
  <c r="C51" i="10"/>
  <c r="F50" i="10"/>
  <c r="C50" i="10"/>
  <c r="C49" i="10"/>
  <c r="E44" i="10"/>
  <c r="D44" i="10"/>
  <c r="C44" i="10"/>
  <c r="I40" i="10" s="1"/>
  <c r="E43" i="10"/>
  <c r="D43" i="10"/>
  <c r="E42" i="10"/>
  <c r="D42" i="10"/>
  <c r="E41" i="10"/>
  <c r="D41" i="10"/>
  <c r="D45" i="10" s="1"/>
  <c r="D49" i="10" s="1"/>
  <c r="H40" i="10"/>
  <c r="G40" i="10"/>
  <c r="F40" i="10"/>
  <c r="S35" i="10"/>
  <c r="Q35" i="10"/>
  <c r="P35" i="10"/>
  <c r="R34" i="10"/>
  <c r="T34" i="10" s="1"/>
  <c r="R33" i="10"/>
  <c r="T33" i="10" s="1"/>
  <c r="R32" i="10"/>
  <c r="E22" i="10" s="1"/>
  <c r="C32" i="10"/>
  <c r="R31" i="10"/>
  <c r="T31" i="10" s="1"/>
  <c r="C31" i="10"/>
  <c r="T30" i="10"/>
  <c r="R30" i="10"/>
  <c r="C30" i="10"/>
  <c r="C29" i="10"/>
  <c r="S25" i="10"/>
  <c r="Q25" i="10"/>
  <c r="P25" i="10"/>
  <c r="R24" i="10"/>
  <c r="T24" i="10" s="1"/>
  <c r="C24" i="10"/>
  <c r="R23" i="10"/>
  <c r="T23" i="10" s="1"/>
  <c r="D23" i="10"/>
  <c r="L23" i="10" s="1"/>
  <c r="T22" i="10"/>
  <c r="R22" i="10"/>
  <c r="D22" i="10" s="1"/>
  <c r="L22" i="10" s="1"/>
  <c r="T21" i="10"/>
  <c r="R21" i="10"/>
  <c r="D21" i="10" s="1"/>
  <c r="E21" i="10"/>
  <c r="R20" i="10"/>
  <c r="R25" i="10" s="1"/>
  <c r="E20" i="10"/>
  <c r="F20" i="10" s="1"/>
  <c r="D20" i="10"/>
  <c r="J19" i="10"/>
  <c r="I19" i="10"/>
  <c r="H19" i="10"/>
  <c r="H23" i="10" s="1"/>
  <c r="G19" i="10"/>
  <c r="F19" i="10"/>
  <c r="F12" i="10"/>
  <c r="F46" i="83" l="1"/>
  <c r="F24" i="86"/>
  <c r="F24" i="39"/>
  <c r="C37" i="83"/>
  <c r="D26" i="86"/>
  <c r="D26" i="39"/>
  <c r="F44" i="86"/>
  <c r="F44" i="39"/>
  <c r="E26" i="86"/>
  <c r="E26" i="39"/>
  <c r="T36" i="83"/>
  <c r="E49" i="83"/>
  <c r="F41" i="86"/>
  <c r="F41" i="39"/>
  <c r="H48" i="83"/>
  <c r="E44" i="86"/>
  <c r="E44" i="39"/>
  <c r="F26" i="86"/>
  <c r="F26" i="39"/>
  <c r="F25" i="86"/>
  <c r="F25" i="39"/>
  <c r="F45" i="83"/>
  <c r="L45" i="83" s="1"/>
  <c r="F48" i="83"/>
  <c r="I48" i="83" s="1"/>
  <c r="I49" i="83" s="1"/>
  <c r="E56" i="83" s="1"/>
  <c r="H56" i="83" s="1"/>
  <c r="J23" i="83"/>
  <c r="T37" i="83"/>
  <c r="E42" i="86"/>
  <c r="G42" i="86" s="1"/>
  <c r="E42" i="39"/>
  <c r="E22" i="86"/>
  <c r="E22" i="39"/>
  <c r="F42" i="86"/>
  <c r="H42" i="86" s="1"/>
  <c r="F42" i="39"/>
  <c r="D25" i="83"/>
  <c r="F25" i="83" s="1"/>
  <c r="E25" i="86"/>
  <c r="E25" i="39"/>
  <c r="D49" i="83"/>
  <c r="D53" i="83" s="1"/>
  <c r="E41" i="86"/>
  <c r="E41" i="39"/>
  <c r="F23" i="86"/>
  <c r="F23" i="39"/>
  <c r="G46" i="83"/>
  <c r="L46" i="83" s="1"/>
  <c r="R39" i="83"/>
  <c r="G47" i="83"/>
  <c r="E43" i="86"/>
  <c r="E43" i="39"/>
  <c r="F43" i="86"/>
  <c r="F43" i="39"/>
  <c r="E24" i="86"/>
  <c r="E24" i="39"/>
  <c r="G48" i="83"/>
  <c r="D44" i="86"/>
  <c r="D44" i="39"/>
  <c r="I9" i="39"/>
  <c r="E23" i="10"/>
  <c r="C52" i="10"/>
  <c r="D24" i="10"/>
  <c r="I24" i="10" s="1"/>
  <c r="E45" i="10"/>
  <c r="T32" i="10"/>
  <c r="F42" i="10"/>
  <c r="L42" i="10" s="1"/>
  <c r="G42" i="10"/>
  <c r="G45" i="10" s="1"/>
  <c r="E50" i="10" s="1"/>
  <c r="H50" i="10" s="1"/>
  <c r="F43" i="10"/>
  <c r="G43" i="10"/>
  <c r="R35" i="10"/>
  <c r="H44" i="10"/>
  <c r="F8" i="83"/>
  <c r="H53" i="83"/>
  <c r="I28" i="83"/>
  <c r="H27" i="83"/>
  <c r="G27" i="83"/>
  <c r="G49" i="83"/>
  <c r="E54" i="83" s="1"/>
  <c r="H54" i="83" s="1"/>
  <c r="F26" i="83"/>
  <c r="T24" i="83"/>
  <c r="G26" i="83"/>
  <c r="T27" i="83"/>
  <c r="T28" i="83"/>
  <c r="F47" i="83"/>
  <c r="H47" i="83" s="1"/>
  <c r="H49" i="83" s="1"/>
  <c r="E55" i="83" s="1"/>
  <c r="H55" i="83" s="1"/>
  <c r="T26" i="83"/>
  <c r="T34" i="83"/>
  <c r="R29" i="83"/>
  <c r="R19" i="83" s="1"/>
  <c r="F28" i="83"/>
  <c r="E24" i="83"/>
  <c r="F27" i="83"/>
  <c r="G28" i="83"/>
  <c r="H28" i="83"/>
  <c r="H43" i="10"/>
  <c r="H45" i="10" s="1"/>
  <c r="E51" i="10" s="1"/>
  <c r="H51" i="10" s="1"/>
  <c r="G22" i="10"/>
  <c r="H22" i="10" s="1"/>
  <c r="H25" i="10" s="1"/>
  <c r="E31" i="10" s="1"/>
  <c r="H31" i="10" s="1"/>
  <c r="H49" i="10"/>
  <c r="F8" i="10"/>
  <c r="F21" i="10"/>
  <c r="K20" i="10"/>
  <c r="T35" i="10"/>
  <c r="E24" i="10"/>
  <c r="C33" i="10"/>
  <c r="F41" i="10"/>
  <c r="F23" i="10"/>
  <c r="G23" i="10"/>
  <c r="I23" i="10" s="1"/>
  <c r="H24" i="10"/>
  <c r="F44" i="10"/>
  <c r="F22" i="10"/>
  <c r="G44" i="10"/>
  <c r="T20" i="10"/>
  <c r="T25" i="10" s="1"/>
  <c r="F22" i="86" l="1"/>
  <c r="F22" i="39"/>
  <c r="H43" i="86"/>
  <c r="H45" i="86" s="1"/>
  <c r="F50" i="86" s="1"/>
  <c r="G43" i="86"/>
  <c r="E23" i="86"/>
  <c r="G23" i="86" s="1"/>
  <c r="E23" i="39"/>
  <c r="I26" i="86"/>
  <c r="H26" i="86"/>
  <c r="G26" i="86"/>
  <c r="K26" i="86" s="1"/>
  <c r="J26" i="86"/>
  <c r="D29" i="83"/>
  <c r="D33" i="83" s="1"/>
  <c r="I43" i="86"/>
  <c r="H44" i="86"/>
  <c r="I44" i="86"/>
  <c r="G44" i="86"/>
  <c r="K21" i="86"/>
  <c r="D35" i="86"/>
  <c r="F49" i="83"/>
  <c r="E53" i="83" s="1"/>
  <c r="E57" i="83" s="1"/>
  <c r="H23" i="86"/>
  <c r="T39" i="83"/>
  <c r="I25" i="86"/>
  <c r="G25" i="86"/>
  <c r="H25" i="86"/>
  <c r="E45" i="86"/>
  <c r="E49" i="86" s="1"/>
  <c r="G8" i="86" s="1"/>
  <c r="F45" i="86"/>
  <c r="G41" i="86"/>
  <c r="H24" i="86"/>
  <c r="G24" i="86"/>
  <c r="I24" i="86"/>
  <c r="I44" i="10"/>
  <c r="I45" i="10" s="1"/>
  <c r="E52" i="10" s="1"/>
  <c r="H52" i="10" s="1"/>
  <c r="H53" i="10" s="1"/>
  <c r="H8" i="10" s="1"/>
  <c r="L24" i="10"/>
  <c r="G24" i="10"/>
  <c r="I25" i="10"/>
  <c r="E32" i="10" s="1"/>
  <c r="H32" i="10" s="1"/>
  <c r="F24" i="10"/>
  <c r="F25" i="10" s="1"/>
  <c r="E29" i="10" s="1"/>
  <c r="D25" i="10"/>
  <c r="I27" i="83"/>
  <c r="I29" i="83" s="1"/>
  <c r="E36" i="83" s="1"/>
  <c r="L48" i="83"/>
  <c r="H26" i="83"/>
  <c r="H29" i="83" s="1"/>
  <c r="E35" i="83" s="1"/>
  <c r="L47" i="83"/>
  <c r="L49" i="83" s="1"/>
  <c r="H57" i="83"/>
  <c r="H8" i="83" s="1"/>
  <c r="F24" i="83"/>
  <c r="E29" i="83"/>
  <c r="T29" i="83"/>
  <c r="J28" i="83"/>
  <c r="G25" i="83"/>
  <c r="G29" i="83" s="1"/>
  <c r="E34" i="83" s="1"/>
  <c r="K21" i="10"/>
  <c r="U21" i="10" s="1"/>
  <c r="E25" i="10"/>
  <c r="J24" i="10"/>
  <c r="K23" i="10"/>
  <c r="F45" i="10"/>
  <c r="E49" i="10" s="1"/>
  <c r="E53" i="10" s="1"/>
  <c r="L41" i="10"/>
  <c r="L45" i="10" s="1"/>
  <c r="K24" i="10"/>
  <c r="L28" i="10"/>
  <c r="L29" i="10" s="1"/>
  <c r="D29" i="10"/>
  <c r="G21" i="10"/>
  <c r="K22" i="10"/>
  <c r="L43" i="10"/>
  <c r="L44" i="10"/>
  <c r="I27" i="86" l="1"/>
  <c r="F33" i="86" s="1"/>
  <c r="J25" i="86"/>
  <c r="J27" i="86" s="1"/>
  <c r="F34" i="86" s="1"/>
  <c r="E27" i="86"/>
  <c r="E31" i="86" s="1"/>
  <c r="G7" i="86" s="1"/>
  <c r="K27" i="86"/>
  <c r="F35" i="86"/>
  <c r="K25" i="83"/>
  <c r="U25" i="83" s="1"/>
  <c r="G45" i="86"/>
  <c r="F49" i="86" s="1"/>
  <c r="H35" i="83"/>
  <c r="L24" i="86"/>
  <c r="H36" i="83"/>
  <c r="L23" i="86"/>
  <c r="S23" i="86" s="1"/>
  <c r="H27" i="86"/>
  <c r="F32" i="86" s="1"/>
  <c r="L25" i="86"/>
  <c r="I45" i="86"/>
  <c r="F51" i="86" s="1"/>
  <c r="F52" i="86"/>
  <c r="H34" i="83"/>
  <c r="L26" i="86"/>
  <c r="F27" i="86"/>
  <c r="G22" i="86"/>
  <c r="G25" i="10"/>
  <c r="E30" i="10" s="1"/>
  <c r="H30" i="10" s="1"/>
  <c r="J29" i="83"/>
  <c r="E37" i="83"/>
  <c r="K28" i="83"/>
  <c r="K26" i="83"/>
  <c r="G8" i="83"/>
  <c r="N57" i="83"/>
  <c r="K27" i="83"/>
  <c r="K24" i="83"/>
  <c r="K29" i="83" s="1"/>
  <c r="F29" i="83"/>
  <c r="E33" i="83" s="1"/>
  <c r="H33" i="83"/>
  <c r="F7" i="83"/>
  <c r="F9" i="83" s="1"/>
  <c r="F11" i="83" s="1"/>
  <c r="F13" i="83" s="1"/>
  <c r="N53" i="10"/>
  <c r="G8" i="10"/>
  <c r="H29" i="10"/>
  <c r="F7" i="10"/>
  <c r="F9" i="10" s="1"/>
  <c r="F11" i="10" s="1"/>
  <c r="F13" i="10" s="1"/>
  <c r="J25" i="10"/>
  <c r="E33" i="10"/>
  <c r="K25" i="10"/>
  <c r="E38" i="83" l="1"/>
  <c r="N38" i="83" s="1"/>
  <c r="F53" i="86"/>
  <c r="H8" i="86" s="1"/>
  <c r="L22" i="86"/>
  <c r="L27" i="86" s="1"/>
  <c r="G27" i="86"/>
  <c r="F31" i="86" s="1"/>
  <c r="F36" i="86" s="1"/>
  <c r="H7" i="86" s="1"/>
  <c r="H37" i="83"/>
  <c r="G7" i="83"/>
  <c r="G9" i="83" s="1"/>
  <c r="G11" i="83" s="1"/>
  <c r="G13" i="83" s="1"/>
  <c r="H33" i="10"/>
  <c r="E34" i="10"/>
  <c r="H38" i="83" l="1"/>
  <c r="H7" i="83" s="1"/>
  <c r="H9" i="83" s="1"/>
  <c r="H11" i="83" s="1"/>
  <c r="I11" i="39"/>
  <c r="H34" i="10"/>
  <c r="H7" i="10" s="1"/>
  <c r="H9" i="10" s="1"/>
  <c r="H11" i="10" s="1"/>
  <c r="H13" i="10" s="1"/>
  <c r="N34" i="10"/>
  <c r="G7" i="10"/>
  <c r="G9" i="10" s="1"/>
  <c r="G11" i="10" s="1"/>
  <c r="G13" i="10" s="1"/>
  <c r="O13" i="3" l="1"/>
  <c r="H12" i="83"/>
  <c r="H13" i="83" s="1"/>
  <c r="O14" i="3" s="1"/>
  <c r="O14" i="50" s="1"/>
  <c r="U14" i="3" l="1"/>
  <c r="O13" i="50"/>
  <c r="S14" i="50" s="1"/>
  <c r="I10" i="82"/>
  <c r="E10" i="82"/>
  <c r="C10" i="82"/>
  <c r="M9" i="82"/>
  <c r="M10" i="82" s="1"/>
  <c r="L9" i="82"/>
  <c r="L10" i="82" s="1"/>
  <c r="K9" i="82"/>
  <c r="K10" i="82" s="1"/>
  <c r="J9" i="82"/>
  <c r="J10" i="82" s="1"/>
  <c r="I9" i="82"/>
  <c r="H9" i="82"/>
  <c r="H10" i="82" s="1"/>
  <c r="G9" i="82"/>
  <c r="G10" i="82" s="1"/>
  <c r="F9" i="82"/>
  <c r="F10" i="82" s="1"/>
  <c r="E9" i="82"/>
  <c r="D9" i="82"/>
  <c r="D10" i="82" s="1"/>
  <c r="C9" i="82"/>
  <c r="B9" i="82"/>
  <c r="B10" i="82" s="1"/>
  <c r="N8" i="82"/>
  <c r="N7" i="82"/>
  <c r="N6" i="82"/>
  <c r="N9" i="82" s="1"/>
  <c r="N10" i="82" s="1"/>
  <c r="O31" i="3"/>
  <c r="U31" i="3" s="1"/>
  <c r="O24" i="3"/>
  <c r="F11" i="79"/>
  <c r="F10" i="79"/>
  <c r="F7" i="79"/>
  <c r="Q34" i="53"/>
  <c r="S34" i="53" s="1"/>
  <c r="S35" i="53" s="1"/>
  <c r="Q44" i="3" s="1"/>
  <c r="Q45" i="3" s="1"/>
  <c r="Y14" i="50" l="1"/>
  <c r="S58" i="50"/>
  <c r="U56" i="3"/>
  <c r="O24" i="50"/>
  <c r="O31" i="50"/>
  <c r="S31" i="50" s="1"/>
  <c r="Y31" i="50" s="1"/>
  <c r="Y58" i="50" l="1"/>
  <c r="F12" i="79"/>
  <c r="H48" i="23" l="1"/>
  <c r="I19" i="5"/>
  <c r="C5" i="5"/>
  <c r="G114" i="5"/>
  <c r="G113" i="5"/>
  <c r="G112" i="5"/>
  <c r="G111" i="5"/>
  <c r="G110" i="5"/>
  <c r="E111" i="5"/>
  <c r="I111" i="5" s="1"/>
  <c r="E112" i="5"/>
  <c r="I112" i="5" s="1"/>
  <c r="E113" i="5"/>
  <c r="I113" i="5" s="1"/>
  <c r="E114" i="5"/>
  <c r="I114" i="5" s="1"/>
  <c r="E110" i="5"/>
  <c r="I110" i="5" s="1"/>
  <c r="G102" i="5"/>
  <c r="G101" i="5"/>
  <c r="G104" i="5" s="1"/>
  <c r="G100" i="5"/>
  <c r="G99" i="5"/>
  <c r="G98" i="5"/>
  <c r="E99" i="5"/>
  <c r="E100" i="5"/>
  <c r="E101" i="5"/>
  <c r="E102" i="5"/>
  <c r="E98" i="5"/>
  <c r="G90" i="5"/>
  <c r="G89" i="5"/>
  <c r="G88" i="5"/>
  <c r="G87" i="5"/>
  <c r="G86" i="5"/>
  <c r="E87" i="5"/>
  <c r="E88" i="5"/>
  <c r="E91" i="5" s="1"/>
  <c r="E89" i="5"/>
  <c r="E90" i="5"/>
  <c r="E86" i="5"/>
  <c r="I86" i="5" s="1"/>
  <c r="G78" i="5"/>
  <c r="G77" i="5"/>
  <c r="G76" i="5"/>
  <c r="I76" i="5" s="1"/>
  <c r="G75" i="5"/>
  <c r="G79" i="5" s="1"/>
  <c r="G74" i="5"/>
  <c r="E75" i="5"/>
  <c r="E79" i="5" s="1"/>
  <c r="E76" i="5"/>
  <c r="E77" i="5"/>
  <c r="E78" i="5"/>
  <c r="E74" i="5"/>
  <c r="G66" i="5"/>
  <c r="G65" i="5"/>
  <c r="G64" i="5"/>
  <c r="G63" i="5"/>
  <c r="G67" i="5" s="1"/>
  <c r="G62" i="5"/>
  <c r="I62" i="5" s="1"/>
  <c r="E63" i="5"/>
  <c r="E64" i="5"/>
  <c r="E65" i="5"/>
  <c r="E66" i="5"/>
  <c r="E62" i="5"/>
  <c r="G54" i="5"/>
  <c r="G53" i="5"/>
  <c r="G52" i="5"/>
  <c r="G51" i="5"/>
  <c r="G50" i="5"/>
  <c r="E51" i="5"/>
  <c r="I51" i="5" s="1"/>
  <c r="E52" i="5"/>
  <c r="I52" i="5" s="1"/>
  <c r="E53" i="5"/>
  <c r="E14" i="5" s="1"/>
  <c r="E54" i="5"/>
  <c r="E50" i="5"/>
  <c r="I50" i="5" s="1"/>
  <c r="G42" i="5"/>
  <c r="G41" i="5"/>
  <c r="G40" i="5"/>
  <c r="G39" i="5"/>
  <c r="G38" i="5"/>
  <c r="E39" i="5"/>
  <c r="I39" i="5" s="1"/>
  <c r="E40" i="5"/>
  <c r="E41" i="5"/>
  <c r="I41" i="5" s="1"/>
  <c r="E42" i="5"/>
  <c r="E38" i="5"/>
  <c r="I38" i="5" s="1"/>
  <c r="G30" i="5"/>
  <c r="I30" i="5" s="1"/>
  <c r="G29" i="5"/>
  <c r="G28" i="5"/>
  <c r="G13" i="5" s="1"/>
  <c r="G27" i="5"/>
  <c r="G26" i="5"/>
  <c r="G11" i="5" s="1"/>
  <c r="E27" i="5"/>
  <c r="E28" i="5"/>
  <c r="E29" i="5"/>
  <c r="E30" i="5"/>
  <c r="E26" i="5"/>
  <c r="I26" i="5" s="1"/>
  <c r="G116" i="5"/>
  <c r="H115" i="5"/>
  <c r="G115" i="5"/>
  <c r="F115" i="5"/>
  <c r="D115" i="5"/>
  <c r="H103" i="5"/>
  <c r="F103" i="5"/>
  <c r="D103" i="5"/>
  <c r="I102" i="5"/>
  <c r="I100" i="5"/>
  <c r="I99" i="5"/>
  <c r="I98" i="5"/>
  <c r="E92" i="5"/>
  <c r="H91" i="5"/>
  <c r="F91" i="5"/>
  <c r="D91" i="5"/>
  <c r="I90" i="5"/>
  <c r="E80" i="5"/>
  <c r="H79" i="5"/>
  <c r="F79" i="5"/>
  <c r="D79" i="5"/>
  <c r="I78" i="5"/>
  <c r="I77" i="5"/>
  <c r="H67" i="5"/>
  <c r="F67" i="5"/>
  <c r="D67" i="5"/>
  <c r="I66" i="5"/>
  <c r="I42" i="5"/>
  <c r="I40" i="5"/>
  <c r="I28" i="5"/>
  <c r="I27" i="5"/>
  <c r="E15" i="78"/>
  <c r="E14" i="78"/>
  <c r="E13" i="78"/>
  <c r="E12" i="78"/>
  <c r="E11" i="78"/>
  <c r="C12" i="78"/>
  <c r="C13" i="78"/>
  <c r="C14" i="78"/>
  <c r="C15" i="78"/>
  <c r="C11" i="78"/>
  <c r="G5" i="78"/>
  <c r="G54" i="78" s="1"/>
  <c r="E23" i="74"/>
  <c r="E23" i="76"/>
  <c r="G5" i="76"/>
  <c r="G50" i="76" s="1"/>
  <c r="I21" i="77"/>
  <c r="A21" i="77"/>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G5" i="77"/>
  <c r="G54" i="77" s="1"/>
  <c r="I21" i="78"/>
  <c r="A21" i="78"/>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A57" i="78" s="1"/>
  <c r="A58" i="78" s="1"/>
  <c r="A59" i="78" s="1"/>
  <c r="A60" i="78" s="1"/>
  <c r="A61" i="78" s="1"/>
  <c r="I21" i="76"/>
  <c r="E22" i="76" s="1"/>
  <c r="A21" i="76"/>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G5" i="74"/>
  <c r="G54" i="74" s="1"/>
  <c r="I21" i="74"/>
  <c r="A21" i="74"/>
  <c r="A22" i="74" s="1"/>
  <c r="A23" i="74" s="1"/>
  <c r="A24" i="74" s="1"/>
  <c r="A25" i="74" s="1"/>
  <c r="A26" i="74" s="1"/>
  <c r="A27" i="74" s="1"/>
  <c r="A28" i="74" s="1"/>
  <c r="A29" i="74" s="1"/>
  <c r="A30" i="74" s="1"/>
  <c r="A31" i="74" s="1"/>
  <c r="A32" i="74" s="1"/>
  <c r="A33" i="74" s="1"/>
  <c r="A34" i="74" s="1"/>
  <c r="A35" i="74" s="1"/>
  <c r="A36" i="74" s="1"/>
  <c r="A37" i="74" s="1"/>
  <c r="A38" i="74" s="1"/>
  <c r="A39" i="74" s="1"/>
  <c r="A40" i="74" s="1"/>
  <c r="A41" i="74" s="1"/>
  <c r="A42" i="74" s="1"/>
  <c r="A43" i="74" s="1"/>
  <c r="A44" i="74" s="1"/>
  <c r="A45" i="74" s="1"/>
  <c r="A46" i="74" s="1"/>
  <c r="A47" i="74" s="1"/>
  <c r="A48" i="74" s="1"/>
  <c r="A49" i="74" s="1"/>
  <c r="A50" i="74" s="1"/>
  <c r="A51" i="74" s="1"/>
  <c r="A52" i="74" s="1"/>
  <c r="A53" i="74" s="1"/>
  <c r="A54" i="74" s="1"/>
  <c r="A55" i="74" s="1"/>
  <c r="A56" i="74" s="1"/>
  <c r="A57" i="74" s="1"/>
  <c r="A58" i="74" s="1"/>
  <c r="A59" i="74" s="1"/>
  <c r="A60" i="74" s="1"/>
  <c r="A61" i="74" s="1"/>
  <c r="E15" i="73"/>
  <c r="E14" i="73"/>
  <c r="E13" i="73"/>
  <c r="E12" i="73"/>
  <c r="E11" i="73"/>
  <c r="C12" i="73"/>
  <c r="C13" i="73"/>
  <c r="C14" i="73"/>
  <c r="C15" i="73"/>
  <c r="C11" i="73"/>
  <c r="G5" i="73"/>
  <c r="G54" i="73" s="1"/>
  <c r="I21" i="73"/>
  <c r="A21" i="73"/>
  <c r="A22" i="73" s="1"/>
  <c r="A23" i="73" s="1"/>
  <c r="A24" i="73" s="1"/>
  <c r="A25" i="73" s="1"/>
  <c r="A26" i="73" s="1"/>
  <c r="A27" i="73" s="1"/>
  <c r="A28" i="73" s="1"/>
  <c r="A29" i="73" s="1"/>
  <c r="A30" i="73" s="1"/>
  <c r="A31" i="73" s="1"/>
  <c r="A32" i="73" s="1"/>
  <c r="A33" i="73" s="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E15" i="70"/>
  <c r="E14" i="70"/>
  <c r="E13" i="70"/>
  <c r="E12" i="70"/>
  <c r="E11" i="70"/>
  <c r="C12" i="70"/>
  <c r="C13" i="70"/>
  <c r="C14" i="70"/>
  <c r="C15" i="70"/>
  <c r="C11" i="70"/>
  <c r="G5" i="70"/>
  <c r="G54" i="70" s="1"/>
  <c r="I21" i="70"/>
  <c r="A21" i="70"/>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0" i="70" s="1"/>
  <c r="A51" i="70" s="1"/>
  <c r="A52" i="70" s="1"/>
  <c r="A53" i="70" s="1"/>
  <c r="A54" i="70" s="1"/>
  <c r="A55" i="70" s="1"/>
  <c r="A56" i="70" s="1"/>
  <c r="A57" i="70" s="1"/>
  <c r="A58" i="70" s="1"/>
  <c r="A59" i="70" s="1"/>
  <c r="A60" i="70" s="1"/>
  <c r="A61" i="70" s="1"/>
  <c r="G5" i="69"/>
  <c r="G54" i="69" s="1"/>
  <c r="I21" i="69"/>
  <c r="A21" i="69"/>
  <c r="A22" i="69" s="1"/>
  <c r="A23" i="69" s="1"/>
  <c r="A24" i="69" s="1"/>
  <c r="A25" i="69" s="1"/>
  <c r="A26" i="69" s="1"/>
  <c r="A27" i="69" s="1"/>
  <c r="A28" i="69" s="1"/>
  <c r="A29" i="69" s="1"/>
  <c r="A30" i="69" s="1"/>
  <c r="A31" i="69" s="1"/>
  <c r="A32" i="69" s="1"/>
  <c r="A33" i="69" s="1"/>
  <c r="A34" i="69" s="1"/>
  <c r="A35" i="69" s="1"/>
  <c r="A36" i="69" s="1"/>
  <c r="A37" i="69" s="1"/>
  <c r="A38" i="69" s="1"/>
  <c r="A39" i="69" s="1"/>
  <c r="A40" i="69" s="1"/>
  <c r="A41" i="69" s="1"/>
  <c r="A42" i="69" s="1"/>
  <c r="A43" i="69" s="1"/>
  <c r="A44" i="69" s="1"/>
  <c r="A45" i="69" s="1"/>
  <c r="A46" i="69" s="1"/>
  <c r="A47" i="69" s="1"/>
  <c r="A48" i="69" s="1"/>
  <c r="A49" i="69" s="1"/>
  <c r="A50" i="69" s="1"/>
  <c r="A51" i="69" s="1"/>
  <c r="A52" i="69" s="1"/>
  <c r="A53" i="69" s="1"/>
  <c r="A54" i="69" s="1"/>
  <c r="A55" i="69" s="1"/>
  <c r="A56" i="69" s="1"/>
  <c r="A57" i="69" s="1"/>
  <c r="A58" i="69" s="1"/>
  <c r="A59" i="69" s="1"/>
  <c r="A60" i="69" s="1"/>
  <c r="A61" i="69" s="1"/>
  <c r="A21" i="68"/>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G5" i="68"/>
  <c r="G37" i="68" s="1"/>
  <c r="I21" i="68"/>
  <c r="E22" i="68" s="1"/>
  <c r="G80" i="5" l="1"/>
  <c r="E12" i="5"/>
  <c r="G12" i="5"/>
  <c r="I29" i="5"/>
  <c r="I65" i="5"/>
  <c r="G92" i="5"/>
  <c r="E11" i="5"/>
  <c r="G68" i="5"/>
  <c r="E15" i="5"/>
  <c r="E13" i="5"/>
  <c r="G103" i="5"/>
  <c r="E115" i="5"/>
  <c r="E67" i="5"/>
  <c r="I75" i="5"/>
  <c r="I53" i="5"/>
  <c r="I54" i="5"/>
  <c r="G91" i="5"/>
  <c r="I101" i="5"/>
  <c r="I103" i="5" s="1"/>
  <c r="E68" i="5"/>
  <c r="I87" i="5"/>
  <c r="I63" i="5"/>
  <c r="I74" i="5"/>
  <c r="I89" i="5"/>
  <c r="G14" i="5"/>
  <c r="G15" i="5"/>
  <c r="E116" i="5"/>
  <c r="I116" i="5"/>
  <c r="E104" i="5"/>
  <c r="E103" i="5"/>
  <c r="I88" i="5"/>
  <c r="I80" i="5"/>
  <c r="I64" i="5"/>
  <c r="I68" i="5" s="1"/>
  <c r="I115" i="5"/>
  <c r="I79" i="5"/>
  <c r="G47" i="78"/>
  <c r="G57" i="78"/>
  <c r="G59" i="78"/>
  <c r="G45" i="78"/>
  <c r="G35" i="78"/>
  <c r="G33" i="78"/>
  <c r="G23" i="78"/>
  <c r="G55" i="76"/>
  <c r="G23" i="77"/>
  <c r="G35" i="77"/>
  <c r="G47" i="77"/>
  <c r="G59" i="77"/>
  <c r="G28" i="77"/>
  <c r="G40" i="77"/>
  <c r="G52" i="77"/>
  <c r="G31" i="77"/>
  <c r="G43" i="77"/>
  <c r="G55" i="77"/>
  <c r="G24" i="77"/>
  <c r="G36" i="77"/>
  <c r="G48" i="77"/>
  <c r="G60" i="77"/>
  <c r="G26" i="77"/>
  <c r="E22" i="77"/>
  <c r="G29" i="77"/>
  <c r="G41" i="77"/>
  <c r="G53" i="77"/>
  <c r="G38" i="77"/>
  <c r="G50" i="77"/>
  <c r="G22" i="77"/>
  <c r="C22" i="77" s="1"/>
  <c r="I22" i="77" s="1"/>
  <c r="G34" i="77"/>
  <c r="G46" i="77"/>
  <c r="G58" i="77"/>
  <c r="G33" i="77"/>
  <c r="G45" i="77"/>
  <c r="G57" i="77"/>
  <c r="G27" i="77"/>
  <c r="G39" i="77"/>
  <c r="G51" i="77"/>
  <c r="G32" i="77"/>
  <c r="G44" i="77"/>
  <c r="G56" i="77"/>
  <c r="G25" i="77"/>
  <c r="G37" i="77"/>
  <c r="G49" i="77"/>
  <c r="G30" i="77"/>
  <c r="G42" i="77"/>
  <c r="G24" i="76"/>
  <c r="G36" i="76"/>
  <c r="G48" i="76"/>
  <c r="G60" i="76"/>
  <c r="G28" i="78"/>
  <c r="G40" i="78"/>
  <c r="G52" i="78"/>
  <c r="G22" i="76"/>
  <c r="C22" i="76" s="1"/>
  <c r="I22" i="76" s="1"/>
  <c r="L23" i="76" s="1"/>
  <c r="G34" i="76"/>
  <c r="G46" i="76"/>
  <c r="G58" i="76"/>
  <c r="G26" i="78"/>
  <c r="G38" i="78"/>
  <c r="G50" i="78"/>
  <c r="G27" i="76"/>
  <c r="G51" i="76"/>
  <c r="G31" i="78"/>
  <c r="G43" i="78"/>
  <c r="G55" i="78"/>
  <c r="G31" i="76"/>
  <c r="G43" i="76"/>
  <c r="G32" i="76"/>
  <c r="G44" i="76"/>
  <c r="G56" i="76"/>
  <c r="G24" i="78"/>
  <c r="G36" i="78"/>
  <c r="G48" i="78"/>
  <c r="G60" i="78"/>
  <c r="G25" i="76"/>
  <c r="G37" i="76"/>
  <c r="G49" i="76"/>
  <c r="E22" i="78"/>
  <c r="G29" i="78"/>
  <c r="G41" i="78"/>
  <c r="G53" i="78"/>
  <c r="G53" i="76"/>
  <c r="G39" i="76"/>
  <c r="G30" i="76"/>
  <c r="G42" i="76"/>
  <c r="G54" i="76"/>
  <c r="G22" i="78"/>
  <c r="C22" i="78" s="1"/>
  <c r="I22" i="78" s="1"/>
  <c r="G34" i="78"/>
  <c r="G46" i="78"/>
  <c r="G58" i="78"/>
  <c r="G23" i="76"/>
  <c r="G35" i="76"/>
  <c r="G47" i="76"/>
  <c r="G59" i="76"/>
  <c r="G27" i="78"/>
  <c r="G39" i="78"/>
  <c r="G51" i="78"/>
  <c r="G41" i="76"/>
  <c r="G28" i="76"/>
  <c r="G40" i="76"/>
  <c r="G52" i="76"/>
  <c r="G32" i="78"/>
  <c r="G44" i="78"/>
  <c r="G56" i="78"/>
  <c r="G29" i="76"/>
  <c r="G33" i="76"/>
  <c r="G45" i="76"/>
  <c r="G57" i="76"/>
  <c r="G25" i="78"/>
  <c r="G37" i="78"/>
  <c r="G49" i="78"/>
  <c r="G26" i="76"/>
  <c r="G38" i="76"/>
  <c r="G30" i="78"/>
  <c r="G42" i="78"/>
  <c r="G47" i="74"/>
  <c r="G59" i="74"/>
  <c r="G28" i="74"/>
  <c r="G40" i="74"/>
  <c r="G52" i="74"/>
  <c r="G33" i="74"/>
  <c r="G26" i="74"/>
  <c r="G38" i="74"/>
  <c r="G50" i="74"/>
  <c r="G31" i="74"/>
  <c r="G43" i="74"/>
  <c r="G55" i="74"/>
  <c r="G23" i="74"/>
  <c r="G57" i="74"/>
  <c r="G24" i="74"/>
  <c r="G36" i="74"/>
  <c r="G48" i="74"/>
  <c r="G60" i="74"/>
  <c r="E22" i="74"/>
  <c r="G29" i="74"/>
  <c r="G41" i="74"/>
  <c r="G53" i="74"/>
  <c r="G22" i="74"/>
  <c r="G34" i="74"/>
  <c r="G46" i="74"/>
  <c r="G58" i="74"/>
  <c r="G27" i="74"/>
  <c r="G39" i="74"/>
  <c r="G51" i="74"/>
  <c r="G32" i="74"/>
  <c r="G44" i="74"/>
  <c r="G56" i="74"/>
  <c r="G45" i="74"/>
  <c r="G25" i="74"/>
  <c r="G37" i="74"/>
  <c r="G49" i="74"/>
  <c r="G35" i="74"/>
  <c r="G30" i="74"/>
  <c r="G42" i="74"/>
  <c r="G35" i="73"/>
  <c r="G47" i="73"/>
  <c r="G33" i="73"/>
  <c r="G26" i="73"/>
  <c r="G38" i="73"/>
  <c r="G50" i="73"/>
  <c r="G40" i="73"/>
  <c r="G52" i="73"/>
  <c r="G31" i="73"/>
  <c r="G43" i="73"/>
  <c r="G55" i="73"/>
  <c r="G59" i="73"/>
  <c r="G45" i="73"/>
  <c r="G24" i="73"/>
  <c r="G36" i="73"/>
  <c r="G48" i="73"/>
  <c r="G60" i="73"/>
  <c r="E22" i="73"/>
  <c r="G29" i="73"/>
  <c r="G41" i="73"/>
  <c r="G53" i="73"/>
  <c r="G28" i="73"/>
  <c r="G22" i="73"/>
  <c r="G34" i="73"/>
  <c r="G46" i="73"/>
  <c r="G58" i="73"/>
  <c r="G23" i="73"/>
  <c r="G27" i="73"/>
  <c r="G39" i="73"/>
  <c r="G51" i="73"/>
  <c r="G32" i="73"/>
  <c r="G44" i="73"/>
  <c r="G56" i="73"/>
  <c r="G25" i="73"/>
  <c r="G37" i="73"/>
  <c r="G49" i="73"/>
  <c r="G57" i="73"/>
  <c r="G30" i="73"/>
  <c r="G42" i="73"/>
  <c r="G35" i="70"/>
  <c r="G33" i="70"/>
  <c r="G26" i="70"/>
  <c r="G38" i="70"/>
  <c r="G50" i="70"/>
  <c r="G31" i="70"/>
  <c r="G43" i="70"/>
  <c r="G55" i="70"/>
  <c r="G24" i="70"/>
  <c r="G36" i="70"/>
  <c r="G48" i="70"/>
  <c r="G60" i="70"/>
  <c r="G28" i="70"/>
  <c r="G52" i="70"/>
  <c r="G45" i="70"/>
  <c r="G57" i="70"/>
  <c r="E22" i="70"/>
  <c r="G29" i="70"/>
  <c r="G41" i="70"/>
  <c r="G53" i="70"/>
  <c r="G47" i="70"/>
  <c r="G22" i="70"/>
  <c r="C22" i="70" s="1"/>
  <c r="I22" i="70" s="1"/>
  <c r="G34" i="70"/>
  <c r="G46" i="70"/>
  <c r="G58" i="70"/>
  <c r="G40" i="70"/>
  <c r="G27" i="70"/>
  <c r="G39" i="70"/>
  <c r="G51" i="70"/>
  <c r="G59" i="70"/>
  <c r="G32" i="70"/>
  <c r="G44" i="70"/>
  <c r="G56" i="70"/>
  <c r="G25" i="70"/>
  <c r="G37" i="70"/>
  <c r="G49" i="70"/>
  <c r="G23" i="70"/>
  <c r="G30" i="70"/>
  <c r="G42" i="70"/>
  <c r="G23" i="69"/>
  <c r="G28" i="69"/>
  <c r="G33" i="69"/>
  <c r="G45" i="69"/>
  <c r="G26" i="69"/>
  <c r="G38" i="69"/>
  <c r="G50" i="69"/>
  <c r="G55" i="69"/>
  <c r="G36" i="69"/>
  <c r="G48" i="69"/>
  <c r="G60" i="69"/>
  <c r="G31" i="69"/>
  <c r="G43" i="69"/>
  <c r="G24" i="69"/>
  <c r="E22" i="69"/>
  <c r="G29" i="69"/>
  <c r="G41" i="69"/>
  <c r="G53" i="69"/>
  <c r="G22" i="69"/>
  <c r="C22" i="69" s="1"/>
  <c r="I22" i="69" s="1"/>
  <c r="G34" i="69"/>
  <c r="G46" i="69"/>
  <c r="G58" i="69"/>
  <c r="G47" i="69"/>
  <c r="G52" i="69"/>
  <c r="G27" i="69"/>
  <c r="G39" i="69"/>
  <c r="G51" i="69"/>
  <c r="G40" i="69"/>
  <c r="G32" i="69"/>
  <c r="G44" i="69"/>
  <c r="G56" i="69"/>
  <c r="G37" i="69"/>
  <c r="G49" i="69"/>
  <c r="G35" i="69"/>
  <c r="G59" i="69"/>
  <c r="G57" i="69"/>
  <c r="G25" i="69"/>
  <c r="G30" i="69"/>
  <c r="G42" i="69"/>
  <c r="G34" i="68"/>
  <c r="G22" i="68"/>
  <c r="G47" i="68"/>
  <c r="G45" i="68"/>
  <c r="G33" i="68"/>
  <c r="G56" i="68"/>
  <c r="G44" i="68"/>
  <c r="G32" i="68"/>
  <c r="G30" i="68"/>
  <c r="G60" i="68"/>
  <c r="G35" i="68"/>
  <c r="G57" i="68"/>
  <c r="G42" i="68"/>
  <c r="G24" i="68"/>
  <c r="G53" i="68"/>
  <c r="G41" i="68"/>
  <c r="G29" i="68"/>
  <c r="G48" i="68"/>
  <c r="G59" i="68"/>
  <c r="G55" i="68"/>
  <c r="G54" i="68"/>
  <c r="G23" i="68"/>
  <c r="G52" i="68"/>
  <c r="G40" i="68"/>
  <c r="G28" i="68"/>
  <c r="G36" i="68"/>
  <c r="G46" i="68"/>
  <c r="G31" i="68"/>
  <c r="C22" i="68"/>
  <c r="G51" i="68"/>
  <c r="G39" i="68"/>
  <c r="G27" i="68"/>
  <c r="G58" i="68"/>
  <c r="G43" i="68"/>
  <c r="G50" i="68"/>
  <c r="G38" i="68"/>
  <c r="G26" i="68"/>
  <c r="G25" i="68"/>
  <c r="G49" i="68"/>
  <c r="I67" i="5" l="1"/>
  <c r="I91" i="5"/>
  <c r="I92" i="5"/>
  <c r="I104" i="5"/>
  <c r="E23" i="77"/>
  <c r="C23" i="77"/>
  <c r="I23" i="77" s="1"/>
  <c r="E23" i="78"/>
  <c r="C23" i="78" s="1"/>
  <c r="I23" i="78" s="1"/>
  <c r="C23" i="76"/>
  <c r="I23" i="76" s="1"/>
  <c r="L24" i="76" s="1"/>
  <c r="C22" i="74"/>
  <c r="I22" i="74" s="1"/>
  <c r="C22" i="73"/>
  <c r="I22" i="73" s="1"/>
  <c r="E23" i="70"/>
  <c r="C23" i="70" s="1"/>
  <c r="I23" i="70" s="1"/>
  <c r="E23" i="69"/>
  <c r="C23" i="69" s="1"/>
  <c r="I23" i="69" s="1"/>
  <c r="E24" i="77" l="1"/>
  <c r="C24" i="77" s="1"/>
  <c r="I24" i="77" s="1"/>
  <c r="E24" i="76"/>
  <c r="C24" i="76" s="1"/>
  <c r="I24" i="76" s="1"/>
  <c r="L25" i="76" s="1"/>
  <c r="E24" i="78"/>
  <c r="C24" i="78" s="1"/>
  <c r="I24" i="78" s="1"/>
  <c r="C23" i="74"/>
  <c r="I23" i="74" s="1"/>
  <c r="E24" i="74" s="1"/>
  <c r="E23" i="73"/>
  <c r="C23" i="73" s="1"/>
  <c r="I23" i="73" s="1"/>
  <c r="E24" i="70"/>
  <c r="C24" i="70" s="1"/>
  <c r="I24" i="70" s="1"/>
  <c r="E24" i="69"/>
  <c r="C24" i="69" s="1"/>
  <c r="I24" i="69" s="1"/>
  <c r="E25" i="77" l="1"/>
  <c r="C25" i="77" s="1"/>
  <c r="I25" i="77" s="1"/>
  <c r="E25" i="76"/>
  <c r="C25" i="76" s="1"/>
  <c r="I25" i="76" s="1"/>
  <c r="L26" i="76" s="1"/>
  <c r="E25" i="78"/>
  <c r="C25" i="78" s="1"/>
  <c r="I25" i="78" s="1"/>
  <c r="C24" i="74"/>
  <c r="I24" i="74" s="1"/>
  <c r="E25" i="74" s="1"/>
  <c r="E24" i="73"/>
  <c r="C24" i="73" s="1"/>
  <c r="I24" i="73" s="1"/>
  <c r="E25" i="70"/>
  <c r="C25" i="70" s="1"/>
  <c r="I25" i="70" s="1"/>
  <c r="E25" i="69"/>
  <c r="C25" i="69" s="1"/>
  <c r="I25" i="69" s="1"/>
  <c r="E26" i="77" l="1"/>
  <c r="C26" i="77" s="1"/>
  <c r="I26" i="77"/>
  <c r="E26" i="78"/>
  <c r="C26" i="78" s="1"/>
  <c r="I26" i="78" s="1"/>
  <c r="E26" i="76"/>
  <c r="C26" i="76" s="1"/>
  <c r="I26" i="76" s="1"/>
  <c r="L27" i="76" s="1"/>
  <c r="C25" i="74"/>
  <c r="I25" i="74" s="1"/>
  <c r="E26" i="74" s="1"/>
  <c r="E25" i="73"/>
  <c r="C25" i="73" s="1"/>
  <c r="I25" i="73" s="1"/>
  <c r="E26" i="70"/>
  <c r="C26" i="70" s="1"/>
  <c r="I26" i="70" s="1"/>
  <c r="E26" i="69"/>
  <c r="C26" i="69" s="1"/>
  <c r="I26" i="69" s="1"/>
  <c r="I27" i="77" l="1"/>
  <c r="E27" i="77"/>
  <c r="C27" i="77" s="1"/>
  <c r="E27" i="76"/>
  <c r="C27" i="76" s="1"/>
  <c r="I27" i="76" s="1"/>
  <c r="E27" i="78"/>
  <c r="C27" i="78" s="1"/>
  <c r="I27" i="78" s="1"/>
  <c r="C26" i="74"/>
  <c r="I26" i="74" s="1"/>
  <c r="E27" i="74" s="1"/>
  <c r="E26" i="73"/>
  <c r="C26" i="73" s="1"/>
  <c r="I26" i="73" s="1"/>
  <c r="E27" i="70"/>
  <c r="C27" i="70" s="1"/>
  <c r="I27" i="70" s="1"/>
  <c r="E27" i="69"/>
  <c r="C27" i="69" s="1"/>
  <c r="I27" i="69" s="1"/>
  <c r="E28" i="77" l="1"/>
  <c r="C28" i="77" s="1"/>
  <c r="I28" i="77" s="1"/>
  <c r="E28" i="78"/>
  <c r="C28" i="78" s="1"/>
  <c r="I28" i="78" s="1"/>
  <c r="E28" i="76"/>
  <c r="C28" i="76" s="1"/>
  <c r="I28" i="76" s="1"/>
  <c r="C27" i="74"/>
  <c r="I27" i="74" s="1"/>
  <c r="E28" i="74" s="1"/>
  <c r="E27" i="73"/>
  <c r="C27" i="73" s="1"/>
  <c r="I27" i="73" s="1"/>
  <c r="E28" i="70"/>
  <c r="C28" i="70" s="1"/>
  <c r="I28" i="70" s="1"/>
  <c r="E28" i="69"/>
  <c r="C28" i="69" s="1"/>
  <c r="I28" i="69" s="1"/>
  <c r="E29" i="77" l="1"/>
  <c r="C29" i="77" s="1"/>
  <c r="I29" i="77" s="1"/>
  <c r="E29" i="76"/>
  <c r="C29" i="76" s="1"/>
  <c r="I29" i="76" s="1"/>
  <c r="E29" i="78"/>
  <c r="C29" i="78" s="1"/>
  <c r="I29" i="78" s="1"/>
  <c r="C28" i="74"/>
  <c r="I28" i="74" s="1"/>
  <c r="E29" i="74" s="1"/>
  <c r="E28" i="73"/>
  <c r="C28" i="73" s="1"/>
  <c r="I28" i="73" s="1"/>
  <c r="E29" i="70"/>
  <c r="C29" i="70" s="1"/>
  <c r="I29" i="70" s="1"/>
  <c r="E29" i="69"/>
  <c r="C29" i="69" s="1"/>
  <c r="I29" i="69" s="1"/>
  <c r="E30" i="77" l="1"/>
  <c r="C30" i="77" s="1"/>
  <c r="I30" i="77" s="1"/>
  <c r="E30" i="78"/>
  <c r="C30" i="78" s="1"/>
  <c r="I30" i="78" s="1"/>
  <c r="E30" i="76"/>
  <c r="C30" i="76" s="1"/>
  <c r="I30" i="76" s="1"/>
  <c r="C29" i="74"/>
  <c r="I29" i="74" s="1"/>
  <c r="E30" i="74" s="1"/>
  <c r="E29" i="73"/>
  <c r="C29" i="73" s="1"/>
  <c r="I29" i="73" s="1"/>
  <c r="E30" i="70"/>
  <c r="C30" i="70" s="1"/>
  <c r="I30" i="70" s="1"/>
  <c r="E30" i="69"/>
  <c r="C30" i="69" s="1"/>
  <c r="I30" i="69" s="1"/>
  <c r="E31" i="77" l="1"/>
  <c r="C31" i="77" s="1"/>
  <c r="I31" i="77" s="1"/>
  <c r="E31" i="76"/>
  <c r="C31" i="76" s="1"/>
  <c r="I31" i="76" s="1"/>
  <c r="E31" i="78"/>
  <c r="C31" i="78" s="1"/>
  <c r="I31" i="78" s="1"/>
  <c r="C30" i="74"/>
  <c r="I30" i="74" s="1"/>
  <c r="E31" i="74" s="1"/>
  <c r="E30" i="73"/>
  <c r="C30" i="73" s="1"/>
  <c r="I30" i="73" s="1"/>
  <c r="E31" i="70"/>
  <c r="C31" i="70" s="1"/>
  <c r="I31" i="70" s="1"/>
  <c r="E31" i="69"/>
  <c r="C31" i="69" s="1"/>
  <c r="I31" i="69" s="1"/>
  <c r="E32" i="77" l="1"/>
  <c r="C32" i="77" s="1"/>
  <c r="I32" i="77" s="1"/>
  <c r="E32" i="78"/>
  <c r="C32" i="78" s="1"/>
  <c r="I32" i="78" s="1"/>
  <c r="E32" i="76"/>
  <c r="C31" i="74"/>
  <c r="I31" i="74" s="1"/>
  <c r="E32" i="74" s="1"/>
  <c r="E31" i="73"/>
  <c r="C31" i="73" s="1"/>
  <c r="I31" i="73" s="1"/>
  <c r="E32" i="70"/>
  <c r="C32" i="70" s="1"/>
  <c r="I32" i="70" s="1"/>
  <c r="E32" i="69"/>
  <c r="C32" i="69" s="1"/>
  <c r="I32" i="69" s="1"/>
  <c r="C32" i="76" l="1"/>
  <c r="E11" i="76"/>
  <c r="E33" i="77"/>
  <c r="C33" i="77" s="1"/>
  <c r="I33" i="77" s="1"/>
  <c r="E33" i="78"/>
  <c r="C33" i="78" s="1"/>
  <c r="I33" i="78" s="1"/>
  <c r="C32" i="74"/>
  <c r="I32" i="74" s="1"/>
  <c r="E33" i="74" s="1"/>
  <c r="E32" i="73"/>
  <c r="C32" i="73" s="1"/>
  <c r="I32" i="73" s="1"/>
  <c r="E33" i="70"/>
  <c r="C33" i="70" s="1"/>
  <c r="I33" i="70" s="1"/>
  <c r="E33" i="69"/>
  <c r="C33" i="69" s="1"/>
  <c r="I33" i="69" s="1"/>
  <c r="I32" i="76" l="1"/>
  <c r="E33" i="76" s="1"/>
  <c r="C11" i="76"/>
  <c r="E34" i="77"/>
  <c r="C34" i="77" s="1"/>
  <c r="I34" i="77" s="1"/>
  <c r="E34" i="78"/>
  <c r="C34" i="78" s="1"/>
  <c r="I34" i="78" s="1"/>
  <c r="C33" i="74"/>
  <c r="I33" i="74" s="1"/>
  <c r="E34" i="74" s="1"/>
  <c r="E33" i="73"/>
  <c r="C33" i="73" s="1"/>
  <c r="I33" i="73" s="1"/>
  <c r="E34" i="70"/>
  <c r="C34" i="70" s="1"/>
  <c r="I34" i="70" s="1"/>
  <c r="E34" i="69"/>
  <c r="C34" i="69" s="1"/>
  <c r="I34" i="69" s="1"/>
  <c r="C33" i="76" l="1"/>
  <c r="E12" i="76"/>
  <c r="E35" i="77"/>
  <c r="C35" i="77" s="1"/>
  <c r="I35" i="77" s="1"/>
  <c r="E35" i="78"/>
  <c r="C35" i="78" s="1"/>
  <c r="I35" i="78" s="1"/>
  <c r="C34" i="74"/>
  <c r="I34" i="74" s="1"/>
  <c r="E35" i="74" s="1"/>
  <c r="E34" i="73"/>
  <c r="C34" i="73" s="1"/>
  <c r="I34" i="73" s="1"/>
  <c r="E35" i="70"/>
  <c r="C35" i="70" s="1"/>
  <c r="I35" i="70" s="1"/>
  <c r="E35" i="69"/>
  <c r="C35" i="69" s="1"/>
  <c r="I35" i="69" s="1"/>
  <c r="I33" i="76" l="1"/>
  <c r="E34" i="76" s="1"/>
  <c r="C12" i="76"/>
  <c r="I36" i="77"/>
  <c r="E36" i="77"/>
  <c r="C36" i="77" s="1"/>
  <c r="E36" i="78"/>
  <c r="C36" i="78" s="1"/>
  <c r="I36" i="78" s="1"/>
  <c r="C35" i="74"/>
  <c r="I35" i="74" s="1"/>
  <c r="E36" i="74" s="1"/>
  <c r="E35" i="73"/>
  <c r="C35" i="73" s="1"/>
  <c r="I35" i="73" s="1"/>
  <c r="E36" i="70"/>
  <c r="C36" i="70" s="1"/>
  <c r="I36" i="70" s="1"/>
  <c r="E36" i="69"/>
  <c r="C36" i="69" s="1"/>
  <c r="I36" i="69" s="1"/>
  <c r="C34" i="76" l="1"/>
  <c r="E13" i="76"/>
  <c r="E37" i="77"/>
  <c r="C37" i="77" s="1"/>
  <c r="I37" i="77" s="1"/>
  <c r="E37" i="78"/>
  <c r="C37" i="78" s="1"/>
  <c r="I37" i="78" s="1"/>
  <c r="C36" i="74"/>
  <c r="I36" i="74" s="1"/>
  <c r="E37" i="74" s="1"/>
  <c r="E36" i="73"/>
  <c r="C36" i="73" s="1"/>
  <c r="I36" i="73" s="1"/>
  <c r="E37" i="70"/>
  <c r="C37" i="70" s="1"/>
  <c r="I37" i="70" s="1"/>
  <c r="E37" i="69"/>
  <c r="C37" i="69" s="1"/>
  <c r="I37" i="69" s="1"/>
  <c r="I34" i="76" l="1"/>
  <c r="E35" i="76" s="1"/>
  <c r="C13" i="76"/>
  <c r="E38" i="77"/>
  <c r="C38" i="77" s="1"/>
  <c r="I38" i="77" s="1"/>
  <c r="E38" i="78"/>
  <c r="C38" i="78" s="1"/>
  <c r="I38" i="78" s="1"/>
  <c r="C37" i="74"/>
  <c r="I37" i="74" s="1"/>
  <c r="E38" i="74" s="1"/>
  <c r="E37" i="73"/>
  <c r="C37" i="73" s="1"/>
  <c r="I37" i="73" s="1"/>
  <c r="E38" i="70"/>
  <c r="C38" i="70" s="1"/>
  <c r="I38" i="70" s="1"/>
  <c r="E38" i="69"/>
  <c r="C38" i="69" s="1"/>
  <c r="I38" i="69" s="1"/>
  <c r="C35" i="76" l="1"/>
  <c r="E14" i="76"/>
  <c r="E39" i="77"/>
  <c r="C39" i="77" s="1"/>
  <c r="I39" i="77" s="1"/>
  <c r="E39" i="78"/>
  <c r="C39" i="78" s="1"/>
  <c r="I39" i="78" s="1"/>
  <c r="C38" i="74"/>
  <c r="I38" i="74" s="1"/>
  <c r="E39" i="74" s="1"/>
  <c r="E38" i="73"/>
  <c r="C38" i="73" s="1"/>
  <c r="I38" i="73" s="1"/>
  <c r="E39" i="70"/>
  <c r="C39" i="70" s="1"/>
  <c r="I39" i="70" s="1"/>
  <c r="E39" i="69"/>
  <c r="C39" i="69" s="1"/>
  <c r="I39" i="69" s="1"/>
  <c r="I35" i="76" l="1"/>
  <c r="C14" i="76"/>
  <c r="E40" i="77"/>
  <c r="E40" i="78"/>
  <c r="C39" i="74"/>
  <c r="I39" i="74" s="1"/>
  <c r="E40" i="74" s="1"/>
  <c r="E11" i="74" s="1"/>
  <c r="E39" i="73"/>
  <c r="C39" i="73" s="1"/>
  <c r="I39" i="73" s="1"/>
  <c r="E40" i="70"/>
  <c r="C40" i="70" s="1"/>
  <c r="I40" i="70" s="1"/>
  <c r="E40" i="69"/>
  <c r="C40" i="69" s="1"/>
  <c r="I40" i="69" s="1"/>
  <c r="E36" i="76" l="1"/>
  <c r="E11" i="77"/>
  <c r="C40" i="77"/>
  <c r="C40" i="78"/>
  <c r="C40" i="74"/>
  <c r="E40" i="73"/>
  <c r="C40" i="73" s="1"/>
  <c r="I40" i="73" s="1"/>
  <c r="E41" i="70"/>
  <c r="C41" i="70" s="1"/>
  <c r="I41" i="70" s="1"/>
  <c r="E41" i="69"/>
  <c r="C41" i="69" s="1"/>
  <c r="I41" i="69" s="1"/>
  <c r="I40" i="74" l="1"/>
  <c r="E41" i="74" s="1"/>
  <c r="E12" i="74" s="1"/>
  <c r="C11" i="74"/>
  <c r="E15" i="76"/>
  <c r="C36" i="76"/>
  <c r="C11" i="77"/>
  <c r="I40" i="77"/>
  <c r="I40" i="78"/>
  <c r="C41" i="74"/>
  <c r="E41" i="73"/>
  <c r="C41" i="73" s="1"/>
  <c r="I41" i="73" s="1"/>
  <c r="E42" i="70"/>
  <c r="C42" i="70" s="1"/>
  <c r="I42" i="70" s="1"/>
  <c r="E42" i="69"/>
  <c r="C42" i="69" s="1"/>
  <c r="I42" i="69" s="1"/>
  <c r="I41" i="74" l="1"/>
  <c r="E42" i="74" s="1"/>
  <c r="E13" i="74" s="1"/>
  <c r="C12" i="74"/>
  <c r="C15" i="76"/>
  <c r="I36" i="76"/>
  <c r="E41" i="77"/>
  <c r="G11" i="77"/>
  <c r="G11" i="78"/>
  <c r="G11" i="76"/>
  <c r="E41" i="78"/>
  <c r="E42" i="73"/>
  <c r="C42" i="73" s="1"/>
  <c r="I42" i="73" s="1"/>
  <c r="E43" i="70"/>
  <c r="C43" i="70" s="1"/>
  <c r="I43" i="70" s="1"/>
  <c r="E43" i="69"/>
  <c r="C43" i="69" s="1"/>
  <c r="I43" i="69" s="1"/>
  <c r="E37" i="76" l="1"/>
  <c r="C37" i="76" s="1"/>
  <c r="I37" i="76" s="1"/>
  <c r="E12" i="77"/>
  <c r="C41" i="77"/>
  <c r="C41" i="78"/>
  <c r="C42" i="74"/>
  <c r="C13" i="74" s="1"/>
  <c r="E43" i="73"/>
  <c r="C43" i="73" s="1"/>
  <c r="I43" i="73" s="1"/>
  <c r="E44" i="70"/>
  <c r="C44" i="70" s="1"/>
  <c r="I44" i="70" s="1"/>
  <c r="E44" i="69"/>
  <c r="C44" i="69" s="1"/>
  <c r="I44" i="69" s="1"/>
  <c r="E38" i="76" l="1"/>
  <c r="C38" i="76" s="1"/>
  <c r="I38" i="76"/>
  <c r="C12" i="77"/>
  <c r="I41" i="77"/>
  <c r="I41" i="78"/>
  <c r="I42" i="74"/>
  <c r="E43" i="74" s="1"/>
  <c r="E14" i="74" s="1"/>
  <c r="E44" i="73"/>
  <c r="C44" i="73" s="1"/>
  <c r="I44" i="73" s="1"/>
  <c r="E45" i="70"/>
  <c r="C45" i="70" s="1"/>
  <c r="I45" i="70" s="1"/>
  <c r="E45" i="69"/>
  <c r="C45" i="69" s="1"/>
  <c r="I45" i="69" s="1"/>
  <c r="E39" i="76" l="1"/>
  <c r="C39" i="76" s="1"/>
  <c r="I39" i="76"/>
  <c r="E40" i="76" s="1"/>
  <c r="C40" i="76" s="1"/>
  <c r="E42" i="77"/>
  <c r="G12" i="77"/>
  <c r="G12" i="76"/>
  <c r="E42" i="78"/>
  <c r="G12" i="78"/>
  <c r="G11" i="74"/>
  <c r="E45" i="73"/>
  <c r="E46" i="70"/>
  <c r="C46" i="70" s="1"/>
  <c r="I46" i="70" s="1"/>
  <c r="E46" i="69"/>
  <c r="C46" i="69" s="1"/>
  <c r="I46" i="69" s="1"/>
  <c r="I40" i="76" l="1"/>
  <c r="E13" i="77"/>
  <c r="C42" i="77"/>
  <c r="C42" i="78"/>
  <c r="C43" i="74"/>
  <c r="C14" i="74" s="1"/>
  <c r="C45" i="73"/>
  <c r="E47" i="70"/>
  <c r="E47" i="69"/>
  <c r="E41" i="76" l="1"/>
  <c r="C41" i="76" s="1"/>
  <c r="I41" i="76" s="1"/>
  <c r="C13" i="77"/>
  <c r="I42" i="77"/>
  <c r="I42" i="78"/>
  <c r="I43" i="74"/>
  <c r="E44" i="74" s="1"/>
  <c r="E15" i="74" s="1"/>
  <c r="I45" i="73"/>
  <c r="C47" i="70"/>
  <c r="C47" i="69"/>
  <c r="E11" i="69"/>
  <c r="E42" i="76" l="1"/>
  <c r="C42" i="76" s="1"/>
  <c r="I42" i="76" s="1"/>
  <c r="E43" i="76" s="1"/>
  <c r="E43" i="77"/>
  <c r="G13" i="77"/>
  <c r="E43" i="78"/>
  <c r="G13" i="78"/>
  <c r="G13" i="76"/>
  <c r="G12" i="74"/>
  <c r="E46" i="73"/>
  <c r="G11" i="73"/>
  <c r="I47" i="70"/>
  <c r="I47" i="69"/>
  <c r="E48" i="69" s="1"/>
  <c r="C11" i="69"/>
  <c r="E14" i="77" l="1"/>
  <c r="C43" i="77"/>
  <c r="C43" i="78"/>
  <c r="C43" i="76"/>
  <c r="C44" i="74"/>
  <c r="C15" i="74" s="1"/>
  <c r="C46" i="73"/>
  <c r="E48" i="70"/>
  <c r="G11" i="70"/>
  <c r="C48" i="69"/>
  <c r="E12" i="69"/>
  <c r="C14" i="77" l="1"/>
  <c r="I43" i="77"/>
  <c r="I43" i="76"/>
  <c r="I43" i="78"/>
  <c r="I44" i="74"/>
  <c r="E45" i="74" s="1"/>
  <c r="I46" i="73"/>
  <c r="C48" i="70"/>
  <c r="I48" i="69"/>
  <c r="E49" i="69" s="1"/>
  <c r="C12" i="69"/>
  <c r="E44" i="77" l="1"/>
  <c r="G14" i="77"/>
  <c r="E44" i="78"/>
  <c r="E44" i="76"/>
  <c r="G14" i="78"/>
  <c r="G14" i="76"/>
  <c r="G13" i="74"/>
  <c r="E47" i="73"/>
  <c r="G12" i="73"/>
  <c r="I48" i="70"/>
  <c r="E13" i="69"/>
  <c r="C49" i="69"/>
  <c r="G11" i="69"/>
  <c r="E15" i="77" l="1"/>
  <c r="E16" i="77" s="1"/>
  <c r="E17" i="77" s="1"/>
  <c r="C44" i="77"/>
  <c r="E16" i="76"/>
  <c r="E17" i="76" s="1"/>
  <c r="C44" i="76"/>
  <c r="E16" i="78"/>
  <c r="E17" i="78" s="1"/>
  <c r="C44" i="78"/>
  <c r="C45" i="74"/>
  <c r="C47" i="73"/>
  <c r="G12" i="70"/>
  <c r="E49" i="70"/>
  <c r="C13" i="69"/>
  <c r="I49" i="69"/>
  <c r="E50" i="69" s="1"/>
  <c r="E14" i="69" s="1"/>
  <c r="C15" i="77" l="1"/>
  <c r="I44" i="77"/>
  <c r="I44" i="78"/>
  <c r="I44" i="76"/>
  <c r="I45" i="74"/>
  <c r="E46" i="74" s="1"/>
  <c r="I47" i="73"/>
  <c r="C49" i="70"/>
  <c r="C50" i="69"/>
  <c r="C14" i="69" s="1"/>
  <c r="I50" i="69"/>
  <c r="E45" i="77" l="1"/>
  <c r="C45" i="77" s="1"/>
  <c r="I45" i="77" s="1"/>
  <c r="G15" i="77"/>
  <c r="G16" i="77" s="1"/>
  <c r="G17" i="77" s="1"/>
  <c r="C16" i="77"/>
  <c r="C17" i="77" s="1"/>
  <c r="G15" i="76"/>
  <c r="G16" i="76" s="1"/>
  <c r="G17" i="76" s="1"/>
  <c r="C16" i="76"/>
  <c r="C17" i="76" s="1"/>
  <c r="E45" i="76"/>
  <c r="C45" i="76" s="1"/>
  <c r="I45" i="76" s="1"/>
  <c r="E45" i="78"/>
  <c r="C45" i="78" s="1"/>
  <c r="I45" i="78" s="1"/>
  <c r="G15" i="78"/>
  <c r="G16" i="78" s="1"/>
  <c r="G17" i="78" s="1"/>
  <c r="C16" i="78"/>
  <c r="C17" i="78" s="1"/>
  <c r="G14" i="74"/>
  <c r="E48" i="73"/>
  <c r="G13" i="73"/>
  <c r="I49" i="70"/>
  <c r="E51" i="69"/>
  <c r="E15" i="69" s="1"/>
  <c r="G12" i="69"/>
  <c r="E46" i="77" l="1"/>
  <c r="C46" i="77" s="1"/>
  <c r="I46" i="77" s="1"/>
  <c r="E46" i="76"/>
  <c r="C46" i="76" s="1"/>
  <c r="I46" i="76" s="1"/>
  <c r="E46" i="78"/>
  <c r="C46" i="78" s="1"/>
  <c r="I46" i="78" s="1"/>
  <c r="E16" i="74"/>
  <c r="E17" i="74" s="1"/>
  <c r="C46" i="74"/>
  <c r="C48" i="73"/>
  <c r="E50" i="70"/>
  <c r="G13" i="70"/>
  <c r="C51" i="69"/>
  <c r="C15" i="69" s="1"/>
  <c r="E47" i="77" l="1"/>
  <c r="C47" i="77" s="1"/>
  <c r="I47" i="77" s="1"/>
  <c r="E47" i="78"/>
  <c r="C47" i="78" s="1"/>
  <c r="I47" i="78" s="1"/>
  <c r="E47" i="76"/>
  <c r="C47" i="76" s="1"/>
  <c r="I47" i="76" s="1"/>
  <c r="I46" i="74"/>
  <c r="E47" i="74" s="1"/>
  <c r="I48" i="73"/>
  <c r="C50" i="70"/>
  <c r="I51" i="69"/>
  <c r="E48" i="77" l="1"/>
  <c r="C48" i="77" s="1"/>
  <c r="I48" i="77" s="1"/>
  <c r="E48" i="76"/>
  <c r="C48" i="76" s="1"/>
  <c r="I48" i="76" s="1"/>
  <c r="E48" i="78"/>
  <c r="C48" i="78" s="1"/>
  <c r="I48" i="78" s="1"/>
  <c r="C47" i="74"/>
  <c r="I47" i="74" s="1"/>
  <c r="E48" i="74" s="1"/>
  <c r="G15" i="74"/>
  <c r="G16" i="74" s="1"/>
  <c r="G17" i="74" s="1"/>
  <c r="C16" i="74"/>
  <c r="C17" i="74" s="1"/>
  <c r="E49" i="73"/>
  <c r="G14" i="73"/>
  <c r="I50" i="70"/>
  <c r="E52" i="69"/>
  <c r="G13" i="69"/>
  <c r="E49" i="77" l="1"/>
  <c r="C49" i="77" s="1"/>
  <c r="I49" i="77" s="1"/>
  <c r="E49" i="78"/>
  <c r="C49" i="78" s="1"/>
  <c r="I49" i="78" s="1"/>
  <c r="E49" i="76"/>
  <c r="C49" i="76" s="1"/>
  <c r="I49" i="76" s="1"/>
  <c r="C48" i="74"/>
  <c r="I48" i="74" s="1"/>
  <c r="E49" i="74" s="1"/>
  <c r="E16" i="73"/>
  <c r="E17" i="73" s="1"/>
  <c r="C49" i="73"/>
  <c r="E51" i="70"/>
  <c r="G14" i="70"/>
  <c r="C52" i="69"/>
  <c r="E50" i="77" l="1"/>
  <c r="C50" i="77" s="1"/>
  <c r="I50" i="77" s="1"/>
  <c r="E50" i="78"/>
  <c r="C50" i="78" s="1"/>
  <c r="I50" i="78" s="1"/>
  <c r="E50" i="76"/>
  <c r="C50" i="76" s="1"/>
  <c r="I50" i="76" s="1"/>
  <c r="C49" i="74"/>
  <c r="I49" i="74" s="1"/>
  <c r="E50" i="74" s="1"/>
  <c r="I49" i="73"/>
  <c r="E16" i="70"/>
  <c r="E17" i="70" s="1"/>
  <c r="C51" i="70"/>
  <c r="I52" i="69"/>
  <c r="E51" i="77" l="1"/>
  <c r="C51" i="77" s="1"/>
  <c r="I51" i="77" s="1"/>
  <c r="E51" i="76"/>
  <c r="C51" i="76" s="1"/>
  <c r="I51" i="76" s="1"/>
  <c r="E51" i="78"/>
  <c r="C51" i="78" s="1"/>
  <c r="I51" i="78" s="1"/>
  <c r="C50" i="74"/>
  <c r="I50" i="74" s="1"/>
  <c r="E51" i="74" s="1"/>
  <c r="E50" i="73"/>
  <c r="C50" i="73" s="1"/>
  <c r="I50" i="73" s="1"/>
  <c r="G15" i="73"/>
  <c r="G16" i="73" s="1"/>
  <c r="G17" i="73" s="1"/>
  <c r="C16" i="73"/>
  <c r="C17" i="73" s="1"/>
  <c r="I51" i="70"/>
  <c r="E53" i="69"/>
  <c r="G14" i="69"/>
  <c r="E52" i="77" l="1"/>
  <c r="C52" i="77" s="1"/>
  <c r="I52" i="77" s="1"/>
  <c r="E52" i="78"/>
  <c r="C52" i="78" s="1"/>
  <c r="I52" i="78" s="1"/>
  <c r="E52" i="76"/>
  <c r="C52" i="76" s="1"/>
  <c r="I52" i="76" s="1"/>
  <c r="C51" i="74"/>
  <c r="I51" i="74" s="1"/>
  <c r="E52" i="74" s="1"/>
  <c r="E51" i="73"/>
  <c r="C51" i="73" s="1"/>
  <c r="I51" i="73" s="1"/>
  <c r="E52" i="70"/>
  <c r="C52" i="70" s="1"/>
  <c r="I52" i="70" s="1"/>
  <c r="G15" i="70"/>
  <c r="G16" i="70" s="1"/>
  <c r="G17" i="70" s="1"/>
  <c r="C16" i="70"/>
  <c r="C17" i="70" s="1"/>
  <c r="E16" i="69"/>
  <c r="E17" i="69" s="1"/>
  <c r="C53" i="69"/>
  <c r="E53" i="77" l="1"/>
  <c r="C53" i="77" s="1"/>
  <c r="I53" i="77" s="1"/>
  <c r="E53" i="76"/>
  <c r="C53" i="76" s="1"/>
  <c r="I53" i="76" s="1"/>
  <c r="E53" i="78"/>
  <c r="C53" i="78" s="1"/>
  <c r="I53" i="78" s="1"/>
  <c r="C52" i="74"/>
  <c r="I52" i="74" s="1"/>
  <c r="E53" i="74" s="1"/>
  <c r="E52" i="73"/>
  <c r="C52" i="73" s="1"/>
  <c r="I52" i="73" s="1"/>
  <c r="E53" i="70"/>
  <c r="C53" i="70" s="1"/>
  <c r="I53" i="70" s="1"/>
  <c r="I53" i="69"/>
  <c r="E54" i="77" l="1"/>
  <c r="C54" i="77" s="1"/>
  <c r="I54" i="77"/>
  <c r="E54" i="78"/>
  <c r="C54" i="78" s="1"/>
  <c r="I54" i="78" s="1"/>
  <c r="E54" i="76"/>
  <c r="C54" i="76" s="1"/>
  <c r="I54" i="76" s="1"/>
  <c r="C53" i="74"/>
  <c r="I53" i="74" s="1"/>
  <c r="E54" i="74" s="1"/>
  <c r="E53" i="73"/>
  <c r="C53" i="73" s="1"/>
  <c r="I53" i="73" s="1"/>
  <c r="E54" i="70"/>
  <c r="C54" i="70" s="1"/>
  <c r="I54" i="70" s="1"/>
  <c r="E54" i="69"/>
  <c r="C54" i="69" s="1"/>
  <c r="I54" i="69" s="1"/>
  <c r="G15" i="69"/>
  <c r="G16" i="69" s="1"/>
  <c r="G17" i="69" s="1"/>
  <c r="C16" i="69"/>
  <c r="C17" i="69" s="1"/>
  <c r="E55" i="77" l="1"/>
  <c r="C55" i="77" s="1"/>
  <c r="I55" i="77" s="1"/>
  <c r="E55" i="78"/>
  <c r="C55" i="78" s="1"/>
  <c r="I55" i="78" s="1"/>
  <c r="E55" i="76"/>
  <c r="C55" i="76" s="1"/>
  <c r="I55" i="76" s="1"/>
  <c r="C54" i="74"/>
  <c r="I54" i="74" s="1"/>
  <c r="E55" i="74" s="1"/>
  <c r="E54" i="73"/>
  <c r="C54" i="73" s="1"/>
  <c r="I54" i="73" s="1"/>
  <c r="E55" i="70"/>
  <c r="C55" i="70" s="1"/>
  <c r="I55" i="70" s="1"/>
  <c r="E55" i="69"/>
  <c r="C55" i="69" s="1"/>
  <c r="I55" i="69" s="1"/>
  <c r="E56" i="77" l="1"/>
  <c r="C56" i="77" s="1"/>
  <c r="I56" i="77" s="1"/>
  <c r="E56" i="76"/>
  <c r="C56" i="76" s="1"/>
  <c r="I56" i="76" s="1"/>
  <c r="E56" i="78"/>
  <c r="C56" i="78" s="1"/>
  <c r="I56" i="78" s="1"/>
  <c r="C55" i="74"/>
  <c r="I55" i="74" s="1"/>
  <c r="E56" i="74" s="1"/>
  <c r="E55" i="73"/>
  <c r="C55" i="73" s="1"/>
  <c r="I55" i="73" s="1"/>
  <c r="E56" i="70"/>
  <c r="C56" i="70" s="1"/>
  <c r="I56" i="70" s="1"/>
  <c r="E56" i="69"/>
  <c r="C56" i="69" s="1"/>
  <c r="I56" i="69" s="1"/>
  <c r="E57" i="77" l="1"/>
  <c r="C57" i="77" s="1"/>
  <c r="I57" i="77" s="1"/>
  <c r="E57" i="78"/>
  <c r="C57" i="78" s="1"/>
  <c r="I57" i="78" s="1"/>
  <c r="E57" i="76"/>
  <c r="C57" i="76" s="1"/>
  <c r="I57" i="76" s="1"/>
  <c r="C56" i="74"/>
  <c r="I56" i="74" s="1"/>
  <c r="E57" i="74" s="1"/>
  <c r="E56" i="73"/>
  <c r="C56" i="73" s="1"/>
  <c r="I56" i="73" s="1"/>
  <c r="E57" i="70"/>
  <c r="C57" i="70" s="1"/>
  <c r="I57" i="70" s="1"/>
  <c r="E57" i="69"/>
  <c r="C57" i="69" s="1"/>
  <c r="I57" i="69" s="1"/>
  <c r="E58" i="77" l="1"/>
  <c r="C58" i="77" s="1"/>
  <c r="I58" i="77" s="1"/>
  <c r="E58" i="76"/>
  <c r="C58" i="76" s="1"/>
  <c r="I58" i="76" s="1"/>
  <c r="E58" i="78"/>
  <c r="C58" i="78" s="1"/>
  <c r="I58" i="78" s="1"/>
  <c r="C57" i="74"/>
  <c r="I57" i="74" s="1"/>
  <c r="E58" i="74" s="1"/>
  <c r="E57" i="73"/>
  <c r="C57" i="73" s="1"/>
  <c r="I57" i="73" s="1"/>
  <c r="E58" i="70"/>
  <c r="C58" i="70" s="1"/>
  <c r="I58" i="70" s="1"/>
  <c r="E58" i="69"/>
  <c r="C58" i="69" s="1"/>
  <c r="I58" i="69" s="1"/>
  <c r="E59" i="77" l="1"/>
  <c r="C59" i="77" s="1"/>
  <c r="I59" i="77"/>
  <c r="E59" i="78"/>
  <c r="C59" i="78" s="1"/>
  <c r="I59" i="78" s="1"/>
  <c r="E59" i="76"/>
  <c r="C59" i="76" s="1"/>
  <c r="I59" i="76" s="1"/>
  <c r="C58" i="74"/>
  <c r="I58" i="74" s="1"/>
  <c r="E59" i="74" s="1"/>
  <c r="E58" i="73"/>
  <c r="C58" i="73" s="1"/>
  <c r="I58" i="73" s="1"/>
  <c r="E59" i="70"/>
  <c r="C59" i="70" s="1"/>
  <c r="I59" i="70"/>
  <c r="E59" i="69"/>
  <c r="C59" i="69" s="1"/>
  <c r="I59" i="69" s="1"/>
  <c r="E60" i="77" l="1"/>
  <c r="C60" i="77" s="1"/>
  <c r="I60" i="77" s="1"/>
  <c r="E60" i="76"/>
  <c r="C60" i="76" s="1"/>
  <c r="I60" i="76" s="1"/>
  <c r="E60" i="78"/>
  <c r="C60" i="78" s="1"/>
  <c r="I60" i="78" s="1"/>
  <c r="C59" i="74"/>
  <c r="I59" i="74" s="1"/>
  <c r="E60" i="74" s="1"/>
  <c r="E59" i="73"/>
  <c r="C59" i="73" s="1"/>
  <c r="I59" i="73"/>
  <c r="E60" i="70"/>
  <c r="C60" i="70" s="1"/>
  <c r="I60" i="70" s="1"/>
  <c r="E60" i="69"/>
  <c r="C60" i="69" s="1"/>
  <c r="I60" i="69" s="1"/>
  <c r="E61" i="77" l="1"/>
  <c r="G61" i="77" s="1"/>
  <c r="C61" i="77" s="1"/>
  <c r="I61" i="77" s="1"/>
  <c r="E61" i="78"/>
  <c r="G61" i="78" s="1"/>
  <c r="C61" i="78" s="1"/>
  <c r="I61" i="78" s="1"/>
  <c r="E61" i="76"/>
  <c r="G61" i="76" s="1"/>
  <c r="C61" i="76" s="1"/>
  <c r="I61" i="76" s="1"/>
  <c r="C60" i="74"/>
  <c r="I60" i="74" s="1"/>
  <c r="E61" i="74" s="1"/>
  <c r="E60" i="73"/>
  <c r="C60" i="73" s="1"/>
  <c r="I60" i="73" s="1"/>
  <c r="E61" i="70"/>
  <c r="G61" i="70" s="1"/>
  <c r="C61" i="70" s="1"/>
  <c r="I61" i="70" s="1"/>
  <c r="E61" i="69"/>
  <c r="G61" i="69" s="1"/>
  <c r="C61" i="69" s="1"/>
  <c r="I61" i="69" s="1"/>
  <c r="G61" i="74" l="1"/>
  <c r="C61" i="74" s="1"/>
  <c r="I61" i="74" s="1"/>
  <c r="E61" i="73"/>
  <c r="G61" i="73" s="1"/>
  <c r="C61" i="73" s="1"/>
  <c r="I61" i="73" s="1"/>
  <c r="C2" i="25" l="1"/>
  <c r="C7" i="50"/>
  <c r="G44" i="50" l="1"/>
  <c r="G42" i="50"/>
  <c r="G17" i="50"/>
  <c r="G13" i="50"/>
  <c r="G25" i="50"/>
  <c r="S25" i="50" s="1"/>
  <c r="Y25" i="50" s="1"/>
  <c r="G29" i="50"/>
  <c r="S29" i="50" s="1"/>
  <c r="Y29" i="50" s="1"/>
  <c r="G26" i="50"/>
  <c r="G23" i="50"/>
  <c r="Q21" i="53" s="1"/>
  <c r="G18" i="3"/>
  <c r="M18" i="3" s="1"/>
  <c r="G16" i="3"/>
  <c r="M16" i="3" s="1"/>
  <c r="U16" i="3" l="1"/>
  <c r="S16" i="50"/>
  <c r="Y16" i="50" s="1"/>
  <c r="U18" i="3"/>
  <c r="G16" i="50"/>
  <c r="G18" i="50"/>
  <c r="G19" i="3"/>
  <c r="M19" i="3" l="1"/>
  <c r="M45" i="3" s="1"/>
  <c r="S18" i="50"/>
  <c r="Y18" i="50" s="1"/>
  <c r="Y19" i="50" s="1"/>
  <c r="U52" i="3"/>
  <c r="U19" i="3"/>
  <c r="D30" i="2"/>
  <c r="D26" i="2"/>
  <c r="D15" i="2"/>
  <c r="C7" i="3"/>
  <c r="F14" i="25"/>
  <c r="F19" i="25" s="1"/>
  <c r="F15" i="25"/>
  <c r="F20" i="25" s="1"/>
  <c r="F24" i="25" s="1"/>
  <c r="F13" i="25"/>
  <c r="D9" i="25"/>
  <c r="M19" i="50" l="1"/>
  <c r="M46" i="50" s="1"/>
  <c r="I22" i="68"/>
  <c r="E23" i="68" l="1"/>
  <c r="C23" i="68" s="1"/>
  <c r="I23" i="68" s="1"/>
  <c r="E24" i="68" s="1"/>
  <c r="C24" i="68" s="1"/>
  <c r="I24" i="68" s="1"/>
  <c r="E25" i="68" l="1"/>
  <c r="C25" i="68" s="1"/>
  <c r="I25" i="68" l="1"/>
  <c r="E26" i="68" s="1"/>
  <c r="C26" i="68" s="1"/>
  <c r="I26" i="68" s="1"/>
  <c r="E27" i="68" l="1"/>
  <c r="C27" i="68" s="1"/>
  <c r="I27" i="68" l="1"/>
  <c r="E28" i="68" l="1"/>
  <c r="C28" i="68" s="1"/>
  <c r="I28" i="68" l="1"/>
  <c r="E29" i="68" l="1"/>
  <c r="C29" i="68" s="1"/>
  <c r="I29" i="68" l="1"/>
  <c r="E30" i="68" l="1"/>
  <c r="C30" i="68" s="1"/>
  <c r="I30" i="68" s="1"/>
  <c r="E31" i="68" l="1"/>
  <c r="C31" i="68" s="1"/>
  <c r="I31" i="68" s="1"/>
  <c r="E32" i="68" l="1"/>
  <c r="C32" i="68" s="1"/>
  <c r="I32" i="68" s="1"/>
  <c r="G56" i="5"/>
  <c r="E56" i="5"/>
  <c r="H55" i="5"/>
  <c r="G55" i="5"/>
  <c r="F55" i="5"/>
  <c r="E55" i="5"/>
  <c r="D55" i="5"/>
  <c r="D43" i="5"/>
  <c r="D31" i="5"/>
  <c r="E33" i="68" l="1"/>
  <c r="C33" i="68" s="1"/>
  <c r="F29" i="5"/>
  <c r="H29" i="5" s="1"/>
  <c r="I55" i="5"/>
  <c r="I56" i="5"/>
  <c r="F27" i="5"/>
  <c r="H27" i="5" s="1"/>
  <c r="I33" i="68" l="1"/>
  <c r="E34" i="68" s="1"/>
  <c r="C34" i="68" s="1"/>
  <c r="F26" i="5"/>
  <c r="H26" i="5" s="1"/>
  <c r="F28" i="5"/>
  <c r="H28" i="5" s="1"/>
  <c r="I34" i="68" l="1"/>
  <c r="E35" i="68" l="1"/>
  <c r="C35" i="68" s="1"/>
  <c r="I35" i="68" s="1"/>
  <c r="E36" i="68" l="1"/>
  <c r="C36" i="68" s="1"/>
  <c r="I36" i="68" s="1"/>
  <c r="E37" i="68" l="1"/>
  <c r="C37" i="68" s="1"/>
  <c r="I37" i="68" s="1"/>
  <c r="E38" i="68" l="1"/>
  <c r="C38" i="68" s="1"/>
  <c r="G32" i="5"/>
  <c r="G31" i="5"/>
  <c r="I38" i="68" l="1"/>
  <c r="E31" i="5"/>
  <c r="E32" i="5"/>
  <c r="E39" i="68" l="1"/>
  <c r="C39" i="68" s="1"/>
  <c r="I32" i="5"/>
  <c r="I31" i="5"/>
  <c r="F30" i="5"/>
  <c r="I39" i="68" l="1"/>
  <c r="I11" i="5"/>
  <c r="E44" i="5"/>
  <c r="E43" i="5"/>
  <c r="H30" i="5"/>
  <c r="H31" i="5" s="1"/>
  <c r="F31" i="5"/>
  <c r="E40" i="68" l="1"/>
  <c r="C40" i="68" s="1"/>
  <c r="F38" i="5"/>
  <c r="I40" i="68" l="1"/>
  <c r="I12" i="5"/>
  <c r="H38" i="5"/>
  <c r="E41" i="68" l="1"/>
  <c r="C41" i="68" s="1"/>
  <c r="I41" i="68" s="1"/>
  <c r="F39" i="5"/>
  <c r="E42" i="68" l="1"/>
  <c r="C42" i="68" s="1"/>
  <c r="I42" i="68" s="1"/>
  <c r="H39" i="5"/>
  <c r="E43" i="68" l="1"/>
  <c r="C43" i="68" s="1"/>
  <c r="I43" i="68" s="1"/>
  <c r="I13" i="5"/>
  <c r="E44" i="68" l="1"/>
  <c r="C44" i="68" s="1"/>
  <c r="I44" i="68" s="1"/>
  <c r="F40" i="5"/>
  <c r="E45" i="68" l="1"/>
  <c r="C45" i="68" s="1"/>
  <c r="I45" i="68" s="1"/>
  <c r="H40" i="5"/>
  <c r="I14" i="5"/>
  <c r="E46" i="68" l="1"/>
  <c r="C46" i="68" s="1"/>
  <c r="G43" i="5"/>
  <c r="G44" i="5"/>
  <c r="F41" i="5"/>
  <c r="I43" i="5"/>
  <c r="I44" i="5"/>
  <c r="G17" i="5" l="1"/>
  <c r="I15" i="5"/>
  <c r="I16" i="5" s="1"/>
  <c r="I46" i="68"/>
  <c r="G16" i="5"/>
  <c r="H41" i="5"/>
  <c r="F42" i="5"/>
  <c r="H42" i="5" s="1"/>
  <c r="H43" i="5" l="1"/>
  <c r="E47" i="68"/>
  <c r="C47" i="68" s="1"/>
  <c r="I47" i="68" s="1"/>
  <c r="F43" i="5"/>
  <c r="I17" i="5"/>
  <c r="E17" i="5"/>
  <c r="E16" i="5"/>
  <c r="E48" i="68" l="1"/>
  <c r="C48" i="68" s="1"/>
  <c r="I48" i="68" s="1"/>
  <c r="E49" i="68" l="1"/>
  <c r="C49" i="68" l="1"/>
  <c r="E11" i="68"/>
  <c r="Q30" i="53"/>
  <c r="S30" i="53" s="1"/>
  <c r="R16" i="65"/>
  <c r="R15" i="65"/>
  <c r="R14" i="65"/>
  <c r="R13" i="65"/>
  <c r="R5" i="65"/>
  <c r="Y5" i="65" s="1"/>
  <c r="R7" i="65"/>
  <c r="R8" i="65"/>
  <c r="R9" i="65"/>
  <c r="R10" i="65"/>
  <c r="R6" i="65"/>
  <c r="R17" i="65"/>
  <c r="S13" i="65"/>
  <c r="S5" i="65"/>
  <c r="C46" i="57"/>
  <c r="L22" i="61"/>
  <c r="R22" i="61" s="1"/>
  <c r="L21" i="61"/>
  <c r="R21" i="61" s="1"/>
  <c r="L20" i="61"/>
  <c r="R20" i="61" s="1"/>
  <c r="L19" i="61"/>
  <c r="R19" i="61" s="1"/>
  <c r="L18" i="61"/>
  <c r="R18" i="61" s="1"/>
  <c r="L17" i="61"/>
  <c r="R17" i="61" s="1"/>
  <c r="U15" i="61"/>
  <c r="T15" i="61"/>
  <c r="S15" i="61"/>
  <c r="R15" i="61"/>
  <c r="P15" i="61"/>
  <c r="U14" i="61"/>
  <c r="T14" i="61"/>
  <c r="S14" i="61"/>
  <c r="R14" i="61"/>
  <c r="P14" i="61"/>
  <c r="T13" i="61"/>
  <c r="S13" i="61"/>
  <c r="R13" i="61"/>
  <c r="O13" i="61"/>
  <c r="U13" i="61" s="1"/>
  <c r="T12" i="61"/>
  <c r="S12" i="61"/>
  <c r="R12" i="61"/>
  <c r="O12" i="61"/>
  <c r="U12" i="61" s="1"/>
  <c r="T11" i="61"/>
  <c r="S11" i="61"/>
  <c r="R11" i="61"/>
  <c r="O11" i="61"/>
  <c r="U11" i="61" s="1"/>
  <c r="S10" i="61"/>
  <c r="R10" i="61"/>
  <c r="O10" i="61"/>
  <c r="U10" i="61" s="1"/>
  <c r="N10" i="61"/>
  <c r="T10" i="61" s="1"/>
  <c r="O8" i="61"/>
  <c r="U8" i="61" s="1"/>
  <c r="N8" i="61"/>
  <c r="T8" i="61" s="1"/>
  <c r="M8" i="61"/>
  <c r="S8" i="61" s="1"/>
  <c r="Q11" i="60"/>
  <c r="Q12" i="60"/>
  <c r="Q13" i="60"/>
  <c r="Q14" i="60"/>
  <c r="Q15" i="60"/>
  <c r="Q10" i="60"/>
  <c r="L22" i="60"/>
  <c r="Q22" i="60" s="1"/>
  <c r="L18" i="60"/>
  <c r="Q18" i="60" s="1"/>
  <c r="L19" i="60"/>
  <c r="Q19" i="60" s="1"/>
  <c r="L20" i="60"/>
  <c r="Q20" i="60" s="1"/>
  <c r="L21" i="60"/>
  <c r="Q21" i="60" s="1"/>
  <c r="L17" i="60"/>
  <c r="Q17" i="60" s="1"/>
  <c r="R15" i="60"/>
  <c r="S15" i="60"/>
  <c r="R14" i="60"/>
  <c r="S14" i="60"/>
  <c r="R13" i="60"/>
  <c r="S13" i="60"/>
  <c r="R12" i="60"/>
  <c r="S12" i="60"/>
  <c r="R11" i="60"/>
  <c r="S11" i="60"/>
  <c r="R10" i="60"/>
  <c r="N10" i="60"/>
  <c r="S10" i="60" s="1"/>
  <c r="N8" i="60"/>
  <c r="S8" i="60" s="1"/>
  <c r="M8" i="60"/>
  <c r="R8" i="60" s="1"/>
  <c r="V12" i="58"/>
  <c r="V13" i="58"/>
  <c r="V14" i="58"/>
  <c r="V15" i="58"/>
  <c r="V16" i="58"/>
  <c r="V17" i="58"/>
  <c r="V18" i="58"/>
  <c r="V19" i="58"/>
  <c r="U11" i="58"/>
  <c r="U12" i="58"/>
  <c r="U13" i="58"/>
  <c r="U14" i="58"/>
  <c r="U15" i="58"/>
  <c r="U16" i="58"/>
  <c r="U17" i="58"/>
  <c r="U18" i="58"/>
  <c r="U19" i="58"/>
  <c r="U10" i="58"/>
  <c r="U10" i="59"/>
  <c r="T11" i="59"/>
  <c r="T12" i="59"/>
  <c r="T13" i="59"/>
  <c r="T14" i="59"/>
  <c r="T15" i="59"/>
  <c r="T16" i="59"/>
  <c r="T17" i="59"/>
  <c r="T18" i="59"/>
  <c r="T19" i="59"/>
  <c r="T10" i="59"/>
  <c r="N12" i="59"/>
  <c r="U12" i="59" s="1"/>
  <c r="N13" i="59"/>
  <c r="U13" i="59" s="1"/>
  <c r="N14" i="59"/>
  <c r="U14" i="59" s="1"/>
  <c r="O15" i="59"/>
  <c r="V15" i="59" s="1"/>
  <c r="U16" i="59"/>
  <c r="U17" i="59"/>
  <c r="O18" i="59"/>
  <c r="V18" i="59" s="1"/>
  <c r="V19" i="59"/>
  <c r="O17" i="59"/>
  <c r="V17" i="59" s="1"/>
  <c r="O16" i="59"/>
  <c r="V16" i="59" s="1"/>
  <c r="O14" i="59"/>
  <c r="P14" i="59" s="1"/>
  <c r="W14" i="59" s="1"/>
  <c r="O12" i="59"/>
  <c r="V12" i="59" s="1"/>
  <c r="N11" i="59"/>
  <c r="U11" i="59" s="1"/>
  <c r="N10" i="59"/>
  <c r="P8" i="59"/>
  <c r="W8" i="59" s="1"/>
  <c r="O8" i="59"/>
  <c r="V8" i="59" s="1"/>
  <c r="N8" i="59"/>
  <c r="U8" i="59" s="1"/>
  <c r="M8" i="59"/>
  <c r="T8" i="59" s="1"/>
  <c r="O12" i="58"/>
  <c r="W12" i="58" s="1"/>
  <c r="O13" i="58"/>
  <c r="W13" i="58" s="1"/>
  <c r="O14" i="58"/>
  <c r="P14" i="58" s="1"/>
  <c r="X14" i="58" s="1"/>
  <c r="W15" i="58"/>
  <c r="W16" i="58"/>
  <c r="P17" i="58"/>
  <c r="W18" i="58"/>
  <c r="Q8" i="58"/>
  <c r="P8" i="58"/>
  <c r="X8" i="58" s="1"/>
  <c r="O8" i="58"/>
  <c r="W8" i="58" s="1"/>
  <c r="N8" i="58"/>
  <c r="V8" i="58" s="1"/>
  <c r="M8" i="58"/>
  <c r="U8" i="58" s="1"/>
  <c r="N11" i="58"/>
  <c r="N10" i="58"/>
  <c r="V10" i="58" s="1"/>
  <c r="R29" i="2"/>
  <c r="R24" i="2"/>
  <c r="R18" i="2"/>
  <c r="I46" i="55"/>
  <c r="I45" i="55"/>
  <c r="I44" i="55"/>
  <c r="I43" i="55"/>
  <c r="I42" i="55"/>
  <c r="I41" i="55"/>
  <c r="I40" i="55"/>
  <c r="I39" i="55"/>
  <c r="I36" i="55"/>
  <c r="I35" i="55"/>
  <c r="I34" i="55"/>
  <c r="I33" i="55"/>
  <c r="I32" i="55"/>
  <c r="I31" i="55"/>
  <c r="I30" i="55"/>
  <c r="I29" i="55"/>
  <c r="I26" i="55"/>
  <c r="I25" i="55"/>
  <c r="I22" i="55"/>
  <c r="I21" i="55"/>
  <c r="I20" i="55"/>
  <c r="I17" i="55"/>
  <c r="I16" i="55"/>
  <c r="I15" i="55"/>
  <c r="I14" i="55"/>
  <c r="I13" i="55"/>
  <c r="I12" i="55"/>
  <c r="I11" i="55"/>
  <c r="V14" i="61" l="1"/>
  <c r="P13" i="61"/>
  <c r="O13" i="59"/>
  <c r="V13" i="59" s="1"/>
  <c r="U19" i="59"/>
  <c r="U18" i="59"/>
  <c r="U15" i="59"/>
  <c r="V14" i="59"/>
  <c r="W17" i="58"/>
  <c r="Q19" i="58"/>
  <c r="Y19" i="58" s="1"/>
  <c r="Q17" i="58"/>
  <c r="X17" i="58"/>
  <c r="P16" i="58"/>
  <c r="Q14" i="58"/>
  <c r="P13" i="58"/>
  <c r="V11" i="58"/>
  <c r="W14" i="58"/>
  <c r="O11" i="58"/>
  <c r="W11" i="58" s="1"/>
  <c r="P12" i="58"/>
  <c r="P15" i="58"/>
  <c r="W19" i="58"/>
  <c r="O10" i="58"/>
  <c r="W10" i="58" s="1"/>
  <c r="P18" i="58"/>
  <c r="X18" i="58" s="1"/>
  <c r="I49" i="68"/>
  <c r="E50" i="68" s="1"/>
  <c r="C11" i="68"/>
  <c r="V15" i="61"/>
  <c r="P11" i="61"/>
  <c r="P12" i="61"/>
  <c r="P17" i="59"/>
  <c r="W17" i="59" s="1"/>
  <c r="P13" i="59"/>
  <c r="W13" i="59" s="1"/>
  <c r="P12" i="59"/>
  <c r="W12" i="59" s="1"/>
  <c r="X12" i="59" s="1"/>
  <c r="O10" i="59"/>
  <c r="V10" i="59" s="1"/>
  <c r="O11" i="59"/>
  <c r="V11" i="59" s="1"/>
  <c r="P15" i="59"/>
  <c r="W15" i="59" s="1"/>
  <c r="P16" i="59"/>
  <c r="W16" i="59" s="1"/>
  <c r="P19" i="59"/>
  <c r="W19" i="59" s="1"/>
  <c r="P18" i="59"/>
  <c r="W18" i="59" s="1"/>
  <c r="R14" i="58"/>
  <c r="R19" i="58" l="1"/>
  <c r="Q12" i="58"/>
  <c r="X12" i="58"/>
  <c r="Q16" i="58"/>
  <c r="X16" i="58"/>
  <c r="P11" i="58"/>
  <c r="Q13" i="58"/>
  <c r="X13" i="58"/>
  <c r="Q15" i="58"/>
  <c r="X15" i="58"/>
  <c r="Q18" i="58"/>
  <c r="P10" i="58"/>
  <c r="X10" i="58" s="1"/>
  <c r="G11" i="68"/>
  <c r="C50" i="68"/>
  <c r="E12" i="68"/>
  <c r="V13" i="61"/>
  <c r="O12" i="60"/>
  <c r="O13" i="60"/>
  <c r="O14" i="60"/>
  <c r="X13" i="59"/>
  <c r="X15" i="59"/>
  <c r="Q14" i="59"/>
  <c r="P11" i="59"/>
  <c r="W11" i="59" s="1"/>
  <c r="P10" i="59"/>
  <c r="W10" i="59" s="1"/>
  <c r="R12" i="58"/>
  <c r="R17" i="58"/>
  <c r="Q10" i="58" l="1"/>
  <c r="R15" i="58"/>
  <c r="R18" i="58"/>
  <c r="Q11" i="58"/>
  <c r="X11" i="58"/>
  <c r="R16" i="58"/>
  <c r="R13" i="58"/>
  <c r="I50" i="68"/>
  <c r="E51" i="68" s="1"/>
  <c r="C12" i="68"/>
  <c r="V11" i="61"/>
  <c r="V12" i="61"/>
  <c r="T14" i="60"/>
  <c r="Z12" i="58"/>
  <c r="Q16" i="59"/>
  <c r="X17" i="59"/>
  <c r="X14" i="59"/>
  <c r="Q13" i="59"/>
  <c r="X19" i="59"/>
  <c r="Q18" i="59"/>
  <c r="X16" i="59"/>
  <c r="Z17" i="58"/>
  <c r="Z15" i="58"/>
  <c r="Z19" i="58"/>
  <c r="Z18" i="58"/>
  <c r="R11" i="58" l="1"/>
  <c r="G12" i="68"/>
  <c r="C51" i="68"/>
  <c r="E13" i="68"/>
  <c r="T13" i="60"/>
  <c r="O15" i="60"/>
  <c r="O11" i="60"/>
  <c r="T12" i="60"/>
  <c r="Z13" i="58"/>
  <c r="Z14" i="58"/>
  <c r="Z11" i="58"/>
  <c r="Z16" i="58"/>
  <c r="Q19" i="59"/>
  <c r="X18" i="59"/>
  <c r="Q17" i="59"/>
  <c r="Q12" i="59"/>
  <c r="Q15" i="59"/>
  <c r="I51" i="68" l="1"/>
  <c r="E52" i="68" s="1"/>
  <c r="C13" i="68"/>
  <c r="T11" i="60"/>
  <c r="T15" i="60"/>
  <c r="X11" i="59"/>
  <c r="Q11" i="59"/>
  <c r="G13" i="68" l="1"/>
  <c r="C52" i="68"/>
  <c r="E14" i="68"/>
  <c r="F41" i="23"/>
  <c r="F47" i="23" s="1"/>
  <c r="F49" i="23" s="1"/>
  <c r="D41" i="23"/>
  <c r="D47" i="23" s="1"/>
  <c r="D21" i="23"/>
  <c r="D26" i="23" s="1"/>
  <c r="Q27" i="53"/>
  <c r="D49" i="23" l="1"/>
  <c r="H47" i="23"/>
  <c r="H49" i="23" s="1"/>
  <c r="I52" i="68"/>
  <c r="E53" i="68" s="1"/>
  <c r="C14" i="68"/>
  <c r="H41" i="23"/>
  <c r="M10" i="53"/>
  <c r="M11" i="53"/>
  <c r="Q11" i="53" s="1"/>
  <c r="M12" i="53"/>
  <c r="Q12" i="53" s="1"/>
  <c r="M13" i="53"/>
  <c r="M14" i="53"/>
  <c r="M15" i="53"/>
  <c r="M16" i="53"/>
  <c r="M17" i="53"/>
  <c r="M9" i="53"/>
  <c r="Q22" i="53"/>
  <c r="O23" i="50" s="1"/>
  <c r="S24" i="50" s="1"/>
  <c r="Y24" i="50" s="1"/>
  <c r="K17" i="53"/>
  <c r="O17" i="53" s="1"/>
  <c r="K16" i="53"/>
  <c r="O16" i="53" s="1"/>
  <c r="K15" i="53"/>
  <c r="O15" i="53" s="1"/>
  <c r="K14" i="53"/>
  <c r="O14" i="53" s="1"/>
  <c r="K13" i="53"/>
  <c r="O13" i="53" s="1"/>
  <c r="K12" i="53"/>
  <c r="O12" i="53" s="1"/>
  <c r="K11" i="53"/>
  <c r="O11" i="53" s="1"/>
  <c r="K10" i="53"/>
  <c r="O10" i="53" s="1"/>
  <c r="K9" i="53"/>
  <c r="O9" i="53" s="1"/>
  <c r="AC22" i="50" l="1"/>
  <c r="Q10" i="53"/>
  <c r="Q9" i="53"/>
  <c r="Q17" i="53"/>
  <c r="Q16" i="53"/>
  <c r="Q15" i="53"/>
  <c r="Q14" i="53"/>
  <c r="Q13" i="53"/>
  <c r="U28" i="3"/>
  <c r="G14" i="68"/>
  <c r="C53" i="68"/>
  <c r="E15" i="68"/>
  <c r="E16" i="68" s="1"/>
  <c r="E17" i="68" s="1"/>
  <c r="O26" i="50" l="1"/>
  <c r="I53" i="68"/>
  <c r="E54" i="68" s="1"/>
  <c r="C54" i="68" s="1"/>
  <c r="I54" i="68" s="1"/>
  <c r="E55" i="68" s="1"/>
  <c r="C55" i="68" s="1"/>
  <c r="I55" i="68" s="1"/>
  <c r="E56" i="68" s="1"/>
  <c r="C56" i="68" s="1"/>
  <c r="I56" i="68" s="1"/>
  <c r="C15" i="68"/>
  <c r="Q18" i="53"/>
  <c r="O28" i="50" l="1"/>
  <c r="G15" i="68"/>
  <c r="G16" i="68" s="1"/>
  <c r="G17" i="68" s="1"/>
  <c r="C16" i="68"/>
  <c r="C17" i="68" s="1"/>
  <c r="E57" i="68"/>
  <c r="C57" i="68" s="1"/>
  <c r="I57" i="68" s="1"/>
  <c r="E58" i="68" s="1"/>
  <c r="C58" i="68" s="1"/>
  <c r="I58" i="68" s="1"/>
  <c r="E59" i="68" s="1"/>
  <c r="C59" i="68" s="1"/>
  <c r="I59" i="68" s="1"/>
  <c r="Q29" i="53"/>
  <c r="S5" i="52"/>
  <c r="D52" i="39"/>
  <c r="F45" i="39"/>
  <c r="E45" i="39"/>
  <c r="E49" i="39" s="1"/>
  <c r="G8" i="39" s="1"/>
  <c r="G41" i="39"/>
  <c r="L41" i="39" s="1"/>
  <c r="J40" i="39"/>
  <c r="I40" i="39"/>
  <c r="H40" i="39"/>
  <c r="G40" i="39"/>
  <c r="D34" i="39"/>
  <c r="D33" i="39"/>
  <c r="D32" i="39"/>
  <c r="D31" i="39"/>
  <c r="R27" i="39"/>
  <c r="P27" i="39"/>
  <c r="O27" i="39"/>
  <c r="N27" i="39"/>
  <c r="F27" i="39"/>
  <c r="E27" i="39"/>
  <c r="E31" i="39" s="1"/>
  <c r="Q26" i="39"/>
  <c r="D35" i="39"/>
  <c r="Q25" i="39"/>
  <c r="Q24" i="39"/>
  <c r="Q23" i="39"/>
  <c r="Q22" i="39"/>
  <c r="G22" i="39"/>
  <c r="J21" i="39"/>
  <c r="I21" i="39"/>
  <c r="H21" i="39"/>
  <c r="G21" i="39"/>
  <c r="J30" i="2"/>
  <c r="J26" i="2"/>
  <c r="J21" i="2"/>
  <c r="D21" i="2"/>
  <c r="D24" i="25"/>
  <c r="D20" i="25"/>
  <c r="D15" i="25"/>
  <c r="O23" i="3" l="1"/>
  <c r="U24" i="3" s="1"/>
  <c r="U40" i="3" s="1"/>
  <c r="L57" i="88"/>
  <c r="L59" i="88" s="1"/>
  <c r="G43" i="39"/>
  <c r="H44" i="39"/>
  <c r="H43" i="39"/>
  <c r="I44" i="39"/>
  <c r="E60" i="68"/>
  <c r="C60" i="68" s="1"/>
  <c r="Q31" i="53"/>
  <c r="Q33" i="53" s="1"/>
  <c r="Q35" i="53" s="1"/>
  <c r="O43" i="3" s="1"/>
  <c r="U43" i="3" s="1"/>
  <c r="P13" i="2"/>
  <c r="P18" i="2"/>
  <c r="P24" i="2"/>
  <c r="P11" i="2"/>
  <c r="P12" i="2"/>
  <c r="I25" i="39"/>
  <c r="I26" i="39"/>
  <c r="K21" i="39"/>
  <c r="J26" i="39"/>
  <c r="Q27" i="39"/>
  <c r="H24" i="39"/>
  <c r="P29" i="2"/>
  <c r="P14" i="2"/>
  <c r="G7" i="39"/>
  <c r="G24" i="39"/>
  <c r="L22" i="39"/>
  <c r="G25" i="39"/>
  <c r="G42" i="39"/>
  <c r="H25" i="39"/>
  <c r="G44" i="39"/>
  <c r="J44" i="39" s="1"/>
  <c r="G23" i="39"/>
  <c r="G26" i="39"/>
  <c r="H26" i="39"/>
  <c r="P15" i="2"/>
  <c r="U44" i="3" l="1"/>
  <c r="O44" i="50"/>
  <c r="S44" i="50" s="1"/>
  <c r="Y44" i="50" s="1"/>
  <c r="L74" i="88"/>
  <c r="L75" i="88" s="1"/>
  <c r="I43" i="39"/>
  <c r="L43" i="39"/>
  <c r="K26" i="39"/>
  <c r="I60" i="68"/>
  <c r="M9" i="61"/>
  <c r="M17" i="61" s="1"/>
  <c r="M18" i="61" s="1"/>
  <c r="M19" i="61" s="1"/>
  <c r="M20" i="61" s="1"/>
  <c r="G45" i="39"/>
  <c r="F49" i="39" s="1"/>
  <c r="I45" i="39"/>
  <c r="F51" i="39" s="1"/>
  <c r="V14" i="52"/>
  <c r="D12" i="58"/>
  <c r="P9" i="58" s="1"/>
  <c r="V15" i="52"/>
  <c r="D13" i="58"/>
  <c r="Q9" i="58" s="1"/>
  <c r="V11" i="52"/>
  <c r="D9" i="58"/>
  <c r="M9" i="58" s="1"/>
  <c r="M21" i="58" s="1"/>
  <c r="U5" i="65"/>
  <c r="M9" i="60"/>
  <c r="M17" i="60" s="1"/>
  <c r="M18" i="60" s="1"/>
  <c r="M19" i="60" s="1"/>
  <c r="M20" i="60" s="1"/>
  <c r="M21" i="60" s="1"/>
  <c r="V12" i="52"/>
  <c r="D10" i="58"/>
  <c r="N9" i="58" s="1"/>
  <c r="M9" i="59"/>
  <c r="M21" i="59" s="1"/>
  <c r="M22" i="59" s="1"/>
  <c r="M23" i="59" s="1"/>
  <c r="M24" i="59" s="1"/>
  <c r="U13" i="65"/>
  <c r="V13" i="52"/>
  <c r="D11" i="58"/>
  <c r="O9" i="58" s="1"/>
  <c r="J45" i="39"/>
  <c r="F52" i="39" s="1"/>
  <c r="L26" i="39"/>
  <c r="H23" i="39"/>
  <c r="H27" i="39" s="1"/>
  <c r="F32" i="39" s="1"/>
  <c r="I24" i="39"/>
  <c r="I27" i="39" s="1"/>
  <c r="F33" i="39" s="1"/>
  <c r="G27" i="39"/>
  <c r="F31" i="39" s="1"/>
  <c r="H42" i="39"/>
  <c r="H45" i="39" s="1"/>
  <c r="F50" i="39" s="1"/>
  <c r="J25" i="39"/>
  <c r="J27" i="39" s="1"/>
  <c r="F34" i="39" s="1"/>
  <c r="U48" i="3" l="1"/>
  <c r="U45" i="3"/>
  <c r="E61" i="68"/>
  <c r="N9" i="59"/>
  <c r="N23" i="59" s="1"/>
  <c r="P9" i="59"/>
  <c r="L23" i="39"/>
  <c r="S23" i="39" s="1"/>
  <c r="L25" i="39"/>
  <c r="M22" i="60"/>
  <c r="O26" i="58"/>
  <c r="O25" i="58"/>
  <c r="O24" i="58"/>
  <c r="O23" i="58"/>
  <c r="O22" i="58"/>
  <c r="O21" i="58"/>
  <c r="O30" i="58"/>
  <c r="O29" i="58"/>
  <c r="O28" i="58"/>
  <c r="O27" i="58"/>
  <c r="AA5" i="65"/>
  <c r="M22" i="58"/>
  <c r="M25" i="59"/>
  <c r="Q30" i="58"/>
  <c r="Q29" i="58"/>
  <c r="Q28" i="58"/>
  <c r="Q27" i="58"/>
  <c r="Q22" i="58"/>
  <c r="Q26" i="58"/>
  <c r="Q25" i="58"/>
  <c r="Q24" i="58"/>
  <c r="Q23" i="58"/>
  <c r="Q21" i="58"/>
  <c r="N21" i="58"/>
  <c r="N28" i="58"/>
  <c r="N24" i="58"/>
  <c r="N29" i="58"/>
  <c r="N30" i="58"/>
  <c r="N22" i="58"/>
  <c r="N25" i="58"/>
  <c r="N26" i="58"/>
  <c r="N23" i="58"/>
  <c r="N27" i="58"/>
  <c r="P28" i="58"/>
  <c r="P27" i="58"/>
  <c r="P26" i="58"/>
  <c r="P25" i="58"/>
  <c r="P24" i="58"/>
  <c r="P23" i="58"/>
  <c r="P22" i="58"/>
  <c r="P21" i="58"/>
  <c r="P30" i="58"/>
  <c r="P29" i="58"/>
  <c r="O9" i="59"/>
  <c r="M21" i="61"/>
  <c r="L24" i="39"/>
  <c r="F53" i="39"/>
  <c r="H8" i="39" s="1"/>
  <c r="F35" i="39"/>
  <c r="K27" i="39"/>
  <c r="L42" i="39"/>
  <c r="L44" i="39"/>
  <c r="U51" i="3" l="1"/>
  <c r="U61" i="3"/>
  <c r="N24" i="59"/>
  <c r="N29" i="59"/>
  <c r="N30" i="59"/>
  <c r="N28" i="59"/>
  <c r="N26" i="59"/>
  <c r="N25" i="59"/>
  <c r="N27" i="59"/>
  <c r="N21" i="59"/>
  <c r="N22" i="59"/>
  <c r="G61" i="68"/>
  <c r="C61" i="68" s="1"/>
  <c r="I61" i="68" s="1"/>
  <c r="P23" i="59"/>
  <c r="P30" i="59"/>
  <c r="P22" i="59"/>
  <c r="P21" i="59"/>
  <c r="P25" i="59"/>
  <c r="P27" i="59"/>
  <c r="P29" i="59"/>
  <c r="P28" i="59"/>
  <c r="P26" i="59"/>
  <c r="P24" i="59"/>
  <c r="L27" i="39"/>
  <c r="R21" i="58"/>
  <c r="E12" i="57" s="1"/>
  <c r="M26" i="59"/>
  <c r="N9" i="61"/>
  <c r="M23" i="58"/>
  <c r="R22" i="58"/>
  <c r="E13" i="57" s="1"/>
  <c r="N9" i="60"/>
  <c r="M22" i="61"/>
  <c r="O28" i="59"/>
  <c r="O26" i="59"/>
  <c r="O30" i="59"/>
  <c r="O25" i="59"/>
  <c r="O27" i="59"/>
  <c r="O24" i="59"/>
  <c r="O23" i="59"/>
  <c r="Q23" i="59" s="1"/>
  <c r="E26" i="57" s="1"/>
  <c r="O29" i="59"/>
  <c r="O21" i="59"/>
  <c r="O22" i="59"/>
  <c r="F36" i="39"/>
  <c r="H7" i="39" s="1"/>
  <c r="L45" i="39"/>
  <c r="U55" i="3" l="1"/>
  <c r="U57" i="3" s="1"/>
  <c r="U58" i="3" s="1"/>
  <c r="U60" i="3"/>
  <c r="U64" i="3" s="1"/>
  <c r="U66" i="3" s="1"/>
  <c r="Q22" i="59"/>
  <c r="E25" i="57" s="1"/>
  <c r="Q21" i="59"/>
  <c r="E24" i="57" s="1"/>
  <c r="Q24" i="59"/>
  <c r="E27" i="57" s="1"/>
  <c r="Q25" i="59"/>
  <c r="E28" i="57" s="1"/>
  <c r="O9" i="61"/>
  <c r="N22" i="61"/>
  <c r="N21" i="61"/>
  <c r="N20" i="61"/>
  <c r="N19" i="61"/>
  <c r="N18" i="61"/>
  <c r="N17" i="61"/>
  <c r="N17" i="60"/>
  <c r="N19" i="60"/>
  <c r="N18" i="60"/>
  <c r="N20" i="60"/>
  <c r="N22" i="60"/>
  <c r="O22" i="60" s="1"/>
  <c r="N21" i="60"/>
  <c r="Q26" i="59"/>
  <c r="E29" i="57" s="1"/>
  <c r="M27" i="59"/>
  <c r="M24" i="58"/>
  <c r="R23" i="58"/>
  <c r="E14" i="57" s="1"/>
  <c r="O17" i="60" l="1"/>
  <c r="O18" i="60"/>
  <c r="O19" i="60"/>
  <c r="O20" i="60"/>
  <c r="O21" i="60"/>
  <c r="O22" i="61"/>
  <c r="P22" i="61" s="1"/>
  <c r="E54" i="57" s="1"/>
  <c r="O20" i="61"/>
  <c r="P20" i="61" s="1"/>
  <c r="E52" i="57" s="1"/>
  <c r="O21" i="61"/>
  <c r="P21" i="61" s="1"/>
  <c r="E53" i="57" s="1"/>
  <c r="O17" i="61"/>
  <c r="P17" i="61" s="1"/>
  <c r="E49" i="57" s="1"/>
  <c r="O18" i="61"/>
  <c r="P18" i="61" s="1"/>
  <c r="E50" i="57" s="1"/>
  <c r="O19" i="61"/>
  <c r="P19" i="61" s="1"/>
  <c r="E51" i="57" s="1"/>
  <c r="Q27" i="59"/>
  <c r="E30" i="57" s="1"/>
  <c r="M28" i="59"/>
  <c r="M25" i="58"/>
  <c r="R24" i="58"/>
  <c r="E15" i="57" s="1"/>
  <c r="R25" i="58" l="1"/>
  <c r="E16" i="57" s="1"/>
  <c r="M26" i="58"/>
  <c r="M29" i="59"/>
  <c r="Q28" i="59"/>
  <c r="E31" i="57" s="1"/>
  <c r="G19" i="50"/>
  <c r="M30" i="59" l="1"/>
  <c r="Q30" i="59" s="1"/>
  <c r="E33" i="57" s="1"/>
  <c r="Q29" i="59"/>
  <c r="E32" i="57" s="1"/>
  <c r="M27" i="58"/>
  <c r="R26" i="58"/>
  <c r="E17" i="57" s="1"/>
  <c r="R27" i="58" l="1"/>
  <c r="E18" i="57" s="1"/>
  <c r="M28" i="58"/>
  <c r="M29" i="58" l="1"/>
  <c r="R28" i="58"/>
  <c r="E19" i="57" s="1"/>
  <c r="R29" i="58" l="1"/>
  <c r="E20" i="57" s="1"/>
  <c r="M30" i="58"/>
  <c r="R30" i="58" s="1"/>
  <c r="E21" i="57" s="1"/>
  <c r="S12" i="65" l="1"/>
  <c r="U14" i="65" s="1"/>
  <c r="S15" i="65" l="1"/>
  <c r="U15" i="65" s="1"/>
  <c r="U16" i="65" s="1"/>
  <c r="J32" i="65" s="1"/>
  <c r="H31" i="65" l="1"/>
  <c r="S4" i="65" s="1"/>
  <c r="S6" i="65" s="1"/>
  <c r="U6" i="65" s="1"/>
  <c r="U7" i="65" s="1"/>
  <c r="J31" i="65" s="1"/>
  <c r="Y4" i="65" l="1"/>
  <c r="Y6" i="65" s="1"/>
  <c r="AA6" i="65" s="1"/>
  <c r="AA7" i="65" s="1"/>
  <c r="O19" i="3" l="1"/>
  <c r="O19" i="50" l="1"/>
  <c r="S19" i="50" l="1"/>
  <c r="S68" i="50" l="1"/>
  <c r="S70" i="50" l="1"/>
  <c r="B21" i="23" l="1"/>
  <c r="D25" i="23" l="1"/>
  <c r="D28" i="23" l="1"/>
  <c r="D30" i="23" s="1"/>
  <c r="D31" i="23"/>
  <c r="D32" i="23" l="1"/>
  <c r="D34" i="23" s="1"/>
  <c r="D36" i="23" s="1"/>
  <c r="F42" i="23" s="1"/>
  <c r="F43" i="23" s="1"/>
  <c r="H42" i="23" l="1"/>
  <c r="H43" i="23" s="1"/>
  <c r="D42" i="23"/>
  <c r="D43" i="23" s="1"/>
  <c r="S67" i="50" l="1"/>
  <c r="G41" i="50" l="1"/>
  <c r="G45" i="50" l="1"/>
  <c r="G46" i="50" s="1"/>
  <c r="G40" i="3"/>
  <c r="G44" i="3" s="1"/>
  <c r="G45" i="3" s="1"/>
  <c r="L76" i="88" l="1"/>
  <c r="L77" i="88" s="1"/>
  <c r="O40" i="3" l="1"/>
  <c r="O41" i="50" s="1"/>
  <c r="O27" i="50"/>
  <c r="S28" i="50" s="1"/>
  <c r="Y28" i="50" s="1"/>
  <c r="Y41" i="50" s="1"/>
  <c r="Y45" i="50" s="1"/>
  <c r="O44" i="3"/>
  <c r="Y49" i="50" l="1"/>
  <c r="Y51" i="50" s="1"/>
  <c r="Y53" i="50" s="1"/>
  <c r="Y57" i="50" s="1"/>
  <c r="Y59" i="50" s="1"/>
  <c r="Y60" i="50" s="1"/>
  <c r="Y46" i="50"/>
  <c r="S41" i="50"/>
  <c r="S45" i="50" s="1"/>
  <c r="S49" i="50" s="1"/>
  <c r="S51" i="50" s="1"/>
  <c r="S53" i="50" s="1"/>
  <c r="S59" i="50" s="1"/>
  <c r="S60" i="50" s="1"/>
  <c r="O45" i="3"/>
  <c r="O45" i="50"/>
  <c r="O46" i="50" s="1"/>
  <c r="S46" i="50" l="1"/>
  <c r="S66" i="50"/>
  <c r="AC57" i="50" l="1"/>
  <c r="S65" i="50"/>
  <c r="S69" i="50" s="1"/>
  <c r="S71" i="50" s="1"/>
  <c r="R4" i="2" l="1"/>
  <c r="I16" i="39"/>
  <c r="I16" i="86"/>
  <c r="I11" i="86"/>
  <c r="R4" i="85" l="1"/>
  <c r="Q13" i="85" s="1"/>
  <c r="R4" i="100"/>
  <c r="Q14" i="2"/>
  <c r="S14" i="2" s="1"/>
  <c r="L14" i="2" s="1"/>
  <c r="Q29" i="2"/>
  <c r="S29" i="2" s="1"/>
  <c r="L29" i="2" s="1"/>
  <c r="Q13" i="2"/>
  <c r="S13" i="2" s="1"/>
  <c r="L13" i="2" s="1"/>
  <c r="Q15" i="2"/>
  <c r="S15" i="2" s="1"/>
  <c r="L15" i="2" s="1"/>
  <c r="Q11" i="2"/>
  <c r="S11" i="2" s="1"/>
  <c r="L11" i="2" s="1"/>
  <c r="G31" i="39" s="1"/>
  <c r="I31" i="39" s="1"/>
  <c r="Q24" i="2"/>
  <c r="S24" i="2" s="1"/>
  <c r="L24" i="2" s="1"/>
  <c r="Q12" i="2"/>
  <c r="S12" i="2" s="1"/>
  <c r="L12" i="2" s="1"/>
  <c r="G32" i="39" s="1"/>
  <c r="I32" i="39" s="1"/>
  <c r="Q18" i="2"/>
  <c r="S18" i="2" s="1"/>
  <c r="L18" i="2" s="1"/>
  <c r="G49" i="39" s="1"/>
  <c r="I49" i="39" s="1"/>
  <c r="Q29" i="85"/>
  <c r="S29" i="85" s="1"/>
  <c r="L29" i="85" s="1"/>
  <c r="I29" i="52" s="1"/>
  <c r="L29" i="52" s="1"/>
  <c r="Q18" i="85"/>
  <c r="S18" i="85" s="1"/>
  <c r="L18" i="85" s="1"/>
  <c r="Q24" i="85"/>
  <c r="S24" i="85" s="1"/>
  <c r="Q11" i="85" l="1"/>
  <c r="T11" i="85" s="1" a="1"/>
  <c r="T11" i="85" s="1"/>
  <c r="T13" i="85" a="1"/>
  <c r="T13" i="85" s="1"/>
  <c r="S13" i="85"/>
  <c r="L13" i="85" s="1"/>
  <c r="L19" i="85" s="1"/>
  <c r="I19" i="52" s="1"/>
  <c r="L19" i="52" s="1"/>
  <c r="Q12" i="85"/>
  <c r="Q15" i="85"/>
  <c r="Q14" i="85"/>
  <c r="T14" i="85" s="1" a="1"/>
  <c r="T14" i="85" s="1"/>
  <c r="G49" i="86"/>
  <c r="I49" i="86" s="1"/>
  <c r="Q12" i="100"/>
  <c r="Q18" i="100"/>
  <c r="Q14" i="100"/>
  <c r="Q13" i="100"/>
  <c r="Q24" i="100"/>
  <c r="S24" i="100" s="1"/>
  <c r="L24" i="100" s="1"/>
  <c r="Q29" i="100"/>
  <c r="S29" i="100" s="1"/>
  <c r="L29" i="100" s="1"/>
  <c r="Q15" i="100"/>
  <c r="Q11" i="100"/>
  <c r="N29" i="52"/>
  <c r="H28" i="101" s="1"/>
  <c r="F28" i="101"/>
  <c r="G33" i="86"/>
  <c r="I33" i="86" s="1"/>
  <c r="T18" i="85" a="1"/>
  <c r="T18" i="85" s="1"/>
  <c r="S11" i="85"/>
  <c r="L11" i="85" s="1"/>
  <c r="I11" i="52" s="1"/>
  <c r="J5" i="65" s="1"/>
  <c r="N5" i="65" s="1"/>
  <c r="G9" i="60"/>
  <c r="R9" i="60" s="1"/>
  <c r="R17" i="60" s="1"/>
  <c r="R18" i="60" s="1"/>
  <c r="J23" i="65"/>
  <c r="N23" i="65" s="1"/>
  <c r="G35" i="39"/>
  <c r="L21" i="2"/>
  <c r="L26" i="2" s="1"/>
  <c r="L30" i="2" s="1"/>
  <c r="L19" i="2"/>
  <c r="G33" i="39"/>
  <c r="Y29" i="52"/>
  <c r="AB29" i="52" s="1"/>
  <c r="G34" i="39"/>
  <c r="L20" i="2"/>
  <c r="L25" i="2" s="1"/>
  <c r="I18" i="52"/>
  <c r="L18" i="52" s="1"/>
  <c r="T12" i="85" a="1"/>
  <c r="T12" i="85" s="1"/>
  <c r="S12" i="85"/>
  <c r="L12" i="85" s="1"/>
  <c r="T15" i="85" a="1"/>
  <c r="T15" i="85" s="1"/>
  <c r="S15" i="85"/>
  <c r="L15" i="85" s="1"/>
  <c r="S14" i="85" l="1"/>
  <c r="L14" i="85" s="1"/>
  <c r="I13" i="52"/>
  <c r="J7" i="65" s="1"/>
  <c r="N7" i="65" s="1"/>
  <c r="G35" i="86"/>
  <c r="L13" i="52"/>
  <c r="N13" i="52" s="1"/>
  <c r="H12" i="101" s="1"/>
  <c r="G31" i="86"/>
  <c r="I31" i="86" s="1"/>
  <c r="N19" i="52"/>
  <c r="H18" i="101" s="1"/>
  <c r="F18" i="101"/>
  <c r="T11" i="100" a="1"/>
  <c r="T11" i="100" s="1"/>
  <c r="S11" i="100"/>
  <c r="L11" i="100" s="1"/>
  <c r="T15" i="100" a="1"/>
  <c r="T15" i="100" s="1"/>
  <c r="S15" i="100"/>
  <c r="L15" i="100" s="1"/>
  <c r="L21" i="100" s="1"/>
  <c r="L26" i="100" s="1"/>
  <c r="L30" i="100" s="1"/>
  <c r="G50" i="86"/>
  <c r="I50" i="86" s="1"/>
  <c r="P23" i="65"/>
  <c r="L28" i="101" s="1"/>
  <c r="J28" i="101"/>
  <c r="T13" i="100" a="1"/>
  <c r="T13" i="100" s="1"/>
  <c r="S13" i="100"/>
  <c r="L13" i="100" s="1"/>
  <c r="L19" i="100" s="1"/>
  <c r="P5" i="65"/>
  <c r="L10" i="101" s="1"/>
  <c r="J10" i="101"/>
  <c r="P7" i="65"/>
  <c r="L12" i="101" s="1"/>
  <c r="J12" i="101"/>
  <c r="S14" i="100"/>
  <c r="L14" i="100" s="1"/>
  <c r="L20" i="100" s="1"/>
  <c r="L25" i="100" s="1"/>
  <c r="T14" i="100" a="1"/>
  <c r="T14" i="100" s="1"/>
  <c r="N18" i="52"/>
  <c r="H17" i="101" s="1"/>
  <c r="F17" i="101"/>
  <c r="T18" i="100" a="1"/>
  <c r="T18" i="100" s="1"/>
  <c r="S18" i="100"/>
  <c r="L18" i="100" s="1"/>
  <c r="S12" i="100"/>
  <c r="L12" i="100" s="1"/>
  <c r="T12" i="100" a="1"/>
  <c r="T12" i="100" s="1"/>
  <c r="G9" i="58"/>
  <c r="U9" i="58" s="1"/>
  <c r="U21" i="58" s="1"/>
  <c r="U22" i="58" s="1"/>
  <c r="U23" i="58" s="1"/>
  <c r="Y13" i="52"/>
  <c r="AB13" i="52" s="1"/>
  <c r="G34" i="86"/>
  <c r="G51" i="86" s="1"/>
  <c r="I51" i="86" s="1"/>
  <c r="G11" i="58"/>
  <c r="W9" i="58" s="1"/>
  <c r="W26" i="58" s="1"/>
  <c r="V5" i="65"/>
  <c r="AB5" i="65" s="1"/>
  <c r="G10" i="59"/>
  <c r="U9" i="59" s="1"/>
  <c r="U23" i="59" s="1"/>
  <c r="Y19" i="52"/>
  <c r="AB19" i="52" s="1"/>
  <c r="J13" i="65"/>
  <c r="N13" i="65" s="1"/>
  <c r="G51" i="39"/>
  <c r="I51" i="39" s="1"/>
  <c r="I34" i="39"/>
  <c r="G50" i="39"/>
  <c r="I50" i="39" s="1"/>
  <c r="I33" i="39"/>
  <c r="I14" i="52"/>
  <c r="G12" i="58" s="1"/>
  <c r="X9" i="58" s="1"/>
  <c r="G52" i="39"/>
  <c r="I52" i="39" s="1"/>
  <c r="I35" i="39"/>
  <c r="L20" i="85"/>
  <c r="L11" i="52"/>
  <c r="Y18" i="52"/>
  <c r="AB18" i="52" s="1"/>
  <c r="J12" i="65"/>
  <c r="N12" i="65" s="1"/>
  <c r="G9" i="59"/>
  <c r="T9" i="59" s="1"/>
  <c r="T21" i="59" s="1"/>
  <c r="T22" i="59" s="1"/>
  <c r="T23" i="59" s="1"/>
  <c r="Y11" i="52"/>
  <c r="AB11" i="52" s="1"/>
  <c r="I15" i="52"/>
  <c r="L21" i="85"/>
  <c r="G32" i="86"/>
  <c r="I32" i="86" s="1"/>
  <c r="I12" i="52"/>
  <c r="R19" i="60"/>
  <c r="F12" i="101" l="1"/>
  <c r="W29" i="58"/>
  <c r="W22" i="58"/>
  <c r="W30" i="58"/>
  <c r="I34" i="86"/>
  <c r="W27" i="58"/>
  <c r="W23" i="58"/>
  <c r="W24" i="58"/>
  <c r="P12" i="65"/>
  <c r="L17" i="101" s="1"/>
  <c r="J17" i="101"/>
  <c r="P13" i="65"/>
  <c r="L18" i="101" s="1"/>
  <c r="J18" i="101"/>
  <c r="N11" i="52"/>
  <c r="H10" i="101" s="1"/>
  <c r="F10" i="101"/>
  <c r="W28" i="58"/>
  <c r="W25" i="58"/>
  <c r="W21" i="58"/>
  <c r="U26" i="59"/>
  <c r="U22" i="59"/>
  <c r="U24" i="59"/>
  <c r="U28" i="59"/>
  <c r="U25" i="59"/>
  <c r="U27" i="59"/>
  <c r="U30" i="59"/>
  <c r="U21" i="59"/>
  <c r="U29" i="59"/>
  <c r="V13" i="65"/>
  <c r="L14" i="52"/>
  <c r="X30" i="58"/>
  <c r="X25" i="58"/>
  <c r="X27" i="58"/>
  <c r="X29" i="58"/>
  <c r="X28" i="58"/>
  <c r="L25" i="85"/>
  <c r="I25" i="52" s="1"/>
  <c r="I20" i="52"/>
  <c r="X24" i="58"/>
  <c r="J8" i="65"/>
  <c r="N8" i="65" s="1"/>
  <c r="Y14" i="52"/>
  <c r="AB14" i="52" s="1"/>
  <c r="I36" i="39"/>
  <c r="I7" i="39" s="1"/>
  <c r="X21" i="58"/>
  <c r="X23" i="58"/>
  <c r="X22" i="58"/>
  <c r="X26" i="58"/>
  <c r="G52" i="86"/>
  <c r="I52" i="86" s="1"/>
  <c r="I53" i="86" s="1"/>
  <c r="I8" i="86" s="1"/>
  <c r="I35" i="86"/>
  <c r="I36" i="86" s="1"/>
  <c r="I7" i="86" s="1"/>
  <c r="L26" i="85"/>
  <c r="I21" i="52"/>
  <c r="L15" i="52"/>
  <c r="G13" i="58"/>
  <c r="Y9" i="58" s="1"/>
  <c r="Y15" i="52"/>
  <c r="AB15" i="52" s="1"/>
  <c r="J9" i="65"/>
  <c r="N9" i="65" s="1"/>
  <c r="J6" i="65"/>
  <c r="Y12" i="52"/>
  <c r="AB12" i="52" s="1"/>
  <c r="G10" i="58"/>
  <c r="V9" i="58" s="1"/>
  <c r="L12" i="52"/>
  <c r="I53" i="39"/>
  <c r="I8" i="39" s="1"/>
  <c r="U24" i="58"/>
  <c r="R20" i="60"/>
  <c r="T24" i="59"/>
  <c r="N14" i="52" l="1"/>
  <c r="H13" i="101" s="1"/>
  <c r="F13" i="101"/>
  <c r="N12" i="52"/>
  <c r="H11" i="101" s="1"/>
  <c r="F11" i="101"/>
  <c r="P8" i="65"/>
  <c r="L13" i="101" s="1"/>
  <c r="J13" i="101"/>
  <c r="N15" i="52"/>
  <c r="H14" i="101" s="1"/>
  <c r="F14" i="101"/>
  <c r="P9" i="65"/>
  <c r="L14" i="101" s="1"/>
  <c r="J14" i="101"/>
  <c r="I10" i="39"/>
  <c r="I15" i="39" s="1"/>
  <c r="I17" i="39" s="1"/>
  <c r="G11" i="59"/>
  <c r="V9" i="59" s="1"/>
  <c r="Y20" i="52"/>
  <c r="AB20" i="52" s="1"/>
  <c r="J14" i="65"/>
  <c r="L20" i="52"/>
  <c r="Y25" i="52"/>
  <c r="AB25" i="52" s="1"/>
  <c r="L25" i="52"/>
  <c r="J19" i="65"/>
  <c r="N19" i="65" s="1"/>
  <c r="G10" i="61"/>
  <c r="T9" i="61" s="1"/>
  <c r="I10" i="86"/>
  <c r="N6" i="65"/>
  <c r="V6" i="65"/>
  <c r="V7" i="65" s="1"/>
  <c r="AB6" i="65"/>
  <c r="AB7" i="65" s="1"/>
  <c r="AC7" i="65" s="1"/>
  <c r="AD7" i="65" s="1"/>
  <c r="Y22" i="58"/>
  <c r="Y28" i="58"/>
  <c r="Y25" i="58"/>
  <c r="Y26" i="58"/>
  <c r="Y23" i="58"/>
  <c r="Y29" i="58"/>
  <c r="Y21" i="58"/>
  <c r="Y27" i="58"/>
  <c r="Y24" i="58"/>
  <c r="Y30" i="58"/>
  <c r="L21" i="52"/>
  <c r="J15" i="65"/>
  <c r="G12" i="59"/>
  <c r="W9" i="59" s="1"/>
  <c r="Y21" i="52"/>
  <c r="AB21" i="52" s="1"/>
  <c r="L30" i="85"/>
  <c r="I30" i="52" s="1"/>
  <c r="I26" i="52"/>
  <c r="V30" i="58"/>
  <c r="V28" i="58"/>
  <c r="V24" i="58"/>
  <c r="V23" i="58"/>
  <c r="V26" i="58"/>
  <c r="V27" i="58"/>
  <c r="V25" i="58"/>
  <c r="V22" i="58"/>
  <c r="V21" i="58"/>
  <c r="V29" i="58"/>
  <c r="T25" i="59"/>
  <c r="U25" i="58"/>
  <c r="R21" i="60"/>
  <c r="N21" i="52" l="1"/>
  <c r="H20" i="101" s="1"/>
  <c r="F20" i="101"/>
  <c r="N25" i="52"/>
  <c r="H24" i="101" s="1"/>
  <c r="F24" i="101"/>
  <c r="P6" i="65"/>
  <c r="L11" i="101" s="1"/>
  <c r="J11" i="101"/>
  <c r="I12" i="39"/>
  <c r="P19" i="65"/>
  <c r="L24" i="101" s="1"/>
  <c r="J24" i="101"/>
  <c r="N20" i="52"/>
  <c r="H19" i="101" s="1"/>
  <c r="F19" i="101"/>
  <c r="T17" i="61"/>
  <c r="T19" i="61"/>
  <c r="T22" i="61"/>
  <c r="T20" i="61"/>
  <c r="T21" i="61"/>
  <c r="T18" i="61"/>
  <c r="Z24" i="58"/>
  <c r="G15" i="57" s="1"/>
  <c r="I15" i="57" s="1"/>
  <c r="K15" i="57" s="1"/>
  <c r="N14" i="65"/>
  <c r="V14" i="65"/>
  <c r="V28" i="59"/>
  <c r="V22" i="59"/>
  <c r="V25" i="59"/>
  <c r="V29" i="59"/>
  <c r="V26" i="59"/>
  <c r="V30" i="59"/>
  <c r="V27" i="59"/>
  <c r="V24" i="59"/>
  <c r="V23" i="59"/>
  <c r="V21" i="59"/>
  <c r="Z22" i="58"/>
  <c r="G13" i="57" s="1"/>
  <c r="I13" i="57" s="1"/>
  <c r="K13" i="57" s="1"/>
  <c r="I15" i="86"/>
  <c r="I17" i="86" s="1"/>
  <c r="I12" i="86"/>
  <c r="J24" i="65"/>
  <c r="N24" i="65" s="1"/>
  <c r="L30" i="52"/>
  <c r="Y30" i="52"/>
  <c r="AB30" i="52" s="1"/>
  <c r="G10" i="60"/>
  <c r="S9" i="60" s="1"/>
  <c r="J20" i="65"/>
  <c r="G11" i="61"/>
  <c r="U9" i="61" s="1"/>
  <c r="Y26" i="52"/>
  <c r="AB26" i="52" s="1"/>
  <c r="L26" i="52"/>
  <c r="W27" i="59"/>
  <c r="W30" i="59"/>
  <c r="W22" i="59"/>
  <c r="W26" i="59"/>
  <c r="W23" i="59"/>
  <c r="W29" i="59"/>
  <c r="W21" i="59"/>
  <c r="W28" i="59"/>
  <c r="W25" i="59"/>
  <c r="W24" i="59"/>
  <c r="N15" i="65"/>
  <c r="V15" i="65"/>
  <c r="Z21" i="58"/>
  <c r="G12" i="57" s="1"/>
  <c r="I12" i="57" s="1"/>
  <c r="K12" i="57" s="1"/>
  <c r="W7" i="65"/>
  <c r="X7" i="65" s="1"/>
  <c r="L31" i="65"/>
  <c r="N31" i="65" s="1"/>
  <c r="P31" i="65" s="1"/>
  <c r="Z23" i="58"/>
  <c r="G14" i="57" s="1"/>
  <c r="I14" i="57" s="1"/>
  <c r="K14" i="57" s="1"/>
  <c r="R22" i="60"/>
  <c r="T26" i="59"/>
  <c r="U26" i="58"/>
  <c r="Z25" i="58"/>
  <c r="G16" i="57" s="1"/>
  <c r="I16" i="57" s="1"/>
  <c r="K16" i="57" s="1"/>
  <c r="P24" i="65" l="1"/>
  <c r="L29" i="101" s="1"/>
  <c r="J29" i="101"/>
  <c r="P14" i="65"/>
  <c r="L19" i="101" s="1"/>
  <c r="J19" i="101"/>
  <c r="N26" i="52"/>
  <c r="H25" i="101" s="1"/>
  <c r="F25" i="101"/>
  <c r="N30" i="52"/>
  <c r="H29" i="101" s="1"/>
  <c r="F29" i="101"/>
  <c r="P15" i="65"/>
  <c r="L20" i="101" s="1"/>
  <c r="J20" i="101"/>
  <c r="X23" i="59"/>
  <c r="G26" i="57" s="1"/>
  <c r="I26" i="57" s="1"/>
  <c r="K26" i="57" s="1"/>
  <c r="V16" i="65"/>
  <c r="L32" i="65" s="1"/>
  <c r="N32" i="65" s="1"/>
  <c r="P32" i="65" s="1"/>
  <c r="X22" i="59"/>
  <c r="G25" i="57" s="1"/>
  <c r="I25" i="57" s="1"/>
  <c r="K25" i="57" s="1"/>
  <c r="X25" i="59"/>
  <c r="G28" i="57" s="1"/>
  <c r="I28" i="57" s="1"/>
  <c r="K28" i="57" s="1"/>
  <c r="X24" i="59"/>
  <c r="G27" i="57" s="1"/>
  <c r="I27" i="57" s="1"/>
  <c r="K27" i="57" s="1"/>
  <c r="X21" i="59"/>
  <c r="G24" i="57" s="1"/>
  <c r="I24" i="57" s="1"/>
  <c r="K24" i="57" s="1"/>
  <c r="U21" i="61"/>
  <c r="U17" i="61"/>
  <c r="U22" i="61"/>
  <c r="U20" i="61"/>
  <c r="U19" i="61"/>
  <c r="U18" i="61"/>
  <c r="N20" i="65"/>
  <c r="S19" i="60"/>
  <c r="T19" i="60" s="1"/>
  <c r="S22" i="60"/>
  <c r="T22" i="60" s="1"/>
  <c r="S18" i="60"/>
  <c r="T18" i="60" s="1"/>
  <c r="S17" i="60"/>
  <c r="T17" i="60" s="1"/>
  <c r="S20" i="60"/>
  <c r="T20" i="60" s="1"/>
  <c r="S21" i="60"/>
  <c r="T21" i="60" s="1"/>
  <c r="U27" i="58"/>
  <c r="Z26" i="58"/>
  <c r="G17" i="57" s="1"/>
  <c r="I17" i="57" s="1"/>
  <c r="K17" i="57" s="1"/>
  <c r="T27" i="59"/>
  <c r="X26" i="59"/>
  <c r="G29" i="57" s="1"/>
  <c r="I29" i="57" s="1"/>
  <c r="K29" i="57" s="1"/>
  <c r="W16" i="65" l="1"/>
  <c r="X16" i="65" s="1"/>
  <c r="P20" i="65"/>
  <c r="L25" i="101" s="1"/>
  <c r="J25" i="101"/>
  <c r="T28" i="59"/>
  <c r="X27" i="59"/>
  <c r="G30" i="57" s="1"/>
  <c r="I30" i="57" s="1"/>
  <c r="K30" i="57" s="1"/>
  <c r="Z27" i="58"/>
  <c r="G18" i="57" s="1"/>
  <c r="I18" i="57" s="1"/>
  <c r="K18" i="57" s="1"/>
  <c r="U28" i="58"/>
  <c r="Z28" i="58" l="1"/>
  <c r="G19" i="57" s="1"/>
  <c r="I19" i="57" s="1"/>
  <c r="K19" i="57" s="1"/>
  <c r="U29" i="58"/>
  <c r="T29" i="59"/>
  <c r="X28" i="59"/>
  <c r="G31" i="57" s="1"/>
  <c r="I31" i="57" s="1"/>
  <c r="K31" i="57" s="1"/>
  <c r="T30" i="59" l="1"/>
  <c r="X30" i="59" s="1"/>
  <c r="G33" i="57" s="1"/>
  <c r="I33" i="57" s="1"/>
  <c r="K33" i="57" s="1"/>
  <c r="X29" i="59"/>
  <c r="G32" i="57" s="1"/>
  <c r="I32" i="57" s="1"/>
  <c r="K32" i="57" s="1"/>
  <c r="Z29" i="58"/>
  <c r="G20" i="57" s="1"/>
  <c r="I20" i="57" s="1"/>
  <c r="K20" i="57" s="1"/>
  <c r="U30" i="58"/>
  <c r="Z30" i="58" s="1"/>
  <c r="G21" i="57" s="1"/>
  <c r="I21" i="57" s="1"/>
  <c r="K21" i="57" s="1"/>
  <c r="L24" i="85" l="1"/>
  <c r="I24" i="52" s="1"/>
  <c r="J18" i="65" l="1"/>
  <c r="N18" i="65" s="1"/>
  <c r="Y24" i="52"/>
  <c r="AB24" i="52" s="1"/>
  <c r="G9" i="61"/>
  <c r="S9" i="61" s="1"/>
  <c r="S17" i="61" s="1"/>
  <c r="L24" i="52"/>
  <c r="N24" i="52" l="1"/>
  <c r="H23" i="101" s="1"/>
  <c r="F23" i="101"/>
  <c r="P18" i="65"/>
  <c r="L23" i="101" s="1"/>
  <c r="J23" i="101"/>
  <c r="S18" i="61"/>
  <c r="V17" i="61"/>
  <c r="G49" i="57" l="1"/>
  <c r="I49" i="57" s="1"/>
  <c r="K49" i="57" s="1"/>
  <c r="G36" i="57"/>
  <c r="I36" i="57" s="1"/>
  <c r="K36" i="57" s="1"/>
  <c r="V18" i="61"/>
  <c r="S19" i="61"/>
  <c r="V19" i="61" l="1"/>
  <c r="S20" i="61"/>
  <c r="G50" i="57"/>
  <c r="I50" i="57" s="1"/>
  <c r="K50" i="57" s="1"/>
  <c r="G37" i="57"/>
  <c r="I37" i="57" s="1"/>
  <c r="K37" i="57" s="1"/>
  <c r="V20" i="61" l="1"/>
  <c r="S21" i="61"/>
  <c r="G51" i="57"/>
  <c r="I51" i="57" s="1"/>
  <c r="K51" i="57" s="1"/>
  <c r="G38" i="57"/>
  <c r="I38" i="57" s="1"/>
  <c r="K38" i="57" s="1"/>
  <c r="V21" i="61" l="1"/>
  <c r="S22" i="61"/>
  <c r="V22" i="61" s="1"/>
  <c r="G52" i="57"/>
  <c r="I52" i="57" s="1"/>
  <c r="K52" i="57" s="1"/>
  <c r="G39" i="57"/>
  <c r="I39" i="57" s="1"/>
  <c r="K39" i="57" s="1"/>
  <c r="G54" i="57" l="1"/>
  <c r="I54" i="57" s="1"/>
  <c r="K54" i="57" s="1"/>
  <c r="G41" i="57"/>
  <c r="I41" i="57" s="1"/>
  <c r="K41" i="57" s="1"/>
  <c r="G53" i="57"/>
  <c r="I53" i="57" s="1"/>
  <c r="K53" i="57" s="1"/>
  <c r="G40" i="57"/>
  <c r="I40" i="57" s="1"/>
  <c r="K40"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tc={25261DFE-94AC-474F-AFC3-A2E6114452F0}</author>
  </authors>
  <commentList>
    <comment ref="A11" authorId="0" shapeId="0" xr:uid="{25261DFE-94AC-474F-AFC3-A2E6114452F0}">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tc={E90587F9-814C-48F4-ADA3-78B7F206A70A}</author>
    <author>tc={6A9E69BF-C423-4C34-A88B-DB357825C9AA}</author>
  </authors>
  <commentList>
    <comment ref="A36" authorId="0" shapeId="0" xr:uid="{E90587F9-814C-48F4-ADA3-78B7F206A70A}">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 ref="L67" authorId="1" shapeId="0" xr:uid="{6A9E69BF-C423-4C34-A88B-DB357825C9AA}">
      <text>
        <t>[Threaded comment]
Your version of Excel allows you to read this threaded comment; however, any edits to it will get removed if the file is opened in a newer version of Excel. Learn more: https://go.microsoft.com/fwlink/?linkid=870924
Comment:
    At first glance, this adjustment looks to be much larger than seems appropriate.  Are you certain that you are making an apples to apples comparison?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<sst xmlns="http://schemas.openxmlformats.org/spreadsheetml/2006/main" count="9720" uniqueCount="630">
  <si>
    <t>TOTALS</t>
  </si>
  <si>
    <t>Life</t>
  </si>
  <si>
    <t>Operating Revenues</t>
  </si>
  <si>
    <t>Total Operating Revenues</t>
  </si>
  <si>
    <t>Operating Expenses</t>
  </si>
  <si>
    <t>Total Operating Expenses</t>
  </si>
  <si>
    <t>Pro Forma Operating Expenses</t>
  </si>
  <si>
    <t>Other Operating Revenue</t>
  </si>
  <si>
    <t>Operation and Maintenance</t>
  </si>
  <si>
    <t>Total Operation and Mnt. Expenses</t>
  </si>
  <si>
    <t>Depreciation Expense</t>
  </si>
  <si>
    <t>Taxes Other Than Income</t>
  </si>
  <si>
    <t>Salaries and Wages - Employees</t>
  </si>
  <si>
    <t>Salaries and Wages - Officers</t>
  </si>
  <si>
    <t>Employee Pensions and Benefits</t>
  </si>
  <si>
    <t>Purchased Water</t>
  </si>
  <si>
    <t>Purchased Power</t>
  </si>
  <si>
    <t>Miscellaneous Expenses</t>
  </si>
  <si>
    <t>Additional Working Capital</t>
  </si>
  <si>
    <t>Adjustments</t>
  </si>
  <si>
    <t>SCHEDULE OF ADJUSTED OPERATIONS</t>
  </si>
  <si>
    <t>Transportation Expenses</t>
  </si>
  <si>
    <t>Net Utility Operating Income</t>
  </si>
  <si>
    <t>Total Revenue Requirement</t>
  </si>
  <si>
    <t>Revenue from Sales at Present Rates</t>
  </si>
  <si>
    <t>Forfeited Discounts</t>
  </si>
  <si>
    <t>Misc. Service Revenues</t>
  </si>
  <si>
    <t>Other Water Revenues:</t>
  </si>
  <si>
    <t>DEBT SERVICE SCHDULE</t>
  </si>
  <si>
    <t>Principal</t>
  </si>
  <si>
    <t>Interest</t>
  </si>
  <si>
    <t>Totals</t>
  </si>
  <si>
    <t>REVENUE REQUIREMENTS</t>
  </si>
  <si>
    <t>Ref.</t>
  </si>
  <si>
    <t>Revenue</t>
  </si>
  <si>
    <t>Avg. Annual Principal and Interest Payments</t>
  </si>
  <si>
    <t>Gallons Sold</t>
  </si>
  <si>
    <t>TOTAL</t>
  </si>
  <si>
    <t>Interest Income</t>
  </si>
  <si>
    <t>Produced &amp; Purchased</t>
  </si>
  <si>
    <t>Sold</t>
  </si>
  <si>
    <t xml:space="preserve">  water loss percentage</t>
  </si>
  <si>
    <t xml:space="preserve">  allowable in rates</t>
  </si>
  <si>
    <t>Materials and Supplies</t>
  </si>
  <si>
    <t>First</t>
  </si>
  <si>
    <t>Next</t>
  </si>
  <si>
    <t>CURRENT AND PROPOSED RATES</t>
  </si>
  <si>
    <t>Pro Forma</t>
  </si>
  <si>
    <t>Test Year</t>
  </si>
  <si>
    <t>C.Y.</t>
  </si>
  <si>
    <t>Total</t>
  </si>
  <si>
    <t xml:space="preserve">   Plus:</t>
  </si>
  <si>
    <t xml:space="preserve">   Less:</t>
  </si>
  <si>
    <t>J</t>
  </si>
  <si>
    <t>Revenue Required From Water Sales</t>
  </si>
  <si>
    <t>Table C</t>
  </si>
  <si>
    <t>Other Water Revenues</t>
  </si>
  <si>
    <t xml:space="preserve">  SUMMARY  </t>
  </si>
  <si>
    <t>Over</t>
  </si>
  <si>
    <t>Jan</t>
  </si>
  <si>
    <t>Feb</t>
  </si>
  <si>
    <t>Mar</t>
  </si>
  <si>
    <t>Apr</t>
  </si>
  <si>
    <t>May</t>
  </si>
  <si>
    <t>Jun</t>
  </si>
  <si>
    <t>Jul</t>
  </si>
  <si>
    <t>Aug</t>
  </si>
  <si>
    <t>Sep</t>
  </si>
  <si>
    <t>Nov</t>
  </si>
  <si>
    <t>Dec</t>
  </si>
  <si>
    <t>Oct</t>
  </si>
  <si>
    <t>Difference</t>
  </si>
  <si>
    <t>labor adjustment</t>
  </si>
  <si>
    <t>materials adjustment</t>
  </si>
  <si>
    <t>Pumping Equipment</t>
  </si>
  <si>
    <t>Monthly</t>
  </si>
  <si>
    <t>Table A</t>
  </si>
  <si>
    <t>DEPRECIATION EXPENSE ADJUSTMENTS</t>
  </si>
  <si>
    <t>No.</t>
  </si>
  <si>
    <t>Charge</t>
  </si>
  <si>
    <t>Surplus Revenue With Required Adjustments</t>
  </si>
  <si>
    <t>Type</t>
  </si>
  <si>
    <t>Hourly</t>
  </si>
  <si>
    <t>UPIS</t>
  </si>
  <si>
    <t>Accum. Dep</t>
  </si>
  <si>
    <t>NARUC</t>
  </si>
  <si>
    <t>Account Title</t>
  </si>
  <si>
    <t>Balance</t>
  </si>
  <si>
    <t>Dep. Exp.</t>
  </si>
  <si>
    <t>Dep. Lexp</t>
  </si>
  <si>
    <t>Dep. Adj.</t>
  </si>
  <si>
    <t>Structures &amp; Inprovements</t>
  </si>
  <si>
    <t>Structures and Inprovements</t>
  </si>
  <si>
    <t>Collecting &amp; Impounding Reservoirs</t>
  </si>
  <si>
    <t>Supply Mains</t>
  </si>
  <si>
    <t>Distibutions Reservoirs &amp; Standpipes</t>
  </si>
  <si>
    <t>Transmission &amp; Distibution Mains</t>
  </si>
  <si>
    <t>Meters &amp; Meter Instalations</t>
  </si>
  <si>
    <t>Hydrants</t>
  </si>
  <si>
    <t>Office Furniture and Equipment</t>
  </si>
  <si>
    <t>Office Furniture and Equipment (Software)</t>
  </si>
  <si>
    <t xml:space="preserve">Transportation Eqipment </t>
  </si>
  <si>
    <t xml:space="preserve">Misc.  Equipment </t>
  </si>
  <si>
    <t>Misc.  Equipment (Mower 4/2021)</t>
  </si>
  <si>
    <t>Misc.  Equipment (Hand Held 10/2021)</t>
  </si>
  <si>
    <t>Misc.  Equipment (Water Pump)</t>
  </si>
  <si>
    <t>5 Year Avg</t>
  </si>
  <si>
    <t>Annual</t>
  </si>
  <si>
    <t>Usage</t>
  </si>
  <si>
    <t>Bills</t>
  </si>
  <si>
    <t>Gallons</t>
  </si>
  <si>
    <t>REVENUE BY RATE INCREMENT</t>
  </si>
  <si>
    <t xml:space="preserve">Rate </t>
  </si>
  <si>
    <t>,</t>
  </si>
  <si>
    <t>Commercial</t>
  </si>
  <si>
    <t>Residential</t>
  </si>
  <si>
    <t xml:space="preserve">  adjustment excess water cost</t>
  </si>
  <si>
    <t>Costs Subject to Water Loss Adjustment</t>
  </si>
  <si>
    <t xml:space="preserve">  adjustment percentage</t>
  </si>
  <si>
    <t>Purchased</t>
  </si>
  <si>
    <t>Water</t>
  </si>
  <si>
    <t>Power</t>
  </si>
  <si>
    <t>Divide by:</t>
  </si>
  <si>
    <t>Operating Ratio</t>
  </si>
  <si>
    <t>Subtotal</t>
  </si>
  <si>
    <t>Add:  Average Annual Interest Expense</t>
  </si>
  <si>
    <t>Less:</t>
  </si>
  <si>
    <t>Revenue Required from Rates</t>
  </si>
  <si>
    <t>Normalized Revenues from Water Sales</t>
  </si>
  <si>
    <t>Percentage Increase</t>
  </si>
  <si>
    <t>Required Revenue Increase</t>
  </si>
  <si>
    <t>Average Debt Service</t>
  </si>
  <si>
    <t>Add:</t>
  </si>
  <si>
    <t>Non Cash Items:  Depreciation Exp.</t>
  </si>
  <si>
    <t>Working Capital</t>
  </si>
  <si>
    <t>Revenue Requirement Method:</t>
  </si>
  <si>
    <t>Insurance - Gen. Liability</t>
  </si>
  <si>
    <t>Existing</t>
  </si>
  <si>
    <t>Bill</t>
  </si>
  <si>
    <t>Proposed</t>
  </si>
  <si>
    <t>Change</t>
  </si>
  <si>
    <t>Percentage</t>
  </si>
  <si>
    <t>Table D</t>
  </si>
  <si>
    <t>Existing and Proposed Bills</t>
  </si>
  <si>
    <t>Current Monthly Rates</t>
  </si>
  <si>
    <t>Proposed Monthly Rates</t>
  </si>
  <si>
    <t>Differences</t>
  </si>
  <si>
    <t>Current and Proposed Rates</t>
  </si>
  <si>
    <t>Test-Year Meters</t>
  </si>
  <si>
    <t>AMR (Radio Read) Meters - CN 2023-000298</t>
  </si>
  <si>
    <t>AMR (Radio Read Software) - CN 2023-000298</t>
  </si>
  <si>
    <t>Misc.  Equipment (Mobile Reciever)  - CN 2023-000298</t>
  </si>
  <si>
    <t>per Gallon</t>
  </si>
  <si>
    <t>Op Ratio</t>
  </si>
  <si>
    <t>Min. Bill</t>
  </si>
  <si>
    <t>Dep.</t>
  </si>
  <si>
    <t>Lives</t>
  </si>
  <si>
    <t>Appendix A</t>
  </si>
  <si>
    <t>Contractual Services - Acct.</t>
  </si>
  <si>
    <t>Contractual Services - Legal</t>
  </si>
  <si>
    <t>Contractual Services - -Other</t>
  </si>
  <si>
    <t>Pro Forma Salaries and Wages</t>
  </si>
  <si>
    <t>Test-Year Employee Hours</t>
  </si>
  <si>
    <t>Payment</t>
  </si>
  <si>
    <t>2023 Wage Rates</t>
  </si>
  <si>
    <t>Employee Name</t>
  </si>
  <si>
    <t>Regular</t>
  </si>
  <si>
    <t>Overtime</t>
  </si>
  <si>
    <t>Expense</t>
  </si>
  <si>
    <t>Salary</t>
  </si>
  <si>
    <t>Pro Forma Emp. Salaries &amp; Wages Expense</t>
  </si>
  <si>
    <t>Less:  Test-Year Emp. Salaries &amp; Wages Exp</t>
  </si>
  <si>
    <t>Pro Forma Adjustment</t>
  </si>
  <si>
    <t>McCoy</t>
  </si>
  <si>
    <t>Porter</t>
  </si>
  <si>
    <t>Hayden</t>
  </si>
  <si>
    <t>Hampton</t>
  </si>
  <si>
    <t>Lewis</t>
  </si>
  <si>
    <t>Howard</t>
  </si>
  <si>
    <t>Kazee</t>
  </si>
  <si>
    <t>Bays</t>
  </si>
  <si>
    <t>Opell</t>
  </si>
  <si>
    <t>VanHoose</t>
  </si>
  <si>
    <t>Stone</t>
  </si>
  <si>
    <t>Hicks</t>
  </si>
  <si>
    <t>McQuire</t>
  </si>
  <si>
    <t>Suttles</t>
  </si>
  <si>
    <t>McCalvin</t>
  </si>
  <si>
    <t>Webb</t>
  </si>
  <si>
    <t>Meter Size</t>
  </si>
  <si>
    <t># of Bills</t>
  </si>
  <si>
    <t>5/8-Inch x 3/4_Inch Meter</t>
  </si>
  <si>
    <t>1-Inch Meter</t>
  </si>
  <si>
    <t>2-Inch Meter</t>
  </si>
  <si>
    <t>Total Billed Revenue</t>
  </si>
  <si>
    <t>Less Adjustments - Residential</t>
  </si>
  <si>
    <t>NET RETAIL</t>
  </si>
  <si>
    <t>FROM PSC ANNUAL REPORT</t>
  </si>
  <si>
    <t>Total adjustment</t>
  </si>
  <si>
    <t>Meter Size:</t>
  </si>
  <si>
    <t>3/4-Inch x 5/8-Inch Meter</t>
  </si>
  <si>
    <t>Other</t>
  </si>
  <si>
    <t>Current Rate Schedule</t>
  </si>
  <si>
    <t>Proposed Rate Schedule</t>
  </si>
  <si>
    <t>Pro Forma Employ Salaries &amp; Wages and Employee Benefits</t>
  </si>
  <si>
    <t>Pro Forma Employee Benefits</t>
  </si>
  <si>
    <t>Health Insurance Premiums</t>
  </si>
  <si>
    <t>Type: Single,</t>
  </si>
  <si>
    <t>Family, Couple</t>
  </si>
  <si>
    <t>Parent Plus</t>
  </si>
  <si>
    <t>Single</t>
  </si>
  <si>
    <t>Multiplied by:  12-Months</t>
  </si>
  <si>
    <t>Payroll Taxes</t>
  </si>
  <si>
    <t>Other Taxes</t>
  </si>
  <si>
    <t>Taxes Other Than Income Tax Exp.</t>
  </si>
  <si>
    <t>Multipled by:  FICA Tax Rate</t>
  </si>
  <si>
    <t>Pro Forma Payroll Tax</t>
  </si>
  <si>
    <t>Less:  Test-Year Payroll Tax</t>
  </si>
  <si>
    <t>Mid-Point</t>
  </si>
  <si>
    <t>Account</t>
  </si>
  <si>
    <t>Average Service</t>
  </si>
  <si>
    <t>Service</t>
  </si>
  <si>
    <t>Number</t>
  </si>
  <si>
    <t>Class of Plant</t>
  </si>
  <si>
    <t>Life Range</t>
  </si>
  <si>
    <t>Source of Supply &amp; Pumping Plant</t>
  </si>
  <si>
    <t>Structures and Improvements</t>
  </si>
  <si>
    <t>Collecting &amp; Impounding Res.</t>
  </si>
  <si>
    <t>Lake, River and Other Intakes</t>
  </si>
  <si>
    <t>Wells and Springs</t>
  </si>
  <si>
    <t>Galleries and Tunnels</t>
  </si>
  <si>
    <t>Other Source of Water Supply Plant</t>
  </si>
  <si>
    <t>Pumping Plant</t>
  </si>
  <si>
    <t>Other Pumping Plant</t>
  </si>
  <si>
    <t/>
  </si>
  <si>
    <t>Water Treatment Plant</t>
  </si>
  <si>
    <t>Water Treatment Equipment</t>
  </si>
  <si>
    <t>Transmission &amp; Dist. Plant</t>
  </si>
  <si>
    <t>Reservoirs &amp; Tanks</t>
  </si>
  <si>
    <t>Transmission &amp; Distribution Mains</t>
  </si>
  <si>
    <t>Fire Mains</t>
  </si>
  <si>
    <t>Services</t>
  </si>
  <si>
    <t>Meters</t>
  </si>
  <si>
    <t>Meter Installations</t>
  </si>
  <si>
    <t>General Plant</t>
  </si>
  <si>
    <t>Structures and Improvements-General</t>
  </si>
  <si>
    <t>Office Furniture &amp; Equipment</t>
  </si>
  <si>
    <t>Transportation Equipment</t>
  </si>
  <si>
    <t>Stores Equipment</t>
  </si>
  <si>
    <t>Tools, Shop and Garage Equip.</t>
  </si>
  <si>
    <t>Laboratory Equipment</t>
  </si>
  <si>
    <t>Power Equipment</t>
  </si>
  <si>
    <t>Communication Equipment</t>
  </si>
  <si>
    <t>METERS</t>
  </si>
  <si>
    <t>ADDITIONS</t>
  </si>
  <si>
    <t>Cost of Excess Water Loss</t>
  </si>
  <si>
    <t>WORKING CAPITLAL</t>
  </si>
  <si>
    <t>Existing Rates</t>
  </si>
  <si>
    <t>Proposed Rates</t>
  </si>
  <si>
    <t>$</t>
  </si>
  <si>
    <t>%</t>
  </si>
  <si>
    <t>5/8-Inch Meter</t>
  </si>
  <si>
    <t>Table D (Cont.)</t>
  </si>
  <si>
    <t>Dollar</t>
  </si>
  <si>
    <t>Current and Proposed Customer Bills</t>
  </si>
  <si>
    <t>Average</t>
  </si>
  <si>
    <t>Current</t>
  </si>
  <si>
    <t>Add:  Commissioner Fees</t>
  </si>
  <si>
    <t>Salaries &amp; Wages subject to FICA</t>
  </si>
  <si>
    <t>Avg Cust Usage</t>
  </si>
  <si>
    <t>by Rate Block</t>
  </si>
  <si>
    <t>Average Usage calculated on ExBA Tab</t>
  </si>
  <si>
    <t>for Cust. Notice</t>
  </si>
  <si>
    <t>CURRENT BILLING ANALYSIS - 2022 USAGE &amp;  Tariffed Water Rates</t>
  </si>
  <si>
    <t>Bproposed Billing Analysis - 2022 Usage &amp; Proposed Water Rates</t>
  </si>
  <si>
    <t>Annual Interest Rate:</t>
  </si>
  <si>
    <t>5-Year Avg</t>
  </si>
  <si>
    <t xml:space="preserve">Revenue Water Sales - Proposed Rates </t>
  </si>
  <si>
    <t>Revenue Water Sales - Normalized</t>
  </si>
  <si>
    <t>Net Revenue Proposed Water Rates</t>
  </si>
  <si>
    <t>Debt Summary</t>
  </si>
  <si>
    <t>Individual Debt Amortization Schedules</t>
  </si>
  <si>
    <t>Rate Check Calculation.</t>
  </si>
  <si>
    <t>Dep Lives</t>
  </si>
  <si>
    <t>Outstanding</t>
  </si>
  <si>
    <t>5-Year Totals</t>
  </si>
  <si>
    <t>5-Year Avg.</t>
  </si>
  <si>
    <t>Utility Name:</t>
  </si>
  <si>
    <t>5/8-Inch x 3/4-Inch Meter</t>
  </si>
  <si>
    <t>1 1/2-Inch Meter</t>
  </si>
  <si>
    <t>Western Rockcastle Association</t>
  </si>
  <si>
    <t>Contractual Services - Water Testing</t>
  </si>
  <si>
    <t>Normalized Wages</t>
  </si>
  <si>
    <t>Water Loss</t>
  </si>
  <si>
    <t>Tap-on Fees - New Meters</t>
  </si>
  <si>
    <t>NARUC Depreciation Lives</t>
  </si>
  <si>
    <t>5-Year Average Debt Service</t>
  </si>
  <si>
    <t>5-Year Average Debt Service Coverage</t>
  </si>
  <si>
    <t>Insurance - Vehicle</t>
  </si>
  <si>
    <t>CURRENT RATES CY 2023</t>
  </si>
  <si>
    <t>Dental</t>
  </si>
  <si>
    <t>Health</t>
  </si>
  <si>
    <t>Vision</t>
  </si>
  <si>
    <t>N/A</t>
  </si>
  <si>
    <t>Family;Couple; Parent Plus</t>
  </si>
  <si>
    <t>Monthly Premium</t>
  </si>
  <si>
    <t>Pro forma Salaries</t>
  </si>
  <si>
    <t>Multiplied by: Association Contribution</t>
  </si>
  <si>
    <t>Health - Single</t>
  </si>
  <si>
    <t>Health - Family; Clouple; Parent Plus</t>
  </si>
  <si>
    <t>Original Loan Amount</t>
  </si>
  <si>
    <t>Loan Term</t>
  </si>
  <si>
    <t>Annual Principal &amp; inter Est Payment</t>
  </si>
  <si>
    <t>Date of Loan Clsoing</t>
  </si>
  <si>
    <t>Years</t>
  </si>
  <si>
    <t>RD 1996 Issue</t>
  </si>
  <si>
    <t>RD 2001 Issue</t>
  </si>
  <si>
    <t>RD 2004 Issue</t>
  </si>
  <si>
    <t>RD 2006 Issue</t>
  </si>
  <si>
    <t>RD 2010 Issue</t>
  </si>
  <si>
    <t>RD 2014 Issue</t>
  </si>
  <si>
    <t>RD 2024 Issue</t>
  </si>
  <si>
    <t>RD 1999 Issue</t>
  </si>
  <si>
    <t>CY 2025 - 2029</t>
  </si>
  <si>
    <t>0.2X Coverage</t>
  </si>
  <si>
    <t>Total Water Loss</t>
  </si>
  <si>
    <t>5/8" meters</t>
  </si>
  <si>
    <t>HVAC SYSTEM</t>
  </si>
  <si>
    <t>ROOF</t>
  </si>
  <si>
    <t>BUILDING IMPROVEMENTS</t>
  </si>
  <si>
    <t>NORTHERN ROCKCASTLE ASS.</t>
  </si>
  <si>
    <t>CONSTRUCTION IN PROGRESS</t>
  </si>
  <si>
    <t>NEW BUILDING</t>
  </si>
  <si>
    <t>OFFICE BUILDING</t>
  </si>
  <si>
    <t>PARKING LOT</t>
  </si>
  <si>
    <t>BUILDING</t>
  </si>
  <si>
    <t>FENCE AROUND MAINT. BUILDING</t>
  </si>
  <si>
    <t>STORAGE BUILDING</t>
  </si>
  <si>
    <t>RESURFACE PARKING LOT</t>
  </si>
  <si>
    <t>STONE SIGN</t>
  </si>
  <si>
    <t>5 TON HEAT PUMP</t>
  </si>
  <si>
    <t>GARAGE DOORS</t>
  </si>
  <si>
    <t>PORCH SIDE OF OFFICE</t>
  </si>
  <si>
    <t>OFFICE STORAGE BUILDING - SIDING</t>
  </si>
  <si>
    <t>Date in</t>
  </si>
  <si>
    <t>GROUP - BUILDING:</t>
  </si>
  <si>
    <t>EQUIPMENT</t>
  </si>
  <si>
    <t>GROUP - EQUIPMENT:</t>
  </si>
  <si>
    <t>TOOL BOX</t>
  </si>
  <si>
    <t>CHLORINATOR</t>
  </si>
  <si>
    <t>AIR COMPRESSOR</t>
  </si>
  <si>
    <t>TRACTOR &amp; BUSHHOG</t>
  </si>
  <si>
    <t>MOWER</t>
  </si>
  <si>
    <t>WAGON &amp; FORK</t>
  </si>
  <si>
    <t>HITCH BAR</t>
  </si>
  <si>
    <t>PUMP</t>
  </si>
  <si>
    <t>FORKLIFT</t>
  </si>
  <si>
    <t>FLAT BED 99 TRUCK &amp; TOOL BOX</t>
  </si>
  <si>
    <t>TRENCHER</t>
  </si>
  <si>
    <t>TRAILER</t>
  </si>
  <si>
    <t>580K BACKHOE</t>
  </si>
  <si>
    <t>BACKHOE BUCKET &amp; PUMP</t>
  </si>
  <si>
    <t>2006 FORD</t>
  </si>
  <si>
    <t>LIGHT BARS - TRUCKS</t>
  </si>
  <si>
    <t>97 EQUIPMENT ADDITIONS</t>
  </si>
  <si>
    <t>TRACKHOW</t>
  </si>
  <si>
    <t>LAWN MOWER</t>
  </si>
  <si>
    <t>TRAILER FOR Mower</t>
  </si>
  <si>
    <t>41 RADIOWATER METERS</t>
  </si>
  <si>
    <t>Life Insurance</t>
  </si>
  <si>
    <t>Employee Retirement:</t>
  </si>
  <si>
    <t>Employee Coverage</t>
  </si>
  <si>
    <t>Premiums</t>
  </si>
  <si>
    <t>Contribution</t>
  </si>
  <si>
    <t>Rates</t>
  </si>
  <si>
    <t>PSC Allowable</t>
  </si>
  <si>
    <t>Pro Forma EMP Bension &amp; Benefit Exp</t>
  </si>
  <si>
    <t>Water Purchased</t>
  </si>
  <si>
    <t>Water Sold Residential</t>
  </si>
  <si>
    <t>Syatem Flushing</t>
  </si>
  <si>
    <t>Water Loss Percentage</t>
  </si>
  <si>
    <t>5/8</t>
  </si>
  <si>
    <t>3/4</t>
  </si>
  <si>
    <t>Sub-total</t>
  </si>
  <si>
    <t>0-2,000</t>
  </si>
  <si>
    <t>2,001 - 5000</t>
  </si>
  <si>
    <t>5,001-10,000</t>
  </si>
  <si>
    <t>10,001-25,000</t>
  </si>
  <si>
    <t>25,001-999,999</t>
  </si>
  <si>
    <t>Consumption</t>
  </si>
  <si>
    <t>POW-R BORING MACHINE</t>
  </si>
  <si>
    <t>BOND PACK TRUCK LIFT</t>
  </si>
  <si>
    <t>2 GOULDS PIUMPS</t>
  </si>
  <si>
    <t>MEDAL DETECTOR</t>
  </si>
  <si>
    <t>RADIO SYSTEM UPGRADE</t>
  </si>
  <si>
    <t>STREET MACHINE II</t>
  </si>
  <si>
    <t>GRUNDFOS PUMP</t>
  </si>
  <si>
    <t>LEAK DETECTOR</t>
  </si>
  <si>
    <t>4 PUMPS</t>
  </si>
  <si>
    <t>NEW IDELER</t>
  </si>
  <si>
    <t>HUSQUAVARNA LAWN MOWER</t>
  </si>
  <si>
    <t>BIG TEX TRAILER</t>
  </si>
  <si>
    <t>RADIO SYSTEM</t>
  </si>
  <si>
    <t>EXCAVATOR</t>
  </si>
  <si>
    <t>BYERS DUMPER DOGG 8FT TRAILER</t>
  </si>
  <si>
    <t>LESS:  DISPOSITIONS/TRANSFERS</t>
  </si>
  <si>
    <t>NET EQUIPMENT</t>
  </si>
  <si>
    <t>GROUP: - LAND</t>
  </si>
  <si>
    <t>LAND FOR WATER TANK</t>
  </si>
  <si>
    <t>EASEMENT-CECIL KING</t>
  </si>
  <si>
    <t>LAND</t>
  </si>
  <si>
    <t>GROUP - OFFICE FURNITURE &amp; EQUIPMENT</t>
  </si>
  <si>
    <t>OFFICE EQUIPMENT</t>
  </si>
  <si>
    <t>TELLER LINE</t>
  </si>
  <si>
    <t>TELLER LOCK BOXES</t>
  </si>
  <si>
    <t>SERVER-SOFTWARE SOLUTIONS</t>
  </si>
  <si>
    <t>4-COMPUTERS</t>
  </si>
  <si>
    <t>C&amp;R SECURITY SYSTEM</t>
  </si>
  <si>
    <t>OFFICE FURNITURE &amp; EQUIPMENT</t>
  </si>
  <si>
    <t>GROUP - SOFTWARE</t>
  </si>
  <si>
    <t>BILLING SOFTWARE</t>
  </si>
  <si>
    <t>SOFTWARE</t>
  </si>
  <si>
    <t>HTI INC-SOFTWARE</t>
  </si>
  <si>
    <t>BWA PP</t>
  </si>
  <si>
    <t>GROUP - TRANSPORTATION EQUIPMENT</t>
  </si>
  <si>
    <t>TRUCK-JERRY</t>
  </si>
  <si>
    <t>2014 SUPERCREW FORD-WHITE GLEN</t>
  </si>
  <si>
    <t>MAPPING SYSTEM</t>
  </si>
  <si>
    <t>TIRE BALANCER/CHARGER</t>
  </si>
  <si>
    <t>MOBILE MAPPING</t>
  </si>
  <si>
    <t>2018 FORD F-150 VIN 7757</t>
  </si>
  <si>
    <t>2018 FORD F-150 VIN 7758</t>
  </si>
  <si>
    <t>2021 TAURUS</t>
  </si>
  <si>
    <t>2018 FORD TAURUS</t>
  </si>
  <si>
    <t>TRANSPORTATION EQUIPMENT</t>
  </si>
  <si>
    <t>GROUP - WATER LINES</t>
  </si>
  <si>
    <t>TRANSMISSION &amp; DISTRIBUTION</t>
  </si>
  <si>
    <t>LINE EXTENSION</t>
  </si>
  <si>
    <t>WATER TANK</t>
  </si>
  <si>
    <t>NEW LINES &amp; METERS</t>
  </si>
  <si>
    <t>SERVICES</t>
  </si>
  <si>
    <t>TRANSMISSION LINES</t>
  </si>
  <si>
    <t>TANKS</t>
  </si>
  <si>
    <t>2009-2022 WATER SYSTEM IMPROVEMENT</t>
  </si>
  <si>
    <t>INDUSTRIAL BETTERIES</t>
  </si>
  <si>
    <t>RENOVATIONS</t>
  </si>
  <si>
    <t>LINE IMPROVEMENT</t>
  </si>
  <si>
    <t>PRESSURE REDUCING VALVE</t>
  </si>
  <si>
    <t>SIMTAP KIT</t>
  </si>
  <si>
    <t>WTER LINES</t>
  </si>
  <si>
    <t>GRAND TOTALS</t>
  </si>
  <si>
    <t>NET GRAN TOTALS</t>
  </si>
  <si>
    <t>Annual Report</t>
  </si>
  <si>
    <t>Nonutility Income - Gain on Sale of Equipment</t>
  </si>
  <si>
    <t>Water Loss - Gallons</t>
  </si>
  <si>
    <t>Divided by:  Water Purchased</t>
  </si>
  <si>
    <t>Water Loss - %</t>
  </si>
  <si>
    <t>Total Retirement - Association Contiribution</t>
  </si>
  <si>
    <t>Less:  Revenue Requirement Operating Ratio</t>
  </si>
  <si>
    <t>Less:  Revenue Requirement DSC</t>
  </si>
  <si>
    <t>RD Rate Increase CN 2023-000334 Rates</t>
  </si>
  <si>
    <t>Billing Analysis 2023 Tariffed Rates Cancelled 11/22/2023</t>
  </si>
  <si>
    <t>Emp Benefits</t>
  </si>
  <si>
    <t>Account Detail</t>
  </si>
  <si>
    <t>Adjusted</t>
  </si>
  <si>
    <t>Anthem Blue Cross</t>
  </si>
  <si>
    <t>Total Pro Forma Annual Premiums</t>
  </si>
  <si>
    <t>Pro Forma Annual Premiums</t>
  </si>
  <si>
    <t>Less:  Test-Year Premiums</t>
  </si>
  <si>
    <t>Premium Decrease</t>
  </si>
  <si>
    <t>Commission Adjustment to Employer Corntribution</t>
  </si>
  <si>
    <t>Retirement Adj.</t>
  </si>
  <si>
    <t>Less:  Normal Methodology</t>
  </si>
  <si>
    <t>Alternative Methodology Employee Benefits</t>
  </si>
  <si>
    <t>Employee 1</t>
  </si>
  <si>
    <t>Employee 2</t>
  </si>
  <si>
    <t>Employee 3</t>
  </si>
  <si>
    <t>Employee 4</t>
  </si>
  <si>
    <t>Employee 5</t>
  </si>
  <si>
    <t>Employee 6</t>
  </si>
  <si>
    <t>Employee 7</t>
  </si>
  <si>
    <t>Employee 8</t>
  </si>
  <si>
    <t>Employee 9</t>
  </si>
  <si>
    <t>Anthem Employee Insurance</t>
  </si>
  <si>
    <t>Bonus to employees</t>
  </si>
  <si>
    <t>Net Employee Benefits</t>
  </si>
  <si>
    <t>Test-Year Actual</t>
  </si>
  <si>
    <t>Employee Salary and Wages</t>
  </si>
  <si>
    <t>American Funds Empl Part (Retirement)</t>
  </si>
  <si>
    <t>Less:  2023 Employee Benefits.</t>
  </si>
  <si>
    <t>Add:  Employee Bonus</t>
  </si>
  <si>
    <t>Sub-Total</t>
  </si>
  <si>
    <t xml:space="preserve">Employee Dental, Health, Vision </t>
  </si>
  <si>
    <t>Add:  Life</t>
  </si>
  <si>
    <t>Total Test Year Emp Ins Premiums</t>
  </si>
  <si>
    <t>Pro Forma Employee Retirement</t>
  </si>
  <si>
    <t>Less:  Test-Year Employee Retirement</t>
  </si>
  <si>
    <t>Pro Forma Retirement Adjustment</t>
  </si>
  <si>
    <t>Correct Classification of Employee Bonus:</t>
  </si>
  <si>
    <t>A</t>
  </si>
  <si>
    <t>B</t>
  </si>
  <si>
    <t>C</t>
  </si>
  <si>
    <t>D</t>
  </si>
  <si>
    <t>E</t>
  </si>
  <si>
    <t>F</t>
  </si>
  <si>
    <t>G</t>
  </si>
  <si>
    <t>H</t>
  </si>
  <si>
    <t>I</t>
  </si>
  <si>
    <t>K</t>
  </si>
  <si>
    <t>L</t>
  </si>
  <si>
    <t>M</t>
  </si>
  <si>
    <t>Correct Operating Revenue Misclassified</t>
  </si>
  <si>
    <t>Correct Missclasification of Employee Bonuses</t>
  </si>
  <si>
    <t>Decrease in Employee Insurance Premiums in 2023</t>
  </si>
  <si>
    <t>NormalizedEmployer Retirement Contribution</t>
  </si>
  <si>
    <t>Normalized Payroll Taxes</t>
  </si>
  <si>
    <t>Allowable Employer Contribution Rates</t>
  </si>
  <si>
    <t>Correct Exp.</t>
  </si>
  <si>
    <t>Classifications</t>
  </si>
  <si>
    <t>Corrected</t>
  </si>
  <si>
    <t>Cost of New Meters Installed</t>
  </si>
  <si>
    <t>Divided by:  Dep Lives (NARUC)</t>
  </si>
  <si>
    <t>Dep Adj New Meters</t>
  </si>
  <si>
    <t>N</t>
  </si>
  <si>
    <t>Depreciation New Meter Instalations</t>
  </si>
  <si>
    <t>Total Operation and Maint.. Expenses</t>
  </si>
  <si>
    <t>Dep. Exp</t>
  </si>
  <si>
    <t>Table A (Cont.)</t>
  </si>
  <si>
    <t>Debt Summary (Cont.)</t>
  </si>
  <si>
    <t>Ashely Lewis</t>
  </si>
  <si>
    <t>Johnathan Reynolds</t>
  </si>
  <si>
    <t>Jordan Chasteen</t>
  </si>
  <si>
    <t>Carla Carpenter</t>
  </si>
  <si>
    <t>Samantha Bishop</t>
  </si>
  <si>
    <t>Brandon Vishop</t>
  </si>
  <si>
    <t>Charles Deborde</t>
  </si>
  <si>
    <t>Jerry Barron</t>
  </si>
  <si>
    <t>Paula Deborde</t>
  </si>
  <si>
    <t>Tital Annual Premiums</t>
  </si>
  <si>
    <t>Pro Forma Anthem Premiums</t>
  </si>
  <si>
    <t>Premium Adjustment</t>
  </si>
  <si>
    <t>RD 1996 Loan</t>
  </si>
  <si>
    <t>RD 1999 Loan</t>
  </si>
  <si>
    <t>RD 2001 Loan</t>
  </si>
  <si>
    <t>RD 2004 Loan</t>
  </si>
  <si>
    <t>RD 2006 Loan</t>
  </si>
  <si>
    <t>RD 2010 Loan</t>
  </si>
  <si>
    <t>RD 2014 Loan</t>
  </si>
  <si>
    <t>RD 2024 Loan</t>
  </si>
  <si>
    <t>Table B</t>
  </si>
  <si>
    <t>Per Audit Report 2023</t>
  </si>
  <si>
    <t>Per Revised PSC Report 2023</t>
  </si>
  <si>
    <t>Water Sales</t>
  </si>
  <si>
    <t xml:space="preserve">Metered Sales </t>
  </si>
  <si>
    <t>Warranty Reimb.</t>
  </si>
  <si>
    <t>Penalties &amp; Fees</t>
  </si>
  <si>
    <t>Penalitities &amp; Fees</t>
  </si>
  <si>
    <t>Miscellaneous</t>
  </si>
  <si>
    <t>Retail Metered Sales</t>
  </si>
  <si>
    <t>Total Operating Revenue</t>
  </si>
  <si>
    <t>Remove Warrenty Reimbursement</t>
  </si>
  <si>
    <t>Remove Misclassified KIA Grant</t>
  </si>
  <si>
    <t>5-Year Interest om Long-Term Debt</t>
  </si>
  <si>
    <t>Western Rockcastle's monthly water report do not support the amounts reported in the 2023 Annual Report.  Wester Rockcastle's CPA has reviewed those reports and the amounts contained in the Annual Report.  His summary report is attached hereto.</t>
  </si>
  <si>
    <t>Rate Comparison</t>
  </si>
  <si>
    <t>Customer Notice</t>
  </si>
  <si>
    <t>Revised Proposed Billing Analysis - 2022 Usage &amp; Proposed Water Rates</t>
  </si>
  <si>
    <t>2023 Audit</t>
  </si>
  <si>
    <t>2023</t>
  </si>
  <si>
    <t>Pro Forma Monthly Employee Benefits</t>
  </si>
  <si>
    <t>Nonutility Income</t>
  </si>
  <si>
    <t>Monthly Water</t>
  </si>
  <si>
    <t>Loss Reports</t>
  </si>
  <si>
    <t>0001-00005-001</t>
  </si>
  <si>
    <t>0001-00025-01</t>
  </si>
  <si>
    <t>0001-00030-001</t>
  </si>
  <si>
    <t>0003-00005-001</t>
  </si>
  <si>
    <t>0003-00010-001</t>
  </si>
  <si>
    <t>0001-00015-001</t>
  </si>
  <si>
    <t>Account No.</t>
  </si>
  <si>
    <t>Monthly Totals</t>
  </si>
  <si>
    <t>Mt Vernon</t>
  </si>
  <si>
    <t>Broadhead</t>
  </si>
  <si>
    <t>Water &amp; Sewer</t>
  </si>
  <si>
    <t>Broadhead Water and Sewer</t>
  </si>
  <si>
    <t>0006-02725-001</t>
  </si>
  <si>
    <t>Mt Vernon Water Works</t>
  </si>
  <si>
    <t>0006-02662-001</t>
  </si>
  <si>
    <t>0002-00957-001</t>
  </si>
  <si>
    <t>Water Works</t>
  </si>
  <si>
    <t>Southern Madison</t>
  </si>
  <si>
    <t>Water District</t>
  </si>
  <si>
    <t xml:space="preserve">Southern </t>
  </si>
  <si>
    <t>Madison WD</t>
  </si>
  <si>
    <t>Test-Year</t>
  </si>
  <si>
    <t>Reports</t>
  </si>
  <si>
    <t>Revised</t>
  </si>
  <si>
    <t>Application</t>
  </si>
  <si>
    <t>Revised Water Loss Adjustment</t>
  </si>
  <si>
    <t>Bad Debt Expense</t>
  </si>
  <si>
    <t>Repairs &amp; Maintenance</t>
  </si>
  <si>
    <t>Advertising</t>
  </si>
  <si>
    <t>Billing Cards</t>
  </si>
  <si>
    <t>Dues &amp; Subscriptions - Admin.</t>
  </si>
  <si>
    <t>Administrative</t>
  </si>
  <si>
    <t>Office Supplies</t>
  </si>
  <si>
    <t>Petty Cash</t>
  </si>
  <si>
    <t>Postage</t>
  </si>
  <si>
    <t>Cleaning</t>
  </si>
  <si>
    <t>Lease Payments - Copier</t>
  </si>
  <si>
    <t>Software Contracts</t>
  </si>
  <si>
    <t>Box Rental</t>
  </si>
  <si>
    <t>Bank &amp; Credit Card Fees</t>
  </si>
  <si>
    <t>Employee Meals</t>
  </si>
  <si>
    <t>Misc.</t>
  </si>
  <si>
    <t>Refiunds</t>
  </si>
  <si>
    <t>Uniforms</t>
  </si>
  <si>
    <t>Security System</t>
  </si>
  <si>
    <t>Utility Regulatory Assesments</t>
  </si>
  <si>
    <t>Tax - Licenses &amp; Permits</t>
  </si>
  <si>
    <t>Dues &amp; Subscriptions</t>
  </si>
  <si>
    <t>Fees</t>
  </si>
  <si>
    <t>Interest Expense</t>
  </si>
  <si>
    <t>O&amp;M</t>
  </si>
  <si>
    <t>Annual Report Preperation Fee</t>
  </si>
  <si>
    <t>Payroll Tax Expense</t>
  </si>
  <si>
    <t>Prior Year Adjustment</t>
  </si>
  <si>
    <t>Miscellaneous Expense</t>
  </si>
  <si>
    <t>Adjustment</t>
  </si>
  <si>
    <t>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</si>
</sst>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00%"/>
    <numFmt numFmtId="168" formatCode="0_);\(0\)"/>
    <numFmt numFmtId="169" formatCode="mm/dd/yy;@"/>
    <numFmt numFmtId="170" formatCode="_(&quot;$&quot;* #,##0.00000_);_(&quot;$&quot;* \(#,##0.00000\);_(&quot;$&quot;* &quot;-&quot;??_);_(@_)"/>
    <numFmt numFmtId="171" formatCode="_(&quot;$&quot;* #,##0.000000_);_(&quot;$&quot;* \(#,##0.000000\);_(&quot;$&quot;* &quot;-&quot;??_);_(@_)"/>
    <numFmt numFmtId="172" formatCode="0.00000"/>
    <numFmt numFmtId="173" formatCode="0.0"/>
    <numFmt numFmtId="174" formatCode="0.0_);\(0.0\)"/>
    <numFmt numFmtId="175" formatCode="#,##0.000000_);\(#,##0.000000\)"/>
    <numFmt numFmtId="176" formatCode="#,##0.00000_);\(#,##0.00000\)"/>
    <numFmt numFmtId="177" formatCode="0.00000%"/>
    <numFmt numFmtId="178" formatCode="[$-409]mmm\-yy;@"/>
  </numFmts>
  <fonts count="34" x14ac:knownFonts="1">
    <font>
      <sz val="12"/>
      <name val="Arial"/>
    </font>
    <font>
      <sz val="12"/>
      <name val="Arial"/>
      <family val="2"/>
    </font>
    <font>
      <sz val="12"/>
      <name val="Arial"/>
      <family val="2"/>
    </font>
    <font>
      <b/>
      <sz val="11"/>
      <name val="Calibri"/>
      <family val="2"/>
      <scheme val="minor"/>
    </font>
    <font>
      <sz val="11"/>
      <name val="Calibri"/>
      <family val="2"/>
      <scheme val="minor"/>
    </font>
    <font>
      <u val="singleAccounting"/>
      <sz val="11"/>
      <name val="Calibri"/>
      <family val="2"/>
      <scheme val="minor"/>
    </font>
    <font>
      <b/>
      <sz val="14"/>
      <name val="Calibri"/>
      <family val="2"/>
      <scheme val="minor"/>
    </font>
    <font>
      <sz val="12"/>
      <name val="Calibri"/>
      <family val="2"/>
      <scheme val="minor"/>
    </font>
    <font>
      <b/>
      <sz val="12"/>
      <name val="Calibri"/>
      <family val="2"/>
      <scheme val="minor"/>
    </font>
    <font>
      <sz val="12"/>
      <color rgb="FFFF0000"/>
      <name val="Calibri"/>
      <family val="2"/>
      <scheme val="minor"/>
    </font>
    <font>
      <sz val="11"/>
      <name val="Arial"/>
      <family val="2"/>
    </font>
    <font>
      <sz val="11"/>
      <color theme="1"/>
      <name val="Arial"/>
      <family val="2"/>
    </font>
    <font>
      <b/>
      <sz val="14"/>
      <name val="Arial"/>
      <family val="2"/>
    </font>
    <font>
      <b/>
      <u/>
      <sz val="14"/>
      <name val="Arial"/>
      <family val="2"/>
    </font>
    <font>
      <b/>
      <sz val="12"/>
      <name val="Arial"/>
      <family val="2"/>
    </font>
    <font>
      <b/>
      <u/>
      <sz val="12"/>
      <name val="Arial"/>
      <family val="2"/>
    </font>
    <font>
      <u/>
      <sz val="12"/>
      <name val="Arial"/>
      <family val="2"/>
    </font>
    <font>
      <sz val="10"/>
      <name val="Arial"/>
      <family val="2"/>
    </font>
    <font>
      <sz val="12"/>
      <color rgb="FFFF0000"/>
      <name val="Arial"/>
      <family val="2"/>
    </font>
    <font>
      <u val="singleAccounting"/>
      <sz val="12"/>
      <name val="Arial"/>
      <family val="2"/>
    </font>
    <font>
      <sz val="12"/>
      <color theme="3"/>
      <name val="Arial"/>
      <family val="2"/>
    </font>
    <font>
      <b/>
      <u val="singleAccounting"/>
      <sz val="12"/>
      <name val="Arial"/>
      <family val="2"/>
    </font>
    <font>
      <sz val="18"/>
      <name val="Arial"/>
      <family val="2"/>
    </font>
    <font>
      <u/>
      <sz val="18"/>
      <name val="Arial"/>
      <family val="2"/>
    </font>
    <font>
      <sz val="16"/>
      <name val="Calibri"/>
      <family val="2"/>
      <scheme val="minor"/>
    </font>
    <font>
      <b/>
      <sz val="18"/>
      <name val="Calibri"/>
      <family val="2"/>
      <scheme val="minor"/>
    </font>
    <font>
      <sz val="12"/>
      <name val="Courier"/>
    </font>
    <font>
      <u/>
      <sz val="11"/>
      <color theme="1"/>
      <name val="Arial"/>
      <family val="2"/>
    </font>
    <font>
      <u/>
      <sz val="12"/>
      <color rgb="FFFF0000"/>
      <name val="Arial"/>
      <family val="2"/>
    </font>
    <font>
      <b/>
      <sz val="18"/>
      <name val="Arial"/>
      <family val="2"/>
    </font>
    <font>
      <b/>
      <u/>
      <sz val="18"/>
      <name val="Arial"/>
      <family val="2"/>
    </font>
    <font>
      <sz val="8"/>
      <name val="Arial"/>
      <family val="2"/>
    </font>
    <font>
      <u val="singleAccounting"/>
      <sz val="12"/>
      <color rgb="FFFF0000"/>
      <name val="Arial"/>
      <family val="2"/>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8">
    <border>
      <left/>
      <right/>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thin">
        <color auto="1"/>
      </top>
      <bottom style="double">
        <color auto="1"/>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7" fillId="0" borderId="0"/>
  </cellStyleXfs>
  <cellXfs count="505">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xf>
    <xf numFmtId="37" fontId="4" fillId="0" borderId="0" xfId="0" applyNumberFormat="1" applyFont="1"/>
    <xf numFmtId="165" fontId="4" fillId="0" borderId="0" xfId="5" applyNumberFormat="1" applyFont="1"/>
    <xf numFmtId="0" fontId="7" fillId="0" borderId="0" xfId="0" applyFont="1"/>
    <xf numFmtId="43" fontId="4" fillId="0" borderId="0" xfId="5" applyFont="1"/>
    <xf numFmtId="0" fontId="7" fillId="0" borderId="2" xfId="0" applyFont="1" applyBorder="1"/>
    <xf numFmtId="0" fontId="7" fillId="0" borderId="3" xfId="0" applyFont="1" applyBorder="1"/>
    <xf numFmtId="0" fontId="7" fillId="0" borderId="7" xfId="0" applyFont="1" applyBorder="1"/>
    <xf numFmtId="165" fontId="3" fillId="0" borderId="0" xfId="5" applyNumberFormat="1" applyFont="1"/>
    <xf numFmtId="0" fontId="3" fillId="0" borderId="0" xfId="0" applyFont="1"/>
    <xf numFmtId="43" fontId="3" fillId="0" borderId="0" xfId="5" applyFont="1"/>
    <xf numFmtId="0" fontId="9" fillId="0" borderId="0" xfId="0" applyFont="1"/>
    <xf numFmtId="3" fontId="8" fillId="0" borderId="6" xfId="0" applyNumberFormat="1" applyFont="1" applyBorder="1" applyAlignment="1">
      <alignment horizontal="center" vertical="center"/>
    </xf>
    <xf numFmtId="43" fontId="7" fillId="0" borderId="0" xfId="5" applyFont="1" applyAlignment="1"/>
    <xf numFmtId="165" fontId="7" fillId="0" borderId="0" xfId="5" applyNumberFormat="1" applyFont="1" applyAlignment="1"/>
    <xf numFmtId="43" fontId="4" fillId="0" borderId="0" xfId="5" applyFont="1" applyAlignment="1">
      <alignment horizontal="right"/>
    </xf>
    <xf numFmtId="0" fontId="0" fillId="0" borderId="2" xfId="0" applyBorder="1"/>
    <xf numFmtId="1" fontId="11" fillId="0" borderId="0" xfId="0" applyNumberFormat="1" applyFont="1" applyAlignment="1">
      <alignment horizontal="center"/>
    </xf>
    <xf numFmtId="0" fontId="11" fillId="0" borderId="0" xfId="0" applyFont="1"/>
    <xf numFmtId="39" fontId="11" fillId="0" borderId="0" xfId="0" applyNumberFormat="1" applyFont="1"/>
    <xf numFmtId="1" fontId="11" fillId="0" borderId="0" xfId="0" applyNumberFormat="1" applyFont="1"/>
    <xf numFmtId="168" fontId="11" fillId="0" borderId="0" xfId="0" applyNumberFormat="1" applyFont="1" applyAlignment="1">
      <alignment horizontal="center"/>
    </xf>
    <xf numFmtId="0" fontId="11" fillId="0" borderId="1" xfId="0" applyFont="1" applyBorder="1" applyAlignment="1">
      <alignment horizontal="center"/>
    </xf>
    <xf numFmtId="39" fontId="11" fillId="0" borderId="1" xfId="0" applyNumberFormat="1" applyFont="1" applyBorder="1" applyAlignment="1">
      <alignment horizontal="center"/>
    </xf>
    <xf numFmtId="169" fontId="11" fillId="0" borderId="1" xfId="0" applyNumberFormat="1" applyFont="1" applyBorder="1" applyAlignment="1">
      <alignment horizontal="center"/>
    </xf>
    <xf numFmtId="168" fontId="11" fillId="0" borderId="1" xfId="0" applyNumberFormat="1" applyFont="1" applyBorder="1" applyAlignment="1">
      <alignment horizontal="center"/>
    </xf>
    <xf numFmtId="42" fontId="11" fillId="0" borderId="0" xfId="0" applyNumberFormat="1" applyFont="1"/>
    <xf numFmtId="0" fontId="1" fillId="0" borderId="0" xfId="0" applyFont="1"/>
    <xf numFmtId="165" fontId="10" fillId="0" borderId="0" xfId="5" applyNumberFormat="1" applyFont="1"/>
    <xf numFmtId="165" fontId="10" fillId="0" borderId="4" xfId="5" applyNumberFormat="1" applyFont="1" applyBorder="1"/>
    <xf numFmtId="165" fontId="10" fillId="0" borderId="5" xfId="5" applyNumberFormat="1" applyFont="1" applyBorder="1"/>
    <xf numFmtId="165" fontId="10" fillId="0" borderId="6" xfId="5" applyNumberFormat="1" applyFont="1" applyBorder="1"/>
    <xf numFmtId="165" fontId="10" fillId="0" borderId="0" xfId="5" applyNumberFormat="1" applyFont="1" applyBorder="1"/>
    <xf numFmtId="165" fontId="10" fillId="0" borderId="0" xfId="5" applyNumberFormat="1" applyFont="1" applyBorder="1" applyAlignment="1">
      <alignment horizontal="left"/>
    </xf>
    <xf numFmtId="168" fontId="10" fillId="0" borderId="0" xfId="5" quotePrefix="1" applyNumberFormat="1" applyFont="1" applyBorder="1" applyAlignment="1">
      <alignment horizontal="center"/>
    </xf>
    <xf numFmtId="164" fontId="10" fillId="0" borderId="0" xfId="2" quotePrefix="1" applyNumberFormat="1" applyFont="1" applyBorder="1" applyAlignment="1">
      <alignment horizontal="center"/>
    </xf>
    <xf numFmtId="165" fontId="10" fillId="0" borderId="0" xfId="5" quotePrefix="1" applyNumberFormat="1" applyFont="1" applyBorder="1" applyAlignment="1">
      <alignment horizontal="center"/>
    </xf>
    <xf numFmtId="165" fontId="10" fillId="0" borderId="0" xfId="5" applyNumberFormat="1" applyFont="1" applyBorder="1" applyAlignment="1">
      <alignment horizontal="center"/>
    </xf>
    <xf numFmtId="165" fontId="10" fillId="0" borderId="1" xfId="5" applyNumberFormat="1" applyFont="1" applyBorder="1"/>
    <xf numFmtId="165" fontId="10" fillId="0" borderId="1" xfId="5" applyNumberFormat="1" applyFont="1" applyBorder="1" applyAlignment="1">
      <alignment horizontal="center"/>
    </xf>
    <xf numFmtId="0" fontId="11" fillId="0" borderId="0" xfId="0" applyFont="1" applyAlignment="1">
      <alignment horizontal="center"/>
    </xf>
    <xf numFmtId="165" fontId="4" fillId="0" borderId="10" xfId="0" applyNumberFormat="1" applyFont="1" applyBorder="1"/>
    <xf numFmtId="0" fontId="0" fillId="0" borderId="0" xfId="0" applyAlignment="1">
      <alignment horizontal="center" vertical="center"/>
    </xf>
    <xf numFmtId="165" fontId="0" fillId="0" borderId="0" xfId="1" applyNumberFormat="1" applyFon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165" fontId="0" fillId="0" borderId="0" xfId="0" applyNumberFormat="1" applyAlignment="1">
      <alignment horizontal="center" vertical="center"/>
    </xf>
    <xf numFmtId="165" fontId="0" fillId="0" borderId="0" xfId="1" applyNumberFormat="1" applyFont="1" applyAlignment="1">
      <alignment horizontal="center" vertical="center"/>
    </xf>
    <xf numFmtId="165" fontId="0" fillId="0" borderId="10" xfId="0" applyNumberFormat="1" applyBorder="1"/>
    <xf numFmtId="165" fontId="0" fillId="0" borderId="10" xfId="1" applyNumberFormat="1" applyFont="1" applyBorder="1"/>
    <xf numFmtId="165" fontId="0" fillId="0" borderId="0" xfId="1" applyNumberFormat="1" applyFont="1"/>
    <xf numFmtId="0" fontId="0" fillId="0" borderId="1" xfId="0" applyBorder="1"/>
    <xf numFmtId="165" fontId="0" fillId="0" borderId="0" xfId="0" applyNumberFormat="1"/>
    <xf numFmtId="44" fontId="0" fillId="0" borderId="0" xfId="2" applyFont="1"/>
    <xf numFmtId="165" fontId="0" fillId="0" borderId="1" xfId="0" applyNumberFormat="1" applyBorder="1"/>
    <xf numFmtId="39" fontId="1" fillId="0" borderId="0" xfId="0" applyNumberFormat="1" applyFont="1"/>
    <xf numFmtId="39" fontId="0" fillId="0" borderId="0" xfId="0" applyNumberFormat="1"/>
    <xf numFmtId="170" fontId="0" fillId="0" borderId="0" xfId="2" applyNumberFormat="1" applyFont="1"/>
    <xf numFmtId="170" fontId="0" fillId="0" borderId="0" xfId="2" applyNumberFormat="1" applyFont="1" applyBorder="1"/>
    <xf numFmtId="37" fontId="1" fillId="0" borderId="0" xfId="0" applyNumberFormat="1" applyFont="1"/>
    <xf numFmtId="9" fontId="1" fillId="0" borderId="1" xfId="0" applyNumberFormat="1" applyFont="1" applyBorder="1"/>
    <xf numFmtId="37" fontId="1" fillId="0" borderId="0" xfId="0" applyNumberFormat="1" applyFont="1" applyAlignment="1">
      <alignment horizontal="left"/>
    </xf>
    <xf numFmtId="37" fontId="1" fillId="0" borderId="1" xfId="0" applyNumberFormat="1" applyFont="1" applyBorder="1"/>
    <xf numFmtId="42" fontId="1" fillId="0" borderId="9" xfId="0" applyNumberFormat="1" applyFont="1" applyBorder="1"/>
    <xf numFmtId="10" fontId="1" fillId="0" borderId="9" xfId="3" applyNumberFormat="1" applyFont="1" applyBorder="1"/>
    <xf numFmtId="0" fontId="1" fillId="0" borderId="3" xfId="0" applyFont="1" applyBorder="1"/>
    <xf numFmtId="0" fontId="1" fillId="0" borderId="2" xfId="0" applyFont="1" applyBorder="1"/>
    <xf numFmtId="0" fontId="1" fillId="0" borderId="7" xfId="0" applyFont="1" applyBorder="1"/>
    <xf numFmtId="165" fontId="10" fillId="0" borderId="8" xfId="5" applyNumberFormat="1" applyFont="1" applyBorder="1"/>
    <xf numFmtId="3" fontId="8" fillId="0" borderId="0" xfId="0" applyNumberFormat="1" applyFont="1" applyAlignment="1">
      <alignment horizontal="center" vertical="center"/>
    </xf>
    <xf numFmtId="165" fontId="1" fillId="0" borderId="0" xfId="5" applyNumberFormat="1" applyFont="1"/>
    <xf numFmtId="37" fontId="0" fillId="0" borderId="0" xfId="0" applyNumberFormat="1"/>
    <xf numFmtId="37" fontId="0" fillId="0" borderId="0" xfId="0" applyNumberFormat="1" applyAlignment="1">
      <alignment horizontal="center"/>
    </xf>
    <xf numFmtId="0" fontId="7" fillId="0" borderId="4" xfId="0" applyFont="1" applyBorder="1"/>
    <xf numFmtId="0" fontId="9" fillId="0" borderId="4" xfId="0" applyFont="1" applyBorder="1"/>
    <xf numFmtId="0" fontId="7" fillId="0" borderId="5" xfId="0" applyFont="1" applyBorder="1"/>
    <xf numFmtId="0" fontId="7" fillId="0" borderId="6" xfId="0" applyFont="1" applyBorder="1"/>
    <xf numFmtId="165" fontId="7" fillId="0" borderId="0" xfId="5" applyNumberFormat="1" applyFont="1" applyBorder="1" applyAlignment="1"/>
    <xf numFmtId="0" fontId="7" fillId="0" borderId="1" xfId="0" applyFont="1" applyBorder="1"/>
    <xf numFmtId="0" fontId="9" fillId="0" borderId="1" xfId="0" applyFont="1" applyBorder="1"/>
    <xf numFmtId="0" fontId="7" fillId="0" borderId="8" xfId="0" applyFont="1" applyBorder="1"/>
    <xf numFmtId="166" fontId="7" fillId="0" borderId="0" xfId="6" applyNumberFormat="1" applyFont="1" applyAlignment="1"/>
    <xf numFmtId="39" fontId="0" fillId="0" borderId="10" xfId="0" applyNumberFormat="1" applyBorder="1"/>
    <xf numFmtId="39" fontId="1" fillId="0" borderId="1" xfId="0" applyNumberFormat="1" applyFont="1" applyBorder="1" applyAlignment="1">
      <alignment horizontal="center"/>
    </xf>
    <xf numFmtId="39" fontId="1" fillId="0" borderId="0" xfId="0" applyNumberFormat="1" applyFont="1" applyAlignment="1">
      <alignment horizontal="center"/>
    </xf>
    <xf numFmtId="3" fontId="1" fillId="0" borderId="0" xfId="0" applyNumberFormat="1" applyFont="1" applyAlignment="1">
      <alignment horizontal="center"/>
    </xf>
    <xf numFmtId="3" fontId="1" fillId="0" borderId="4" xfId="0" applyNumberFormat="1" applyFont="1" applyBorder="1"/>
    <xf numFmtId="3" fontId="1" fillId="0" borderId="4" xfId="0" applyNumberFormat="1" applyFont="1" applyBorder="1" applyAlignment="1">
      <alignment horizontal="center"/>
    </xf>
    <xf numFmtId="3" fontId="1" fillId="0" borderId="5" xfId="0" applyNumberFormat="1" applyFont="1" applyBorder="1"/>
    <xf numFmtId="3" fontId="1" fillId="0" borderId="0" xfId="0" applyNumberFormat="1" applyFont="1"/>
    <xf numFmtId="165" fontId="1" fillId="0" borderId="0" xfId="1" applyNumberFormat="1" applyFont="1" applyAlignment="1"/>
    <xf numFmtId="3" fontId="14" fillId="0" borderId="0" xfId="0" applyNumberFormat="1" applyFont="1" applyAlignment="1">
      <alignment horizontal="center" vertical="center"/>
    </xf>
    <xf numFmtId="3" fontId="1" fillId="0" borderId="6" xfId="0" applyNumberFormat="1" applyFont="1" applyBorder="1" applyAlignment="1">
      <alignment horizontal="center" vertical="center"/>
    </xf>
    <xf numFmtId="3" fontId="1" fillId="0" borderId="0" xfId="0" applyNumberFormat="1" applyFont="1" applyAlignment="1">
      <alignment vertical="center"/>
    </xf>
    <xf numFmtId="165" fontId="1" fillId="0" borderId="0" xfId="1" applyNumberFormat="1" applyFont="1" applyAlignment="1">
      <alignment vertical="center"/>
    </xf>
    <xf numFmtId="3" fontId="14" fillId="0" borderId="6" xfId="0" applyNumberFormat="1" applyFont="1" applyBorder="1" applyAlignment="1">
      <alignment horizontal="center" vertical="center"/>
    </xf>
    <xf numFmtId="3" fontId="14" fillId="0" borderId="1" xfId="0" applyNumberFormat="1" applyFont="1" applyBorder="1" applyAlignment="1">
      <alignment horizontal="center" vertical="center"/>
    </xf>
    <xf numFmtId="3" fontId="14" fillId="0" borderId="8" xfId="0" applyNumberFormat="1" applyFont="1" applyBorder="1" applyAlignment="1">
      <alignment horizontal="center" vertical="center"/>
    </xf>
    <xf numFmtId="3" fontId="15" fillId="0" borderId="0" xfId="0" applyNumberFormat="1" applyFont="1" applyAlignment="1">
      <alignment horizontal="center" vertical="center"/>
    </xf>
    <xf numFmtId="3" fontId="15" fillId="0" borderId="6" xfId="0" applyNumberFormat="1" applyFont="1" applyBorder="1" applyAlignment="1">
      <alignment horizontal="center" vertical="center"/>
    </xf>
    <xf numFmtId="3" fontId="16" fillId="0" borderId="0" xfId="0" applyNumberFormat="1" applyFont="1" applyAlignment="1">
      <alignment vertical="center"/>
    </xf>
    <xf numFmtId="3" fontId="1" fillId="0" borderId="0" xfId="0" applyNumberFormat="1" applyFont="1" applyAlignment="1">
      <alignment horizontal="center" vertical="center"/>
    </xf>
    <xf numFmtId="3" fontId="1" fillId="0" borderId="6" xfId="0" applyNumberFormat="1" applyFont="1" applyBorder="1" applyAlignment="1">
      <alignment vertical="center"/>
    </xf>
    <xf numFmtId="164" fontId="10" fillId="0" borderId="0" xfId="0" applyNumberFormat="1" applyFont="1" applyAlignment="1">
      <alignment vertical="center"/>
    </xf>
    <xf numFmtId="3" fontId="17" fillId="0" borderId="0" xfId="0" applyNumberFormat="1" applyFont="1" applyAlignment="1">
      <alignment horizontal="center" vertical="center"/>
    </xf>
    <xf numFmtId="164" fontId="1" fillId="0" borderId="6" xfId="0" applyNumberFormat="1" applyFont="1" applyBorder="1" applyAlignment="1">
      <alignment vertical="center"/>
    </xf>
    <xf numFmtId="165" fontId="18" fillId="0" borderId="0" xfId="1" applyNumberFormat="1" applyFont="1" applyAlignment="1">
      <alignment vertical="center"/>
    </xf>
    <xf numFmtId="37" fontId="10" fillId="0" borderId="0" xfId="1" applyNumberFormat="1" applyFont="1" applyBorder="1" applyAlignment="1">
      <alignment vertical="center"/>
    </xf>
    <xf numFmtId="165" fontId="1" fillId="0" borderId="6" xfId="1" applyNumberFormat="1" applyFont="1" applyBorder="1" applyAlignment="1">
      <alignment vertical="center"/>
    </xf>
    <xf numFmtId="37" fontId="10" fillId="0" borderId="0" xfId="0" applyNumberFormat="1" applyFont="1" applyAlignment="1">
      <alignment vertical="center"/>
    </xf>
    <xf numFmtId="37" fontId="17" fillId="0" borderId="0" xfId="0" applyNumberFormat="1" applyFont="1" applyAlignment="1">
      <alignment horizontal="center" vertical="center"/>
    </xf>
    <xf numFmtId="10" fontId="1" fillId="0" borderId="0" xfId="3" applyNumberFormat="1" applyFont="1" applyAlignment="1">
      <alignment vertical="center"/>
    </xf>
    <xf numFmtId="10" fontId="1" fillId="2" borderId="0" xfId="3" applyNumberFormat="1" applyFont="1" applyFill="1" applyAlignment="1">
      <alignment vertical="center"/>
    </xf>
    <xf numFmtId="164" fontId="1" fillId="2" borderId="0" xfId="2" applyNumberFormat="1" applyFont="1" applyFill="1" applyAlignment="1">
      <alignment vertical="center"/>
    </xf>
    <xf numFmtId="37" fontId="10" fillId="0" borderId="1" xfId="1" applyNumberFormat="1" applyFont="1" applyBorder="1" applyAlignment="1">
      <alignment vertical="center"/>
    </xf>
    <xf numFmtId="165" fontId="19" fillId="0" borderId="6" xfId="1" applyNumberFormat="1" applyFont="1" applyBorder="1" applyAlignment="1">
      <alignment vertical="center"/>
    </xf>
    <xf numFmtId="165" fontId="1" fillId="2" borderId="0" xfId="1" applyNumberFormat="1" applyFont="1" applyFill="1" applyAlignment="1">
      <alignment vertical="center"/>
    </xf>
    <xf numFmtId="3" fontId="14" fillId="0" borderId="0" xfId="0" applyNumberFormat="1" applyFont="1" applyAlignment="1">
      <alignment vertical="center"/>
    </xf>
    <xf numFmtId="37" fontId="1" fillId="0" borderId="6" xfId="0" applyNumberFormat="1" applyFont="1" applyBorder="1" applyAlignment="1">
      <alignment vertical="center"/>
    </xf>
    <xf numFmtId="165" fontId="19" fillId="2" borderId="0" xfId="1" applyNumberFormat="1" applyFont="1" applyFill="1" applyAlignment="1">
      <alignment vertical="center"/>
    </xf>
    <xf numFmtId="37" fontId="17" fillId="0" borderId="0" xfId="0" applyNumberFormat="1" applyFont="1" applyAlignment="1">
      <alignment horizontal="center"/>
    </xf>
    <xf numFmtId="165" fontId="20" fillId="0" borderId="0" xfId="1" applyNumberFormat="1" applyFont="1" applyAlignment="1">
      <alignment vertical="center"/>
    </xf>
    <xf numFmtId="165" fontId="1" fillId="0" borderId="0" xfId="1" applyNumberFormat="1" applyFont="1"/>
    <xf numFmtId="37" fontId="10" fillId="0" borderId="1" xfId="1" applyNumberFormat="1" applyFont="1" applyBorder="1" applyAlignment="1"/>
    <xf numFmtId="37" fontId="10" fillId="0" borderId="1" xfId="0" applyNumberFormat="1" applyFont="1" applyBorder="1" applyAlignment="1">
      <alignment vertical="center"/>
    </xf>
    <xf numFmtId="164" fontId="1" fillId="0" borderId="10" xfId="0" applyNumberFormat="1" applyFont="1" applyBorder="1" applyAlignment="1">
      <alignment vertical="center"/>
    </xf>
    <xf numFmtId="164" fontId="1" fillId="0" borderId="0" xfId="0" applyNumberFormat="1" applyFont="1" applyAlignment="1">
      <alignment vertical="center"/>
    </xf>
    <xf numFmtId="37" fontId="1" fillId="0" borderId="0" xfId="0" applyNumberFormat="1" applyFont="1" applyAlignment="1">
      <alignment vertical="center"/>
    </xf>
    <xf numFmtId="0" fontId="1" fillId="0" borderId="0" xfId="0" applyFont="1" applyAlignment="1">
      <alignment horizontal="center"/>
    </xf>
    <xf numFmtId="165" fontId="1" fillId="0" borderId="6" xfId="1" applyNumberFormat="1" applyFont="1" applyBorder="1"/>
    <xf numFmtId="165" fontId="1" fillId="0" borderId="0" xfId="1" quotePrefix="1" applyNumberFormat="1" applyFont="1" applyBorder="1" applyAlignment="1">
      <alignment vertical="center"/>
    </xf>
    <xf numFmtId="165" fontId="1" fillId="0" borderId="6" xfId="1" quotePrefix="1" applyNumberFormat="1" applyFont="1" applyBorder="1" applyAlignment="1">
      <alignment vertical="center"/>
    </xf>
    <xf numFmtId="165" fontId="1" fillId="0" borderId="0" xfId="1" applyNumberFormat="1" applyFont="1" applyBorder="1" applyAlignment="1">
      <alignment vertical="center"/>
    </xf>
    <xf numFmtId="165" fontId="1" fillId="0" borderId="0" xfId="1" applyNumberFormat="1" applyFont="1" applyAlignment="1">
      <alignment horizontal="right" vertical="center"/>
    </xf>
    <xf numFmtId="164" fontId="1" fillId="0" borderId="0" xfId="2" applyNumberFormat="1" applyFont="1" applyBorder="1" applyAlignment="1">
      <alignment vertical="center"/>
    </xf>
    <xf numFmtId="164" fontId="1" fillId="0" borderId="6" xfId="2" applyNumberFormat="1" applyFont="1" applyBorder="1" applyAlignment="1">
      <alignment vertical="center"/>
    </xf>
    <xf numFmtId="164" fontId="1" fillId="0" borderId="9" xfId="0" applyNumberFormat="1" applyFont="1" applyBorder="1" applyAlignment="1">
      <alignment vertical="center"/>
    </xf>
    <xf numFmtId="3" fontId="1" fillId="0" borderId="1" xfId="0" applyNumberFormat="1" applyFont="1" applyBorder="1"/>
    <xf numFmtId="3" fontId="1" fillId="0" borderId="1" xfId="0" applyNumberFormat="1" applyFont="1" applyBorder="1" applyAlignment="1">
      <alignment horizontal="center"/>
    </xf>
    <xf numFmtId="3" fontId="1" fillId="0" borderId="8" xfId="0" applyNumberFormat="1" applyFont="1" applyBorder="1"/>
    <xf numFmtId="42" fontId="1" fillId="0" borderId="0" xfId="0" applyNumberFormat="1" applyFont="1"/>
    <xf numFmtId="3" fontId="1" fillId="0" borderId="1" xfId="0" applyNumberFormat="1" applyFont="1" applyBorder="1" applyAlignment="1">
      <alignment vertical="center"/>
    </xf>
    <xf numFmtId="37" fontId="1" fillId="0" borderId="1" xfId="0" applyNumberFormat="1" applyFont="1" applyBorder="1" applyAlignment="1">
      <alignment vertical="center"/>
    </xf>
    <xf numFmtId="3" fontId="1" fillId="0" borderId="1" xfId="0" applyNumberFormat="1" applyFont="1" applyBorder="1" applyAlignment="1">
      <alignment horizontal="center" vertical="center"/>
    </xf>
    <xf numFmtId="37" fontId="1" fillId="0" borderId="8" xfId="0" applyNumberFormat="1" applyFont="1" applyBorder="1" applyAlignment="1">
      <alignment vertical="center"/>
    </xf>
    <xf numFmtId="0" fontId="1" fillId="0" borderId="6" xfId="0" applyFont="1" applyBorder="1"/>
    <xf numFmtId="1" fontId="11" fillId="0" borderId="2" xfId="0" applyNumberFormat="1" applyFont="1" applyBorder="1" applyAlignment="1">
      <alignment horizontal="center"/>
    </xf>
    <xf numFmtId="39" fontId="11" fillId="0" borderId="0" xfId="0" applyNumberFormat="1" applyFont="1" applyAlignment="1">
      <alignment horizontal="center"/>
    </xf>
    <xf numFmtId="1" fontId="11" fillId="0" borderId="7" xfId="0" applyNumberFormat="1" applyFont="1" applyBorder="1" applyAlignment="1">
      <alignment horizontal="center"/>
    </xf>
    <xf numFmtId="42" fontId="11" fillId="0" borderId="6" xfId="0" applyNumberFormat="1" applyFont="1" applyBorder="1"/>
    <xf numFmtId="0" fontId="11" fillId="0" borderId="1" xfId="0" applyFont="1" applyBorder="1"/>
    <xf numFmtId="39" fontId="11" fillId="0" borderId="1" xfId="0" applyNumberFormat="1" applyFont="1" applyBorder="1"/>
    <xf numFmtId="0" fontId="11" fillId="0" borderId="2" xfId="0" applyFont="1" applyBorder="1"/>
    <xf numFmtId="0" fontId="11" fillId="0" borderId="7" xfId="0" applyFont="1" applyBorder="1"/>
    <xf numFmtId="0" fontId="0" fillId="0" borderId="6" xfId="0" applyBorder="1"/>
    <xf numFmtId="44" fontId="0" fillId="0" borderId="0" xfId="2" applyFont="1" applyBorder="1"/>
    <xf numFmtId="0" fontId="1" fillId="0" borderId="1" xfId="0" applyFont="1" applyBorder="1" applyAlignment="1">
      <alignment horizontal="center"/>
    </xf>
    <xf numFmtId="44" fontId="0" fillId="0" borderId="0" xfId="0" applyNumberFormat="1"/>
    <xf numFmtId="10" fontId="0" fillId="0" borderId="0" xfId="3" applyNumberFormat="1" applyFont="1"/>
    <xf numFmtId="44" fontId="0" fillId="0" borderId="1" xfId="0" applyNumberFormat="1" applyBorder="1" applyAlignment="1">
      <alignment horizontal="center"/>
    </xf>
    <xf numFmtId="0" fontId="0" fillId="0" borderId="3" xfId="0" applyBorder="1"/>
    <xf numFmtId="0" fontId="0" fillId="0" borderId="5" xfId="0" applyBorder="1"/>
    <xf numFmtId="0" fontId="0" fillId="0" borderId="7" xfId="0" applyBorder="1"/>
    <xf numFmtId="0" fontId="0" fillId="0" borderId="8" xfId="0" applyBorder="1"/>
    <xf numFmtId="10" fontId="0" fillId="0" borderId="1" xfId="3" applyNumberFormat="1" applyFont="1" applyBorder="1"/>
    <xf numFmtId="0" fontId="11" fillId="0" borderId="3" xfId="0" applyFont="1" applyBorder="1"/>
    <xf numFmtId="0" fontId="11" fillId="0" borderId="4" xfId="0" applyFont="1" applyBorder="1"/>
    <xf numFmtId="39" fontId="11" fillId="0" borderId="4" xfId="0" applyNumberFormat="1" applyFont="1" applyBorder="1"/>
    <xf numFmtId="0" fontId="11" fillId="0" borderId="4" xfId="0" applyFont="1" applyBorder="1" applyAlignment="1">
      <alignment horizontal="center"/>
    </xf>
    <xf numFmtId="0" fontId="11" fillId="0" borderId="5" xfId="0" applyFont="1" applyBorder="1"/>
    <xf numFmtId="0" fontId="11" fillId="0" borderId="6" xfId="0" applyFont="1" applyBorder="1"/>
    <xf numFmtId="0" fontId="11" fillId="0" borderId="8" xfId="0" applyFont="1" applyBorder="1"/>
    <xf numFmtId="0" fontId="0" fillId="0" borderId="4" xfId="0" applyBorder="1"/>
    <xf numFmtId="42" fontId="10" fillId="0" borderId="0" xfId="5" applyNumberFormat="1" applyFont="1" applyBorder="1" applyAlignment="1">
      <alignment horizontal="center"/>
    </xf>
    <xf numFmtId="42" fontId="10" fillId="0" borderId="9" xfId="5" applyNumberFormat="1" applyFont="1" applyBorder="1" applyAlignment="1">
      <alignment horizontal="center"/>
    </xf>
    <xf numFmtId="42" fontId="10" fillId="0" borderId="9" xfId="5" applyNumberFormat="1" applyFont="1" applyBorder="1"/>
    <xf numFmtId="0" fontId="0" fillId="0" borderId="0" xfId="0" applyAlignment="1">
      <alignment horizontal="center"/>
    </xf>
    <xf numFmtId="44" fontId="0" fillId="0" borderId="0" xfId="0" applyNumberFormat="1" applyAlignment="1">
      <alignment horizontal="center"/>
    </xf>
    <xf numFmtId="42" fontId="10" fillId="0" borderId="0" xfId="0" applyNumberFormat="1" applyFont="1" applyAlignment="1">
      <alignment vertical="center"/>
    </xf>
    <xf numFmtId="3" fontId="6" fillId="0" borderId="0" xfId="0" applyNumberFormat="1" applyFont="1" applyAlignment="1">
      <alignment horizontal="center" vertical="center"/>
    </xf>
    <xf numFmtId="0" fontId="6" fillId="0" borderId="0" xfId="0" applyFont="1" applyAlignment="1">
      <alignment horizontal="center"/>
    </xf>
    <xf numFmtId="39" fontId="0" fillId="0" borderId="0" xfId="0" applyNumberFormat="1" applyAlignment="1">
      <alignment horizontal="center"/>
    </xf>
    <xf numFmtId="39" fontId="0" fillId="0" borderId="1" xfId="0" applyNumberFormat="1" applyBorder="1" applyAlignment="1">
      <alignment horizontal="center"/>
    </xf>
    <xf numFmtId="0" fontId="6" fillId="0" borderId="5" xfId="0" applyFont="1" applyBorder="1" applyAlignment="1">
      <alignment horizontal="center"/>
    </xf>
    <xf numFmtId="3" fontId="6" fillId="0" borderId="6" xfId="0" applyNumberFormat="1" applyFont="1" applyBorder="1" applyAlignment="1">
      <alignment horizontal="center" vertical="center"/>
    </xf>
    <xf numFmtId="0" fontId="4" fillId="0" borderId="2" xfId="0" applyFont="1" applyBorder="1" applyAlignment="1">
      <alignment horizontal="center"/>
    </xf>
    <xf numFmtId="44" fontId="0" fillId="0" borderId="0" xfId="1" applyNumberFormat="1" applyFont="1" applyAlignment="1">
      <alignment horizontal="center" vertical="center"/>
    </xf>
    <xf numFmtId="39" fontId="0" fillId="0" borderId="1" xfId="1" applyNumberFormat="1" applyFont="1" applyBorder="1" applyAlignment="1">
      <alignment vertical="center"/>
    </xf>
    <xf numFmtId="0" fontId="0" fillId="0" borderId="0" xfId="0" applyAlignment="1">
      <alignment horizontal="left" vertical="center"/>
    </xf>
    <xf numFmtId="37" fontId="0" fillId="0" borderId="0" xfId="1" applyNumberFormat="1" applyFont="1" applyAlignment="1">
      <alignment vertical="center"/>
    </xf>
    <xf numFmtId="37" fontId="0" fillId="0" borderId="1" xfId="1" applyNumberFormat="1" applyFont="1" applyBorder="1" applyAlignment="1">
      <alignment vertical="center"/>
    </xf>
    <xf numFmtId="0" fontId="0" fillId="0" borderId="0" xfId="0" applyAlignment="1">
      <alignment horizontal="left"/>
    </xf>
    <xf numFmtId="37" fontId="0" fillId="0" borderId="10" xfId="1" applyNumberFormat="1" applyFont="1" applyBorder="1" applyAlignment="1">
      <alignment vertical="center"/>
    </xf>
    <xf numFmtId="42" fontId="0" fillId="0" borderId="10" xfId="1" applyNumberFormat="1"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xf>
    <xf numFmtId="171" fontId="0" fillId="0" borderId="0" xfId="2" applyNumberFormat="1" applyFont="1"/>
    <xf numFmtId="39" fontId="0" fillId="0" borderId="0" xfId="2" applyNumberFormat="1" applyFont="1"/>
    <xf numFmtId="44" fontId="0" fillId="0" borderId="10" xfId="2" applyFont="1" applyBorder="1"/>
    <xf numFmtId="37" fontId="22" fillId="0" borderId="0" xfId="0" applyNumberFormat="1" applyFont="1" applyAlignment="1">
      <alignment horizontal="center"/>
    </xf>
    <xf numFmtId="37" fontId="10" fillId="0" borderId="11" xfId="0" applyNumberFormat="1" applyFont="1" applyBorder="1" applyAlignment="1">
      <alignment vertical="center"/>
    </xf>
    <xf numFmtId="9" fontId="1" fillId="0" borderId="0" xfId="0" applyNumberFormat="1" applyFont="1"/>
    <xf numFmtId="10" fontId="1" fillId="0" borderId="0" xfId="3" applyNumberFormat="1" applyFont="1" applyBorder="1"/>
    <xf numFmtId="0" fontId="4" fillId="0" borderId="8" xfId="0" applyFont="1" applyBorder="1" applyAlignment="1">
      <alignment horizontal="center"/>
    </xf>
    <xf numFmtId="37" fontId="0" fillId="0" borderId="4" xfId="0" applyNumberFormat="1" applyBorder="1"/>
    <xf numFmtId="171" fontId="0" fillId="0" borderId="0" xfId="2" applyNumberFormat="1" applyFont="1" applyBorder="1"/>
    <xf numFmtId="37" fontId="0" fillId="0" borderId="0" xfId="0" applyNumberFormat="1" applyAlignment="1">
      <alignment vertical="center"/>
    </xf>
    <xf numFmtId="165" fontId="7" fillId="0" borderId="6" xfId="5" applyNumberFormat="1" applyFont="1" applyBorder="1" applyAlignment="1"/>
    <xf numFmtId="44" fontId="0" fillId="0" borderId="0" xfId="4" applyFont="1" applyBorder="1"/>
    <xf numFmtId="170" fontId="0" fillId="0" borderId="0" xfId="4" applyNumberFormat="1" applyFont="1" applyBorder="1"/>
    <xf numFmtId="10" fontId="7" fillId="0" borderId="0" xfId="0" applyNumberFormat="1" applyFont="1"/>
    <xf numFmtId="42" fontId="6" fillId="0" borderId="0" xfId="0" applyNumberFormat="1" applyFont="1" applyAlignment="1">
      <alignment horizontal="center"/>
    </xf>
    <xf numFmtId="172" fontId="0" fillId="0" borderId="0" xfId="0" applyNumberFormat="1"/>
    <xf numFmtId="44" fontId="7" fillId="0" borderId="0" xfId="0" applyNumberFormat="1" applyFont="1"/>
    <xf numFmtId="172" fontId="7" fillId="0" borderId="0" xfId="0" applyNumberFormat="1" applyFont="1"/>
    <xf numFmtId="3" fontId="0" fillId="0" borderId="1" xfId="0" applyNumberFormat="1" applyBorder="1" applyAlignment="1">
      <alignment horizontal="center"/>
    </xf>
    <xf numFmtId="0" fontId="22" fillId="0" borderId="4" xfId="0" applyFont="1" applyBorder="1"/>
    <xf numFmtId="37" fontId="0" fillId="0" borderId="1" xfId="0" applyNumberFormat="1" applyBorder="1"/>
    <xf numFmtId="37" fontId="0" fillId="0" borderId="10" xfId="0" applyNumberFormat="1" applyBorder="1"/>
    <xf numFmtId="173" fontId="14" fillId="0" borderId="0" xfId="0" applyNumberFormat="1" applyFont="1"/>
    <xf numFmtId="0" fontId="14" fillId="0" borderId="0" xfId="0" applyFont="1"/>
    <xf numFmtId="0" fontId="1" fillId="0" borderId="0" xfId="7" applyFont="1" applyAlignment="1">
      <alignment horizontal="left"/>
    </xf>
    <xf numFmtId="0" fontId="26" fillId="0" borderId="0" xfId="0" applyFont="1"/>
    <xf numFmtId="173" fontId="1" fillId="0" borderId="0" xfId="0" applyNumberFormat="1" applyFont="1"/>
    <xf numFmtId="173" fontId="1" fillId="0" borderId="0" xfId="7" applyNumberFormat="1" applyFont="1" applyAlignment="1">
      <alignment horizontal="center"/>
    </xf>
    <xf numFmtId="0" fontId="1" fillId="0" borderId="0" xfId="7" applyFont="1" applyAlignment="1">
      <alignment horizontal="center"/>
    </xf>
    <xf numFmtId="0" fontId="1" fillId="0" borderId="0" xfId="7" applyFont="1"/>
    <xf numFmtId="9" fontId="1" fillId="0" borderId="0" xfId="3" applyFont="1" applyAlignment="1">
      <alignment horizontal="center"/>
    </xf>
    <xf numFmtId="173" fontId="1" fillId="0" borderId="1" xfId="7" applyNumberFormat="1" applyFont="1" applyBorder="1" applyAlignment="1">
      <alignment horizontal="center"/>
    </xf>
    <xf numFmtId="0" fontId="1" fillId="0" borderId="1" xfId="7" applyFont="1" applyBorder="1" applyAlignment="1">
      <alignment horizontal="center"/>
    </xf>
    <xf numFmtId="173" fontId="1" fillId="0" borderId="0" xfId="0" applyNumberFormat="1" applyFont="1" applyAlignment="1">
      <alignment horizontal="center"/>
    </xf>
    <xf numFmtId="1" fontId="1" fillId="0" borderId="0" xfId="0" applyNumberFormat="1" applyFont="1" applyAlignment="1">
      <alignment horizontal="center"/>
    </xf>
    <xf numFmtId="0" fontId="16" fillId="0" borderId="0" xfId="0" applyFont="1" applyAlignment="1">
      <alignment horizontal="left" indent="2"/>
    </xf>
    <xf numFmtId="2" fontId="18" fillId="0" borderId="0" xfId="0" applyNumberFormat="1" applyFont="1" applyAlignment="1">
      <alignment horizontal="center"/>
    </xf>
    <xf numFmtId="9" fontId="18" fillId="0" borderId="0" xfId="3" applyFont="1" applyAlignment="1">
      <alignment horizontal="center"/>
    </xf>
    <xf numFmtId="9" fontId="1" fillId="0" borderId="0" xfId="3" applyFont="1" applyFill="1" applyAlignment="1">
      <alignment horizontal="center"/>
    </xf>
    <xf numFmtId="0" fontId="16" fillId="0" borderId="0" xfId="0" applyFont="1" applyAlignment="1">
      <alignment horizontal="center"/>
    </xf>
    <xf numFmtId="173" fontId="26" fillId="0" borderId="0" xfId="0" applyNumberFormat="1" applyFont="1"/>
    <xf numFmtId="174" fontId="11" fillId="0" borderId="0" xfId="0" applyNumberFormat="1" applyFont="1" applyAlignment="1">
      <alignment horizontal="center"/>
    </xf>
    <xf numFmtId="174" fontId="11" fillId="0" borderId="1" xfId="0" applyNumberFormat="1" applyFont="1" applyBorder="1" applyAlignment="1">
      <alignment horizontal="center"/>
    </xf>
    <xf numFmtId="3" fontId="1" fillId="0" borderId="6" xfId="0" applyNumberFormat="1" applyFont="1" applyBorder="1"/>
    <xf numFmtId="42" fontId="11" fillId="0" borderId="11" xfId="0" applyNumberFormat="1" applyFont="1" applyBorder="1"/>
    <xf numFmtId="169" fontId="11" fillId="0" borderId="0" xfId="0" applyNumberFormat="1" applyFont="1" applyAlignment="1">
      <alignment horizontal="center"/>
    </xf>
    <xf numFmtId="0" fontId="27" fillId="0" borderId="0" xfId="0" applyFont="1" applyAlignment="1">
      <alignment horizontal="left"/>
    </xf>
    <xf numFmtId="174" fontId="11" fillId="0" borderId="4" xfId="0" applyNumberFormat="1" applyFont="1" applyBorder="1" applyAlignment="1">
      <alignment horizontal="center"/>
    </xf>
    <xf numFmtId="3" fontId="1" fillId="0" borderId="2" xfId="0" applyNumberFormat="1" applyFont="1" applyBorder="1"/>
    <xf numFmtId="37" fontId="11" fillId="0" borderId="0" xfId="0" applyNumberFormat="1" applyFont="1"/>
    <xf numFmtId="0" fontId="11" fillId="0" borderId="0" xfId="0" applyFont="1" applyAlignment="1">
      <alignment horizontal="left" indent="1"/>
    </xf>
    <xf numFmtId="42" fontId="11" fillId="0" borderId="0" xfId="0" applyNumberFormat="1" applyFont="1" applyAlignment="1">
      <alignment horizontal="center"/>
    </xf>
    <xf numFmtId="0" fontId="27" fillId="0" borderId="0" xfId="0" applyFont="1"/>
    <xf numFmtId="42" fontId="11" fillId="0" borderId="1" xfId="0" applyNumberFormat="1" applyFont="1" applyBorder="1"/>
    <xf numFmtId="42" fontId="11" fillId="0" borderId="9" xfId="0" applyNumberFormat="1" applyFont="1" applyBorder="1"/>
    <xf numFmtId="44" fontId="11" fillId="0" borderId="0" xfId="0" applyNumberFormat="1" applyFont="1"/>
    <xf numFmtId="0" fontId="24" fillId="0" borderId="0" xfId="0" applyFont="1"/>
    <xf numFmtId="0" fontId="24" fillId="0" borderId="0" xfId="0" applyFont="1" applyAlignment="1">
      <alignment horizontal="center"/>
    </xf>
    <xf numFmtId="0" fontId="24" fillId="0" borderId="11" xfId="0" applyFont="1" applyBorder="1" applyAlignment="1">
      <alignment horizontal="center"/>
    </xf>
    <xf numFmtId="175" fontId="0" fillId="0" borderId="0" xfId="2" applyNumberFormat="1" applyFont="1" applyBorder="1"/>
    <xf numFmtId="10" fontId="0" fillId="0" borderId="0" xfId="6" applyNumberFormat="1" applyFont="1" applyBorder="1" applyAlignment="1">
      <alignment horizontal="center"/>
    </xf>
    <xf numFmtId="10" fontId="1" fillId="0" borderId="1" xfId="6" applyNumberFormat="1" applyFont="1" applyBorder="1" applyAlignment="1">
      <alignment horizontal="center"/>
    </xf>
    <xf numFmtId="37" fontId="16" fillId="0" borderId="0" xfId="0" applyNumberFormat="1" applyFont="1"/>
    <xf numFmtId="10" fontId="0" fillId="0" borderId="0" xfId="6" applyNumberFormat="1" applyFont="1" applyBorder="1"/>
    <xf numFmtId="10" fontId="0" fillId="0" borderId="0" xfId="0" applyNumberFormat="1"/>
    <xf numFmtId="9" fontId="0" fillId="0" borderId="0" xfId="0" applyNumberFormat="1"/>
    <xf numFmtId="43" fontId="0" fillId="0" borderId="0" xfId="5" applyFont="1"/>
    <xf numFmtId="0" fontId="15" fillId="0" borderId="0" xfId="0" applyFont="1"/>
    <xf numFmtId="0" fontId="18" fillId="0" borderId="0" xfId="0" applyFont="1"/>
    <xf numFmtId="0" fontId="28" fillId="0" borderId="0" xfId="0" applyFont="1" applyAlignment="1">
      <alignment horizontal="center"/>
    </xf>
    <xf numFmtId="44" fontId="1" fillId="0" borderId="0" xfId="4" applyFont="1" applyBorder="1" applyAlignment="1"/>
    <xf numFmtId="44" fontId="1" fillId="0" borderId="0" xfId="0" applyNumberFormat="1" applyFont="1"/>
    <xf numFmtId="176" fontId="0" fillId="0" borderId="0" xfId="0" applyNumberFormat="1"/>
    <xf numFmtId="172" fontId="1" fillId="0" borderId="0" xfId="0" applyNumberFormat="1" applyFont="1"/>
    <xf numFmtId="165" fontId="1" fillId="0" borderId="0" xfId="0" applyNumberFormat="1" applyFont="1" applyAlignment="1">
      <alignment horizontal="left" vertical="center"/>
    </xf>
    <xf numFmtId="0" fontId="1" fillId="0" borderId="4" xfId="0" applyFont="1" applyBorder="1"/>
    <xf numFmtId="0" fontId="1" fillId="0" borderId="5" xfId="0" applyFont="1" applyBorder="1"/>
    <xf numFmtId="166" fontId="1" fillId="0" borderId="6" xfId="6" applyNumberFormat="1" applyFont="1" applyBorder="1" applyAlignment="1"/>
    <xf numFmtId="44" fontId="1" fillId="0" borderId="0" xfId="4" applyFont="1" applyBorder="1"/>
    <xf numFmtId="10" fontId="1" fillId="0" borderId="0" xfId="6" applyNumberFormat="1" applyFont="1" applyBorder="1" applyAlignment="1">
      <alignment horizontal="center"/>
    </xf>
    <xf numFmtId="176" fontId="1" fillId="0" borderId="0" xfId="4" applyNumberFormat="1" applyFont="1" applyBorder="1"/>
    <xf numFmtId="170" fontId="1" fillId="0" borderId="0" xfId="4" applyNumberFormat="1" applyFont="1" applyBorder="1"/>
    <xf numFmtId="165" fontId="1" fillId="0" borderId="0" xfId="5" applyNumberFormat="1" applyFont="1" applyBorder="1" applyAlignment="1"/>
    <xf numFmtId="165" fontId="1" fillId="0" borderId="0" xfId="0" applyNumberFormat="1" applyFont="1"/>
    <xf numFmtId="166" fontId="1" fillId="0" borderId="0" xfId="6" applyNumberFormat="1" applyFont="1"/>
    <xf numFmtId="9" fontId="1" fillId="0" borderId="0" xfId="6" applyFont="1"/>
    <xf numFmtId="171" fontId="1" fillId="0" borderId="0" xfId="4" applyNumberFormat="1" applyFont="1" applyBorder="1"/>
    <xf numFmtId="0" fontId="1" fillId="0" borderId="1" xfId="0" applyFont="1" applyBorder="1"/>
    <xf numFmtId="44" fontId="1" fillId="0" borderId="1" xfId="0" applyNumberFormat="1" applyFont="1" applyBorder="1"/>
    <xf numFmtId="170" fontId="1" fillId="0" borderId="1" xfId="4" applyNumberFormat="1" applyFont="1" applyBorder="1"/>
    <xf numFmtId="44" fontId="1" fillId="0" borderId="1" xfId="4" applyFont="1" applyBorder="1"/>
    <xf numFmtId="9" fontId="1" fillId="0" borderId="1" xfId="6" applyFont="1" applyBorder="1" applyAlignment="1">
      <alignment horizontal="center"/>
    </xf>
    <xf numFmtId="0" fontId="1" fillId="0" borderId="8" xfId="0" applyFont="1" applyBorder="1"/>
    <xf numFmtId="165" fontId="1" fillId="0" borderId="1" xfId="1" applyNumberFormat="1" applyFont="1" applyBorder="1" applyAlignment="1">
      <alignment vertical="center"/>
    </xf>
    <xf numFmtId="37" fontId="14" fillId="0" borderId="12" xfId="0" applyNumberFormat="1" applyFont="1" applyBorder="1" applyAlignment="1">
      <alignment horizontal="center"/>
    </xf>
    <xf numFmtId="37" fontId="14" fillId="0" borderId="13" xfId="0" applyNumberFormat="1" applyFont="1" applyBorder="1" applyAlignment="1">
      <alignment horizontal="center"/>
    </xf>
    <xf numFmtId="37" fontId="14" fillId="0" borderId="13" xfId="0" applyNumberFormat="1" applyFont="1" applyBorder="1"/>
    <xf numFmtId="37" fontId="14" fillId="0" borderId="13" xfId="0" applyNumberFormat="1" applyFont="1" applyBorder="1" applyAlignment="1">
      <alignment horizontal="center" vertical="center"/>
    </xf>
    <xf numFmtId="37" fontId="14" fillId="0" borderId="13" xfId="1" applyNumberFormat="1" applyFont="1" applyBorder="1"/>
    <xf numFmtId="37" fontId="14" fillId="0" borderId="0" xfId="0" applyNumberFormat="1" applyFont="1"/>
    <xf numFmtId="37" fontId="8" fillId="0" borderId="14" xfId="0" applyNumberFormat="1" applyFont="1" applyBorder="1" applyAlignment="1">
      <alignment horizontal="center"/>
    </xf>
    <xf numFmtId="37" fontId="8" fillId="0" borderId="13" xfId="0" applyNumberFormat="1" applyFont="1" applyBorder="1" applyAlignment="1">
      <alignment horizontal="center"/>
    </xf>
    <xf numFmtId="37" fontId="0" fillId="0" borderId="1" xfId="0" applyNumberFormat="1" applyBorder="1" applyAlignment="1">
      <alignment horizontal="center"/>
    </xf>
    <xf numFmtId="169" fontId="0" fillId="0" borderId="0" xfId="0" applyNumberFormat="1"/>
    <xf numFmtId="165" fontId="10" fillId="0" borderId="15" xfId="5" applyNumberFormat="1" applyFont="1" applyBorder="1" applyAlignment="1">
      <alignment horizontal="center"/>
    </xf>
    <xf numFmtId="37" fontId="0" fillId="0" borderId="16" xfId="0" applyNumberFormat="1" applyBorder="1"/>
    <xf numFmtId="165" fontId="10" fillId="0" borderId="2" xfId="5" applyNumberFormat="1" applyFont="1" applyBorder="1"/>
    <xf numFmtId="169" fontId="1" fillId="0" borderId="0" xfId="0" applyNumberFormat="1" applyFont="1" applyAlignment="1">
      <alignment horizontal="left"/>
    </xf>
    <xf numFmtId="165" fontId="10" fillId="0" borderId="7" xfId="5" applyNumberFormat="1" applyFont="1" applyBorder="1"/>
    <xf numFmtId="0" fontId="6" fillId="0" borderId="0" xfId="0" applyFont="1" applyAlignment="1">
      <alignment horizontal="left"/>
    </xf>
    <xf numFmtId="39" fontId="6" fillId="0" borderId="0" xfId="0" applyNumberFormat="1" applyFont="1"/>
    <xf numFmtId="39" fontId="6" fillId="0" borderId="1" xfId="0" applyNumberFormat="1" applyFont="1" applyBorder="1"/>
    <xf numFmtId="39" fontId="6" fillId="0" borderId="10" xfId="0" applyNumberFormat="1" applyFont="1" applyBorder="1"/>
    <xf numFmtId="10" fontId="1" fillId="0" borderId="0" xfId="3" applyNumberFormat="1" applyFont="1" applyBorder="1" applyAlignment="1">
      <alignment horizontal="center"/>
    </xf>
    <xf numFmtId="0" fontId="1" fillId="0" borderId="0" xfId="0" applyFont="1" applyAlignment="1">
      <alignment horizontal="left" vertical="center"/>
    </xf>
    <xf numFmtId="37" fontId="0" fillId="0" borderId="0" xfId="1" applyNumberFormat="1" applyFont="1" applyBorder="1" applyAlignment="1">
      <alignment vertical="center"/>
    </xf>
    <xf numFmtId="37" fontId="1" fillId="0" borderId="1" xfId="0" applyNumberFormat="1" applyFont="1" applyBorder="1" applyAlignment="1">
      <alignment horizontal="center"/>
    </xf>
    <xf numFmtId="42" fontId="0" fillId="0" borderId="0" xfId="1" applyNumberFormat="1" applyFont="1" applyBorder="1" applyAlignment="1">
      <alignment vertical="center"/>
    </xf>
    <xf numFmtId="0" fontId="14" fillId="0" borderId="0" xfId="0" applyFont="1" applyAlignment="1">
      <alignment horizontal="left"/>
    </xf>
    <xf numFmtId="37" fontId="1" fillId="0" borderId="0" xfId="0" applyNumberFormat="1" applyFont="1" applyAlignment="1">
      <alignment horizontal="center"/>
    </xf>
    <xf numFmtId="169" fontId="1" fillId="0" borderId="0" xfId="0" applyNumberFormat="1" applyFont="1"/>
    <xf numFmtId="164" fontId="0" fillId="0" borderId="0" xfId="0" applyNumberFormat="1"/>
    <xf numFmtId="164" fontId="0" fillId="0" borderId="10" xfId="0" applyNumberFormat="1" applyBorder="1"/>
    <xf numFmtId="43" fontId="5" fillId="0" borderId="0" xfId="5" applyFont="1" applyAlignment="1">
      <alignment horizontal="center"/>
    </xf>
    <xf numFmtId="43" fontId="4" fillId="0" borderId="1" xfId="5" applyFont="1" applyBorder="1" applyAlignment="1">
      <alignment horizontal="center"/>
    </xf>
    <xf numFmtId="177" fontId="0" fillId="0" borderId="0" xfId="3" applyNumberFormat="1" applyFont="1"/>
    <xf numFmtId="37" fontId="0" fillId="0" borderId="6" xfId="0" applyNumberFormat="1" applyBorder="1"/>
    <xf numFmtId="42" fontId="10" fillId="0" borderId="0" xfId="5" applyNumberFormat="1" applyFont="1" applyBorder="1"/>
    <xf numFmtId="42" fontId="4" fillId="0" borderId="0" xfId="5" applyNumberFormat="1" applyFont="1"/>
    <xf numFmtId="165" fontId="4" fillId="0" borderId="10" xfId="5" applyNumberFormat="1" applyFont="1" applyBorder="1"/>
    <xf numFmtId="43" fontId="4" fillId="0" borderId="0" xfId="5" quotePrefix="1" applyFont="1" applyAlignment="1">
      <alignment horizontal="right"/>
    </xf>
    <xf numFmtId="10" fontId="4" fillId="0" borderId="0" xfId="3" applyNumberFormat="1" applyFont="1"/>
    <xf numFmtId="169" fontId="11" fillId="0" borderId="4" xfId="0" applyNumberFormat="1" applyFont="1" applyBorder="1" applyAlignment="1">
      <alignment horizontal="center"/>
    </xf>
    <xf numFmtId="169" fontId="27" fillId="0" borderId="0" xfId="0" applyNumberFormat="1" applyFont="1" applyAlignment="1">
      <alignment horizontal="center"/>
    </xf>
    <xf numFmtId="0" fontId="11" fillId="0" borderId="0" xfId="0" applyFont="1" applyAlignment="1">
      <alignment horizontal="left" indent="2"/>
    </xf>
    <xf numFmtId="178" fontId="0" fillId="0" borderId="1" xfId="0" applyNumberFormat="1" applyBorder="1" applyAlignment="1">
      <alignment horizontal="center"/>
    </xf>
    <xf numFmtId="167" fontId="0" fillId="0" borderId="17" xfId="0" applyNumberFormat="1" applyBorder="1"/>
    <xf numFmtId="43" fontId="0" fillId="0" borderId="0" xfId="0" applyNumberFormat="1"/>
    <xf numFmtId="16" fontId="0" fillId="0" borderId="0" xfId="0" quotePrefix="1" applyNumberFormat="1" applyAlignment="1">
      <alignment horizontal="center" vertical="center"/>
    </xf>
    <xf numFmtId="0" fontId="0" fillId="0" borderId="0" xfId="0" quotePrefix="1" applyAlignment="1">
      <alignment horizontal="center" vertical="center"/>
    </xf>
    <xf numFmtId="165" fontId="0" fillId="0" borderId="9" xfId="0" applyNumberFormat="1" applyBorder="1"/>
    <xf numFmtId="37" fontId="11" fillId="0" borderId="11" xfId="0" applyNumberFormat="1" applyFont="1" applyBorder="1"/>
    <xf numFmtId="37" fontId="11" fillId="0" borderId="1" xfId="0" applyNumberFormat="1" applyFont="1" applyBorder="1"/>
    <xf numFmtId="0" fontId="11" fillId="0" borderId="0" xfId="0" applyFont="1" applyAlignment="1">
      <alignment horizontal="left"/>
    </xf>
    <xf numFmtId="165" fontId="0" fillId="0" borderId="4" xfId="0" applyNumberFormat="1" applyBorder="1" applyAlignment="1">
      <alignment horizontal="center" vertical="center"/>
    </xf>
    <xf numFmtId="165" fontId="0" fillId="0" borderId="0" xfId="1" applyNumberFormat="1" applyFont="1" applyBorder="1"/>
    <xf numFmtId="39" fontId="0" fillId="0" borderId="0" xfId="1" applyNumberFormat="1" applyFont="1" applyBorder="1" applyAlignment="1">
      <alignment vertical="center"/>
    </xf>
    <xf numFmtId="164" fontId="0" fillId="0" borderId="0" xfId="1" applyNumberFormat="1" applyFont="1" applyBorder="1" applyAlignment="1">
      <alignment horizontal="center" vertical="center"/>
    </xf>
    <xf numFmtId="165" fontId="0" fillId="0" borderId="4" xfId="1" applyNumberFormat="1" applyFont="1" applyBorder="1"/>
    <xf numFmtId="165" fontId="0" fillId="0" borderId="4" xfId="0" applyNumberFormat="1" applyBorder="1"/>
    <xf numFmtId="165" fontId="0" fillId="0" borderId="0" xfId="1" applyNumberFormat="1" applyFont="1" applyBorder="1" applyAlignment="1"/>
    <xf numFmtId="165" fontId="0" fillId="0" borderId="0" xfId="1" applyNumberFormat="1" applyFont="1" applyBorder="1" applyAlignment="1">
      <alignment horizontal="center"/>
    </xf>
    <xf numFmtId="39" fontId="0" fillId="0" borderId="0" xfId="2" applyNumberFormat="1" applyFont="1" applyBorder="1"/>
    <xf numFmtId="43" fontId="1" fillId="0" borderId="0" xfId="5" applyFont="1"/>
    <xf numFmtId="165" fontId="1" fillId="0" borderId="0" xfId="1" applyNumberFormat="1" applyFont="1" applyBorder="1" applyAlignment="1"/>
    <xf numFmtId="42" fontId="1" fillId="0" borderId="0" xfId="0" applyNumberFormat="1" applyFont="1" applyAlignment="1">
      <alignment vertical="center"/>
    </xf>
    <xf numFmtId="37" fontId="1" fillId="0" borderId="0" xfId="1" applyNumberFormat="1" applyFont="1" applyBorder="1" applyAlignment="1">
      <alignment vertical="center"/>
    </xf>
    <xf numFmtId="37" fontId="1" fillId="0" borderId="0" xfId="0" applyNumberFormat="1" applyFont="1" applyAlignment="1">
      <alignment horizontal="center" vertical="center"/>
    </xf>
    <xf numFmtId="37" fontId="1" fillId="0" borderId="1" xfId="1" applyNumberFormat="1" applyFont="1" applyBorder="1" applyAlignment="1">
      <alignment vertical="center"/>
    </xf>
    <xf numFmtId="37" fontId="1" fillId="0" borderId="11" xfId="0" applyNumberFormat="1" applyFont="1" applyBorder="1" applyAlignment="1">
      <alignment vertical="center"/>
    </xf>
    <xf numFmtId="37" fontId="1" fillId="0" borderId="0" xfId="1" applyNumberFormat="1" applyFont="1" applyBorder="1" applyAlignment="1"/>
    <xf numFmtId="0" fontId="18" fillId="0" borderId="4" xfId="0" applyFont="1" applyBorder="1"/>
    <xf numFmtId="10" fontId="1" fillId="0" borderId="0" xfId="0" applyNumberFormat="1" applyFont="1"/>
    <xf numFmtId="0" fontId="18" fillId="0" borderId="1" xfId="0" applyFont="1" applyBorder="1"/>
    <xf numFmtId="37" fontId="1" fillId="0" borderId="4" xfId="0" applyNumberFormat="1" applyFont="1" applyBorder="1"/>
    <xf numFmtId="165" fontId="1" fillId="0" borderId="0" xfId="0" applyNumberFormat="1" applyFont="1" applyAlignment="1">
      <alignment horizontal="center" vertical="center"/>
    </xf>
    <xf numFmtId="44" fontId="1" fillId="0" borderId="0" xfId="2" applyFont="1" applyBorder="1"/>
    <xf numFmtId="165" fontId="1" fillId="0" borderId="6" xfId="5" applyNumberFormat="1" applyFont="1" applyBorder="1" applyAlignment="1"/>
    <xf numFmtId="165" fontId="1" fillId="0" borderId="0" xfId="5" applyNumberFormat="1" applyFont="1" applyAlignment="1"/>
    <xf numFmtId="43" fontId="1" fillId="0" borderId="0" xfId="5" applyFont="1" applyAlignment="1"/>
    <xf numFmtId="166" fontId="1" fillId="0" borderId="0" xfId="6" applyNumberFormat="1" applyFont="1" applyAlignment="1"/>
    <xf numFmtId="0" fontId="1" fillId="0" borderId="0" xfId="0" applyFont="1" applyAlignment="1">
      <alignment horizontal="center" vertical="center"/>
    </xf>
    <xf numFmtId="177" fontId="1" fillId="0" borderId="0" xfId="3" applyNumberFormat="1" applyFont="1"/>
    <xf numFmtId="171" fontId="1" fillId="0" borderId="0" xfId="2" applyNumberFormat="1" applyFont="1" applyBorder="1"/>
    <xf numFmtId="170" fontId="1" fillId="0" borderId="0" xfId="2" applyNumberFormat="1" applyFont="1" applyBorder="1"/>
    <xf numFmtId="171" fontId="1" fillId="0" borderId="0" xfId="0" applyNumberFormat="1" applyFont="1"/>
    <xf numFmtId="170" fontId="1" fillId="0" borderId="0" xfId="0" applyNumberFormat="1" applyFont="1"/>
    <xf numFmtId="9" fontId="1" fillId="0" borderId="0" xfId="6" applyFont="1" applyAlignment="1"/>
    <xf numFmtId="37" fontId="0" fillId="3" borderId="10" xfId="0" applyNumberFormat="1" applyFill="1" applyBorder="1"/>
    <xf numFmtId="169" fontId="0" fillId="0" borderId="0" xfId="0" applyNumberFormat="1" applyAlignment="1">
      <alignment horizontal="center"/>
    </xf>
    <xf numFmtId="39" fontId="0" fillId="0" borderId="1" xfId="0" applyNumberFormat="1" applyBorder="1"/>
    <xf numFmtId="169" fontId="1" fillId="0" borderId="0" xfId="0" applyNumberFormat="1" applyFont="1" applyAlignment="1">
      <alignment horizontal="center"/>
    </xf>
    <xf numFmtId="39" fontId="1" fillId="3" borderId="0" xfId="0" applyNumberFormat="1" applyFont="1" applyFill="1"/>
    <xf numFmtId="37" fontId="0" fillId="0" borderId="0" xfId="0" applyNumberFormat="1" applyAlignment="1">
      <alignment horizontal="left" indent="1"/>
    </xf>
    <xf numFmtId="37" fontId="0" fillId="0" borderId="0" xfId="1" applyNumberFormat="1" applyFont="1"/>
    <xf numFmtId="37" fontId="0" fillId="0" borderId="1" xfId="1" applyNumberFormat="1" applyFont="1" applyBorder="1"/>
    <xf numFmtId="37" fontId="5" fillId="0" borderId="0" xfId="5" applyNumberFormat="1" applyFont="1" applyAlignment="1">
      <alignment horizontal="center"/>
    </xf>
    <xf numFmtId="37" fontId="1" fillId="0" borderId="0" xfId="5" applyNumberFormat="1" applyFont="1" applyAlignment="1"/>
    <xf numFmtId="37" fontId="5" fillId="0" borderId="0" xfId="5" applyNumberFormat="1" applyFont="1"/>
    <xf numFmtId="37" fontId="1" fillId="0" borderId="0" xfId="5" applyNumberFormat="1" applyFont="1"/>
    <xf numFmtId="37" fontId="4" fillId="0" borderId="0" xfId="5" applyNumberFormat="1" applyFont="1"/>
    <xf numFmtId="37" fontId="1" fillId="0" borderId="0" xfId="6" applyNumberFormat="1" applyFont="1" applyAlignment="1">
      <alignment horizontal="right"/>
    </xf>
    <xf numFmtId="37" fontId="1" fillId="0" borderId="0" xfId="0" applyNumberFormat="1" applyFont="1" applyAlignment="1">
      <alignment horizontal="left" indent="1"/>
    </xf>
    <xf numFmtId="166" fontId="1" fillId="0" borderId="0" xfId="3" applyNumberFormat="1" applyFont="1" applyAlignment="1"/>
    <xf numFmtId="9" fontId="0" fillId="0" borderId="1" xfId="3" applyFont="1" applyBorder="1"/>
    <xf numFmtId="164" fontId="10" fillId="0" borderId="0" xfId="0" applyNumberFormat="1" applyFont="1" applyAlignment="1">
      <alignment horizontal="center" vertical="center"/>
    </xf>
    <xf numFmtId="37" fontId="10" fillId="0" borderId="0" xfId="0" applyNumberFormat="1" applyFont="1" applyAlignment="1">
      <alignment horizontal="center" vertical="center"/>
    </xf>
    <xf numFmtId="37" fontId="10" fillId="0" borderId="0" xfId="1" applyNumberFormat="1" applyFont="1" applyBorder="1" applyAlignment="1">
      <alignment horizontal="center" vertical="center"/>
    </xf>
    <xf numFmtId="164" fontId="1" fillId="0" borderId="0" xfId="0" applyNumberFormat="1" applyFont="1" applyAlignment="1">
      <alignment horizontal="center" vertical="center"/>
    </xf>
    <xf numFmtId="37" fontId="1" fillId="0" borderId="1" xfId="0" applyNumberFormat="1" applyFont="1" applyBorder="1" applyAlignment="1">
      <alignment horizontal="center" vertical="center"/>
    </xf>
    <xf numFmtId="3" fontId="18" fillId="0" borderId="0" xfId="0" applyNumberFormat="1" applyFont="1"/>
    <xf numFmtId="3" fontId="18" fillId="0" borderId="0" xfId="0" applyNumberFormat="1" applyFont="1" applyAlignment="1">
      <alignment vertical="center"/>
    </xf>
    <xf numFmtId="165" fontId="32" fillId="0" borderId="0" xfId="1" applyNumberFormat="1" applyFont="1" applyAlignment="1">
      <alignment vertical="center"/>
    </xf>
    <xf numFmtId="165" fontId="18" fillId="0" borderId="0" xfId="1" applyNumberFormat="1" applyFont="1" applyAlignment="1"/>
    <xf numFmtId="165" fontId="18" fillId="0" borderId="0" xfId="1" quotePrefix="1" applyNumberFormat="1" applyFont="1" applyAlignment="1">
      <alignment vertical="center"/>
    </xf>
    <xf numFmtId="37" fontId="18" fillId="0" borderId="0" xfId="0" applyNumberFormat="1" applyFont="1" applyAlignment="1">
      <alignment vertical="center"/>
    </xf>
    <xf numFmtId="0" fontId="11" fillId="0" borderId="1" xfId="0" applyFont="1" applyBorder="1" applyAlignment="1">
      <alignment horizontal="left" indent="1"/>
    </xf>
    <xf numFmtId="39" fontId="11" fillId="0" borderId="11" xfId="0" applyNumberFormat="1" applyFont="1" applyBorder="1"/>
    <xf numFmtId="0" fontId="11" fillId="0" borderId="11" xfId="0" applyFont="1" applyBorder="1"/>
    <xf numFmtId="0" fontId="11" fillId="0" borderId="11" xfId="0" applyFont="1" applyBorder="1" applyAlignment="1">
      <alignment horizontal="center"/>
    </xf>
    <xf numFmtId="37" fontId="0" fillId="0" borderId="1" xfId="1" applyNumberFormat="1" applyFont="1" applyFill="1" applyBorder="1" applyAlignment="1">
      <alignment vertical="center"/>
    </xf>
    <xf numFmtId="3" fontId="29" fillId="0" borderId="0" xfId="0" applyNumberFormat="1" applyFont="1" applyAlignment="1">
      <alignment horizontal="center"/>
    </xf>
    <xf numFmtId="3" fontId="29" fillId="0" borderId="6" xfId="0" applyNumberFormat="1" applyFont="1" applyBorder="1" applyAlignment="1">
      <alignment horizontal="center"/>
    </xf>
    <xf numFmtId="37" fontId="33" fillId="0" borderId="0" xfId="0" applyNumberFormat="1" applyFont="1"/>
    <xf numFmtId="42" fontId="0" fillId="0" borderId="0" xfId="0" applyNumberFormat="1"/>
    <xf numFmtId="42" fontId="0" fillId="0" borderId="10" xfId="0" applyNumberFormat="1" applyBorder="1"/>
    <xf numFmtId="37" fontId="1" fillId="0" borderId="1" xfId="0" quotePrefix="1" applyNumberFormat="1" applyFont="1" applyBorder="1"/>
    <xf numFmtId="37" fontId="1" fillId="0" borderId="0" xfId="0" quotePrefix="1" applyNumberFormat="1" applyFont="1"/>
    <xf numFmtId="37" fontId="1" fillId="0" borderId="0" xfId="0" quotePrefix="1" applyNumberFormat="1" applyFont="1" applyAlignment="1">
      <alignment horizontal="center"/>
    </xf>
    <xf numFmtId="43" fontId="21" fillId="0" borderId="0" xfId="1" applyFont="1" applyBorder="1" applyAlignment="1">
      <alignment horizontal="center" vertical="center"/>
    </xf>
    <xf numFmtId="3" fontId="14" fillId="0" borderId="0" xfId="0" applyNumberFormat="1" applyFont="1" applyAlignment="1">
      <alignment horizontal="center" vertical="center"/>
    </xf>
    <xf numFmtId="43" fontId="21" fillId="0" borderId="0" xfId="1" applyFont="1" applyBorder="1" applyAlignment="1">
      <alignment horizontal="center" vertical="center"/>
    </xf>
    <xf numFmtId="39" fontId="0" fillId="0" borderId="1" xfId="0" applyNumberFormat="1" applyBorder="1" applyAlignment="1">
      <alignment horizontal="center"/>
    </xf>
    <xf numFmtId="37" fontId="0" fillId="0" borderId="1" xfId="0" applyNumberFormat="1" applyBorder="1" applyAlignment="1">
      <alignment horizontal="center"/>
    </xf>
    <xf numFmtId="37" fontId="1" fillId="0" borderId="1" xfId="5" applyNumberFormat="1" applyFont="1" applyBorder="1" applyAlignment="1">
      <alignment horizontal="center"/>
    </xf>
    <xf numFmtId="43" fontId="1" fillId="0" borderId="1" xfId="5" applyFont="1" applyBorder="1" applyAlignment="1">
      <alignment horizontal="center"/>
    </xf>
    <xf numFmtId="169" fontId="1" fillId="0" borderId="1" xfId="0" applyNumberFormat="1" applyFont="1" applyBorder="1" applyAlignment="1">
      <alignment horizontal="center"/>
    </xf>
    <xf numFmtId="3" fontId="1" fillId="0" borderId="0" xfId="0" applyNumberFormat="1" applyFont="1" applyAlignment="1">
      <alignment horizontal="center"/>
    </xf>
    <xf numFmtId="3" fontId="1" fillId="0" borderId="6" xfId="0" applyNumberFormat="1" applyFont="1" applyBorder="1" applyAlignment="1">
      <alignment horizontal="center"/>
    </xf>
    <xf numFmtId="9" fontId="1" fillId="0" borderId="0" xfId="3" applyFont="1" applyAlignment="1">
      <alignment horizontal="center"/>
    </xf>
    <xf numFmtId="0" fontId="1" fillId="0" borderId="0" xfId="7" applyFont="1" applyAlignment="1">
      <alignment horizontal="center"/>
    </xf>
    <xf numFmtId="0" fontId="1" fillId="0" borderId="1" xfId="7" applyFont="1" applyBorder="1" applyAlignment="1">
      <alignment horizontal="center"/>
    </xf>
    <xf numFmtId="165" fontId="12" fillId="0" borderId="0" xfId="5" applyNumberFormat="1" applyFont="1" applyBorder="1" applyAlignment="1">
      <alignment horizontal="center"/>
    </xf>
    <xf numFmtId="165" fontId="13" fillId="0" borderId="0" xfId="5" applyNumberFormat="1" applyFont="1" applyBorder="1" applyAlignment="1">
      <alignment horizontal="center"/>
    </xf>
    <xf numFmtId="3" fontId="12" fillId="0" borderId="0" xfId="0" applyNumberFormat="1" applyFont="1" applyAlignment="1">
      <alignment horizontal="center" vertical="center"/>
    </xf>
    <xf numFmtId="165" fontId="1" fillId="0" borderId="0" xfId="5" applyNumberFormat="1" applyFont="1" applyBorder="1" applyAlignment="1">
      <alignment horizontal="center"/>
    </xf>
    <xf numFmtId="169" fontId="0" fillId="0" borderId="1" xfId="0" applyNumberFormat="1" applyBorder="1" applyAlignment="1">
      <alignment horizontal="center"/>
    </xf>
    <xf numFmtId="0" fontId="6" fillId="0" borderId="4" xfId="0" applyFont="1" applyBorder="1" applyAlignment="1">
      <alignment horizontal="center"/>
    </xf>
    <xf numFmtId="3" fontId="6" fillId="0" borderId="0" xfId="0" applyNumberFormat="1" applyFont="1" applyAlignment="1">
      <alignment horizontal="center" vertical="center"/>
    </xf>
    <xf numFmtId="0" fontId="24" fillId="0" borderId="1" xfId="0" applyFont="1" applyBorder="1" applyAlignment="1">
      <alignment horizontal="center"/>
    </xf>
    <xf numFmtId="0" fontId="25" fillId="0" borderId="0" xfId="0" applyFont="1" applyAlignment="1">
      <alignment horizontal="center"/>
    </xf>
    <xf numFmtId="3" fontId="25" fillId="0" borderId="0" xfId="0" applyNumberFormat="1" applyFont="1" applyAlignment="1">
      <alignment horizontal="center" vertical="center"/>
    </xf>
    <xf numFmtId="0" fontId="14" fillId="0" borderId="0" xfId="0" applyFont="1" applyAlignment="1">
      <alignment horizontal="center"/>
    </xf>
    <xf numFmtId="0" fontId="1" fillId="0" borderId="1" xfId="0" applyFont="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center"/>
    </xf>
    <xf numFmtId="3" fontId="6" fillId="0" borderId="2" xfId="0" applyNumberFormat="1" applyFont="1" applyBorder="1" applyAlignment="1">
      <alignment horizontal="center"/>
    </xf>
    <xf numFmtId="3" fontId="6" fillId="0" borderId="0" xfId="0" applyNumberFormat="1" applyFont="1" applyAlignment="1">
      <alignment horizontal="center"/>
    </xf>
    <xf numFmtId="0" fontId="24" fillId="0" borderId="11" xfId="0" applyFont="1" applyBorder="1" applyAlignment="1">
      <alignment horizontal="center"/>
    </xf>
    <xf numFmtId="0" fontId="29" fillId="0" borderId="0" xfId="0" applyFont="1" applyAlignment="1">
      <alignment horizontal="center"/>
    </xf>
    <xf numFmtId="0" fontId="29" fillId="0" borderId="6" xfId="0" applyFont="1" applyBorder="1" applyAlignment="1">
      <alignment horizontal="center"/>
    </xf>
    <xf numFmtId="0" fontId="30" fillId="0" borderId="0" xfId="0" applyFont="1" applyAlignment="1">
      <alignment horizontal="center"/>
    </xf>
    <xf numFmtId="0" fontId="30" fillId="0" borderId="6" xfId="0" applyFont="1" applyBorder="1" applyAlignment="1">
      <alignment horizontal="center"/>
    </xf>
    <xf numFmtId="3" fontId="29" fillId="0" borderId="0" xfId="0" applyNumberFormat="1" applyFont="1" applyAlignment="1">
      <alignment horizontal="center"/>
    </xf>
    <xf numFmtId="3" fontId="29" fillId="0" borderId="6" xfId="0" applyNumberFormat="1" applyFont="1" applyBorder="1" applyAlignment="1">
      <alignment horizontal="center"/>
    </xf>
    <xf numFmtId="0" fontId="22" fillId="0" borderId="0" xfId="0" applyFont="1" applyAlignment="1">
      <alignment horizontal="center"/>
    </xf>
    <xf numFmtId="0" fontId="23" fillId="0" borderId="0" xfId="0" applyFont="1" applyAlignment="1">
      <alignment horizontal="center"/>
    </xf>
    <xf numFmtId="3" fontId="22" fillId="0" borderId="0" xfId="0" applyNumberFormat="1" applyFont="1" applyAlignment="1">
      <alignment horizontal="center"/>
    </xf>
    <xf numFmtId="0" fontId="24" fillId="0" borderId="0" xfId="0" applyFont="1" applyAlignment="1">
      <alignment horizontal="center"/>
    </xf>
    <xf numFmtId="37" fontId="23" fillId="0" borderId="0" xfId="0" applyNumberFormat="1" applyFont="1" applyAlignment="1">
      <alignment horizontal="center"/>
    </xf>
    <xf numFmtId="37" fontId="22" fillId="0" borderId="0" xfId="0" applyNumberFormat="1" applyFont="1" applyAlignment="1">
      <alignment horizontal="center"/>
    </xf>
    <xf numFmtId="37" fontId="22" fillId="0" borderId="4" xfId="0" applyNumberFormat="1" applyFont="1" applyBorder="1" applyAlignment="1">
      <alignment horizontal="center"/>
    </xf>
    <xf numFmtId="0" fontId="1" fillId="0" borderId="11" xfId="0" applyFont="1" applyBorder="1" applyAlignment="1">
      <alignment horizontal="center"/>
    </xf>
    <xf numFmtId="37" fontId="1" fillId="0" borderId="1" xfId="0" applyNumberFormat="1" applyFont="1" applyBorder="1" applyAlignment="1">
      <alignment horizontal="center"/>
    </xf>
    <xf numFmtId="165" fontId="1" fillId="0" borderId="0" xfId="1" applyNumberFormat="1" applyFont="1" applyFill="1" applyAlignment="1">
      <alignment horizontal="center"/>
    </xf>
    <xf numFmtId="165" fontId="1" fillId="0" borderId="0" xfId="1" applyNumberFormat="1" applyFont="1" applyFill="1" applyBorder="1" applyAlignment="1">
      <alignment horizontal="center"/>
    </xf>
    <xf numFmtId="165" fontId="1" fillId="0" borderId="1" xfId="1" applyNumberFormat="1" applyFont="1" applyFill="1" applyBorder="1" applyAlignment="1">
      <alignment horizontal="center"/>
    </xf>
    <xf numFmtId="165" fontId="1" fillId="0" borderId="0" xfId="1" applyNumberFormat="1" applyFont="1" applyFill="1"/>
    <xf numFmtId="165" fontId="1" fillId="0" borderId="1" xfId="1" applyNumberFormat="1" applyFont="1" applyFill="1" applyBorder="1"/>
    <xf numFmtId="165" fontId="1" fillId="0" borderId="0" xfId="1" applyNumberFormat="1" applyFont="1" applyFill="1" applyBorder="1"/>
    <xf numFmtId="165" fontId="1" fillId="0" borderId="10" xfId="1" applyNumberFormat="1" applyFont="1" applyFill="1" applyBorder="1"/>
    <xf numFmtId="165" fontId="1" fillId="0" borderId="1" xfId="1" applyNumberFormat="1" applyFont="1" applyFill="1" applyBorder="1" applyAlignment="1">
      <alignment horizontal="center"/>
    </xf>
    <xf numFmtId="0" fontId="1" fillId="0" borderId="0" xfId="0" applyFont="1" applyBorder="1" applyAlignment="1">
      <alignment horizontal="center"/>
    </xf>
    <xf numFmtId="165" fontId="1" fillId="0" borderId="0" xfId="1" applyNumberFormat="1" applyFont="1" applyFill="1" applyAlignment="1">
      <alignment horizontal="justify" wrapText="1"/>
    </xf>
    <xf numFmtId="165" fontId="19" fillId="0" borderId="0" xfId="1" applyNumberFormat="1" applyFont="1" applyFill="1" applyAlignment="1">
      <alignment horizontal="center"/>
    </xf>
    <xf numFmtId="165" fontId="19" fillId="0" borderId="0" xfId="1" applyNumberFormat="1" applyFont="1" applyFill="1" applyBorder="1"/>
    <xf numFmtId="167" fontId="1" fillId="0" borderId="10" xfId="3" applyNumberFormat="1" applyFont="1" applyFill="1" applyBorder="1"/>
    <xf numFmtId="167" fontId="1" fillId="0" borderId="0" xfId="3" applyNumberFormat="1" applyFont="1" applyFill="1"/>
    <xf numFmtId="167" fontId="1" fillId="0" borderId="0" xfId="6" applyNumberFormat="1" applyFont="1" applyFill="1"/>
    <xf numFmtId="167" fontId="1" fillId="0" borderId="1" xfId="6" applyNumberFormat="1" applyFont="1" applyFill="1" applyBorder="1"/>
    <xf numFmtId="167" fontId="16" fillId="0" borderId="0" xfId="6" applyNumberFormat="1" applyFont="1" applyFill="1"/>
    <xf numFmtId="3" fontId="14" fillId="0" borderId="0" xfId="0" applyNumberFormat="1" applyFont="1"/>
    <xf numFmtId="167" fontId="14" fillId="0" borderId="0" xfId="6" applyNumberFormat="1" applyFont="1" applyFill="1"/>
    <xf numFmtId="167" fontId="1" fillId="0" borderId="1" xfId="0" applyNumberFormat="1" applyFont="1" applyBorder="1"/>
    <xf numFmtId="37" fontId="1" fillId="0" borderId="9" xfId="0" applyNumberFormat="1" applyFont="1" applyBorder="1"/>
    <xf numFmtId="165" fontId="1" fillId="0" borderId="0" xfId="1" applyNumberFormat="1" applyFont="1" applyFill="1" applyBorder="1" applyAlignment="1"/>
    <xf numFmtId="165" fontId="1" fillId="0" borderId="0" xfId="1" applyNumberFormat="1" applyFont="1" applyFill="1" applyAlignment="1"/>
    <xf numFmtId="164" fontId="1" fillId="0" borderId="0" xfId="0" applyNumberFormat="1" applyFont="1" applyBorder="1" applyAlignment="1">
      <alignment vertical="center"/>
    </xf>
    <xf numFmtId="3" fontId="1" fillId="0" borderId="0" xfId="0" applyNumberFormat="1" applyFont="1" applyBorder="1"/>
    <xf numFmtId="37" fontId="1" fillId="0" borderId="0" xfId="0" applyNumberFormat="1" applyFont="1" applyBorder="1" applyAlignment="1">
      <alignment vertical="center"/>
    </xf>
    <xf numFmtId="37" fontId="1" fillId="0" borderId="0" xfId="0" applyNumberFormat="1" applyFont="1" applyBorder="1"/>
    <xf numFmtId="39" fontId="1" fillId="0" borderId="0" xfId="0" applyNumberFormat="1" applyFont="1" applyAlignment="1">
      <alignment horizontal="left"/>
    </xf>
    <xf numFmtId="39" fontId="1" fillId="0" borderId="10" xfId="0" applyNumberFormat="1" applyFont="1" applyBorder="1"/>
    <xf numFmtId="39" fontId="1" fillId="0" borderId="1" xfId="0" applyNumberFormat="1" applyFont="1" applyBorder="1"/>
    <xf numFmtId="39" fontId="1" fillId="0" borderId="0" xfId="0" applyNumberFormat="1" applyFont="1" applyBorder="1" applyAlignment="1">
      <alignment horizontal="center"/>
    </xf>
    <xf numFmtId="3" fontId="1" fillId="0" borderId="0" xfId="0" applyNumberFormat="1" applyFont="1" applyBorder="1" applyAlignment="1">
      <alignment vertical="center"/>
    </xf>
    <xf numFmtId="0" fontId="1" fillId="0" borderId="0" xfId="0" applyFont="1" applyBorder="1"/>
    <xf numFmtId="9" fontId="1" fillId="0" borderId="0" xfId="0" applyNumberFormat="1" applyFont="1" applyBorder="1"/>
    <xf numFmtId="37" fontId="1" fillId="0" borderId="0" xfId="0" applyNumberFormat="1" applyFont="1" applyBorder="1" applyAlignment="1">
      <alignment horizontal="left"/>
    </xf>
    <xf numFmtId="42" fontId="1" fillId="0" borderId="0" xfId="0" applyNumberFormat="1" applyFont="1" applyBorder="1"/>
  </cellXfs>
  <cellStyles count="8">
    <cellStyle name="Comma" xfId="1" builtinId="3"/>
    <cellStyle name="Comma 2" xfId="5" xr:uid="{00000000-0005-0000-0000-000001000000}"/>
    <cellStyle name="Currency" xfId="2" builtinId="4"/>
    <cellStyle name="Currency 2" xfId="4" xr:uid="{00000000-0005-0000-0000-000003000000}"/>
    <cellStyle name="Normal" xfId="0" builtinId="0"/>
    <cellStyle name="Normal_Dep-Analysis-03" xfId="7" xr:uid="{0D3280E2-549C-4B4F-9C99-95B528EDF025}"/>
    <cellStyle name="Percent" xfId="3" builtinId="5"/>
    <cellStyle name="Percent 2" xfId="6" xr:uid="{00000000-0005-0000-0000-000006000000}"/>
  </cellStyles>
  <dxfs count="0"/>
  <tableStyles count="0" defaultTableStyle="TableStyleMedium9" defaultPivotStyle="PivotStyleLight16"/>
  <colors>
    <mruColors>
      <color rgb="FFFFFFCC"/>
      <color rgb="FF59B589"/>
      <color rgb="FFFFFF99"/>
      <color rgb="FFCCFFCC"/>
      <color rgb="FFFFCCFF"/>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Robert Miller" id="{DD7A8EE6-4FF5-4352-96DD-2AA6D3FAD1AA}" userId="4620783bd5d64abe"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1" dT="2024-12-30T22:59:58.55" personId="{DD7A8EE6-4FF5-4352-96DD-2AA6D3FAD1AA}" id="{25261DFE-94AC-474F-AFC3-A2E6114452F0}">
    <text>These names need to be redacted prior to submission to KYPSC.</text>
  </threadedComment>
</ThreadedComments>
</file>

<file path=xl/threadedComments/threadedComment2.xml><?xml version="1.0" encoding="utf-8"?>
<ThreadedComments xmlns="http://schemas.microsoft.com/office/spreadsheetml/2018/threadedcomments" xmlns:x="http://schemas.openxmlformats.org/spreadsheetml/2006/main">
  <threadedComment ref="A36" dT="2024-12-30T22:59:58.55" personId="{DD7A8EE6-4FF5-4352-96DD-2AA6D3FAD1AA}" id="{E90587F9-814C-48F4-ADA3-78B7F206A70A}">
    <text>These names need to be redacted prior to submission to KYPSC.</text>
  </threadedComment>
  <threadedComment ref="L67" dT="2024-12-30T23:03:21.64" personId="{DD7A8EE6-4FF5-4352-96DD-2AA6D3FAD1AA}" id="{6A9E69BF-C423-4C34-A88B-DB357825C9AA}">
    <text>At first glance, this adjustment looks to be much larger than seems appropriate.  Are you certain that you are making an apples to apples comparison?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H67"/>
  <sheetViews>
    <sheetView showGridLines="0" topLeftCell="I46" zoomScale="142" zoomScaleNormal="142" workbookViewId="0">
      <selection activeCell="Q10" sqref="Q10"/>
    </sheetView>
  </sheetViews>
  <sheetFormatPr defaultColWidth="3.77734375" defaultRowHeight="15" x14ac:dyDescent="0.2"/>
  <cols>
    <col min="1" max="2" width="3.77734375" style="30"/>
    <col min="3" max="5" width="3.77734375" style="94"/>
    <col min="6" max="6" width="31.218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14.77734375" style="94" customWidth="1"/>
    <col min="18" max="18" width="1.77734375" style="94" customWidth="1"/>
    <col min="19" max="19" width="3.77734375" style="90" customWidth="1"/>
    <col min="20" max="20" width="1.77734375" style="90" customWidth="1"/>
    <col min="21" max="21" width="14.77734375" style="94" customWidth="1"/>
    <col min="22" max="22" width="3.77734375" style="94"/>
    <col min="23" max="23" width="3.77734375" style="111"/>
    <col min="24" max="24" width="3.77734375" style="402"/>
    <col min="25" max="25" width="3.77734375" style="95"/>
    <col min="26" max="268" width="3.77734375" style="94"/>
    <col min="269" max="16384" width="3.77734375" style="30"/>
  </cols>
  <sheetData>
    <row r="1" spans="2:32" x14ac:dyDescent="0.2">
      <c r="B1" s="30" t="s">
        <v>287</v>
      </c>
      <c r="F1" s="94" t="s">
        <v>290</v>
      </c>
    </row>
    <row r="5" spans="2:32" ht="6.95" customHeight="1" x14ac:dyDescent="0.2">
      <c r="B5" s="70"/>
      <c r="C5" s="91"/>
      <c r="D5" s="91"/>
      <c r="E5" s="91"/>
      <c r="F5" s="91"/>
      <c r="G5" s="91"/>
      <c r="H5" s="91"/>
      <c r="I5" s="91"/>
      <c r="J5" s="91"/>
      <c r="K5" s="92"/>
      <c r="L5" s="91"/>
      <c r="M5" s="91"/>
      <c r="N5" s="91"/>
      <c r="O5" s="91"/>
      <c r="P5" s="91"/>
      <c r="Q5" s="91"/>
      <c r="R5" s="91"/>
      <c r="S5" s="92"/>
      <c r="T5" s="92"/>
      <c r="U5" s="91"/>
      <c r="V5" s="93"/>
    </row>
    <row r="6" spans="2:32" ht="15.75" x14ac:dyDescent="0.2">
      <c r="B6" s="71"/>
      <c r="C6" s="422" t="s">
        <v>20</v>
      </c>
      <c r="D6" s="422"/>
      <c r="E6" s="422"/>
      <c r="F6" s="422"/>
      <c r="G6" s="422"/>
      <c r="H6" s="422"/>
      <c r="I6" s="422"/>
      <c r="J6" s="422"/>
      <c r="K6" s="422"/>
      <c r="L6" s="422"/>
      <c r="M6" s="422"/>
      <c r="N6" s="422"/>
      <c r="O6" s="422"/>
      <c r="P6" s="422"/>
      <c r="Q6" s="422"/>
      <c r="R6" s="422"/>
      <c r="S6" s="422"/>
      <c r="T6" s="422"/>
      <c r="U6" s="422"/>
      <c r="V6" s="97"/>
      <c r="X6" s="403"/>
      <c r="Y6" s="99"/>
      <c r="Z6" s="98"/>
      <c r="AA6" s="98"/>
      <c r="AB6" s="98"/>
      <c r="AC6" s="98"/>
    </row>
    <row r="7" spans="2:32" ht="18.75" customHeight="1" x14ac:dyDescent="0.2">
      <c r="B7" s="71"/>
      <c r="C7" s="422" t="str">
        <f>F1</f>
        <v>Western Rockcastle Association</v>
      </c>
      <c r="D7" s="422"/>
      <c r="E7" s="422"/>
      <c r="F7" s="422"/>
      <c r="G7" s="422"/>
      <c r="H7" s="422"/>
      <c r="I7" s="422"/>
      <c r="J7" s="422"/>
      <c r="K7" s="422"/>
      <c r="L7" s="422"/>
      <c r="M7" s="422"/>
      <c r="N7" s="422"/>
      <c r="O7" s="422"/>
      <c r="P7" s="422"/>
      <c r="Q7" s="422"/>
      <c r="R7" s="422"/>
      <c r="S7" s="422"/>
      <c r="T7" s="422"/>
      <c r="U7" s="422"/>
      <c r="V7" s="100"/>
      <c r="X7" s="270"/>
      <c r="Y7" s="99"/>
      <c r="Z7" s="96"/>
      <c r="AA7" s="96"/>
      <c r="AB7" s="96"/>
      <c r="AC7" s="96"/>
      <c r="AD7" s="96"/>
      <c r="AE7" s="96"/>
      <c r="AF7" s="96"/>
    </row>
    <row r="8" spans="2:32" ht="6.95" customHeight="1" x14ac:dyDescent="0.2">
      <c r="B8" s="72"/>
      <c r="C8" s="101"/>
      <c r="D8" s="101"/>
      <c r="E8" s="101"/>
      <c r="F8" s="101"/>
      <c r="G8" s="101"/>
      <c r="H8" s="101"/>
      <c r="I8" s="101"/>
      <c r="J8" s="101"/>
      <c r="K8" s="101"/>
      <c r="L8" s="101"/>
      <c r="M8" s="101"/>
      <c r="N8" s="101"/>
      <c r="O8" s="101"/>
      <c r="P8" s="101"/>
      <c r="Q8" s="101"/>
      <c r="R8" s="101"/>
      <c r="S8" s="101"/>
      <c r="T8" s="101"/>
      <c r="U8" s="101"/>
      <c r="V8" s="102"/>
      <c r="X8" s="270"/>
      <c r="Y8" s="99"/>
      <c r="Z8" s="96"/>
      <c r="AA8" s="96"/>
      <c r="AB8" s="96"/>
      <c r="AC8" s="96"/>
      <c r="AD8" s="96"/>
      <c r="AE8" s="96"/>
      <c r="AF8" s="96"/>
    </row>
    <row r="9" spans="2:32" ht="6.95" customHeight="1" x14ac:dyDescent="0.2">
      <c r="B9" s="71"/>
      <c r="C9" s="98"/>
      <c r="D9" s="98"/>
      <c r="E9" s="98"/>
      <c r="F9" s="98"/>
      <c r="G9" s="103"/>
      <c r="H9" s="103"/>
      <c r="I9" s="103"/>
      <c r="J9" s="103"/>
      <c r="K9" s="103"/>
      <c r="L9" s="103"/>
      <c r="M9" s="103"/>
      <c r="N9" s="103"/>
      <c r="O9" s="103"/>
      <c r="P9" s="103"/>
      <c r="Q9" s="103"/>
      <c r="R9" s="103"/>
      <c r="S9" s="103"/>
      <c r="T9" s="103"/>
      <c r="U9" s="103"/>
      <c r="V9" s="104"/>
      <c r="X9" s="403"/>
      <c r="Y9" s="99"/>
      <c r="Z9" s="98"/>
      <c r="AA9" s="98"/>
      <c r="AB9" s="98"/>
      <c r="AC9" s="98"/>
    </row>
    <row r="10" spans="2:32" ht="15.75" x14ac:dyDescent="0.2">
      <c r="B10" s="71"/>
      <c r="C10" s="98"/>
      <c r="D10" s="98"/>
      <c r="E10" s="98"/>
      <c r="F10" s="98"/>
      <c r="G10" s="96" t="s">
        <v>452</v>
      </c>
      <c r="H10" s="103"/>
      <c r="I10" s="96" t="s">
        <v>517</v>
      </c>
      <c r="J10" s="96"/>
      <c r="K10" s="96"/>
      <c r="L10" s="96"/>
      <c r="M10" s="96" t="s">
        <v>519</v>
      </c>
      <c r="N10" s="103"/>
      <c r="O10" s="96" t="s">
        <v>597</v>
      </c>
      <c r="P10" s="103"/>
      <c r="Q10" s="96"/>
      <c r="R10" s="103"/>
      <c r="S10" s="96"/>
      <c r="T10" s="103"/>
      <c r="U10" s="96"/>
      <c r="V10" s="104"/>
      <c r="X10" s="111"/>
      <c r="Y10" s="99"/>
      <c r="Z10" s="99"/>
      <c r="AA10" s="98"/>
      <c r="AB10" s="98"/>
      <c r="AC10" s="98"/>
    </row>
    <row r="11" spans="2:32" ht="15.75" x14ac:dyDescent="0.2">
      <c r="B11" s="71"/>
      <c r="C11" s="98"/>
      <c r="D11" s="98"/>
      <c r="E11" s="98"/>
      <c r="F11" s="98"/>
      <c r="G11" s="101" t="s">
        <v>48</v>
      </c>
      <c r="H11" s="103"/>
      <c r="I11" s="101" t="s">
        <v>518</v>
      </c>
      <c r="J11" s="96"/>
      <c r="K11" s="101" t="s">
        <v>33</v>
      </c>
      <c r="L11" s="96"/>
      <c r="M11" s="101" t="s">
        <v>48</v>
      </c>
      <c r="N11" s="103"/>
      <c r="O11" s="101" t="s">
        <v>19</v>
      </c>
      <c r="P11" s="103"/>
      <c r="Q11" s="101" t="s">
        <v>596</v>
      </c>
      <c r="R11" s="103"/>
      <c r="S11" s="101" t="s">
        <v>33</v>
      </c>
      <c r="T11" s="103"/>
      <c r="U11" s="101" t="s">
        <v>47</v>
      </c>
      <c r="V11" s="104"/>
      <c r="X11" s="111"/>
      <c r="Y11" s="99"/>
      <c r="Z11" s="99"/>
      <c r="AA11" s="98"/>
      <c r="AB11" s="98"/>
      <c r="AC11" s="98"/>
    </row>
    <row r="12" spans="2:32" x14ac:dyDescent="0.2">
      <c r="B12" s="71"/>
      <c r="C12" s="105" t="s">
        <v>2</v>
      </c>
      <c r="D12" s="105"/>
      <c r="E12" s="98"/>
      <c r="F12" s="98"/>
      <c r="G12" s="98"/>
      <c r="H12" s="98"/>
      <c r="I12" s="98"/>
      <c r="J12" s="98"/>
      <c r="K12" s="106"/>
      <c r="L12" s="98"/>
      <c r="M12" s="98"/>
      <c r="N12" s="98"/>
      <c r="P12" s="98"/>
      <c r="R12" s="98"/>
      <c r="S12" s="106"/>
      <c r="T12" s="106"/>
      <c r="U12" s="98"/>
      <c r="V12" s="107"/>
      <c r="X12" s="111"/>
      <c r="Y12" s="99"/>
      <c r="Z12" s="99"/>
      <c r="AA12" s="98"/>
      <c r="AB12" s="98"/>
      <c r="AC12" s="98"/>
    </row>
    <row r="13" spans="2:32" x14ac:dyDescent="0.2">
      <c r="B13" s="71"/>
      <c r="C13" s="98"/>
      <c r="D13" s="98"/>
      <c r="E13" s="98" t="s">
        <v>558</v>
      </c>
      <c r="F13" s="98"/>
      <c r="G13" s="183">
        <v>2070082</v>
      </c>
      <c r="H13" s="108"/>
      <c r="I13" s="108">
        <f>ROUND('Adj Rev to Reflect Audit'!G14,0)</f>
        <v>-98855</v>
      </c>
      <c r="J13" s="108"/>
      <c r="K13" s="397" t="s">
        <v>499</v>
      </c>
      <c r="L13" s="108"/>
      <c r="M13" s="108">
        <f>SUM(G13,I13)</f>
        <v>1971227</v>
      </c>
      <c r="N13" s="108"/>
      <c r="O13" s="183">
        <f>'BA CY 2023 Rates'!H13</f>
        <v>206302.85000000009</v>
      </c>
      <c r="P13" s="108"/>
      <c r="Q13" s="183"/>
      <c r="R13" s="108"/>
      <c r="S13" s="109" t="s">
        <v>501</v>
      </c>
      <c r="T13" s="109"/>
      <c r="V13" s="110"/>
      <c r="W13" s="111" t="s">
        <v>499</v>
      </c>
      <c r="X13" s="111" t="s">
        <v>511</v>
      </c>
      <c r="Y13" s="99"/>
      <c r="Z13" s="99"/>
      <c r="AA13" s="98"/>
      <c r="AB13" s="98"/>
      <c r="AC13" s="98"/>
    </row>
    <row r="14" spans="2:32" x14ac:dyDescent="0.2">
      <c r="B14" s="71"/>
      <c r="C14" s="98"/>
      <c r="D14" s="98"/>
      <c r="E14" s="30"/>
      <c r="F14" s="98"/>
      <c r="G14" s="114"/>
      <c r="H14" s="114"/>
      <c r="I14" s="114"/>
      <c r="J14" s="114"/>
      <c r="K14" s="398"/>
      <c r="L14" s="114"/>
      <c r="M14" s="114"/>
      <c r="N14" s="114"/>
      <c r="O14" s="114">
        <f>'CN 2023-000334 Rates'!H13</f>
        <v>82849.939999999944</v>
      </c>
      <c r="P14" s="114"/>
      <c r="Q14" s="114"/>
      <c r="R14" s="114"/>
      <c r="S14" s="115" t="s">
        <v>502</v>
      </c>
      <c r="T14" s="115"/>
      <c r="U14" s="183">
        <f>SUM(M13,O13,O14)</f>
        <v>2260379.79</v>
      </c>
      <c r="V14" s="110"/>
      <c r="W14" s="111" t="s">
        <v>501</v>
      </c>
      <c r="X14" s="111" t="s">
        <v>461</v>
      </c>
      <c r="Y14" s="99"/>
      <c r="Z14" s="99"/>
      <c r="AA14" s="98"/>
      <c r="AB14" s="98"/>
      <c r="AC14" s="98"/>
    </row>
    <row r="15" spans="2:32" x14ac:dyDescent="0.2">
      <c r="B15" s="71"/>
      <c r="C15" s="98"/>
      <c r="D15" s="98"/>
      <c r="E15" s="98" t="s">
        <v>27</v>
      </c>
      <c r="F15" s="98"/>
      <c r="G15" s="114"/>
      <c r="H15" s="114"/>
      <c r="I15" s="114"/>
      <c r="J15" s="114"/>
      <c r="K15" s="398"/>
      <c r="L15" s="114"/>
      <c r="M15" s="114"/>
      <c r="N15" s="114"/>
      <c r="O15" s="114"/>
      <c r="P15" s="114"/>
      <c r="Q15" s="114"/>
      <c r="R15" s="114"/>
      <c r="S15" s="115"/>
      <c r="T15" s="115"/>
      <c r="U15" s="183"/>
      <c r="V15" s="110"/>
      <c r="W15" s="111" t="s">
        <v>502</v>
      </c>
      <c r="X15" s="111" t="s">
        <v>460</v>
      </c>
      <c r="Y15" s="99"/>
      <c r="Z15" s="99"/>
      <c r="AA15" s="98"/>
      <c r="AB15" s="98"/>
      <c r="AC15" s="98"/>
    </row>
    <row r="16" spans="2:32" x14ac:dyDescent="0.2">
      <c r="B16" s="71"/>
      <c r="C16" s="98"/>
      <c r="D16" s="98"/>
      <c r="E16" s="98"/>
      <c r="F16" s="98" t="s">
        <v>25</v>
      </c>
      <c r="G16" s="112">
        <f>'SAO - DSC'!H19</f>
        <v>0</v>
      </c>
      <c r="H16" s="112"/>
      <c r="I16" s="112">
        <f>ROUND('Adj Rev to Reflect Audit'!G15,0)</f>
        <v>6986</v>
      </c>
      <c r="J16" s="112"/>
      <c r="K16" s="399" t="s">
        <v>499</v>
      </c>
      <c r="L16" s="112"/>
      <c r="M16" s="112">
        <f>SUM(G16,I16)</f>
        <v>6986</v>
      </c>
      <c r="N16" s="112"/>
      <c r="O16" s="112"/>
      <c r="P16" s="112"/>
      <c r="Q16" s="112"/>
      <c r="R16" s="112"/>
      <c r="S16" s="115"/>
      <c r="T16" s="115"/>
      <c r="U16" s="112">
        <f>SUM(M16,O16)</f>
        <v>6986</v>
      </c>
      <c r="V16" s="113"/>
      <c r="X16" s="111"/>
      <c r="Y16" s="99"/>
      <c r="Z16" s="116"/>
      <c r="AA16" s="98"/>
      <c r="AB16" s="98"/>
      <c r="AC16" s="98"/>
    </row>
    <row r="17" spans="2:29" x14ac:dyDescent="0.2">
      <c r="B17" s="71"/>
      <c r="C17" s="98"/>
      <c r="D17" s="98"/>
      <c r="E17" s="98"/>
      <c r="F17" s="98" t="s">
        <v>26</v>
      </c>
      <c r="G17" s="112">
        <v>114496</v>
      </c>
      <c r="H17" s="112"/>
      <c r="I17" s="112">
        <f>ROUND('Adj Rev to Reflect Audit'!G16,0)</f>
        <v>89885</v>
      </c>
      <c r="J17" s="112"/>
      <c r="K17" s="399" t="s">
        <v>499</v>
      </c>
      <c r="L17" s="112"/>
      <c r="M17" s="112">
        <f>SUM(G17,I17)</f>
        <v>204381</v>
      </c>
      <c r="N17" s="112"/>
      <c r="O17" s="112">
        <f>'Warrenty Reimb'!I7</f>
        <v>-204381</v>
      </c>
      <c r="P17" s="112"/>
      <c r="Q17" s="112"/>
      <c r="R17" s="112"/>
      <c r="S17" s="115" t="s">
        <v>503</v>
      </c>
      <c r="T17" s="115"/>
      <c r="U17" s="112">
        <f t="shared" ref="U17:U18" si="0">SUM(M17,O17)</f>
        <v>0</v>
      </c>
      <c r="V17" s="113"/>
      <c r="W17" s="111" t="s">
        <v>503</v>
      </c>
      <c r="X17" s="111" t="s">
        <v>561</v>
      </c>
      <c r="Z17" s="117"/>
      <c r="AA17" s="118"/>
      <c r="AB17" s="98"/>
      <c r="AC17" s="98"/>
    </row>
    <row r="18" spans="2:29" ht="17.25" x14ac:dyDescent="0.2">
      <c r="B18" s="71"/>
      <c r="C18" s="98"/>
      <c r="D18" s="98"/>
      <c r="E18" s="98"/>
      <c r="F18" s="30" t="s">
        <v>56</v>
      </c>
      <c r="G18" s="119">
        <f>'SAO - DSC'!H21</f>
        <v>0</v>
      </c>
      <c r="H18" s="112"/>
      <c r="I18" s="112">
        <f>ROUND('Adj Rev to Reflect Audit'!G17,0)</f>
        <v>1983</v>
      </c>
      <c r="J18" s="112"/>
      <c r="K18" s="399" t="s">
        <v>499</v>
      </c>
      <c r="L18" s="112"/>
      <c r="M18" s="112">
        <f>SUM(G18,I18)</f>
        <v>1983</v>
      </c>
      <c r="N18" s="112"/>
      <c r="O18" s="119"/>
      <c r="P18" s="112"/>
      <c r="Q18" s="119"/>
      <c r="R18" s="112"/>
      <c r="S18" s="115"/>
      <c r="T18" s="115"/>
      <c r="U18" s="119">
        <f t="shared" si="0"/>
        <v>1983</v>
      </c>
      <c r="V18" s="120"/>
      <c r="X18" s="111"/>
      <c r="Z18" s="117"/>
      <c r="AA18" s="121"/>
      <c r="AB18" s="98"/>
      <c r="AC18" s="98"/>
    </row>
    <row r="19" spans="2:29" ht="15.75" x14ac:dyDescent="0.2">
      <c r="B19" s="71"/>
      <c r="C19" s="122" t="s">
        <v>3</v>
      </c>
      <c r="D19" s="122"/>
      <c r="E19" s="98"/>
      <c r="F19" s="98"/>
      <c r="G19" s="205">
        <f>SUM(G13:G18)</f>
        <v>2184578</v>
      </c>
      <c r="H19" s="114"/>
      <c r="I19" s="205">
        <f>SUM(I13:I18)</f>
        <v>-1</v>
      </c>
      <c r="J19" s="114"/>
      <c r="K19" s="398"/>
      <c r="L19" s="114"/>
      <c r="M19" s="205">
        <f>SUM(M13:M18)</f>
        <v>2184577</v>
      </c>
      <c r="N19" s="114"/>
      <c r="O19" s="205">
        <f>SUM(O13:O18)</f>
        <v>84771.790000000037</v>
      </c>
      <c r="P19" s="114"/>
      <c r="Q19" s="205">
        <f>SUM(Q13:Q18)</f>
        <v>0</v>
      </c>
      <c r="R19" s="114"/>
      <c r="S19" s="115"/>
      <c r="T19" s="115"/>
      <c r="U19" s="205">
        <f>SUM(U14:U18)</f>
        <v>2269348.79</v>
      </c>
      <c r="V19" s="110"/>
      <c r="X19" s="111"/>
      <c r="Z19" s="117"/>
      <c r="AA19" s="121"/>
      <c r="AB19" s="98"/>
      <c r="AC19" s="98"/>
    </row>
    <row r="20" spans="2:29" x14ac:dyDescent="0.2">
      <c r="B20" s="71"/>
      <c r="C20" s="98"/>
      <c r="D20" s="98"/>
      <c r="E20" s="98"/>
      <c r="F20" s="98"/>
      <c r="G20" s="114"/>
      <c r="H20" s="114"/>
      <c r="I20" s="114"/>
      <c r="J20" s="114"/>
      <c r="K20" s="398"/>
      <c r="L20" s="114"/>
      <c r="M20" s="114"/>
      <c r="N20" s="114"/>
      <c r="O20" s="112"/>
      <c r="P20" s="114"/>
      <c r="Q20" s="112"/>
      <c r="R20" s="114"/>
      <c r="S20" s="115"/>
      <c r="T20" s="115"/>
      <c r="U20" s="114"/>
      <c r="V20" s="123"/>
      <c r="X20" s="111"/>
      <c r="Z20" s="117"/>
      <c r="AA20" s="121"/>
      <c r="AB20" s="98"/>
      <c r="AC20" s="98"/>
    </row>
    <row r="21" spans="2:29" ht="17.25" x14ac:dyDescent="0.2">
      <c r="B21" s="71"/>
      <c r="C21" s="105" t="s">
        <v>4</v>
      </c>
      <c r="D21" s="105"/>
      <c r="E21" s="98"/>
      <c r="F21" s="98"/>
      <c r="G21" s="114"/>
      <c r="H21" s="114"/>
      <c r="I21" s="114"/>
      <c r="J21" s="114"/>
      <c r="K21" s="398"/>
      <c r="L21" s="114"/>
      <c r="M21" s="114"/>
      <c r="N21" s="114"/>
      <c r="O21" s="112"/>
      <c r="P21" s="114"/>
      <c r="Q21" s="112"/>
      <c r="R21" s="114"/>
      <c r="S21" s="115"/>
      <c r="T21" s="115"/>
      <c r="U21" s="114"/>
      <c r="V21" s="123"/>
      <c r="X21" s="111"/>
      <c r="Z21" s="117"/>
      <c r="AA21" s="124"/>
      <c r="AB21" s="98"/>
      <c r="AC21" s="98"/>
    </row>
    <row r="22" spans="2:29" ht="17.25" x14ac:dyDescent="0.2">
      <c r="B22" s="71"/>
      <c r="C22" s="98"/>
      <c r="D22" s="98"/>
      <c r="E22" s="98" t="s">
        <v>8</v>
      </c>
      <c r="F22" s="98"/>
      <c r="G22" s="112"/>
      <c r="H22" s="112"/>
      <c r="I22" s="112"/>
      <c r="J22" s="112"/>
      <c r="K22" s="399"/>
      <c r="L22" s="112"/>
      <c r="M22" s="112"/>
      <c r="N22" s="112"/>
      <c r="O22" s="112"/>
      <c r="P22" s="112"/>
      <c r="Q22" s="112"/>
      <c r="R22" s="112"/>
      <c r="S22" s="115"/>
      <c r="T22" s="115"/>
      <c r="U22" s="114"/>
      <c r="V22" s="123"/>
      <c r="X22" s="404"/>
      <c r="Z22" s="117"/>
      <c r="AA22" s="118"/>
      <c r="AB22" s="98"/>
      <c r="AC22" s="98"/>
    </row>
    <row r="23" spans="2:29" x14ac:dyDescent="0.2">
      <c r="B23" s="71"/>
      <c r="C23" s="98"/>
      <c r="D23" s="98"/>
      <c r="E23" s="98"/>
      <c r="F23" s="98" t="s">
        <v>12</v>
      </c>
      <c r="G23" s="112">
        <v>400648</v>
      </c>
      <c r="H23" s="112"/>
      <c r="I23" s="112">
        <f>'Reclass Emp Bonus'!L17</f>
        <v>3000</v>
      </c>
      <c r="J23" s="112"/>
      <c r="K23" s="399" t="s">
        <v>500</v>
      </c>
      <c r="L23" s="112"/>
      <c r="M23" s="112">
        <f>SUM(G23,I23)</f>
        <v>403648</v>
      </c>
      <c r="N23" s="112"/>
      <c r="O23" s="112">
        <f>'Emp Sal &amp; Wages'!Q22</f>
        <v>-622</v>
      </c>
      <c r="P23" s="112"/>
      <c r="Q23" s="112"/>
      <c r="R23" s="112"/>
      <c r="S23" s="115" t="s">
        <v>504</v>
      </c>
      <c r="T23" s="115"/>
      <c r="U23" s="114"/>
      <c r="V23" s="123"/>
      <c r="W23" s="111" t="s">
        <v>500</v>
      </c>
      <c r="X23" s="111" t="s">
        <v>512</v>
      </c>
      <c r="Z23" s="116"/>
      <c r="AA23" s="98"/>
      <c r="AB23" s="98"/>
      <c r="AC23" s="98"/>
    </row>
    <row r="24" spans="2:29" x14ac:dyDescent="0.2">
      <c r="B24" s="71"/>
      <c r="C24" s="98"/>
      <c r="D24" s="98"/>
      <c r="E24" s="98"/>
      <c r="F24" s="98"/>
      <c r="G24" s="112"/>
      <c r="H24" s="112"/>
      <c r="I24" s="112"/>
      <c r="J24" s="112"/>
      <c r="K24" s="399"/>
      <c r="L24" s="112"/>
      <c r="M24" s="112"/>
      <c r="N24" s="112"/>
      <c r="O24" s="112">
        <f>-'Tap-ons'!F10</f>
        <v>-10710</v>
      </c>
      <c r="P24" s="112"/>
      <c r="Q24" s="112"/>
      <c r="R24" s="112"/>
      <c r="S24" s="115" t="s">
        <v>505</v>
      </c>
      <c r="T24" s="115"/>
      <c r="U24" s="114">
        <f>SUM(M23,O23,O24)</f>
        <v>392316</v>
      </c>
      <c r="V24" s="123"/>
      <c r="W24" s="111" t="s">
        <v>504</v>
      </c>
      <c r="X24" s="111" t="s">
        <v>292</v>
      </c>
      <c r="Y24" s="99"/>
      <c r="Z24" s="98"/>
      <c r="AA24" s="98"/>
      <c r="AB24" s="98"/>
      <c r="AC24" s="98"/>
    </row>
    <row r="25" spans="2:29" x14ac:dyDescent="0.2">
      <c r="B25" s="71"/>
      <c r="C25" s="98"/>
      <c r="D25" s="98"/>
      <c r="E25" s="98"/>
      <c r="F25" s="98" t="s">
        <v>13</v>
      </c>
      <c r="G25" s="112">
        <v>36000</v>
      </c>
      <c r="H25" s="112"/>
      <c r="I25" s="112"/>
      <c r="J25" s="112"/>
      <c r="K25" s="399"/>
      <c r="L25" s="112"/>
      <c r="M25" s="112">
        <f t="shared" ref="M25:M43" si="1">SUM(G25,I25)</f>
        <v>36000</v>
      </c>
      <c r="N25" s="112"/>
      <c r="O25" s="112"/>
      <c r="P25" s="112"/>
      <c r="Q25" s="112"/>
      <c r="R25" s="112"/>
      <c r="S25" s="115"/>
      <c r="T25" s="115"/>
      <c r="U25" s="114">
        <f t="shared" ref="U25:U43" si="2">G25+O25</f>
        <v>36000</v>
      </c>
      <c r="V25" s="123"/>
      <c r="W25" s="111" t="s">
        <v>505</v>
      </c>
      <c r="X25" s="111" t="s">
        <v>294</v>
      </c>
      <c r="Y25" s="99"/>
      <c r="Z25" s="99"/>
      <c r="AB25" s="98"/>
      <c r="AC25" s="98"/>
    </row>
    <row r="26" spans="2:29" x14ac:dyDescent="0.2">
      <c r="B26" s="71"/>
      <c r="C26" s="98"/>
      <c r="D26" s="98"/>
      <c r="E26" s="98"/>
      <c r="F26" s="98" t="s">
        <v>14</v>
      </c>
      <c r="G26" s="112">
        <v>224547</v>
      </c>
      <c r="H26" s="112"/>
      <c r="I26" s="112">
        <f>'Reclass Emp Bonus'!L16</f>
        <v>-3000</v>
      </c>
      <c r="J26" s="112"/>
      <c r="K26" s="399" t="s">
        <v>500</v>
      </c>
      <c r="L26" s="112"/>
      <c r="M26" s="112">
        <f t="shared" si="1"/>
        <v>221547</v>
      </c>
      <c r="N26" s="112"/>
      <c r="O26" s="112">
        <f>'Decrease In Anthem Premium'!M37</f>
        <v>-46205</v>
      </c>
      <c r="P26" s="112"/>
      <c r="Q26" s="112"/>
      <c r="R26" s="112"/>
      <c r="S26" s="125" t="s">
        <v>506</v>
      </c>
      <c r="T26" s="125"/>
      <c r="U26" s="114"/>
      <c r="V26" s="123"/>
      <c r="W26" s="111" t="s">
        <v>506</v>
      </c>
      <c r="X26" s="111" t="s">
        <v>513</v>
      </c>
      <c r="Y26" s="99"/>
      <c r="AB26" s="98"/>
      <c r="AC26" s="98"/>
    </row>
    <row r="27" spans="2:29" x14ac:dyDescent="0.2">
      <c r="B27" s="71"/>
      <c r="C27" s="98"/>
      <c r="D27" s="98"/>
      <c r="E27" s="98"/>
      <c r="F27" s="98"/>
      <c r="G27" s="112"/>
      <c r="H27" s="112"/>
      <c r="I27" s="112"/>
      <c r="J27" s="112"/>
      <c r="K27" s="399"/>
      <c r="L27" s="112"/>
      <c r="M27" s="112"/>
      <c r="N27" s="112"/>
      <c r="O27" s="112">
        <f>'Allowable Emp Insurance'!L38</f>
        <v>-47526</v>
      </c>
      <c r="P27" s="112"/>
      <c r="Q27" s="112"/>
      <c r="R27" s="112"/>
      <c r="S27" s="125" t="s">
        <v>507</v>
      </c>
      <c r="T27" s="125"/>
      <c r="U27" s="114"/>
      <c r="V27" s="123"/>
      <c r="W27" s="111" t="s">
        <v>507</v>
      </c>
      <c r="X27" s="111" t="s">
        <v>516</v>
      </c>
      <c r="Y27" s="99"/>
      <c r="AB27" s="98"/>
      <c r="AC27" s="98"/>
    </row>
    <row r="28" spans="2:29" x14ac:dyDescent="0.2">
      <c r="B28" s="71"/>
      <c r="C28" s="98"/>
      <c r="D28" s="98"/>
      <c r="E28" s="98"/>
      <c r="F28" s="98"/>
      <c r="G28" s="112"/>
      <c r="H28" s="112"/>
      <c r="I28" s="112"/>
      <c r="J28" s="112"/>
      <c r="K28" s="399"/>
      <c r="L28" s="112"/>
      <c r="M28" s="112"/>
      <c r="N28" s="112"/>
      <c r="O28" s="112">
        <f>Retirement!L16</f>
        <v>1912</v>
      </c>
      <c r="P28" s="112"/>
      <c r="Q28" s="112"/>
      <c r="R28" s="112"/>
      <c r="S28" s="125" t="s">
        <v>53</v>
      </c>
      <c r="T28" s="125"/>
      <c r="U28" s="114">
        <f>SUM(M26,O26,O27,O28)</f>
        <v>129728</v>
      </c>
      <c r="V28" s="123"/>
      <c r="W28" s="111" t="s">
        <v>53</v>
      </c>
      <c r="X28" s="111" t="s">
        <v>514</v>
      </c>
      <c r="Y28" s="99"/>
      <c r="AB28" s="98"/>
      <c r="AC28" s="98"/>
    </row>
    <row r="29" spans="2:29" x14ac:dyDescent="0.2">
      <c r="B29" s="71"/>
      <c r="C29" s="98"/>
      <c r="D29" s="98"/>
      <c r="E29" s="98"/>
      <c r="F29" s="98" t="s">
        <v>15</v>
      </c>
      <c r="G29" s="112">
        <v>936927</v>
      </c>
      <c r="H29" s="112"/>
      <c r="I29" s="112"/>
      <c r="J29" s="112"/>
      <c r="K29" s="399"/>
      <c r="L29" s="112"/>
      <c r="M29" s="112">
        <f t="shared" si="1"/>
        <v>936927</v>
      </c>
      <c r="N29" s="112"/>
      <c r="O29" s="112"/>
      <c r="P29" s="112"/>
      <c r="Q29" s="112"/>
      <c r="R29" s="112"/>
      <c r="S29" s="125"/>
      <c r="T29" s="125"/>
      <c r="U29" s="114">
        <f>SUM(G29,O29)</f>
        <v>936927</v>
      </c>
      <c r="V29" s="123"/>
      <c r="X29" s="405"/>
      <c r="Y29" s="99"/>
      <c r="AB29" s="98"/>
      <c r="AC29" s="98"/>
    </row>
    <row r="30" spans="2:29" x14ac:dyDescent="0.2">
      <c r="B30" s="71"/>
      <c r="C30" s="98"/>
      <c r="D30" s="98"/>
      <c r="E30" s="98"/>
      <c r="F30" s="98" t="s">
        <v>16</v>
      </c>
      <c r="G30" s="112">
        <v>93046</v>
      </c>
      <c r="H30" s="112"/>
      <c r="I30" s="112"/>
      <c r="J30" s="112"/>
      <c r="K30" s="399"/>
      <c r="L30" s="112"/>
      <c r="M30" s="112">
        <f t="shared" si="1"/>
        <v>93046</v>
      </c>
      <c r="N30" s="112"/>
      <c r="O30" s="112"/>
      <c r="P30" s="112"/>
      <c r="Q30" s="112"/>
      <c r="R30" s="112"/>
      <c r="S30" s="125"/>
      <c r="T30" s="125"/>
      <c r="U30" s="114">
        <f t="shared" ref="U30:U39" si="3">SUM(G30,O30)</f>
        <v>93046</v>
      </c>
      <c r="V30" s="123"/>
      <c r="X30" s="405"/>
      <c r="Y30" s="99"/>
      <c r="AB30" s="98"/>
      <c r="AC30" s="98"/>
    </row>
    <row r="31" spans="2:29" x14ac:dyDescent="0.2">
      <c r="B31" s="71"/>
      <c r="C31" s="98"/>
      <c r="D31" s="98"/>
      <c r="E31" s="98"/>
      <c r="F31" s="98" t="s">
        <v>43</v>
      </c>
      <c r="G31" s="112">
        <v>73206</v>
      </c>
      <c r="H31" s="112"/>
      <c r="I31" s="112"/>
      <c r="J31" s="112"/>
      <c r="K31" s="399"/>
      <c r="L31" s="112"/>
      <c r="M31" s="112">
        <f t="shared" si="1"/>
        <v>73206</v>
      </c>
      <c r="N31" s="112"/>
      <c r="O31" s="112">
        <f>-'Tap-ons'!F11</f>
        <v>-24990</v>
      </c>
      <c r="P31" s="112"/>
      <c r="Q31" s="112"/>
      <c r="R31" s="112"/>
      <c r="S31" s="125" t="s">
        <v>505</v>
      </c>
      <c r="T31" s="125"/>
      <c r="U31" s="114">
        <f t="shared" si="3"/>
        <v>48216</v>
      </c>
      <c r="V31" s="123"/>
      <c r="W31" s="111" t="s">
        <v>505</v>
      </c>
      <c r="X31" s="111" t="s">
        <v>294</v>
      </c>
      <c r="Y31" s="126"/>
      <c r="Z31" s="99"/>
      <c r="AA31" s="98"/>
      <c r="AB31" s="98"/>
      <c r="AC31" s="98"/>
    </row>
    <row r="32" spans="2:29" x14ac:dyDescent="0.2">
      <c r="B32" s="71"/>
      <c r="C32" s="98"/>
      <c r="D32" s="98"/>
      <c r="E32" s="98"/>
      <c r="F32" s="98" t="s">
        <v>158</v>
      </c>
      <c r="G32" s="112">
        <v>26200</v>
      </c>
      <c r="H32" s="112"/>
      <c r="I32" s="112"/>
      <c r="J32" s="112"/>
      <c r="K32" s="399"/>
      <c r="L32" s="112"/>
      <c r="M32" s="112">
        <f t="shared" si="1"/>
        <v>26200</v>
      </c>
      <c r="N32" s="112"/>
      <c r="O32" s="112"/>
      <c r="P32" s="112"/>
      <c r="Q32" s="112"/>
      <c r="R32" s="112"/>
      <c r="S32" s="115"/>
      <c r="T32" s="115"/>
      <c r="U32" s="114">
        <f t="shared" si="3"/>
        <v>26200</v>
      </c>
      <c r="V32" s="123"/>
      <c r="X32" s="111"/>
      <c r="Y32" s="99"/>
      <c r="Z32" s="99"/>
      <c r="AA32" s="98"/>
      <c r="AB32" s="98"/>
      <c r="AC32" s="98"/>
    </row>
    <row r="33" spans="2:29" x14ac:dyDescent="0.2">
      <c r="B33" s="71"/>
      <c r="C33" s="98"/>
      <c r="D33" s="98"/>
      <c r="E33" s="98"/>
      <c r="F33" s="98" t="s">
        <v>159</v>
      </c>
      <c r="G33" s="112">
        <v>7800</v>
      </c>
      <c r="H33" s="112"/>
      <c r="I33" s="112"/>
      <c r="J33" s="112"/>
      <c r="K33" s="399"/>
      <c r="L33" s="112"/>
      <c r="M33" s="112">
        <f t="shared" si="1"/>
        <v>7800</v>
      </c>
      <c r="N33" s="112"/>
      <c r="O33" s="112"/>
      <c r="P33" s="112"/>
      <c r="Q33" s="112"/>
      <c r="R33" s="112"/>
      <c r="S33" s="115"/>
      <c r="T33" s="115"/>
      <c r="U33" s="114">
        <f t="shared" si="3"/>
        <v>7800</v>
      </c>
      <c r="V33" s="123"/>
      <c r="X33" s="111"/>
      <c r="Y33" s="99"/>
      <c r="Z33" s="99"/>
      <c r="AA33" s="98"/>
      <c r="AB33" s="98"/>
      <c r="AC33" s="98"/>
    </row>
    <row r="34" spans="2:29" x14ac:dyDescent="0.2">
      <c r="B34" s="71"/>
      <c r="C34" s="98"/>
      <c r="D34" s="98"/>
      <c r="E34" s="98"/>
      <c r="F34" s="98" t="s">
        <v>291</v>
      </c>
      <c r="G34" s="112">
        <v>0</v>
      </c>
      <c r="H34" s="112"/>
      <c r="I34" s="112"/>
      <c r="J34" s="112"/>
      <c r="K34" s="399"/>
      <c r="L34" s="112"/>
      <c r="M34" s="112">
        <f t="shared" si="1"/>
        <v>0</v>
      </c>
      <c r="N34" s="112"/>
      <c r="O34" s="112"/>
      <c r="P34" s="112"/>
      <c r="Q34" s="112"/>
      <c r="R34" s="112"/>
      <c r="S34" s="115"/>
      <c r="T34" s="115"/>
      <c r="U34" s="114">
        <f t="shared" si="3"/>
        <v>0</v>
      </c>
      <c r="V34" s="123"/>
      <c r="X34" s="111"/>
      <c r="Y34" s="99"/>
      <c r="Z34" s="99"/>
      <c r="AA34" s="98"/>
      <c r="AB34" s="98"/>
      <c r="AC34" s="98"/>
    </row>
    <row r="35" spans="2:29" x14ac:dyDescent="0.2">
      <c r="B35" s="71"/>
      <c r="C35" s="98"/>
      <c r="D35" s="98"/>
      <c r="E35" s="98"/>
      <c r="F35" s="98" t="s">
        <v>160</v>
      </c>
      <c r="G35" s="112">
        <v>0</v>
      </c>
      <c r="H35" s="112"/>
      <c r="I35" s="112"/>
      <c r="J35" s="112"/>
      <c r="K35" s="399"/>
      <c r="L35" s="112"/>
      <c r="M35" s="112">
        <f t="shared" si="1"/>
        <v>0</v>
      </c>
      <c r="N35" s="112"/>
      <c r="O35" s="112"/>
      <c r="P35" s="112"/>
      <c r="Q35" s="112"/>
      <c r="R35" s="112"/>
      <c r="S35" s="115"/>
      <c r="T35" s="115"/>
      <c r="U35" s="114">
        <f t="shared" si="3"/>
        <v>0</v>
      </c>
      <c r="V35" s="123"/>
      <c r="X35" s="111"/>
      <c r="Y35" s="99"/>
      <c r="Z35" s="99"/>
      <c r="AA35" s="98"/>
      <c r="AB35" s="98"/>
      <c r="AC35" s="98"/>
    </row>
    <row r="36" spans="2:29" x14ac:dyDescent="0.2">
      <c r="B36" s="71"/>
      <c r="C36" s="98"/>
      <c r="D36" s="98"/>
      <c r="E36" s="98"/>
      <c r="F36" s="98" t="s">
        <v>21</v>
      </c>
      <c r="G36" s="112">
        <v>42086</v>
      </c>
      <c r="H36" s="112"/>
      <c r="I36" s="112"/>
      <c r="J36" s="112"/>
      <c r="K36" s="399"/>
      <c r="L36" s="112"/>
      <c r="M36" s="112">
        <f t="shared" si="1"/>
        <v>42086</v>
      </c>
      <c r="N36" s="112"/>
      <c r="O36" s="112"/>
      <c r="P36" s="112"/>
      <c r="Q36" s="112"/>
      <c r="R36" s="112"/>
      <c r="S36" s="115"/>
      <c r="T36" s="115"/>
      <c r="U36" s="114">
        <f t="shared" si="3"/>
        <v>42086</v>
      </c>
      <c r="V36" s="123"/>
      <c r="X36" s="111"/>
      <c r="Y36" s="127"/>
      <c r="Z36" s="99"/>
      <c r="AA36" s="98"/>
      <c r="AB36" s="98"/>
      <c r="AC36" s="98"/>
    </row>
    <row r="37" spans="2:29" x14ac:dyDescent="0.2">
      <c r="B37" s="71"/>
      <c r="C37" s="98"/>
      <c r="D37" s="98"/>
      <c r="E37" s="98"/>
      <c r="F37" s="98" t="s">
        <v>298</v>
      </c>
      <c r="G37" s="112">
        <v>4192</v>
      </c>
      <c r="H37" s="112"/>
      <c r="I37" s="112"/>
      <c r="J37" s="112"/>
      <c r="K37" s="399"/>
      <c r="L37" s="112"/>
      <c r="M37" s="112">
        <f t="shared" si="1"/>
        <v>4192</v>
      </c>
      <c r="N37" s="112"/>
      <c r="O37" s="112"/>
      <c r="P37" s="112"/>
      <c r="Q37" s="112"/>
      <c r="R37" s="112"/>
      <c r="S37" s="115"/>
      <c r="T37" s="115"/>
      <c r="U37" s="114">
        <f t="shared" si="3"/>
        <v>4192</v>
      </c>
      <c r="V37" s="123"/>
      <c r="X37" s="111"/>
      <c r="Y37" s="127"/>
      <c r="Z37" s="99"/>
      <c r="AA37" s="98"/>
      <c r="AB37" s="98"/>
      <c r="AC37" s="98"/>
    </row>
    <row r="38" spans="2:29" x14ac:dyDescent="0.2">
      <c r="B38" s="71"/>
      <c r="C38" s="98"/>
      <c r="D38" s="98"/>
      <c r="E38" s="98"/>
      <c r="F38" s="98" t="s">
        <v>136</v>
      </c>
      <c r="G38" s="112">
        <v>10630</v>
      </c>
      <c r="H38" s="112"/>
      <c r="I38" s="112"/>
      <c r="J38" s="112"/>
      <c r="K38" s="399"/>
      <c r="L38" s="112"/>
      <c r="M38" s="112">
        <f t="shared" si="1"/>
        <v>10630</v>
      </c>
      <c r="N38" s="112"/>
      <c r="O38" s="112"/>
      <c r="P38" s="112"/>
      <c r="Q38" s="112"/>
      <c r="R38" s="112"/>
      <c r="S38" s="115"/>
      <c r="T38" s="115"/>
      <c r="U38" s="114">
        <f t="shared" si="3"/>
        <v>10630</v>
      </c>
      <c r="V38" s="123"/>
      <c r="X38" s="111"/>
      <c r="Y38" s="127"/>
      <c r="Z38" s="99"/>
      <c r="AA38" s="98"/>
      <c r="AB38" s="98"/>
      <c r="AC38" s="98"/>
    </row>
    <row r="39" spans="2:29" ht="17.25" x14ac:dyDescent="0.2">
      <c r="B39" s="71"/>
      <c r="C39" s="98"/>
      <c r="D39" s="98"/>
      <c r="F39" s="98" t="s">
        <v>17</v>
      </c>
      <c r="G39" s="119">
        <v>159567</v>
      </c>
      <c r="H39" s="112"/>
      <c r="I39" s="119"/>
      <c r="J39" s="112"/>
      <c r="K39" s="399"/>
      <c r="L39" s="112"/>
      <c r="M39" s="119">
        <f t="shared" si="1"/>
        <v>159567</v>
      </c>
      <c r="N39" s="112"/>
      <c r="O39" s="128"/>
      <c r="P39" s="112"/>
      <c r="Q39" s="128"/>
      <c r="R39" s="112"/>
      <c r="S39" s="125"/>
      <c r="T39" s="125"/>
      <c r="U39" s="129">
        <f t="shared" si="3"/>
        <v>159567</v>
      </c>
      <c r="V39" s="120"/>
      <c r="X39" s="111"/>
      <c r="Y39" s="127"/>
      <c r="Z39" s="99"/>
      <c r="AA39" s="98"/>
      <c r="AB39" s="98"/>
      <c r="AC39" s="98"/>
    </row>
    <row r="40" spans="2:29" ht="15.75" x14ac:dyDescent="0.2">
      <c r="B40" s="71"/>
      <c r="C40" s="98"/>
      <c r="D40" s="98"/>
      <c r="E40" s="122" t="s">
        <v>9</v>
      </c>
      <c r="F40" s="98"/>
      <c r="G40" s="112">
        <f>SUM(G23:G39)</f>
        <v>2014849</v>
      </c>
      <c r="H40" s="112"/>
      <c r="I40" s="112">
        <f>SUM(I23:I39)</f>
        <v>0</v>
      </c>
      <c r="J40" s="112"/>
      <c r="K40" s="399"/>
      <c r="L40" s="112"/>
      <c r="M40" s="112">
        <f>SUM(M23:M39)</f>
        <v>2014849</v>
      </c>
      <c r="N40" s="112"/>
      <c r="O40" s="112">
        <f>SUM(O23:O39)</f>
        <v>-128141</v>
      </c>
      <c r="P40" s="112"/>
      <c r="Q40" s="112"/>
      <c r="R40" s="112"/>
      <c r="S40" s="115"/>
      <c r="T40" s="115"/>
      <c r="U40" s="112">
        <f>SUM(U23:U39)</f>
        <v>1886708</v>
      </c>
      <c r="V40" s="123"/>
      <c r="X40" s="111"/>
      <c r="Y40" s="127"/>
      <c r="Z40" s="99"/>
      <c r="AA40" s="98"/>
      <c r="AB40" s="98"/>
      <c r="AC40" s="98"/>
    </row>
    <row r="41" spans="2:29" x14ac:dyDescent="0.2">
      <c r="B41" s="71"/>
      <c r="C41" s="98"/>
      <c r="D41" s="98"/>
      <c r="E41" s="98" t="s">
        <v>10</v>
      </c>
      <c r="G41" s="112">
        <v>326274</v>
      </c>
      <c r="H41" s="112"/>
      <c r="I41" s="112"/>
      <c r="J41" s="112"/>
      <c r="K41" s="399"/>
      <c r="L41" s="112"/>
      <c r="M41" s="112">
        <f t="shared" si="1"/>
        <v>326274</v>
      </c>
      <c r="N41" s="112"/>
      <c r="O41" s="112">
        <f>'Dep Adj'!U158</f>
        <v>-74695</v>
      </c>
      <c r="P41" s="112"/>
      <c r="Q41" s="112"/>
      <c r="R41" s="112"/>
      <c r="S41" s="125" t="s">
        <v>508</v>
      </c>
      <c r="T41" s="125"/>
      <c r="U41" s="114"/>
      <c r="V41" s="123"/>
      <c r="W41" s="111" t="s">
        <v>508</v>
      </c>
      <c r="X41" s="111" t="s">
        <v>295</v>
      </c>
      <c r="Y41" s="127"/>
      <c r="Z41" s="99"/>
      <c r="AA41" s="98"/>
      <c r="AB41" s="98"/>
      <c r="AC41" s="98"/>
    </row>
    <row r="42" spans="2:29" x14ac:dyDescent="0.2">
      <c r="B42" s="71"/>
      <c r="C42" s="98"/>
      <c r="D42" s="98"/>
      <c r="E42" s="98"/>
      <c r="G42" s="112"/>
      <c r="H42" s="112"/>
      <c r="I42" s="112"/>
      <c r="J42" s="112"/>
      <c r="K42" s="399"/>
      <c r="L42" s="112"/>
      <c r="M42" s="112"/>
      <c r="N42" s="112"/>
      <c r="O42" s="112">
        <f>'Dep New Installations'!F11</f>
        <v>1785</v>
      </c>
      <c r="P42" s="112"/>
      <c r="Q42" s="112"/>
      <c r="R42" s="112"/>
      <c r="S42" s="125" t="s">
        <v>508</v>
      </c>
      <c r="T42" s="125"/>
      <c r="U42" s="114">
        <f>SUM(M41,O41,O42)</f>
        <v>253364</v>
      </c>
      <c r="V42" s="123"/>
      <c r="W42" s="111" t="s">
        <v>508</v>
      </c>
      <c r="X42" s="111" t="s">
        <v>524</v>
      </c>
      <c r="Y42" s="127"/>
      <c r="Z42" s="99"/>
      <c r="AA42" s="98"/>
      <c r="AB42" s="98"/>
      <c r="AC42" s="98"/>
    </row>
    <row r="43" spans="2:29" ht="17.25" x14ac:dyDescent="0.2">
      <c r="B43" s="71"/>
      <c r="C43" s="98"/>
      <c r="D43" s="98"/>
      <c r="E43" s="98" t="s">
        <v>11</v>
      </c>
      <c r="F43" s="98"/>
      <c r="G43" s="129">
        <v>28348</v>
      </c>
      <c r="H43" s="114"/>
      <c r="I43" s="129"/>
      <c r="J43" s="114"/>
      <c r="K43" s="398"/>
      <c r="L43" s="114"/>
      <c r="M43" s="119">
        <f t="shared" si="1"/>
        <v>28348</v>
      </c>
      <c r="N43" s="114"/>
      <c r="O43" s="129">
        <f>'Emp Sal &amp; Wages'!Q35</f>
        <v>4778</v>
      </c>
      <c r="P43" s="114"/>
      <c r="Q43" s="129"/>
      <c r="R43" s="114"/>
      <c r="S43" s="115" t="s">
        <v>509</v>
      </c>
      <c r="T43" s="115"/>
      <c r="U43" s="129">
        <f t="shared" si="2"/>
        <v>33126</v>
      </c>
      <c r="V43" s="120"/>
      <c r="W43" s="111" t="s">
        <v>509</v>
      </c>
      <c r="X43" s="111" t="s">
        <v>515</v>
      </c>
      <c r="Y43" s="127"/>
      <c r="Z43" s="99"/>
      <c r="AA43" s="98"/>
      <c r="AB43" s="98"/>
      <c r="AC43" s="98"/>
    </row>
    <row r="44" spans="2:29" ht="15.75" x14ac:dyDescent="0.2">
      <c r="B44" s="71"/>
      <c r="C44" s="122" t="s">
        <v>5</v>
      </c>
      <c r="D44" s="122"/>
      <c r="E44" s="98"/>
      <c r="F44" s="98"/>
      <c r="G44" s="119">
        <f>SUM(G40:G43)</f>
        <v>2369471</v>
      </c>
      <c r="H44" s="112"/>
      <c r="I44" s="119">
        <f>SUM(I40:I43)</f>
        <v>0</v>
      </c>
      <c r="J44" s="112"/>
      <c r="K44" s="399"/>
      <c r="L44" s="112"/>
      <c r="M44" s="119">
        <f>SUM(M40:M43)</f>
        <v>2369471</v>
      </c>
      <c r="N44" s="112"/>
      <c r="O44" s="128">
        <f>SUM(O40:O43)</f>
        <v>-196273</v>
      </c>
      <c r="P44" s="112"/>
      <c r="Q44" s="128">
        <f>SUM(Q40:Q43)</f>
        <v>0</v>
      </c>
      <c r="R44" s="112"/>
      <c r="S44" s="125"/>
      <c r="T44" s="125"/>
      <c r="U44" s="119">
        <f>SUM(U40:U43)</f>
        <v>2173198</v>
      </c>
      <c r="V44" s="110"/>
      <c r="X44" s="111"/>
      <c r="Y44" s="127"/>
      <c r="Z44" s="99"/>
      <c r="AA44" s="98"/>
      <c r="AB44" s="98"/>
      <c r="AC44" s="98"/>
    </row>
    <row r="45" spans="2:29" ht="16.5" thickBot="1" x14ac:dyDescent="0.25">
      <c r="B45" s="71"/>
      <c r="C45" s="122" t="s">
        <v>22</v>
      </c>
      <c r="D45" s="122"/>
      <c r="E45" s="98"/>
      <c r="F45" s="98"/>
      <c r="G45" s="130">
        <f>G19-G44</f>
        <v>-184893</v>
      </c>
      <c r="H45" s="131"/>
      <c r="I45" s="130">
        <f>I19-I44</f>
        <v>-1</v>
      </c>
      <c r="J45" s="131"/>
      <c r="K45" s="400"/>
      <c r="L45" s="131"/>
      <c r="M45" s="130">
        <f>M19-M44</f>
        <v>-184894</v>
      </c>
      <c r="N45" s="131"/>
      <c r="O45" s="130">
        <f>O19-O44</f>
        <v>281044.79000000004</v>
      </c>
      <c r="P45" s="131"/>
      <c r="Q45" s="130">
        <f>Q19-Q44</f>
        <v>0</v>
      </c>
      <c r="R45" s="131"/>
      <c r="S45" s="106"/>
      <c r="T45" s="106"/>
      <c r="U45" s="130">
        <f>U19-U44</f>
        <v>96150.790000000037</v>
      </c>
      <c r="V45" s="110"/>
      <c r="X45" s="111"/>
      <c r="Y45" s="127"/>
      <c r="Z45" s="99"/>
      <c r="AA45" s="98"/>
      <c r="AB45" s="98"/>
      <c r="AC45" s="98"/>
    </row>
    <row r="46" spans="2:29" ht="15.75" thickTop="1" x14ac:dyDescent="0.2">
      <c r="B46" s="72"/>
      <c r="C46" s="146"/>
      <c r="D46" s="146"/>
      <c r="E46" s="146"/>
      <c r="F46" s="146"/>
      <c r="G46" s="147"/>
      <c r="H46" s="147"/>
      <c r="I46" s="147"/>
      <c r="J46" s="147"/>
      <c r="K46" s="401"/>
      <c r="L46" s="147"/>
      <c r="M46" s="147"/>
      <c r="N46" s="147"/>
      <c r="O46" s="146"/>
      <c r="P46" s="147"/>
      <c r="Q46" s="146"/>
      <c r="R46" s="147"/>
      <c r="S46" s="148"/>
      <c r="T46" s="148"/>
      <c r="U46" s="147"/>
      <c r="V46" s="149"/>
      <c r="X46" s="111"/>
      <c r="Y46" s="127"/>
      <c r="Z46" s="99"/>
      <c r="AA46" s="98"/>
      <c r="AB46" s="98"/>
      <c r="AC46" s="98"/>
    </row>
    <row r="47" spans="2:29" ht="20.25" x14ac:dyDescent="0.2">
      <c r="B47" s="71"/>
      <c r="C47" s="423" t="s">
        <v>32</v>
      </c>
      <c r="D47" s="423"/>
      <c r="E47" s="423"/>
      <c r="F47" s="423"/>
      <c r="G47" s="423"/>
      <c r="H47" s="423"/>
      <c r="I47" s="423"/>
      <c r="J47" s="423"/>
      <c r="K47" s="423"/>
      <c r="L47" s="423"/>
      <c r="M47" s="423"/>
      <c r="N47" s="423"/>
      <c r="O47" s="423"/>
      <c r="P47" s="423"/>
      <c r="Q47" s="423"/>
      <c r="R47" s="423"/>
      <c r="S47" s="423"/>
      <c r="T47" s="423"/>
      <c r="U47" s="423"/>
      <c r="V47" s="100"/>
      <c r="X47" s="111"/>
      <c r="Y47" s="127"/>
      <c r="Z47" s="99"/>
      <c r="AA47" s="98"/>
      <c r="AB47" s="98"/>
      <c r="AC47" s="98"/>
    </row>
    <row r="48" spans="2:29" ht="15.75" x14ac:dyDescent="0.2">
      <c r="B48" s="71"/>
      <c r="C48" s="122" t="s">
        <v>6</v>
      </c>
      <c r="D48" s="122"/>
      <c r="E48" s="98"/>
      <c r="F48" s="98"/>
      <c r="O48" s="98"/>
      <c r="Q48" s="98"/>
      <c r="S48" s="106"/>
      <c r="T48" s="106"/>
      <c r="U48" s="131">
        <f>U44</f>
        <v>2173198</v>
      </c>
      <c r="V48" s="110"/>
      <c r="X48" s="111"/>
      <c r="Y48" s="127"/>
      <c r="Z48" s="99"/>
      <c r="AA48" s="98"/>
      <c r="AB48" s="98"/>
      <c r="AC48" s="98"/>
    </row>
    <row r="49" spans="2:29" x14ac:dyDescent="0.2">
      <c r="B49" s="71"/>
      <c r="C49" s="98" t="s">
        <v>51</v>
      </c>
      <c r="D49" s="98"/>
      <c r="E49" s="98"/>
      <c r="F49" s="98" t="s">
        <v>35</v>
      </c>
      <c r="O49" s="98"/>
      <c r="Q49" s="98"/>
      <c r="S49" s="133" t="s">
        <v>510</v>
      </c>
      <c r="T49" s="133"/>
      <c r="U49" s="75">
        <f>'Debt Sch'!I17</f>
        <v>171891</v>
      </c>
      <c r="V49" s="134"/>
      <c r="W49" s="111" t="s">
        <v>510</v>
      </c>
      <c r="X49" s="111" t="s">
        <v>296</v>
      </c>
      <c r="Y49" s="127"/>
      <c r="Z49" s="99"/>
      <c r="AA49" s="98"/>
      <c r="AB49" s="98"/>
      <c r="AC49" s="98"/>
    </row>
    <row r="50" spans="2:29" ht="17.25" x14ac:dyDescent="0.2">
      <c r="B50" s="71"/>
      <c r="C50" s="98"/>
      <c r="D50" s="98"/>
      <c r="E50" s="98"/>
      <c r="F50" s="98" t="s">
        <v>18</v>
      </c>
      <c r="O50" s="98"/>
      <c r="Q50" s="98"/>
      <c r="S50" s="133" t="s">
        <v>523</v>
      </c>
      <c r="T50" s="133"/>
      <c r="U50" s="295">
        <f>'Debt Sch'!I19</f>
        <v>34378</v>
      </c>
      <c r="V50" s="120"/>
      <c r="W50" s="111" t="s">
        <v>510</v>
      </c>
      <c r="X50" s="111" t="s">
        <v>297</v>
      </c>
      <c r="Y50" s="127"/>
      <c r="Z50" s="99"/>
      <c r="AA50" s="98"/>
      <c r="AB50" s="98"/>
      <c r="AC50" s="98"/>
    </row>
    <row r="51" spans="2:29" ht="15.75" x14ac:dyDescent="0.2">
      <c r="B51" s="71"/>
      <c r="C51" s="122" t="s">
        <v>23</v>
      </c>
      <c r="D51" s="122"/>
      <c r="E51" s="98"/>
      <c r="F51" s="98"/>
      <c r="O51" s="98"/>
      <c r="Q51" s="98"/>
      <c r="S51" s="106"/>
      <c r="T51" s="106"/>
      <c r="U51" s="131">
        <f>SUM(U48:U50)</f>
        <v>2379467</v>
      </c>
      <c r="V51" s="110"/>
      <c r="X51" s="406"/>
      <c r="Y51" s="99"/>
      <c r="Z51" s="99"/>
      <c r="AA51" s="98"/>
      <c r="AB51" s="98"/>
      <c r="AC51" s="98"/>
    </row>
    <row r="52" spans="2:29" x14ac:dyDescent="0.2">
      <c r="B52" s="71"/>
      <c r="C52" s="98" t="s">
        <v>52</v>
      </c>
      <c r="D52" s="98"/>
      <c r="E52" s="98"/>
      <c r="F52" s="98" t="s">
        <v>7</v>
      </c>
      <c r="O52" s="98"/>
      <c r="Q52" s="98"/>
      <c r="S52" s="106"/>
      <c r="T52" s="106"/>
      <c r="U52" s="135">
        <f>-U16-U17-U18</f>
        <v>-8969</v>
      </c>
      <c r="V52" s="136"/>
      <c r="X52" s="406"/>
      <c r="Y52" s="99"/>
      <c r="Z52" s="99"/>
      <c r="AA52" s="98"/>
      <c r="AB52" s="98"/>
      <c r="AC52" s="98"/>
    </row>
    <row r="53" spans="2:29" x14ac:dyDescent="0.2">
      <c r="B53" s="71"/>
      <c r="C53" s="98"/>
      <c r="D53" s="98"/>
      <c r="E53" s="98"/>
      <c r="F53" s="98" t="s">
        <v>38</v>
      </c>
      <c r="O53" s="98"/>
      <c r="Q53" s="98"/>
      <c r="S53" s="106"/>
      <c r="T53" s="106"/>
      <c r="U53" s="135">
        <v>-2708</v>
      </c>
      <c r="V53" s="136"/>
      <c r="X53" s="270"/>
      <c r="Y53" s="99"/>
      <c r="Z53" s="99"/>
      <c r="AA53" s="99"/>
      <c r="AB53" s="98"/>
      <c r="AC53" s="98"/>
    </row>
    <row r="54" spans="2:29" ht="17.25" x14ac:dyDescent="0.2">
      <c r="B54" s="71"/>
      <c r="C54" s="98"/>
      <c r="D54" s="98"/>
      <c r="E54" s="98"/>
      <c r="F54" s="30" t="s">
        <v>453</v>
      </c>
      <c r="O54" s="98"/>
      <c r="Q54" s="98"/>
      <c r="S54" s="106"/>
      <c r="T54" s="106"/>
      <c r="U54" s="295">
        <v>-22000</v>
      </c>
      <c r="V54" s="120"/>
      <c r="Y54" s="99"/>
      <c r="Z54" s="99"/>
      <c r="AA54" s="138"/>
      <c r="AB54" s="98"/>
      <c r="AC54" s="98"/>
    </row>
    <row r="55" spans="2:29" ht="15.75" x14ac:dyDescent="0.2">
      <c r="B55" s="71"/>
      <c r="C55" s="122" t="s">
        <v>54</v>
      </c>
      <c r="D55" s="122"/>
      <c r="E55" s="98"/>
      <c r="F55" s="98"/>
      <c r="O55" s="98"/>
      <c r="Q55" s="98"/>
      <c r="S55" s="106"/>
      <c r="T55" s="106"/>
      <c r="U55" s="139">
        <f>U51+SUM(U52:U54)</f>
        <v>2345790</v>
      </c>
      <c r="V55" s="140"/>
      <c r="X55" s="407"/>
      <c r="Y55" s="99"/>
      <c r="Z55" s="131"/>
      <c r="AA55" s="98"/>
      <c r="AB55" s="98"/>
      <c r="AC55" s="98"/>
    </row>
    <row r="56" spans="2:29" ht="17.25" x14ac:dyDescent="0.2">
      <c r="B56" s="71"/>
      <c r="C56" s="98"/>
      <c r="D56" s="98"/>
      <c r="E56" s="98"/>
      <c r="F56" s="98" t="s">
        <v>24</v>
      </c>
      <c r="O56" s="98"/>
      <c r="Q56" s="98"/>
      <c r="S56" s="106"/>
      <c r="T56" s="106"/>
      <c r="U56" s="295">
        <f>-U14</f>
        <v>-2260379.79</v>
      </c>
      <c r="V56" s="120"/>
      <c r="Y56" s="99"/>
      <c r="Z56" s="99"/>
      <c r="AA56" s="98"/>
      <c r="AB56" s="98"/>
      <c r="AC56" s="98"/>
    </row>
    <row r="57" spans="2:29" ht="16.5" thickBot="1" x14ac:dyDescent="0.25">
      <c r="B57" s="71"/>
      <c r="C57" s="122" t="s">
        <v>80</v>
      </c>
      <c r="D57" s="122"/>
      <c r="E57" s="98"/>
      <c r="F57" s="98"/>
      <c r="O57" s="98"/>
      <c r="Q57" s="98"/>
      <c r="S57" s="106"/>
      <c r="T57" s="106"/>
      <c r="U57" s="141">
        <f>SUM(U55:U56)</f>
        <v>85410.209999999963</v>
      </c>
      <c r="V57" s="110"/>
      <c r="X57" s="270"/>
      <c r="Y57" s="99"/>
      <c r="Z57" s="99"/>
      <c r="AB57" s="98"/>
      <c r="AC57" s="98"/>
    </row>
    <row r="58" spans="2:29" ht="15" customHeight="1" thickTop="1" thickBot="1" x14ac:dyDescent="0.25">
      <c r="B58" s="71"/>
      <c r="U58" s="69">
        <f>ROUND(U57/(-U56),4)</f>
        <v>3.78E-2</v>
      </c>
      <c r="V58" s="150"/>
      <c r="Y58" s="94"/>
      <c r="AC58" s="90"/>
    </row>
    <row r="59" spans="2:29" ht="15.75" thickTop="1" x14ac:dyDescent="0.2">
      <c r="B59" s="72"/>
      <c r="C59" s="142"/>
      <c r="D59" s="142"/>
      <c r="E59" s="142"/>
      <c r="F59" s="142"/>
      <c r="G59" s="142"/>
      <c r="H59" s="142"/>
      <c r="I59" s="142"/>
      <c r="J59" s="142"/>
      <c r="K59" s="143"/>
      <c r="L59" s="142"/>
      <c r="M59" s="142"/>
      <c r="N59" s="142"/>
      <c r="O59" s="142"/>
      <c r="P59" s="142"/>
      <c r="Q59" s="142"/>
      <c r="R59" s="142"/>
      <c r="S59" s="143"/>
      <c r="T59" s="143"/>
      <c r="U59" s="142"/>
      <c r="V59" s="144"/>
    </row>
    <row r="60" spans="2:29" x14ac:dyDescent="0.2">
      <c r="C60" s="98" t="s">
        <v>23</v>
      </c>
      <c r="D60" s="98"/>
      <c r="U60" s="145">
        <f>U51</f>
        <v>2379467</v>
      </c>
    </row>
    <row r="61" spans="2:29" x14ac:dyDescent="0.2">
      <c r="C61" s="94" t="s">
        <v>126</v>
      </c>
      <c r="F61" s="94" t="s">
        <v>6</v>
      </c>
      <c r="U61" s="64">
        <f>-U48</f>
        <v>-2173198</v>
      </c>
    </row>
    <row r="62" spans="2:29" x14ac:dyDescent="0.2">
      <c r="F62" s="94" t="s">
        <v>255</v>
      </c>
      <c r="U62" s="64">
        <f>O29+O30</f>
        <v>0</v>
      </c>
    </row>
    <row r="63" spans="2:29" x14ac:dyDescent="0.2">
      <c r="F63" s="94" t="s">
        <v>131</v>
      </c>
      <c r="U63" s="67">
        <f>-U49</f>
        <v>-171891</v>
      </c>
    </row>
    <row r="64" spans="2:29" x14ac:dyDescent="0.2">
      <c r="C64" s="94" t="s">
        <v>124</v>
      </c>
      <c r="U64" s="64">
        <f>SUM(U60:U63)</f>
        <v>34378</v>
      </c>
    </row>
    <row r="65" spans="3:21" x14ac:dyDescent="0.2">
      <c r="C65" s="94" t="s">
        <v>132</v>
      </c>
      <c r="F65" s="94" t="s">
        <v>133</v>
      </c>
      <c r="U65" s="67">
        <f>+U42</f>
        <v>253364</v>
      </c>
    </row>
    <row r="66" spans="3:21" ht="15.75" thickBot="1" x14ac:dyDescent="0.25">
      <c r="C66" s="94" t="s">
        <v>134</v>
      </c>
      <c r="U66" s="141">
        <f>SUM(U64:U65)</f>
        <v>287742</v>
      </c>
    </row>
    <row r="67" spans="3:21" ht="15.75" thickTop="1" x14ac:dyDescent="0.2"/>
  </sheetData>
  <mergeCells count="3">
    <mergeCell ref="C7:U7"/>
    <mergeCell ref="C47:U47"/>
    <mergeCell ref="C6:U6"/>
  </mergeCells>
  <printOptions horizontalCentered="1"/>
  <pageMargins left="1.1000000000000001" right="1" top="0.6" bottom="0.5" header="0" footer="0"/>
  <pageSetup scale="4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AB5E9-C8DA-4D94-8D92-BC9F13BB29BA}">
  <dimension ref="A1:L1032049"/>
  <sheetViews>
    <sheetView workbookViewId="0">
      <selection activeCell="A4" sqref="A4:L9"/>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486</v>
      </c>
    </row>
    <row r="5" spans="1:12" x14ac:dyDescent="0.2">
      <c r="A5" s="385" t="s">
        <v>483</v>
      </c>
      <c r="L5" s="386">
        <v>201960</v>
      </c>
    </row>
    <row r="6" spans="1:12" x14ac:dyDescent="0.2">
      <c r="A6" s="385" t="s">
        <v>369</v>
      </c>
      <c r="L6" s="386">
        <v>9498</v>
      </c>
    </row>
    <row r="7" spans="1:12" x14ac:dyDescent="0.2">
      <c r="A7" s="394" t="s">
        <v>488</v>
      </c>
      <c r="L7" s="386">
        <v>10089</v>
      </c>
    </row>
    <row r="8" spans="1:12" x14ac:dyDescent="0.2">
      <c r="A8" s="385" t="s">
        <v>484</v>
      </c>
      <c r="L8" s="387">
        <v>3000</v>
      </c>
    </row>
    <row r="9" spans="1:12" ht="15.75" thickBot="1" x14ac:dyDescent="0.25">
      <c r="A9" s="76" t="s">
        <v>485</v>
      </c>
      <c r="L9" s="223">
        <f>SUM(L5:L8)</f>
        <v>224547</v>
      </c>
    </row>
    <row r="10" spans="1:12" ht="15.75" thickTop="1" x14ac:dyDescent="0.2"/>
    <row r="11" spans="1:12" x14ac:dyDescent="0.2">
      <c r="A11" s="64" t="s">
        <v>370</v>
      </c>
      <c r="B11" s="77"/>
    </row>
    <row r="12" spans="1:12" x14ac:dyDescent="0.2">
      <c r="A12" s="76" t="s">
        <v>306</v>
      </c>
      <c r="B12" s="77"/>
      <c r="L12" s="76">
        <f>'Emp Sal &amp; Wages'!Q20</f>
        <v>400026</v>
      </c>
    </row>
    <row r="13" spans="1:12" x14ac:dyDescent="0.2">
      <c r="A13" s="76" t="s">
        <v>307</v>
      </c>
      <c r="B13" s="77"/>
      <c r="L13" s="396">
        <v>0.03</v>
      </c>
    </row>
    <row r="14" spans="1:12" x14ac:dyDescent="0.2">
      <c r="A14" s="64" t="s">
        <v>495</v>
      </c>
      <c r="B14" s="77"/>
      <c r="L14" s="76">
        <f>ROUND(L12*L13,0)</f>
        <v>12001</v>
      </c>
    </row>
    <row r="15" spans="1:12" x14ac:dyDescent="0.2">
      <c r="A15" s="64" t="s">
        <v>496</v>
      </c>
      <c r="B15" s="77"/>
      <c r="L15" s="222">
        <f>-L7</f>
        <v>-10089</v>
      </c>
    </row>
    <row r="16" spans="1:12" ht="15.75" thickBot="1" x14ac:dyDescent="0.25">
      <c r="A16" s="64" t="s">
        <v>497</v>
      </c>
      <c r="B16" s="77"/>
      <c r="L16" s="223">
        <f>SUM(L14:L15)</f>
        <v>1912</v>
      </c>
    </row>
    <row r="17" spans="2:2" ht="15.75" thickTop="1" x14ac:dyDescent="0.2">
      <c r="B17" s="77"/>
    </row>
    <row r="18" spans="2:2" x14ac:dyDescent="0.2">
      <c r="B18" s="77"/>
    </row>
    <row r="19" spans="2:2" x14ac:dyDescent="0.2">
      <c r="B19" s="77"/>
    </row>
    <row r="20" spans="2:2" x14ac:dyDescent="0.2">
      <c r="B20" s="77"/>
    </row>
    <row r="21" spans="2:2" x14ac:dyDescent="0.2">
      <c r="B21" s="77"/>
    </row>
    <row r="22" spans="2:2" x14ac:dyDescent="0.2">
      <c r="B22" s="77"/>
    </row>
    <row r="23" spans="2:2" x14ac:dyDescent="0.2">
      <c r="B23" s="77"/>
    </row>
    <row r="24" spans="2:2" x14ac:dyDescent="0.2">
      <c r="B24" s="77"/>
    </row>
    <row r="25" spans="2:2" x14ac:dyDescent="0.2">
      <c r="B25" s="77"/>
    </row>
    <row r="26" spans="2:2" x14ac:dyDescent="0.2">
      <c r="B26" s="77"/>
    </row>
    <row r="27" spans="2:2" x14ac:dyDescent="0.2">
      <c r="B27" s="77"/>
    </row>
    <row r="28" spans="2:2" x14ac:dyDescent="0.2">
      <c r="B28" s="77"/>
    </row>
    <row r="29" spans="2:2" x14ac:dyDescent="0.2">
      <c r="B29" s="77"/>
    </row>
    <row r="30" spans="2:2" x14ac:dyDescent="0.2">
      <c r="B30" s="77"/>
    </row>
    <row r="31" spans="2:2" x14ac:dyDescent="0.2">
      <c r="B31" s="77"/>
    </row>
    <row r="32" spans="2: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3" spans="2:2" x14ac:dyDescent="0.2">
      <c r="B16223" s="76" t="s">
        <v>173</v>
      </c>
    </row>
    <row r="16224" spans="2:2" x14ac:dyDescent="0.2">
      <c r="B16224" s="76" t="s">
        <v>174</v>
      </c>
    </row>
    <row r="16225" spans="2:2" x14ac:dyDescent="0.2">
      <c r="B16225" s="76" t="s">
        <v>175</v>
      </c>
    </row>
    <row r="16226" spans="2:2" x14ac:dyDescent="0.2">
      <c r="B16226" s="76" t="s">
        <v>176</v>
      </c>
    </row>
    <row r="16227" spans="2:2" x14ac:dyDescent="0.2">
      <c r="B16227" s="76" t="s">
        <v>177</v>
      </c>
    </row>
    <row r="16228" spans="2:2" x14ac:dyDescent="0.2">
      <c r="B16228" s="76" t="s">
        <v>178</v>
      </c>
    </row>
    <row r="16229" spans="2:2" x14ac:dyDescent="0.2">
      <c r="B16229" s="76" t="s">
        <v>179</v>
      </c>
    </row>
    <row r="16230" spans="2:2" x14ac:dyDescent="0.2">
      <c r="B16230" s="76" t="s">
        <v>180</v>
      </c>
    </row>
    <row r="16231" spans="2:2" x14ac:dyDescent="0.2">
      <c r="B16231" s="76" t="s">
        <v>181</v>
      </c>
    </row>
    <row r="16232" spans="2:2" x14ac:dyDescent="0.2">
      <c r="B16232" s="76" t="s">
        <v>182</v>
      </c>
    </row>
    <row r="16233" spans="2:2" x14ac:dyDescent="0.2">
      <c r="B16233" s="76" t="s">
        <v>183</v>
      </c>
    </row>
    <row r="16234" spans="2:2" x14ac:dyDescent="0.2">
      <c r="B16234" s="76" t="s">
        <v>184</v>
      </c>
    </row>
    <row r="16235" spans="2:2" x14ac:dyDescent="0.2">
      <c r="B16235" s="76" t="s">
        <v>185</v>
      </c>
    </row>
    <row r="16236" spans="2:2" x14ac:dyDescent="0.2">
      <c r="B16236" s="76" t="s">
        <v>186</v>
      </c>
    </row>
    <row r="16237" spans="2:2" x14ac:dyDescent="0.2">
      <c r="B16237" s="76" t="s">
        <v>176</v>
      </c>
    </row>
    <row r="16238" spans="2:2" x14ac:dyDescent="0.2">
      <c r="B16238" s="76" t="s">
        <v>174</v>
      </c>
    </row>
    <row r="16239" spans="2:2" x14ac:dyDescent="0.2">
      <c r="B16239" s="76" t="s">
        <v>187</v>
      </c>
    </row>
    <row r="16240" spans="2:2" x14ac:dyDescent="0.2">
      <c r="B16240" s="76" t="s">
        <v>188</v>
      </c>
    </row>
    <row r="16241" spans="2:2" x14ac:dyDescent="0.2">
      <c r="B16241" s="76" t="s">
        <v>50</v>
      </c>
    </row>
    <row r="32607" spans="2:2" x14ac:dyDescent="0.2">
      <c r="B32607" s="76" t="s">
        <v>173</v>
      </c>
    </row>
    <row r="32608" spans="2:2" x14ac:dyDescent="0.2">
      <c r="B32608" s="76" t="s">
        <v>174</v>
      </c>
    </row>
    <row r="32609" spans="2:2" x14ac:dyDescent="0.2">
      <c r="B32609" s="76" t="s">
        <v>175</v>
      </c>
    </row>
    <row r="32610" spans="2:2" x14ac:dyDescent="0.2">
      <c r="B32610" s="76" t="s">
        <v>176</v>
      </c>
    </row>
    <row r="32611" spans="2:2" x14ac:dyDescent="0.2">
      <c r="B32611" s="76" t="s">
        <v>177</v>
      </c>
    </row>
    <row r="32612" spans="2:2" x14ac:dyDescent="0.2">
      <c r="B32612" s="76" t="s">
        <v>178</v>
      </c>
    </row>
    <row r="32613" spans="2:2" x14ac:dyDescent="0.2">
      <c r="B32613" s="76" t="s">
        <v>179</v>
      </c>
    </row>
    <row r="32614" spans="2:2" x14ac:dyDescent="0.2">
      <c r="B32614" s="76" t="s">
        <v>180</v>
      </c>
    </row>
    <row r="32615" spans="2:2" x14ac:dyDescent="0.2">
      <c r="B32615" s="76" t="s">
        <v>181</v>
      </c>
    </row>
    <row r="32616" spans="2:2" x14ac:dyDescent="0.2">
      <c r="B32616" s="76" t="s">
        <v>182</v>
      </c>
    </row>
    <row r="32617" spans="2:2" x14ac:dyDescent="0.2">
      <c r="B32617" s="76" t="s">
        <v>183</v>
      </c>
    </row>
    <row r="32618" spans="2:2" x14ac:dyDescent="0.2">
      <c r="B32618" s="76" t="s">
        <v>184</v>
      </c>
    </row>
    <row r="32619" spans="2:2" x14ac:dyDescent="0.2">
      <c r="B32619" s="76" t="s">
        <v>185</v>
      </c>
    </row>
    <row r="32620" spans="2:2" x14ac:dyDescent="0.2">
      <c r="B32620" s="76" t="s">
        <v>186</v>
      </c>
    </row>
    <row r="32621" spans="2:2" x14ac:dyDescent="0.2">
      <c r="B32621" s="76" t="s">
        <v>176</v>
      </c>
    </row>
    <row r="32622" spans="2:2" x14ac:dyDescent="0.2">
      <c r="B32622" s="76" t="s">
        <v>174</v>
      </c>
    </row>
    <row r="32623" spans="2:2" x14ac:dyDescent="0.2">
      <c r="B32623" s="76" t="s">
        <v>187</v>
      </c>
    </row>
    <row r="32624" spans="2:2" x14ac:dyDescent="0.2">
      <c r="B32624" s="76" t="s">
        <v>188</v>
      </c>
    </row>
    <row r="32625" spans="2:2" x14ac:dyDescent="0.2">
      <c r="B32625" s="76" t="s">
        <v>50</v>
      </c>
    </row>
    <row r="48991" spans="2:2" x14ac:dyDescent="0.2">
      <c r="B48991" s="76" t="s">
        <v>173</v>
      </c>
    </row>
    <row r="48992" spans="2:2" x14ac:dyDescent="0.2">
      <c r="B48992" s="76" t="s">
        <v>174</v>
      </c>
    </row>
    <row r="48993" spans="2:2" x14ac:dyDescent="0.2">
      <c r="B48993" s="76" t="s">
        <v>175</v>
      </c>
    </row>
    <row r="48994" spans="2:2" x14ac:dyDescent="0.2">
      <c r="B48994" s="76" t="s">
        <v>176</v>
      </c>
    </row>
    <row r="48995" spans="2:2" x14ac:dyDescent="0.2">
      <c r="B48995" s="76" t="s">
        <v>177</v>
      </c>
    </row>
    <row r="48996" spans="2:2" x14ac:dyDescent="0.2">
      <c r="B48996" s="76" t="s">
        <v>178</v>
      </c>
    </row>
    <row r="48997" spans="2:2" x14ac:dyDescent="0.2">
      <c r="B48997" s="76" t="s">
        <v>179</v>
      </c>
    </row>
    <row r="48998" spans="2:2" x14ac:dyDescent="0.2">
      <c r="B48998" s="76" t="s">
        <v>180</v>
      </c>
    </row>
    <row r="48999" spans="2:2" x14ac:dyDescent="0.2">
      <c r="B48999" s="76" t="s">
        <v>181</v>
      </c>
    </row>
    <row r="49000" spans="2:2" x14ac:dyDescent="0.2">
      <c r="B49000" s="76" t="s">
        <v>182</v>
      </c>
    </row>
    <row r="49001" spans="2:2" x14ac:dyDescent="0.2">
      <c r="B49001" s="76" t="s">
        <v>183</v>
      </c>
    </row>
    <row r="49002" spans="2:2" x14ac:dyDescent="0.2">
      <c r="B49002" s="76" t="s">
        <v>184</v>
      </c>
    </row>
    <row r="49003" spans="2:2" x14ac:dyDescent="0.2">
      <c r="B49003" s="76" t="s">
        <v>185</v>
      </c>
    </row>
    <row r="49004" spans="2:2" x14ac:dyDescent="0.2">
      <c r="B49004" s="76" t="s">
        <v>186</v>
      </c>
    </row>
    <row r="49005" spans="2:2" x14ac:dyDescent="0.2">
      <c r="B49005" s="76" t="s">
        <v>176</v>
      </c>
    </row>
    <row r="49006" spans="2:2" x14ac:dyDescent="0.2">
      <c r="B49006" s="76" t="s">
        <v>174</v>
      </c>
    </row>
    <row r="49007" spans="2:2" x14ac:dyDescent="0.2">
      <c r="B49007" s="76" t="s">
        <v>187</v>
      </c>
    </row>
    <row r="49008" spans="2:2" x14ac:dyDescent="0.2">
      <c r="B49008" s="76" t="s">
        <v>188</v>
      </c>
    </row>
    <row r="49009" spans="2:2" x14ac:dyDescent="0.2">
      <c r="B49009" s="76" t="s">
        <v>50</v>
      </c>
    </row>
    <row r="65375" spans="2:2" x14ac:dyDescent="0.2">
      <c r="B65375" s="76" t="s">
        <v>173</v>
      </c>
    </row>
    <row r="65376" spans="2:2" x14ac:dyDescent="0.2">
      <c r="B65376" s="76" t="s">
        <v>174</v>
      </c>
    </row>
    <row r="65377" spans="2:2" x14ac:dyDescent="0.2">
      <c r="B65377" s="76" t="s">
        <v>175</v>
      </c>
    </row>
    <row r="65378" spans="2:2" x14ac:dyDescent="0.2">
      <c r="B65378" s="76" t="s">
        <v>176</v>
      </c>
    </row>
    <row r="65379" spans="2:2" x14ac:dyDescent="0.2">
      <c r="B65379" s="76" t="s">
        <v>177</v>
      </c>
    </row>
    <row r="65380" spans="2:2" x14ac:dyDescent="0.2">
      <c r="B65380" s="76" t="s">
        <v>178</v>
      </c>
    </row>
    <row r="65381" spans="2:2" x14ac:dyDescent="0.2">
      <c r="B65381" s="76" t="s">
        <v>179</v>
      </c>
    </row>
    <row r="65382" spans="2:2" x14ac:dyDescent="0.2">
      <c r="B65382" s="76" t="s">
        <v>180</v>
      </c>
    </row>
    <row r="65383" spans="2:2" x14ac:dyDescent="0.2">
      <c r="B65383" s="76" t="s">
        <v>181</v>
      </c>
    </row>
    <row r="65384" spans="2:2" x14ac:dyDescent="0.2">
      <c r="B65384" s="76" t="s">
        <v>182</v>
      </c>
    </row>
    <row r="65385" spans="2:2" x14ac:dyDescent="0.2">
      <c r="B65385" s="76" t="s">
        <v>183</v>
      </c>
    </row>
    <row r="65386" spans="2:2" x14ac:dyDescent="0.2">
      <c r="B65386" s="76" t="s">
        <v>184</v>
      </c>
    </row>
    <row r="65387" spans="2:2" x14ac:dyDescent="0.2">
      <c r="B65387" s="76" t="s">
        <v>185</v>
      </c>
    </row>
    <row r="65388" spans="2:2" x14ac:dyDescent="0.2">
      <c r="B65388" s="76" t="s">
        <v>186</v>
      </c>
    </row>
    <row r="65389" spans="2:2" x14ac:dyDescent="0.2">
      <c r="B65389" s="76" t="s">
        <v>176</v>
      </c>
    </row>
    <row r="65390" spans="2:2" x14ac:dyDescent="0.2">
      <c r="B65390" s="76" t="s">
        <v>174</v>
      </c>
    </row>
    <row r="65391" spans="2:2" x14ac:dyDescent="0.2">
      <c r="B65391" s="76" t="s">
        <v>187</v>
      </c>
    </row>
    <row r="65392" spans="2:2" x14ac:dyDescent="0.2">
      <c r="B65392" s="76" t="s">
        <v>188</v>
      </c>
    </row>
    <row r="65393" spans="2:2" x14ac:dyDescent="0.2">
      <c r="B65393" s="76" t="s">
        <v>50</v>
      </c>
    </row>
    <row r="81759" spans="2:2" x14ac:dyDescent="0.2">
      <c r="B81759" s="76" t="s">
        <v>173</v>
      </c>
    </row>
    <row r="81760" spans="2:2" x14ac:dyDescent="0.2">
      <c r="B81760" s="76" t="s">
        <v>174</v>
      </c>
    </row>
    <row r="81761" spans="2:2" x14ac:dyDescent="0.2">
      <c r="B81761" s="76" t="s">
        <v>175</v>
      </c>
    </row>
    <row r="81762" spans="2:2" x14ac:dyDescent="0.2">
      <c r="B81762" s="76" t="s">
        <v>176</v>
      </c>
    </row>
    <row r="81763" spans="2:2" x14ac:dyDescent="0.2">
      <c r="B81763" s="76" t="s">
        <v>177</v>
      </c>
    </row>
    <row r="81764" spans="2:2" x14ac:dyDescent="0.2">
      <c r="B81764" s="76" t="s">
        <v>178</v>
      </c>
    </row>
    <row r="81765" spans="2:2" x14ac:dyDescent="0.2">
      <c r="B81765" s="76" t="s">
        <v>179</v>
      </c>
    </row>
    <row r="81766" spans="2:2" x14ac:dyDescent="0.2">
      <c r="B81766" s="76" t="s">
        <v>180</v>
      </c>
    </row>
    <row r="81767" spans="2:2" x14ac:dyDescent="0.2">
      <c r="B81767" s="76" t="s">
        <v>181</v>
      </c>
    </row>
    <row r="81768" spans="2:2" x14ac:dyDescent="0.2">
      <c r="B81768" s="76" t="s">
        <v>182</v>
      </c>
    </row>
    <row r="81769" spans="2:2" x14ac:dyDescent="0.2">
      <c r="B81769" s="76" t="s">
        <v>183</v>
      </c>
    </row>
    <row r="81770" spans="2:2" x14ac:dyDescent="0.2">
      <c r="B81770" s="76" t="s">
        <v>184</v>
      </c>
    </row>
    <row r="81771" spans="2:2" x14ac:dyDescent="0.2">
      <c r="B81771" s="76" t="s">
        <v>185</v>
      </c>
    </row>
    <row r="81772" spans="2:2" x14ac:dyDescent="0.2">
      <c r="B81772" s="76" t="s">
        <v>186</v>
      </c>
    </row>
    <row r="81773" spans="2:2" x14ac:dyDescent="0.2">
      <c r="B81773" s="76" t="s">
        <v>176</v>
      </c>
    </row>
    <row r="81774" spans="2:2" x14ac:dyDescent="0.2">
      <c r="B81774" s="76" t="s">
        <v>174</v>
      </c>
    </row>
    <row r="81775" spans="2:2" x14ac:dyDescent="0.2">
      <c r="B81775" s="76" t="s">
        <v>187</v>
      </c>
    </row>
    <row r="81776" spans="2:2" x14ac:dyDescent="0.2">
      <c r="B81776" s="76" t="s">
        <v>188</v>
      </c>
    </row>
    <row r="81777" spans="2:2" x14ac:dyDescent="0.2">
      <c r="B81777" s="76" t="s">
        <v>50</v>
      </c>
    </row>
    <row r="98143" spans="2:2" x14ac:dyDescent="0.2">
      <c r="B98143" s="76" t="s">
        <v>173</v>
      </c>
    </row>
    <row r="98144" spans="2:2" x14ac:dyDescent="0.2">
      <c r="B98144" s="76" t="s">
        <v>174</v>
      </c>
    </row>
    <row r="98145" spans="2:2" x14ac:dyDescent="0.2">
      <c r="B98145" s="76" t="s">
        <v>175</v>
      </c>
    </row>
    <row r="98146" spans="2:2" x14ac:dyDescent="0.2">
      <c r="B98146" s="76" t="s">
        <v>176</v>
      </c>
    </row>
    <row r="98147" spans="2:2" x14ac:dyDescent="0.2">
      <c r="B98147" s="76" t="s">
        <v>177</v>
      </c>
    </row>
    <row r="98148" spans="2:2" x14ac:dyDescent="0.2">
      <c r="B98148" s="76" t="s">
        <v>178</v>
      </c>
    </row>
    <row r="98149" spans="2:2" x14ac:dyDescent="0.2">
      <c r="B98149" s="76" t="s">
        <v>179</v>
      </c>
    </row>
    <row r="98150" spans="2:2" x14ac:dyDescent="0.2">
      <c r="B98150" s="76" t="s">
        <v>180</v>
      </c>
    </row>
    <row r="98151" spans="2:2" x14ac:dyDescent="0.2">
      <c r="B98151" s="76" t="s">
        <v>181</v>
      </c>
    </row>
    <row r="98152" spans="2:2" x14ac:dyDescent="0.2">
      <c r="B98152" s="76" t="s">
        <v>182</v>
      </c>
    </row>
    <row r="98153" spans="2:2" x14ac:dyDescent="0.2">
      <c r="B98153" s="76" t="s">
        <v>183</v>
      </c>
    </row>
    <row r="98154" spans="2:2" x14ac:dyDescent="0.2">
      <c r="B98154" s="76" t="s">
        <v>184</v>
      </c>
    </row>
    <row r="98155" spans="2:2" x14ac:dyDescent="0.2">
      <c r="B98155" s="76" t="s">
        <v>185</v>
      </c>
    </row>
    <row r="98156" spans="2:2" x14ac:dyDescent="0.2">
      <c r="B98156" s="76" t="s">
        <v>186</v>
      </c>
    </row>
    <row r="98157" spans="2:2" x14ac:dyDescent="0.2">
      <c r="B98157" s="76" t="s">
        <v>176</v>
      </c>
    </row>
    <row r="98158" spans="2:2" x14ac:dyDescent="0.2">
      <c r="B98158" s="76" t="s">
        <v>174</v>
      </c>
    </row>
    <row r="98159" spans="2:2" x14ac:dyDescent="0.2">
      <c r="B98159" s="76" t="s">
        <v>187</v>
      </c>
    </row>
    <row r="98160" spans="2:2" x14ac:dyDescent="0.2">
      <c r="B98160" s="76" t="s">
        <v>188</v>
      </c>
    </row>
    <row r="98161" spans="2:2" x14ac:dyDescent="0.2">
      <c r="B98161" s="76" t="s">
        <v>50</v>
      </c>
    </row>
    <row r="114527" spans="2:2" x14ac:dyDescent="0.2">
      <c r="B114527" s="76" t="s">
        <v>173</v>
      </c>
    </row>
    <row r="114528" spans="2:2" x14ac:dyDescent="0.2">
      <c r="B114528" s="76" t="s">
        <v>174</v>
      </c>
    </row>
    <row r="114529" spans="2:2" x14ac:dyDescent="0.2">
      <c r="B114529" s="76" t="s">
        <v>175</v>
      </c>
    </row>
    <row r="114530" spans="2:2" x14ac:dyDescent="0.2">
      <c r="B114530" s="76" t="s">
        <v>176</v>
      </c>
    </row>
    <row r="114531" spans="2:2" x14ac:dyDescent="0.2">
      <c r="B114531" s="76" t="s">
        <v>177</v>
      </c>
    </row>
    <row r="114532" spans="2:2" x14ac:dyDescent="0.2">
      <c r="B114532" s="76" t="s">
        <v>178</v>
      </c>
    </row>
    <row r="114533" spans="2:2" x14ac:dyDescent="0.2">
      <c r="B114533" s="76" t="s">
        <v>179</v>
      </c>
    </row>
    <row r="114534" spans="2:2" x14ac:dyDescent="0.2">
      <c r="B114534" s="76" t="s">
        <v>180</v>
      </c>
    </row>
    <row r="114535" spans="2:2" x14ac:dyDescent="0.2">
      <c r="B114535" s="76" t="s">
        <v>181</v>
      </c>
    </row>
    <row r="114536" spans="2:2" x14ac:dyDescent="0.2">
      <c r="B114536" s="76" t="s">
        <v>182</v>
      </c>
    </row>
    <row r="114537" spans="2:2" x14ac:dyDescent="0.2">
      <c r="B114537" s="76" t="s">
        <v>183</v>
      </c>
    </row>
    <row r="114538" spans="2:2" x14ac:dyDescent="0.2">
      <c r="B114538" s="76" t="s">
        <v>184</v>
      </c>
    </row>
    <row r="114539" spans="2:2" x14ac:dyDescent="0.2">
      <c r="B114539" s="76" t="s">
        <v>185</v>
      </c>
    </row>
    <row r="114540" spans="2:2" x14ac:dyDescent="0.2">
      <c r="B114540" s="76" t="s">
        <v>186</v>
      </c>
    </row>
    <row r="114541" spans="2:2" x14ac:dyDescent="0.2">
      <c r="B114541" s="76" t="s">
        <v>176</v>
      </c>
    </row>
    <row r="114542" spans="2:2" x14ac:dyDescent="0.2">
      <c r="B114542" s="76" t="s">
        <v>174</v>
      </c>
    </row>
    <row r="114543" spans="2:2" x14ac:dyDescent="0.2">
      <c r="B114543" s="76" t="s">
        <v>187</v>
      </c>
    </row>
    <row r="114544" spans="2:2" x14ac:dyDescent="0.2">
      <c r="B114544" s="76" t="s">
        <v>188</v>
      </c>
    </row>
    <row r="114545" spans="2:2" x14ac:dyDescent="0.2">
      <c r="B114545" s="76" t="s">
        <v>50</v>
      </c>
    </row>
    <row r="130911" spans="2:2" x14ac:dyDescent="0.2">
      <c r="B130911" s="76" t="s">
        <v>173</v>
      </c>
    </row>
    <row r="130912" spans="2:2" x14ac:dyDescent="0.2">
      <c r="B130912" s="76" t="s">
        <v>174</v>
      </c>
    </row>
    <row r="130913" spans="2:2" x14ac:dyDescent="0.2">
      <c r="B130913" s="76" t="s">
        <v>175</v>
      </c>
    </row>
    <row r="130914" spans="2:2" x14ac:dyDescent="0.2">
      <c r="B130914" s="76" t="s">
        <v>176</v>
      </c>
    </row>
    <row r="130915" spans="2:2" x14ac:dyDescent="0.2">
      <c r="B130915" s="76" t="s">
        <v>177</v>
      </c>
    </row>
    <row r="130916" spans="2:2" x14ac:dyDescent="0.2">
      <c r="B130916" s="76" t="s">
        <v>178</v>
      </c>
    </row>
    <row r="130917" spans="2:2" x14ac:dyDescent="0.2">
      <c r="B130917" s="76" t="s">
        <v>179</v>
      </c>
    </row>
    <row r="130918" spans="2:2" x14ac:dyDescent="0.2">
      <c r="B130918" s="76" t="s">
        <v>180</v>
      </c>
    </row>
    <row r="130919" spans="2:2" x14ac:dyDescent="0.2">
      <c r="B130919" s="76" t="s">
        <v>181</v>
      </c>
    </row>
    <row r="130920" spans="2:2" x14ac:dyDescent="0.2">
      <c r="B130920" s="76" t="s">
        <v>182</v>
      </c>
    </row>
    <row r="130921" spans="2:2" x14ac:dyDescent="0.2">
      <c r="B130921" s="76" t="s">
        <v>183</v>
      </c>
    </row>
    <row r="130922" spans="2:2" x14ac:dyDescent="0.2">
      <c r="B130922" s="76" t="s">
        <v>184</v>
      </c>
    </row>
    <row r="130923" spans="2:2" x14ac:dyDescent="0.2">
      <c r="B130923" s="76" t="s">
        <v>185</v>
      </c>
    </row>
    <row r="130924" spans="2:2" x14ac:dyDescent="0.2">
      <c r="B130924" s="76" t="s">
        <v>186</v>
      </c>
    </row>
    <row r="130925" spans="2:2" x14ac:dyDescent="0.2">
      <c r="B130925" s="76" t="s">
        <v>176</v>
      </c>
    </row>
    <row r="130926" spans="2:2" x14ac:dyDescent="0.2">
      <c r="B130926" s="76" t="s">
        <v>174</v>
      </c>
    </row>
    <row r="130927" spans="2:2" x14ac:dyDescent="0.2">
      <c r="B130927" s="76" t="s">
        <v>187</v>
      </c>
    </row>
    <row r="130928" spans="2:2" x14ac:dyDescent="0.2">
      <c r="B130928" s="76" t="s">
        <v>188</v>
      </c>
    </row>
    <row r="130929" spans="2:2" x14ac:dyDescent="0.2">
      <c r="B130929" s="76" t="s">
        <v>50</v>
      </c>
    </row>
    <row r="147295" spans="2:2" x14ac:dyDescent="0.2">
      <c r="B147295" s="76" t="s">
        <v>173</v>
      </c>
    </row>
    <row r="147296" spans="2:2" x14ac:dyDescent="0.2">
      <c r="B147296" s="76" t="s">
        <v>174</v>
      </c>
    </row>
    <row r="147297" spans="2:2" x14ac:dyDescent="0.2">
      <c r="B147297" s="76" t="s">
        <v>175</v>
      </c>
    </row>
    <row r="147298" spans="2:2" x14ac:dyDescent="0.2">
      <c r="B147298" s="76" t="s">
        <v>176</v>
      </c>
    </row>
    <row r="147299" spans="2:2" x14ac:dyDescent="0.2">
      <c r="B147299" s="76" t="s">
        <v>177</v>
      </c>
    </row>
    <row r="147300" spans="2:2" x14ac:dyDescent="0.2">
      <c r="B147300" s="76" t="s">
        <v>178</v>
      </c>
    </row>
    <row r="147301" spans="2:2" x14ac:dyDescent="0.2">
      <c r="B147301" s="76" t="s">
        <v>179</v>
      </c>
    </row>
    <row r="147302" spans="2:2" x14ac:dyDescent="0.2">
      <c r="B147302" s="76" t="s">
        <v>180</v>
      </c>
    </row>
    <row r="147303" spans="2:2" x14ac:dyDescent="0.2">
      <c r="B147303" s="76" t="s">
        <v>181</v>
      </c>
    </row>
    <row r="147304" spans="2:2" x14ac:dyDescent="0.2">
      <c r="B147304" s="76" t="s">
        <v>182</v>
      </c>
    </row>
    <row r="147305" spans="2:2" x14ac:dyDescent="0.2">
      <c r="B147305" s="76" t="s">
        <v>183</v>
      </c>
    </row>
    <row r="147306" spans="2:2" x14ac:dyDescent="0.2">
      <c r="B147306" s="76" t="s">
        <v>184</v>
      </c>
    </row>
    <row r="147307" spans="2:2" x14ac:dyDescent="0.2">
      <c r="B147307" s="76" t="s">
        <v>185</v>
      </c>
    </row>
    <row r="147308" spans="2:2" x14ac:dyDescent="0.2">
      <c r="B147308" s="76" t="s">
        <v>186</v>
      </c>
    </row>
    <row r="147309" spans="2:2" x14ac:dyDescent="0.2">
      <c r="B147309" s="76" t="s">
        <v>176</v>
      </c>
    </row>
    <row r="147310" spans="2:2" x14ac:dyDescent="0.2">
      <c r="B147310" s="76" t="s">
        <v>174</v>
      </c>
    </row>
    <row r="147311" spans="2:2" x14ac:dyDescent="0.2">
      <c r="B147311" s="76" t="s">
        <v>187</v>
      </c>
    </row>
    <row r="147312" spans="2:2" x14ac:dyDescent="0.2">
      <c r="B147312" s="76" t="s">
        <v>188</v>
      </c>
    </row>
    <row r="147313" spans="2:2" x14ac:dyDescent="0.2">
      <c r="B147313" s="76" t="s">
        <v>50</v>
      </c>
    </row>
    <row r="163679" spans="2:2" x14ac:dyDescent="0.2">
      <c r="B163679" s="76" t="s">
        <v>173</v>
      </c>
    </row>
    <row r="163680" spans="2:2" x14ac:dyDescent="0.2">
      <c r="B163680" s="76" t="s">
        <v>174</v>
      </c>
    </row>
    <row r="163681" spans="2:2" x14ac:dyDescent="0.2">
      <c r="B163681" s="76" t="s">
        <v>175</v>
      </c>
    </row>
    <row r="163682" spans="2:2" x14ac:dyDescent="0.2">
      <c r="B163682" s="76" t="s">
        <v>176</v>
      </c>
    </row>
    <row r="163683" spans="2:2" x14ac:dyDescent="0.2">
      <c r="B163683" s="76" t="s">
        <v>177</v>
      </c>
    </row>
    <row r="163684" spans="2:2" x14ac:dyDescent="0.2">
      <c r="B163684" s="76" t="s">
        <v>178</v>
      </c>
    </row>
    <row r="163685" spans="2:2" x14ac:dyDescent="0.2">
      <c r="B163685" s="76" t="s">
        <v>179</v>
      </c>
    </row>
    <row r="163686" spans="2:2" x14ac:dyDescent="0.2">
      <c r="B163686" s="76" t="s">
        <v>180</v>
      </c>
    </row>
    <row r="163687" spans="2:2" x14ac:dyDescent="0.2">
      <c r="B163687" s="76" t="s">
        <v>181</v>
      </c>
    </row>
    <row r="163688" spans="2:2" x14ac:dyDescent="0.2">
      <c r="B163688" s="76" t="s">
        <v>182</v>
      </c>
    </row>
    <row r="163689" spans="2:2" x14ac:dyDescent="0.2">
      <c r="B163689" s="76" t="s">
        <v>183</v>
      </c>
    </row>
    <row r="163690" spans="2:2" x14ac:dyDescent="0.2">
      <c r="B163690" s="76" t="s">
        <v>184</v>
      </c>
    </row>
    <row r="163691" spans="2:2" x14ac:dyDescent="0.2">
      <c r="B163691" s="76" t="s">
        <v>185</v>
      </c>
    </row>
    <row r="163692" spans="2:2" x14ac:dyDescent="0.2">
      <c r="B163692" s="76" t="s">
        <v>186</v>
      </c>
    </row>
    <row r="163693" spans="2:2" x14ac:dyDescent="0.2">
      <c r="B163693" s="76" t="s">
        <v>176</v>
      </c>
    </row>
    <row r="163694" spans="2:2" x14ac:dyDescent="0.2">
      <c r="B163694" s="76" t="s">
        <v>174</v>
      </c>
    </row>
    <row r="163695" spans="2:2" x14ac:dyDescent="0.2">
      <c r="B163695" s="76" t="s">
        <v>187</v>
      </c>
    </row>
    <row r="163696" spans="2:2" x14ac:dyDescent="0.2">
      <c r="B163696" s="76" t="s">
        <v>188</v>
      </c>
    </row>
    <row r="163697" spans="2:2" x14ac:dyDescent="0.2">
      <c r="B163697" s="76" t="s">
        <v>50</v>
      </c>
    </row>
    <row r="180063" spans="2:2" x14ac:dyDescent="0.2">
      <c r="B180063" s="76" t="s">
        <v>173</v>
      </c>
    </row>
    <row r="180064" spans="2:2" x14ac:dyDescent="0.2">
      <c r="B180064" s="76" t="s">
        <v>174</v>
      </c>
    </row>
    <row r="180065" spans="2:2" x14ac:dyDescent="0.2">
      <c r="B180065" s="76" t="s">
        <v>175</v>
      </c>
    </row>
    <row r="180066" spans="2:2" x14ac:dyDescent="0.2">
      <c r="B180066" s="76" t="s">
        <v>176</v>
      </c>
    </row>
    <row r="180067" spans="2:2" x14ac:dyDescent="0.2">
      <c r="B180067" s="76" t="s">
        <v>177</v>
      </c>
    </row>
    <row r="180068" spans="2:2" x14ac:dyDescent="0.2">
      <c r="B180068" s="76" t="s">
        <v>178</v>
      </c>
    </row>
    <row r="180069" spans="2:2" x14ac:dyDescent="0.2">
      <c r="B180069" s="76" t="s">
        <v>179</v>
      </c>
    </row>
    <row r="180070" spans="2:2" x14ac:dyDescent="0.2">
      <c r="B180070" s="76" t="s">
        <v>180</v>
      </c>
    </row>
    <row r="180071" spans="2:2" x14ac:dyDescent="0.2">
      <c r="B180071" s="76" t="s">
        <v>181</v>
      </c>
    </row>
    <row r="180072" spans="2:2" x14ac:dyDescent="0.2">
      <c r="B180072" s="76" t="s">
        <v>182</v>
      </c>
    </row>
    <row r="180073" spans="2:2" x14ac:dyDescent="0.2">
      <c r="B180073" s="76" t="s">
        <v>183</v>
      </c>
    </row>
    <row r="180074" spans="2:2" x14ac:dyDescent="0.2">
      <c r="B180074" s="76" t="s">
        <v>184</v>
      </c>
    </row>
    <row r="180075" spans="2:2" x14ac:dyDescent="0.2">
      <c r="B180075" s="76" t="s">
        <v>185</v>
      </c>
    </row>
    <row r="180076" spans="2:2" x14ac:dyDescent="0.2">
      <c r="B180076" s="76" t="s">
        <v>186</v>
      </c>
    </row>
    <row r="180077" spans="2:2" x14ac:dyDescent="0.2">
      <c r="B180077" s="76" t="s">
        <v>176</v>
      </c>
    </row>
    <row r="180078" spans="2:2" x14ac:dyDescent="0.2">
      <c r="B180078" s="76" t="s">
        <v>174</v>
      </c>
    </row>
    <row r="180079" spans="2:2" x14ac:dyDescent="0.2">
      <c r="B180079" s="76" t="s">
        <v>187</v>
      </c>
    </row>
    <row r="180080" spans="2:2" x14ac:dyDescent="0.2">
      <c r="B180080" s="76" t="s">
        <v>188</v>
      </c>
    </row>
    <row r="180081" spans="2:2" x14ac:dyDescent="0.2">
      <c r="B180081" s="76" t="s">
        <v>50</v>
      </c>
    </row>
    <row r="196447" spans="2:2" x14ac:dyDescent="0.2">
      <c r="B196447" s="76" t="s">
        <v>173</v>
      </c>
    </row>
    <row r="196448" spans="2:2" x14ac:dyDescent="0.2">
      <c r="B196448" s="76" t="s">
        <v>174</v>
      </c>
    </row>
    <row r="196449" spans="2:2" x14ac:dyDescent="0.2">
      <c r="B196449" s="76" t="s">
        <v>175</v>
      </c>
    </row>
    <row r="196450" spans="2:2" x14ac:dyDescent="0.2">
      <c r="B196450" s="76" t="s">
        <v>176</v>
      </c>
    </row>
    <row r="196451" spans="2:2" x14ac:dyDescent="0.2">
      <c r="B196451" s="76" t="s">
        <v>177</v>
      </c>
    </row>
    <row r="196452" spans="2:2" x14ac:dyDescent="0.2">
      <c r="B196452" s="76" t="s">
        <v>178</v>
      </c>
    </row>
    <row r="196453" spans="2:2" x14ac:dyDescent="0.2">
      <c r="B196453" s="76" t="s">
        <v>179</v>
      </c>
    </row>
    <row r="196454" spans="2:2" x14ac:dyDescent="0.2">
      <c r="B196454" s="76" t="s">
        <v>180</v>
      </c>
    </row>
    <row r="196455" spans="2:2" x14ac:dyDescent="0.2">
      <c r="B196455" s="76" t="s">
        <v>181</v>
      </c>
    </row>
    <row r="196456" spans="2:2" x14ac:dyDescent="0.2">
      <c r="B196456" s="76" t="s">
        <v>182</v>
      </c>
    </row>
    <row r="196457" spans="2:2" x14ac:dyDescent="0.2">
      <c r="B196457" s="76" t="s">
        <v>183</v>
      </c>
    </row>
    <row r="196458" spans="2:2" x14ac:dyDescent="0.2">
      <c r="B196458" s="76" t="s">
        <v>184</v>
      </c>
    </row>
    <row r="196459" spans="2:2" x14ac:dyDescent="0.2">
      <c r="B196459" s="76" t="s">
        <v>185</v>
      </c>
    </row>
    <row r="196460" spans="2:2" x14ac:dyDescent="0.2">
      <c r="B196460" s="76" t="s">
        <v>186</v>
      </c>
    </row>
    <row r="196461" spans="2:2" x14ac:dyDescent="0.2">
      <c r="B196461" s="76" t="s">
        <v>176</v>
      </c>
    </row>
    <row r="196462" spans="2:2" x14ac:dyDescent="0.2">
      <c r="B196462" s="76" t="s">
        <v>174</v>
      </c>
    </row>
    <row r="196463" spans="2:2" x14ac:dyDescent="0.2">
      <c r="B196463" s="76" t="s">
        <v>187</v>
      </c>
    </row>
    <row r="196464" spans="2:2" x14ac:dyDescent="0.2">
      <c r="B196464" s="76" t="s">
        <v>188</v>
      </c>
    </row>
    <row r="196465" spans="2:2" x14ac:dyDescent="0.2">
      <c r="B196465" s="76" t="s">
        <v>50</v>
      </c>
    </row>
    <row r="212831" spans="2:2" x14ac:dyDescent="0.2">
      <c r="B212831" s="76" t="s">
        <v>173</v>
      </c>
    </row>
    <row r="212832" spans="2:2" x14ac:dyDescent="0.2">
      <c r="B212832" s="76" t="s">
        <v>174</v>
      </c>
    </row>
    <row r="212833" spans="2:2" x14ac:dyDescent="0.2">
      <c r="B212833" s="76" t="s">
        <v>175</v>
      </c>
    </row>
    <row r="212834" spans="2:2" x14ac:dyDescent="0.2">
      <c r="B212834" s="76" t="s">
        <v>176</v>
      </c>
    </row>
    <row r="212835" spans="2:2" x14ac:dyDescent="0.2">
      <c r="B212835" s="76" t="s">
        <v>177</v>
      </c>
    </row>
    <row r="212836" spans="2:2" x14ac:dyDescent="0.2">
      <c r="B212836" s="76" t="s">
        <v>178</v>
      </c>
    </row>
    <row r="212837" spans="2:2" x14ac:dyDescent="0.2">
      <c r="B212837" s="76" t="s">
        <v>179</v>
      </c>
    </row>
    <row r="212838" spans="2:2" x14ac:dyDescent="0.2">
      <c r="B212838" s="76" t="s">
        <v>180</v>
      </c>
    </row>
    <row r="212839" spans="2:2" x14ac:dyDescent="0.2">
      <c r="B212839" s="76" t="s">
        <v>181</v>
      </c>
    </row>
    <row r="212840" spans="2:2" x14ac:dyDescent="0.2">
      <c r="B212840" s="76" t="s">
        <v>182</v>
      </c>
    </row>
    <row r="212841" spans="2:2" x14ac:dyDescent="0.2">
      <c r="B212841" s="76" t="s">
        <v>183</v>
      </c>
    </row>
    <row r="212842" spans="2:2" x14ac:dyDescent="0.2">
      <c r="B212842" s="76" t="s">
        <v>184</v>
      </c>
    </row>
    <row r="212843" spans="2:2" x14ac:dyDescent="0.2">
      <c r="B212843" s="76" t="s">
        <v>185</v>
      </c>
    </row>
    <row r="212844" spans="2:2" x14ac:dyDescent="0.2">
      <c r="B212844" s="76" t="s">
        <v>186</v>
      </c>
    </row>
    <row r="212845" spans="2:2" x14ac:dyDescent="0.2">
      <c r="B212845" s="76" t="s">
        <v>176</v>
      </c>
    </row>
    <row r="212846" spans="2:2" x14ac:dyDescent="0.2">
      <c r="B212846" s="76" t="s">
        <v>174</v>
      </c>
    </row>
    <row r="212847" spans="2:2" x14ac:dyDescent="0.2">
      <c r="B212847" s="76" t="s">
        <v>187</v>
      </c>
    </row>
    <row r="212848" spans="2:2" x14ac:dyDescent="0.2">
      <c r="B212848" s="76" t="s">
        <v>188</v>
      </c>
    </row>
    <row r="212849" spans="2:2" x14ac:dyDescent="0.2">
      <c r="B212849" s="76" t="s">
        <v>50</v>
      </c>
    </row>
    <row r="229215" spans="2:2" x14ac:dyDescent="0.2">
      <c r="B229215" s="76" t="s">
        <v>173</v>
      </c>
    </row>
    <row r="229216" spans="2:2" x14ac:dyDescent="0.2">
      <c r="B229216" s="76" t="s">
        <v>174</v>
      </c>
    </row>
    <row r="229217" spans="2:2" x14ac:dyDescent="0.2">
      <c r="B229217" s="76" t="s">
        <v>175</v>
      </c>
    </row>
    <row r="229218" spans="2:2" x14ac:dyDescent="0.2">
      <c r="B229218" s="76" t="s">
        <v>176</v>
      </c>
    </row>
    <row r="229219" spans="2:2" x14ac:dyDescent="0.2">
      <c r="B229219" s="76" t="s">
        <v>177</v>
      </c>
    </row>
    <row r="229220" spans="2:2" x14ac:dyDescent="0.2">
      <c r="B229220" s="76" t="s">
        <v>178</v>
      </c>
    </row>
    <row r="229221" spans="2:2" x14ac:dyDescent="0.2">
      <c r="B229221" s="76" t="s">
        <v>179</v>
      </c>
    </row>
    <row r="229222" spans="2:2" x14ac:dyDescent="0.2">
      <c r="B229222" s="76" t="s">
        <v>180</v>
      </c>
    </row>
    <row r="229223" spans="2:2" x14ac:dyDescent="0.2">
      <c r="B229223" s="76" t="s">
        <v>181</v>
      </c>
    </row>
    <row r="229224" spans="2:2" x14ac:dyDescent="0.2">
      <c r="B229224" s="76" t="s">
        <v>182</v>
      </c>
    </row>
    <row r="229225" spans="2:2" x14ac:dyDescent="0.2">
      <c r="B229225" s="76" t="s">
        <v>183</v>
      </c>
    </row>
    <row r="229226" spans="2:2" x14ac:dyDescent="0.2">
      <c r="B229226" s="76" t="s">
        <v>184</v>
      </c>
    </row>
    <row r="229227" spans="2:2" x14ac:dyDescent="0.2">
      <c r="B229227" s="76" t="s">
        <v>185</v>
      </c>
    </row>
    <row r="229228" spans="2:2" x14ac:dyDescent="0.2">
      <c r="B229228" s="76" t="s">
        <v>186</v>
      </c>
    </row>
    <row r="229229" spans="2:2" x14ac:dyDescent="0.2">
      <c r="B229229" s="76" t="s">
        <v>176</v>
      </c>
    </row>
    <row r="229230" spans="2:2" x14ac:dyDescent="0.2">
      <c r="B229230" s="76" t="s">
        <v>174</v>
      </c>
    </row>
    <row r="229231" spans="2:2" x14ac:dyDescent="0.2">
      <c r="B229231" s="76" t="s">
        <v>187</v>
      </c>
    </row>
    <row r="229232" spans="2:2" x14ac:dyDescent="0.2">
      <c r="B229232" s="76" t="s">
        <v>188</v>
      </c>
    </row>
    <row r="229233" spans="2:2" x14ac:dyDescent="0.2">
      <c r="B229233" s="76" t="s">
        <v>50</v>
      </c>
    </row>
    <row r="245599" spans="2:2" x14ac:dyDescent="0.2">
      <c r="B245599" s="76" t="s">
        <v>173</v>
      </c>
    </row>
    <row r="245600" spans="2:2" x14ac:dyDescent="0.2">
      <c r="B245600" s="76" t="s">
        <v>174</v>
      </c>
    </row>
    <row r="245601" spans="2:2" x14ac:dyDescent="0.2">
      <c r="B245601" s="76" t="s">
        <v>175</v>
      </c>
    </row>
    <row r="245602" spans="2:2" x14ac:dyDescent="0.2">
      <c r="B245602" s="76" t="s">
        <v>176</v>
      </c>
    </row>
    <row r="245603" spans="2:2" x14ac:dyDescent="0.2">
      <c r="B245603" s="76" t="s">
        <v>177</v>
      </c>
    </row>
    <row r="245604" spans="2:2" x14ac:dyDescent="0.2">
      <c r="B245604" s="76" t="s">
        <v>178</v>
      </c>
    </row>
    <row r="245605" spans="2:2" x14ac:dyDescent="0.2">
      <c r="B245605" s="76" t="s">
        <v>179</v>
      </c>
    </row>
    <row r="245606" spans="2:2" x14ac:dyDescent="0.2">
      <c r="B245606" s="76" t="s">
        <v>180</v>
      </c>
    </row>
    <row r="245607" spans="2:2" x14ac:dyDescent="0.2">
      <c r="B245607" s="76" t="s">
        <v>181</v>
      </c>
    </row>
    <row r="245608" spans="2:2" x14ac:dyDescent="0.2">
      <c r="B245608" s="76" t="s">
        <v>182</v>
      </c>
    </row>
    <row r="245609" spans="2:2" x14ac:dyDescent="0.2">
      <c r="B245609" s="76" t="s">
        <v>183</v>
      </c>
    </row>
    <row r="245610" spans="2:2" x14ac:dyDescent="0.2">
      <c r="B245610" s="76" t="s">
        <v>184</v>
      </c>
    </row>
    <row r="245611" spans="2:2" x14ac:dyDescent="0.2">
      <c r="B245611" s="76" t="s">
        <v>185</v>
      </c>
    </row>
    <row r="245612" spans="2:2" x14ac:dyDescent="0.2">
      <c r="B245612" s="76" t="s">
        <v>186</v>
      </c>
    </row>
    <row r="245613" spans="2:2" x14ac:dyDescent="0.2">
      <c r="B245613" s="76" t="s">
        <v>176</v>
      </c>
    </row>
    <row r="245614" spans="2:2" x14ac:dyDescent="0.2">
      <c r="B245614" s="76" t="s">
        <v>174</v>
      </c>
    </row>
    <row r="245615" spans="2:2" x14ac:dyDescent="0.2">
      <c r="B245615" s="76" t="s">
        <v>187</v>
      </c>
    </row>
    <row r="245616" spans="2:2" x14ac:dyDescent="0.2">
      <c r="B245616" s="76" t="s">
        <v>188</v>
      </c>
    </row>
    <row r="245617" spans="2:2" x14ac:dyDescent="0.2">
      <c r="B245617" s="76" t="s">
        <v>50</v>
      </c>
    </row>
    <row r="261983" spans="2:2" x14ac:dyDescent="0.2">
      <c r="B261983" s="76" t="s">
        <v>173</v>
      </c>
    </row>
    <row r="261984" spans="2:2" x14ac:dyDescent="0.2">
      <c r="B261984" s="76" t="s">
        <v>174</v>
      </c>
    </row>
    <row r="261985" spans="2:2" x14ac:dyDescent="0.2">
      <c r="B261985" s="76" t="s">
        <v>175</v>
      </c>
    </row>
    <row r="261986" spans="2:2" x14ac:dyDescent="0.2">
      <c r="B261986" s="76" t="s">
        <v>176</v>
      </c>
    </row>
    <row r="261987" spans="2:2" x14ac:dyDescent="0.2">
      <c r="B261987" s="76" t="s">
        <v>177</v>
      </c>
    </row>
    <row r="261988" spans="2:2" x14ac:dyDescent="0.2">
      <c r="B261988" s="76" t="s">
        <v>178</v>
      </c>
    </row>
    <row r="261989" spans="2:2" x14ac:dyDescent="0.2">
      <c r="B261989" s="76" t="s">
        <v>179</v>
      </c>
    </row>
    <row r="261990" spans="2:2" x14ac:dyDescent="0.2">
      <c r="B261990" s="76" t="s">
        <v>180</v>
      </c>
    </row>
    <row r="261991" spans="2:2" x14ac:dyDescent="0.2">
      <c r="B261991" s="76" t="s">
        <v>181</v>
      </c>
    </row>
    <row r="261992" spans="2:2" x14ac:dyDescent="0.2">
      <c r="B261992" s="76" t="s">
        <v>182</v>
      </c>
    </row>
    <row r="261993" spans="2:2" x14ac:dyDescent="0.2">
      <c r="B261993" s="76" t="s">
        <v>183</v>
      </c>
    </row>
    <row r="261994" spans="2:2" x14ac:dyDescent="0.2">
      <c r="B261994" s="76" t="s">
        <v>184</v>
      </c>
    </row>
    <row r="261995" spans="2:2" x14ac:dyDescent="0.2">
      <c r="B261995" s="76" t="s">
        <v>185</v>
      </c>
    </row>
    <row r="261996" spans="2:2" x14ac:dyDescent="0.2">
      <c r="B261996" s="76" t="s">
        <v>186</v>
      </c>
    </row>
    <row r="261997" spans="2:2" x14ac:dyDescent="0.2">
      <c r="B261997" s="76" t="s">
        <v>176</v>
      </c>
    </row>
    <row r="261998" spans="2:2" x14ac:dyDescent="0.2">
      <c r="B261998" s="76" t="s">
        <v>174</v>
      </c>
    </row>
    <row r="261999" spans="2:2" x14ac:dyDescent="0.2">
      <c r="B261999" s="76" t="s">
        <v>187</v>
      </c>
    </row>
    <row r="262000" spans="2:2" x14ac:dyDescent="0.2">
      <c r="B262000" s="76" t="s">
        <v>188</v>
      </c>
    </row>
    <row r="262001" spans="2:2" x14ac:dyDescent="0.2">
      <c r="B262001" s="76" t="s">
        <v>50</v>
      </c>
    </row>
    <row r="278367" spans="2:2" x14ac:dyDescent="0.2">
      <c r="B278367" s="76" t="s">
        <v>173</v>
      </c>
    </row>
    <row r="278368" spans="2:2" x14ac:dyDescent="0.2">
      <c r="B278368" s="76" t="s">
        <v>174</v>
      </c>
    </row>
    <row r="278369" spans="2:2" x14ac:dyDescent="0.2">
      <c r="B278369" s="76" t="s">
        <v>175</v>
      </c>
    </row>
    <row r="278370" spans="2:2" x14ac:dyDescent="0.2">
      <c r="B278370" s="76" t="s">
        <v>176</v>
      </c>
    </row>
    <row r="278371" spans="2:2" x14ac:dyDescent="0.2">
      <c r="B278371" s="76" t="s">
        <v>177</v>
      </c>
    </row>
    <row r="278372" spans="2:2" x14ac:dyDescent="0.2">
      <c r="B278372" s="76" t="s">
        <v>178</v>
      </c>
    </row>
    <row r="278373" spans="2:2" x14ac:dyDescent="0.2">
      <c r="B278373" s="76" t="s">
        <v>179</v>
      </c>
    </row>
    <row r="278374" spans="2:2" x14ac:dyDescent="0.2">
      <c r="B278374" s="76" t="s">
        <v>180</v>
      </c>
    </row>
    <row r="278375" spans="2:2" x14ac:dyDescent="0.2">
      <c r="B278375" s="76" t="s">
        <v>181</v>
      </c>
    </row>
    <row r="278376" spans="2:2" x14ac:dyDescent="0.2">
      <c r="B278376" s="76" t="s">
        <v>182</v>
      </c>
    </row>
    <row r="278377" spans="2:2" x14ac:dyDescent="0.2">
      <c r="B278377" s="76" t="s">
        <v>183</v>
      </c>
    </row>
    <row r="278378" spans="2:2" x14ac:dyDescent="0.2">
      <c r="B278378" s="76" t="s">
        <v>184</v>
      </c>
    </row>
    <row r="278379" spans="2:2" x14ac:dyDescent="0.2">
      <c r="B278379" s="76" t="s">
        <v>185</v>
      </c>
    </row>
    <row r="278380" spans="2:2" x14ac:dyDescent="0.2">
      <c r="B278380" s="76" t="s">
        <v>186</v>
      </c>
    </row>
    <row r="278381" spans="2:2" x14ac:dyDescent="0.2">
      <c r="B278381" s="76" t="s">
        <v>176</v>
      </c>
    </row>
    <row r="278382" spans="2:2" x14ac:dyDescent="0.2">
      <c r="B278382" s="76" t="s">
        <v>174</v>
      </c>
    </row>
    <row r="278383" spans="2:2" x14ac:dyDescent="0.2">
      <c r="B278383" s="76" t="s">
        <v>187</v>
      </c>
    </row>
    <row r="278384" spans="2:2" x14ac:dyDescent="0.2">
      <c r="B278384" s="76" t="s">
        <v>188</v>
      </c>
    </row>
    <row r="278385" spans="2:2" x14ac:dyDescent="0.2">
      <c r="B278385" s="76" t="s">
        <v>50</v>
      </c>
    </row>
    <row r="294751" spans="2:2" x14ac:dyDescent="0.2">
      <c r="B294751" s="76" t="s">
        <v>173</v>
      </c>
    </row>
    <row r="294752" spans="2:2" x14ac:dyDescent="0.2">
      <c r="B294752" s="76" t="s">
        <v>174</v>
      </c>
    </row>
    <row r="294753" spans="2:2" x14ac:dyDescent="0.2">
      <c r="B294753" s="76" t="s">
        <v>175</v>
      </c>
    </row>
    <row r="294754" spans="2:2" x14ac:dyDescent="0.2">
      <c r="B294754" s="76" t="s">
        <v>176</v>
      </c>
    </row>
    <row r="294755" spans="2:2" x14ac:dyDescent="0.2">
      <c r="B294755" s="76" t="s">
        <v>177</v>
      </c>
    </row>
    <row r="294756" spans="2:2" x14ac:dyDescent="0.2">
      <c r="B294756" s="76" t="s">
        <v>178</v>
      </c>
    </row>
    <row r="294757" spans="2:2" x14ac:dyDescent="0.2">
      <c r="B294757" s="76" t="s">
        <v>179</v>
      </c>
    </row>
    <row r="294758" spans="2:2" x14ac:dyDescent="0.2">
      <c r="B294758" s="76" t="s">
        <v>180</v>
      </c>
    </row>
    <row r="294759" spans="2:2" x14ac:dyDescent="0.2">
      <c r="B294759" s="76" t="s">
        <v>181</v>
      </c>
    </row>
    <row r="294760" spans="2:2" x14ac:dyDescent="0.2">
      <c r="B294760" s="76" t="s">
        <v>182</v>
      </c>
    </row>
    <row r="294761" spans="2:2" x14ac:dyDescent="0.2">
      <c r="B294761" s="76" t="s">
        <v>183</v>
      </c>
    </row>
    <row r="294762" spans="2:2" x14ac:dyDescent="0.2">
      <c r="B294762" s="76" t="s">
        <v>184</v>
      </c>
    </row>
    <row r="294763" spans="2:2" x14ac:dyDescent="0.2">
      <c r="B294763" s="76" t="s">
        <v>185</v>
      </c>
    </row>
    <row r="294764" spans="2:2" x14ac:dyDescent="0.2">
      <c r="B294764" s="76" t="s">
        <v>186</v>
      </c>
    </row>
    <row r="294765" spans="2:2" x14ac:dyDescent="0.2">
      <c r="B294765" s="76" t="s">
        <v>176</v>
      </c>
    </row>
    <row r="294766" spans="2:2" x14ac:dyDescent="0.2">
      <c r="B294766" s="76" t="s">
        <v>174</v>
      </c>
    </row>
    <row r="294767" spans="2:2" x14ac:dyDescent="0.2">
      <c r="B294767" s="76" t="s">
        <v>187</v>
      </c>
    </row>
    <row r="294768" spans="2:2" x14ac:dyDescent="0.2">
      <c r="B294768" s="76" t="s">
        <v>188</v>
      </c>
    </row>
    <row r="294769" spans="2:2" x14ac:dyDescent="0.2">
      <c r="B294769" s="76" t="s">
        <v>50</v>
      </c>
    </row>
    <row r="311135" spans="2:2" x14ac:dyDescent="0.2">
      <c r="B311135" s="76" t="s">
        <v>173</v>
      </c>
    </row>
    <row r="311136" spans="2:2" x14ac:dyDescent="0.2">
      <c r="B311136" s="76" t="s">
        <v>174</v>
      </c>
    </row>
    <row r="311137" spans="2:2" x14ac:dyDescent="0.2">
      <c r="B311137" s="76" t="s">
        <v>175</v>
      </c>
    </row>
    <row r="311138" spans="2:2" x14ac:dyDescent="0.2">
      <c r="B311138" s="76" t="s">
        <v>176</v>
      </c>
    </row>
    <row r="311139" spans="2:2" x14ac:dyDescent="0.2">
      <c r="B311139" s="76" t="s">
        <v>177</v>
      </c>
    </row>
    <row r="311140" spans="2:2" x14ac:dyDescent="0.2">
      <c r="B311140" s="76" t="s">
        <v>178</v>
      </c>
    </row>
    <row r="311141" spans="2:2" x14ac:dyDescent="0.2">
      <c r="B311141" s="76" t="s">
        <v>179</v>
      </c>
    </row>
    <row r="311142" spans="2:2" x14ac:dyDescent="0.2">
      <c r="B311142" s="76" t="s">
        <v>180</v>
      </c>
    </row>
    <row r="311143" spans="2:2" x14ac:dyDescent="0.2">
      <c r="B311143" s="76" t="s">
        <v>181</v>
      </c>
    </row>
    <row r="311144" spans="2:2" x14ac:dyDescent="0.2">
      <c r="B311144" s="76" t="s">
        <v>182</v>
      </c>
    </row>
    <row r="311145" spans="2:2" x14ac:dyDescent="0.2">
      <c r="B311145" s="76" t="s">
        <v>183</v>
      </c>
    </row>
    <row r="311146" spans="2:2" x14ac:dyDescent="0.2">
      <c r="B311146" s="76" t="s">
        <v>184</v>
      </c>
    </row>
    <row r="311147" spans="2:2" x14ac:dyDescent="0.2">
      <c r="B311147" s="76" t="s">
        <v>185</v>
      </c>
    </row>
    <row r="311148" spans="2:2" x14ac:dyDescent="0.2">
      <c r="B311148" s="76" t="s">
        <v>186</v>
      </c>
    </row>
    <row r="311149" spans="2:2" x14ac:dyDescent="0.2">
      <c r="B311149" s="76" t="s">
        <v>176</v>
      </c>
    </row>
    <row r="311150" spans="2:2" x14ac:dyDescent="0.2">
      <c r="B311150" s="76" t="s">
        <v>174</v>
      </c>
    </row>
    <row r="311151" spans="2:2" x14ac:dyDescent="0.2">
      <c r="B311151" s="76" t="s">
        <v>187</v>
      </c>
    </row>
    <row r="311152" spans="2:2" x14ac:dyDescent="0.2">
      <c r="B311152" s="76" t="s">
        <v>188</v>
      </c>
    </row>
    <row r="311153" spans="2:2" x14ac:dyDescent="0.2">
      <c r="B311153" s="76" t="s">
        <v>50</v>
      </c>
    </row>
    <row r="327519" spans="2:2" x14ac:dyDescent="0.2">
      <c r="B327519" s="76" t="s">
        <v>173</v>
      </c>
    </row>
    <row r="327520" spans="2:2" x14ac:dyDescent="0.2">
      <c r="B327520" s="76" t="s">
        <v>174</v>
      </c>
    </row>
    <row r="327521" spans="2:2" x14ac:dyDescent="0.2">
      <c r="B327521" s="76" t="s">
        <v>175</v>
      </c>
    </row>
    <row r="327522" spans="2:2" x14ac:dyDescent="0.2">
      <c r="B327522" s="76" t="s">
        <v>176</v>
      </c>
    </row>
    <row r="327523" spans="2:2" x14ac:dyDescent="0.2">
      <c r="B327523" s="76" t="s">
        <v>177</v>
      </c>
    </row>
    <row r="327524" spans="2:2" x14ac:dyDescent="0.2">
      <c r="B327524" s="76" t="s">
        <v>178</v>
      </c>
    </row>
    <row r="327525" spans="2:2" x14ac:dyDescent="0.2">
      <c r="B327525" s="76" t="s">
        <v>179</v>
      </c>
    </row>
    <row r="327526" spans="2:2" x14ac:dyDescent="0.2">
      <c r="B327526" s="76" t="s">
        <v>180</v>
      </c>
    </row>
    <row r="327527" spans="2:2" x14ac:dyDescent="0.2">
      <c r="B327527" s="76" t="s">
        <v>181</v>
      </c>
    </row>
    <row r="327528" spans="2:2" x14ac:dyDescent="0.2">
      <c r="B327528" s="76" t="s">
        <v>182</v>
      </c>
    </row>
    <row r="327529" spans="2:2" x14ac:dyDescent="0.2">
      <c r="B327529" s="76" t="s">
        <v>183</v>
      </c>
    </row>
    <row r="327530" spans="2:2" x14ac:dyDescent="0.2">
      <c r="B327530" s="76" t="s">
        <v>184</v>
      </c>
    </row>
    <row r="327531" spans="2:2" x14ac:dyDescent="0.2">
      <c r="B327531" s="76" t="s">
        <v>185</v>
      </c>
    </row>
    <row r="327532" spans="2:2" x14ac:dyDescent="0.2">
      <c r="B327532" s="76" t="s">
        <v>186</v>
      </c>
    </row>
    <row r="327533" spans="2:2" x14ac:dyDescent="0.2">
      <c r="B327533" s="76" t="s">
        <v>176</v>
      </c>
    </row>
    <row r="327534" spans="2:2" x14ac:dyDescent="0.2">
      <c r="B327534" s="76" t="s">
        <v>174</v>
      </c>
    </row>
    <row r="327535" spans="2:2" x14ac:dyDescent="0.2">
      <c r="B327535" s="76" t="s">
        <v>187</v>
      </c>
    </row>
    <row r="327536" spans="2:2" x14ac:dyDescent="0.2">
      <c r="B327536" s="76" t="s">
        <v>188</v>
      </c>
    </row>
    <row r="327537" spans="2:2" x14ac:dyDescent="0.2">
      <c r="B327537" s="76" t="s">
        <v>50</v>
      </c>
    </row>
    <row r="343903" spans="2:2" x14ac:dyDescent="0.2">
      <c r="B343903" s="76" t="s">
        <v>173</v>
      </c>
    </row>
    <row r="343904" spans="2:2" x14ac:dyDescent="0.2">
      <c r="B343904" s="76" t="s">
        <v>174</v>
      </c>
    </row>
    <row r="343905" spans="2:2" x14ac:dyDescent="0.2">
      <c r="B343905" s="76" t="s">
        <v>175</v>
      </c>
    </row>
    <row r="343906" spans="2:2" x14ac:dyDescent="0.2">
      <c r="B343906" s="76" t="s">
        <v>176</v>
      </c>
    </row>
    <row r="343907" spans="2:2" x14ac:dyDescent="0.2">
      <c r="B343907" s="76" t="s">
        <v>177</v>
      </c>
    </row>
    <row r="343908" spans="2:2" x14ac:dyDescent="0.2">
      <c r="B343908" s="76" t="s">
        <v>178</v>
      </c>
    </row>
    <row r="343909" spans="2:2" x14ac:dyDescent="0.2">
      <c r="B343909" s="76" t="s">
        <v>179</v>
      </c>
    </row>
    <row r="343910" spans="2:2" x14ac:dyDescent="0.2">
      <c r="B343910" s="76" t="s">
        <v>180</v>
      </c>
    </row>
    <row r="343911" spans="2:2" x14ac:dyDescent="0.2">
      <c r="B343911" s="76" t="s">
        <v>181</v>
      </c>
    </row>
    <row r="343912" spans="2:2" x14ac:dyDescent="0.2">
      <c r="B343912" s="76" t="s">
        <v>182</v>
      </c>
    </row>
    <row r="343913" spans="2:2" x14ac:dyDescent="0.2">
      <c r="B343913" s="76" t="s">
        <v>183</v>
      </c>
    </row>
    <row r="343914" spans="2:2" x14ac:dyDescent="0.2">
      <c r="B343914" s="76" t="s">
        <v>184</v>
      </c>
    </row>
    <row r="343915" spans="2:2" x14ac:dyDescent="0.2">
      <c r="B343915" s="76" t="s">
        <v>185</v>
      </c>
    </row>
    <row r="343916" spans="2:2" x14ac:dyDescent="0.2">
      <c r="B343916" s="76" t="s">
        <v>186</v>
      </c>
    </row>
    <row r="343917" spans="2:2" x14ac:dyDescent="0.2">
      <c r="B343917" s="76" t="s">
        <v>176</v>
      </c>
    </row>
    <row r="343918" spans="2:2" x14ac:dyDescent="0.2">
      <c r="B343918" s="76" t="s">
        <v>174</v>
      </c>
    </row>
    <row r="343919" spans="2:2" x14ac:dyDescent="0.2">
      <c r="B343919" s="76" t="s">
        <v>187</v>
      </c>
    </row>
    <row r="343920" spans="2:2" x14ac:dyDescent="0.2">
      <c r="B343920" s="76" t="s">
        <v>188</v>
      </c>
    </row>
    <row r="343921" spans="2:2" x14ac:dyDescent="0.2">
      <c r="B343921" s="76" t="s">
        <v>50</v>
      </c>
    </row>
    <row r="360287" spans="2:2" x14ac:dyDescent="0.2">
      <c r="B360287" s="76" t="s">
        <v>173</v>
      </c>
    </row>
    <row r="360288" spans="2:2" x14ac:dyDescent="0.2">
      <c r="B360288" s="76" t="s">
        <v>174</v>
      </c>
    </row>
    <row r="360289" spans="2:2" x14ac:dyDescent="0.2">
      <c r="B360289" s="76" t="s">
        <v>175</v>
      </c>
    </row>
    <row r="360290" spans="2:2" x14ac:dyDescent="0.2">
      <c r="B360290" s="76" t="s">
        <v>176</v>
      </c>
    </row>
    <row r="360291" spans="2:2" x14ac:dyDescent="0.2">
      <c r="B360291" s="76" t="s">
        <v>177</v>
      </c>
    </row>
    <row r="360292" spans="2:2" x14ac:dyDescent="0.2">
      <c r="B360292" s="76" t="s">
        <v>178</v>
      </c>
    </row>
    <row r="360293" spans="2:2" x14ac:dyDescent="0.2">
      <c r="B360293" s="76" t="s">
        <v>179</v>
      </c>
    </row>
    <row r="360294" spans="2:2" x14ac:dyDescent="0.2">
      <c r="B360294" s="76" t="s">
        <v>180</v>
      </c>
    </row>
    <row r="360295" spans="2:2" x14ac:dyDescent="0.2">
      <c r="B360295" s="76" t="s">
        <v>181</v>
      </c>
    </row>
    <row r="360296" spans="2:2" x14ac:dyDescent="0.2">
      <c r="B360296" s="76" t="s">
        <v>182</v>
      </c>
    </row>
    <row r="360297" spans="2:2" x14ac:dyDescent="0.2">
      <c r="B360297" s="76" t="s">
        <v>183</v>
      </c>
    </row>
    <row r="360298" spans="2:2" x14ac:dyDescent="0.2">
      <c r="B360298" s="76" t="s">
        <v>184</v>
      </c>
    </row>
    <row r="360299" spans="2:2" x14ac:dyDescent="0.2">
      <c r="B360299" s="76" t="s">
        <v>185</v>
      </c>
    </row>
    <row r="360300" spans="2:2" x14ac:dyDescent="0.2">
      <c r="B360300" s="76" t="s">
        <v>186</v>
      </c>
    </row>
    <row r="360301" spans="2:2" x14ac:dyDescent="0.2">
      <c r="B360301" s="76" t="s">
        <v>176</v>
      </c>
    </row>
    <row r="360302" spans="2:2" x14ac:dyDescent="0.2">
      <c r="B360302" s="76" t="s">
        <v>174</v>
      </c>
    </row>
    <row r="360303" spans="2:2" x14ac:dyDescent="0.2">
      <c r="B360303" s="76" t="s">
        <v>187</v>
      </c>
    </row>
    <row r="360304" spans="2:2" x14ac:dyDescent="0.2">
      <c r="B360304" s="76" t="s">
        <v>188</v>
      </c>
    </row>
    <row r="360305" spans="2:2" x14ac:dyDescent="0.2">
      <c r="B360305" s="76" t="s">
        <v>50</v>
      </c>
    </row>
    <row r="376671" spans="2:2" x14ac:dyDescent="0.2">
      <c r="B376671" s="76" t="s">
        <v>173</v>
      </c>
    </row>
    <row r="376672" spans="2:2" x14ac:dyDescent="0.2">
      <c r="B376672" s="76" t="s">
        <v>174</v>
      </c>
    </row>
    <row r="376673" spans="2:2" x14ac:dyDescent="0.2">
      <c r="B376673" s="76" t="s">
        <v>175</v>
      </c>
    </row>
    <row r="376674" spans="2:2" x14ac:dyDescent="0.2">
      <c r="B376674" s="76" t="s">
        <v>176</v>
      </c>
    </row>
    <row r="376675" spans="2:2" x14ac:dyDescent="0.2">
      <c r="B376675" s="76" t="s">
        <v>177</v>
      </c>
    </row>
    <row r="376676" spans="2:2" x14ac:dyDescent="0.2">
      <c r="B376676" s="76" t="s">
        <v>178</v>
      </c>
    </row>
    <row r="376677" spans="2:2" x14ac:dyDescent="0.2">
      <c r="B376677" s="76" t="s">
        <v>179</v>
      </c>
    </row>
    <row r="376678" spans="2:2" x14ac:dyDescent="0.2">
      <c r="B376678" s="76" t="s">
        <v>180</v>
      </c>
    </row>
    <row r="376679" spans="2:2" x14ac:dyDescent="0.2">
      <c r="B376679" s="76" t="s">
        <v>181</v>
      </c>
    </row>
    <row r="376680" spans="2:2" x14ac:dyDescent="0.2">
      <c r="B376680" s="76" t="s">
        <v>182</v>
      </c>
    </row>
    <row r="376681" spans="2:2" x14ac:dyDescent="0.2">
      <c r="B376681" s="76" t="s">
        <v>183</v>
      </c>
    </row>
    <row r="376682" spans="2:2" x14ac:dyDescent="0.2">
      <c r="B376682" s="76" t="s">
        <v>184</v>
      </c>
    </row>
    <row r="376683" spans="2:2" x14ac:dyDescent="0.2">
      <c r="B376683" s="76" t="s">
        <v>185</v>
      </c>
    </row>
    <row r="376684" spans="2:2" x14ac:dyDescent="0.2">
      <c r="B376684" s="76" t="s">
        <v>186</v>
      </c>
    </row>
    <row r="376685" spans="2:2" x14ac:dyDescent="0.2">
      <c r="B376685" s="76" t="s">
        <v>176</v>
      </c>
    </row>
    <row r="376686" spans="2:2" x14ac:dyDescent="0.2">
      <c r="B376686" s="76" t="s">
        <v>174</v>
      </c>
    </row>
    <row r="376687" spans="2:2" x14ac:dyDescent="0.2">
      <c r="B376687" s="76" t="s">
        <v>187</v>
      </c>
    </row>
    <row r="376688" spans="2:2" x14ac:dyDescent="0.2">
      <c r="B376688" s="76" t="s">
        <v>188</v>
      </c>
    </row>
    <row r="376689" spans="2:2" x14ac:dyDescent="0.2">
      <c r="B376689" s="76" t="s">
        <v>50</v>
      </c>
    </row>
    <row r="393055" spans="2:2" x14ac:dyDescent="0.2">
      <c r="B393055" s="76" t="s">
        <v>173</v>
      </c>
    </row>
    <row r="393056" spans="2:2" x14ac:dyDescent="0.2">
      <c r="B393056" s="76" t="s">
        <v>174</v>
      </c>
    </row>
    <row r="393057" spans="2:2" x14ac:dyDescent="0.2">
      <c r="B393057" s="76" t="s">
        <v>175</v>
      </c>
    </row>
    <row r="393058" spans="2:2" x14ac:dyDescent="0.2">
      <c r="B393058" s="76" t="s">
        <v>176</v>
      </c>
    </row>
    <row r="393059" spans="2:2" x14ac:dyDescent="0.2">
      <c r="B393059" s="76" t="s">
        <v>177</v>
      </c>
    </row>
    <row r="393060" spans="2:2" x14ac:dyDescent="0.2">
      <c r="B393060" s="76" t="s">
        <v>178</v>
      </c>
    </row>
    <row r="393061" spans="2:2" x14ac:dyDescent="0.2">
      <c r="B393061" s="76" t="s">
        <v>179</v>
      </c>
    </row>
    <row r="393062" spans="2:2" x14ac:dyDescent="0.2">
      <c r="B393062" s="76" t="s">
        <v>180</v>
      </c>
    </row>
    <row r="393063" spans="2:2" x14ac:dyDescent="0.2">
      <c r="B393063" s="76" t="s">
        <v>181</v>
      </c>
    </row>
    <row r="393064" spans="2:2" x14ac:dyDescent="0.2">
      <c r="B393064" s="76" t="s">
        <v>182</v>
      </c>
    </row>
    <row r="393065" spans="2:2" x14ac:dyDescent="0.2">
      <c r="B393065" s="76" t="s">
        <v>183</v>
      </c>
    </row>
    <row r="393066" spans="2:2" x14ac:dyDescent="0.2">
      <c r="B393066" s="76" t="s">
        <v>184</v>
      </c>
    </row>
    <row r="393067" spans="2:2" x14ac:dyDescent="0.2">
      <c r="B393067" s="76" t="s">
        <v>185</v>
      </c>
    </row>
    <row r="393068" spans="2:2" x14ac:dyDescent="0.2">
      <c r="B393068" s="76" t="s">
        <v>186</v>
      </c>
    </row>
    <row r="393069" spans="2:2" x14ac:dyDescent="0.2">
      <c r="B393069" s="76" t="s">
        <v>176</v>
      </c>
    </row>
    <row r="393070" spans="2:2" x14ac:dyDescent="0.2">
      <c r="B393070" s="76" t="s">
        <v>174</v>
      </c>
    </row>
    <row r="393071" spans="2:2" x14ac:dyDescent="0.2">
      <c r="B393071" s="76" t="s">
        <v>187</v>
      </c>
    </row>
    <row r="393072" spans="2:2" x14ac:dyDescent="0.2">
      <c r="B393072" s="76" t="s">
        <v>188</v>
      </c>
    </row>
    <row r="393073" spans="2:2" x14ac:dyDescent="0.2">
      <c r="B393073" s="76" t="s">
        <v>50</v>
      </c>
    </row>
    <row r="409439" spans="2:2" x14ac:dyDescent="0.2">
      <c r="B409439" s="76" t="s">
        <v>173</v>
      </c>
    </row>
    <row r="409440" spans="2:2" x14ac:dyDescent="0.2">
      <c r="B409440" s="76" t="s">
        <v>174</v>
      </c>
    </row>
    <row r="409441" spans="2:2" x14ac:dyDescent="0.2">
      <c r="B409441" s="76" t="s">
        <v>175</v>
      </c>
    </row>
    <row r="409442" spans="2:2" x14ac:dyDescent="0.2">
      <c r="B409442" s="76" t="s">
        <v>176</v>
      </c>
    </row>
    <row r="409443" spans="2:2" x14ac:dyDescent="0.2">
      <c r="B409443" s="76" t="s">
        <v>177</v>
      </c>
    </row>
    <row r="409444" spans="2:2" x14ac:dyDescent="0.2">
      <c r="B409444" s="76" t="s">
        <v>178</v>
      </c>
    </row>
    <row r="409445" spans="2:2" x14ac:dyDescent="0.2">
      <c r="B409445" s="76" t="s">
        <v>179</v>
      </c>
    </row>
    <row r="409446" spans="2:2" x14ac:dyDescent="0.2">
      <c r="B409446" s="76" t="s">
        <v>180</v>
      </c>
    </row>
    <row r="409447" spans="2:2" x14ac:dyDescent="0.2">
      <c r="B409447" s="76" t="s">
        <v>181</v>
      </c>
    </row>
    <row r="409448" spans="2:2" x14ac:dyDescent="0.2">
      <c r="B409448" s="76" t="s">
        <v>182</v>
      </c>
    </row>
    <row r="409449" spans="2:2" x14ac:dyDescent="0.2">
      <c r="B409449" s="76" t="s">
        <v>183</v>
      </c>
    </row>
    <row r="409450" spans="2:2" x14ac:dyDescent="0.2">
      <c r="B409450" s="76" t="s">
        <v>184</v>
      </c>
    </row>
    <row r="409451" spans="2:2" x14ac:dyDescent="0.2">
      <c r="B409451" s="76" t="s">
        <v>185</v>
      </c>
    </row>
    <row r="409452" spans="2:2" x14ac:dyDescent="0.2">
      <c r="B409452" s="76" t="s">
        <v>186</v>
      </c>
    </row>
    <row r="409453" spans="2:2" x14ac:dyDescent="0.2">
      <c r="B409453" s="76" t="s">
        <v>176</v>
      </c>
    </row>
    <row r="409454" spans="2:2" x14ac:dyDescent="0.2">
      <c r="B409454" s="76" t="s">
        <v>174</v>
      </c>
    </row>
    <row r="409455" spans="2:2" x14ac:dyDescent="0.2">
      <c r="B409455" s="76" t="s">
        <v>187</v>
      </c>
    </row>
    <row r="409456" spans="2:2" x14ac:dyDescent="0.2">
      <c r="B409456" s="76" t="s">
        <v>188</v>
      </c>
    </row>
    <row r="409457" spans="2:2" x14ac:dyDescent="0.2">
      <c r="B409457" s="76" t="s">
        <v>50</v>
      </c>
    </row>
    <row r="425823" spans="2:2" x14ac:dyDescent="0.2">
      <c r="B425823" s="76" t="s">
        <v>173</v>
      </c>
    </row>
    <row r="425824" spans="2:2" x14ac:dyDescent="0.2">
      <c r="B425824" s="76" t="s">
        <v>174</v>
      </c>
    </row>
    <row r="425825" spans="2:2" x14ac:dyDescent="0.2">
      <c r="B425825" s="76" t="s">
        <v>175</v>
      </c>
    </row>
    <row r="425826" spans="2:2" x14ac:dyDescent="0.2">
      <c r="B425826" s="76" t="s">
        <v>176</v>
      </c>
    </row>
    <row r="425827" spans="2:2" x14ac:dyDescent="0.2">
      <c r="B425827" s="76" t="s">
        <v>177</v>
      </c>
    </row>
    <row r="425828" spans="2:2" x14ac:dyDescent="0.2">
      <c r="B425828" s="76" t="s">
        <v>178</v>
      </c>
    </row>
    <row r="425829" spans="2:2" x14ac:dyDescent="0.2">
      <c r="B425829" s="76" t="s">
        <v>179</v>
      </c>
    </row>
    <row r="425830" spans="2:2" x14ac:dyDescent="0.2">
      <c r="B425830" s="76" t="s">
        <v>180</v>
      </c>
    </row>
    <row r="425831" spans="2:2" x14ac:dyDescent="0.2">
      <c r="B425831" s="76" t="s">
        <v>181</v>
      </c>
    </row>
    <row r="425832" spans="2:2" x14ac:dyDescent="0.2">
      <c r="B425832" s="76" t="s">
        <v>182</v>
      </c>
    </row>
    <row r="425833" spans="2:2" x14ac:dyDescent="0.2">
      <c r="B425833" s="76" t="s">
        <v>183</v>
      </c>
    </row>
    <row r="425834" spans="2:2" x14ac:dyDescent="0.2">
      <c r="B425834" s="76" t="s">
        <v>184</v>
      </c>
    </row>
    <row r="425835" spans="2:2" x14ac:dyDescent="0.2">
      <c r="B425835" s="76" t="s">
        <v>185</v>
      </c>
    </row>
    <row r="425836" spans="2:2" x14ac:dyDescent="0.2">
      <c r="B425836" s="76" t="s">
        <v>186</v>
      </c>
    </row>
    <row r="425837" spans="2:2" x14ac:dyDescent="0.2">
      <c r="B425837" s="76" t="s">
        <v>176</v>
      </c>
    </row>
    <row r="425838" spans="2:2" x14ac:dyDescent="0.2">
      <c r="B425838" s="76" t="s">
        <v>174</v>
      </c>
    </row>
    <row r="425839" spans="2:2" x14ac:dyDescent="0.2">
      <c r="B425839" s="76" t="s">
        <v>187</v>
      </c>
    </row>
    <row r="425840" spans="2:2" x14ac:dyDescent="0.2">
      <c r="B425840" s="76" t="s">
        <v>188</v>
      </c>
    </row>
    <row r="425841" spans="2:2" x14ac:dyDescent="0.2">
      <c r="B425841" s="76" t="s">
        <v>50</v>
      </c>
    </row>
    <row r="442207" spans="2:2" x14ac:dyDescent="0.2">
      <c r="B442207" s="76" t="s">
        <v>173</v>
      </c>
    </row>
    <row r="442208" spans="2:2" x14ac:dyDescent="0.2">
      <c r="B442208" s="76" t="s">
        <v>174</v>
      </c>
    </row>
    <row r="442209" spans="2:2" x14ac:dyDescent="0.2">
      <c r="B442209" s="76" t="s">
        <v>175</v>
      </c>
    </row>
    <row r="442210" spans="2:2" x14ac:dyDescent="0.2">
      <c r="B442210" s="76" t="s">
        <v>176</v>
      </c>
    </row>
    <row r="442211" spans="2:2" x14ac:dyDescent="0.2">
      <c r="B442211" s="76" t="s">
        <v>177</v>
      </c>
    </row>
    <row r="442212" spans="2:2" x14ac:dyDescent="0.2">
      <c r="B442212" s="76" t="s">
        <v>178</v>
      </c>
    </row>
    <row r="442213" spans="2:2" x14ac:dyDescent="0.2">
      <c r="B442213" s="76" t="s">
        <v>179</v>
      </c>
    </row>
    <row r="442214" spans="2:2" x14ac:dyDescent="0.2">
      <c r="B442214" s="76" t="s">
        <v>180</v>
      </c>
    </row>
    <row r="442215" spans="2:2" x14ac:dyDescent="0.2">
      <c r="B442215" s="76" t="s">
        <v>181</v>
      </c>
    </row>
    <row r="442216" spans="2:2" x14ac:dyDescent="0.2">
      <c r="B442216" s="76" t="s">
        <v>182</v>
      </c>
    </row>
    <row r="442217" spans="2:2" x14ac:dyDescent="0.2">
      <c r="B442217" s="76" t="s">
        <v>183</v>
      </c>
    </row>
    <row r="442218" spans="2:2" x14ac:dyDescent="0.2">
      <c r="B442218" s="76" t="s">
        <v>184</v>
      </c>
    </row>
    <row r="442219" spans="2:2" x14ac:dyDescent="0.2">
      <c r="B442219" s="76" t="s">
        <v>185</v>
      </c>
    </row>
    <row r="442220" spans="2:2" x14ac:dyDescent="0.2">
      <c r="B442220" s="76" t="s">
        <v>186</v>
      </c>
    </row>
    <row r="442221" spans="2:2" x14ac:dyDescent="0.2">
      <c r="B442221" s="76" t="s">
        <v>176</v>
      </c>
    </row>
    <row r="442222" spans="2:2" x14ac:dyDescent="0.2">
      <c r="B442222" s="76" t="s">
        <v>174</v>
      </c>
    </row>
    <row r="442223" spans="2:2" x14ac:dyDescent="0.2">
      <c r="B442223" s="76" t="s">
        <v>187</v>
      </c>
    </row>
    <row r="442224" spans="2:2" x14ac:dyDescent="0.2">
      <c r="B442224" s="76" t="s">
        <v>188</v>
      </c>
    </row>
    <row r="442225" spans="2:2" x14ac:dyDescent="0.2">
      <c r="B442225" s="76" t="s">
        <v>50</v>
      </c>
    </row>
    <row r="458591" spans="2:2" x14ac:dyDescent="0.2">
      <c r="B458591" s="76" t="s">
        <v>173</v>
      </c>
    </row>
    <row r="458592" spans="2:2" x14ac:dyDescent="0.2">
      <c r="B458592" s="76" t="s">
        <v>174</v>
      </c>
    </row>
    <row r="458593" spans="2:2" x14ac:dyDescent="0.2">
      <c r="B458593" s="76" t="s">
        <v>175</v>
      </c>
    </row>
    <row r="458594" spans="2:2" x14ac:dyDescent="0.2">
      <c r="B458594" s="76" t="s">
        <v>176</v>
      </c>
    </row>
    <row r="458595" spans="2:2" x14ac:dyDescent="0.2">
      <c r="B458595" s="76" t="s">
        <v>177</v>
      </c>
    </row>
    <row r="458596" spans="2:2" x14ac:dyDescent="0.2">
      <c r="B458596" s="76" t="s">
        <v>178</v>
      </c>
    </row>
    <row r="458597" spans="2:2" x14ac:dyDescent="0.2">
      <c r="B458597" s="76" t="s">
        <v>179</v>
      </c>
    </row>
    <row r="458598" spans="2:2" x14ac:dyDescent="0.2">
      <c r="B458598" s="76" t="s">
        <v>180</v>
      </c>
    </row>
    <row r="458599" spans="2:2" x14ac:dyDescent="0.2">
      <c r="B458599" s="76" t="s">
        <v>181</v>
      </c>
    </row>
    <row r="458600" spans="2:2" x14ac:dyDescent="0.2">
      <c r="B458600" s="76" t="s">
        <v>182</v>
      </c>
    </row>
    <row r="458601" spans="2:2" x14ac:dyDescent="0.2">
      <c r="B458601" s="76" t="s">
        <v>183</v>
      </c>
    </row>
    <row r="458602" spans="2:2" x14ac:dyDescent="0.2">
      <c r="B458602" s="76" t="s">
        <v>184</v>
      </c>
    </row>
    <row r="458603" spans="2:2" x14ac:dyDescent="0.2">
      <c r="B458603" s="76" t="s">
        <v>185</v>
      </c>
    </row>
    <row r="458604" spans="2:2" x14ac:dyDescent="0.2">
      <c r="B458604" s="76" t="s">
        <v>186</v>
      </c>
    </row>
    <row r="458605" spans="2:2" x14ac:dyDescent="0.2">
      <c r="B458605" s="76" t="s">
        <v>176</v>
      </c>
    </row>
    <row r="458606" spans="2:2" x14ac:dyDescent="0.2">
      <c r="B458606" s="76" t="s">
        <v>174</v>
      </c>
    </row>
    <row r="458607" spans="2:2" x14ac:dyDescent="0.2">
      <c r="B458607" s="76" t="s">
        <v>187</v>
      </c>
    </row>
    <row r="458608" spans="2:2" x14ac:dyDescent="0.2">
      <c r="B458608" s="76" t="s">
        <v>188</v>
      </c>
    </row>
    <row r="458609" spans="2:2" x14ac:dyDescent="0.2">
      <c r="B458609" s="76" t="s">
        <v>50</v>
      </c>
    </row>
    <row r="474975" spans="2:2" x14ac:dyDescent="0.2">
      <c r="B474975" s="76" t="s">
        <v>173</v>
      </c>
    </row>
    <row r="474976" spans="2:2" x14ac:dyDescent="0.2">
      <c r="B474976" s="76" t="s">
        <v>174</v>
      </c>
    </row>
    <row r="474977" spans="2:2" x14ac:dyDescent="0.2">
      <c r="B474977" s="76" t="s">
        <v>175</v>
      </c>
    </row>
    <row r="474978" spans="2:2" x14ac:dyDescent="0.2">
      <c r="B474978" s="76" t="s">
        <v>176</v>
      </c>
    </row>
    <row r="474979" spans="2:2" x14ac:dyDescent="0.2">
      <c r="B474979" s="76" t="s">
        <v>177</v>
      </c>
    </row>
    <row r="474980" spans="2:2" x14ac:dyDescent="0.2">
      <c r="B474980" s="76" t="s">
        <v>178</v>
      </c>
    </row>
    <row r="474981" spans="2:2" x14ac:dyDescent="0.2">
      <c r="B474981" s="76" t="s">
        <v>179</v>
      </c>
    </row>
    <row r="474982" spans="2:2" x14ac:dyDescent="0.2">
      <c r="B474982" s="76" t="s">
        <v>180</v>
      </c>
    </row>
    <row r="474983" spans="2:2" x14ac:dyDescent="0.2">
      <c r="B474983" s="76" t="s">
        <v>181</v>
      </c>
    </row>
    <row r="474984" spans="2:2" x14ac:dyDescent="0.2">
      <c r="B474984" s="76" t="s">
        <v>182</v>
      </c>
    </row>
    <row r="474985" spans="2:2" x14ac:dyDescent="0.2">
      <c r="B474985" s="76" t="s">
        <v>183</v>
      </c>
    </row>
    <row r="474986" spans="2:2" x14ac:dyDescent="0.2">
      <c r="B474986" s="76" t="s">
        <v>184</v>
      </c>
    </row>
    <row r="474987" spans="2:2" x14ac:dyDescent="0.2">
      <c r="B474987" s="76" t="s">
        <v>185</v>
      </c>
    </row>
    <row r="474988" spans="2:2" x14ac:dyDescent="0.2">
      <c r="B474988" s="76" t="s">
        <v>186</v>
      </c>
    </row>
    <row r="474989" spans="2:2" x14ac:dyDescent="0.2">
      <c r="B474989" s="76" t="s">
        <v>176</v>
      </c>
    </row>
    <row r="474990" spans="2:2" x14ac:dyDescent="0.2">
      <c r="B474990" s="76" t="s">
        <v>174</v>
      </c>
    </row>
    <row r="474991" spans="2:2" x14ac:dyDescent="0.2">
      <c r="B474991" s="76" t="s">
        <v>187</v>
      </c>
    </row>
    <row r="474992" spans="2:2" x14ac:dyDescent="0.2">
      <c r="B474992" s="76" t="s">
        <v>188</v>
      </c>
    </row>
    <row r="474993" spans="2:2" x14ac:dyDescent="0.2">
      <c r="B474993" s="76" t="s">
        <v>50</v>
      </c>
    </row>
    <row r="491359" spans="2:2" x14ac:dyDescent="0.2">
      <c r="B491359" s="76" t="s">
        <v>173</v>
      </c>
    </row>
    <row r="491360" spans="2:2" x14ac:dyDescent="0.2">
      <c r="B491360" s="76" t="s">
        <v>174</v>
      </c>
    </row>
    <row r="491361" spans="2:2" x14ac:dyDescent="0.2">
      <c r="B491361" s="76" t="s">
        <v>175</v>
      </c>
    </row>
    <row r="491362" spans="2:2" x14ac:dyDescent="0.2">
      <c r="B491362" s="76" t="s">
        <v>176</v>
      </c>
    </row>
    <row r="491363" spans="2:2" x14ac:dyDescent="0.2">
      <c r="B491363" s="76" t="s">
        <v>177</v>
      </c>
    </row>
    <row r="491364" spans="2:2" x14ac:dyDescent="0.2">
      <c r="B491364" s="76" t="s">
        <v>178</v>
      </c>
    </row>
    <row r="491365" spans="2:2" x14ac:dyDescent="0.2">
      <c r="B491365" s="76" t="s">
        <v>179</v>
      </c>
    </row>
    <row r="491366" spans="2:2" x14ac:dyDescent="0.2">
      <c r="B491366" s="76" t="s">
        <v>180</v>
      </c>
    </row>
    <row r="491367" spans="2:2" x14ac:dyDescent="0.2">
      <c r="B491367" s="76" t="s">
        <v>181</v>
      </c>
    </row>
    <row r="491368" spans="2:2" x14ac:dyDescent="0.2">
      <c r="B491368" s="76" t="s">
        <v>182</v>
      </c>
    </row>
    <row r="491369" spans="2:2" x14ac:dyDescent="0.2">
      <c r="B491369" s="76" t="s">
        <v>183</v>
      </c>
    </row>
    <row r="491370" spans="2:2" x14ac:dyDescent="0.2">
      <c r="B491370" s="76" t="s">
        <v>184</v>
      </c>
    </row>
    <row r="491371" spans="2:2" x14ac:dyDescent="0.2">
      <c r="B491371" s="76" t="s">
        <v>185</v>
      </c>
    </row>
    <row r="491372" spans="2:2" x14ac:dyDescent="0.2">
      <c r="B491372" s="76" t="s">
        <v>186</v>
      </c>
    </row>
    <row r="491373" spans="2:2" x14ac:dyDescent="0.2">
      <c r="B491373" s="76" t="s">
        <v>176</v>
      </c>
    </row>
    <row r="491374" spans="2:2" x14ac:dyDescent="0.2">
      <c r="B491374" s="76" t="s">
        <v>174</v>
      </c>
    </row>
    <row r="491375" spans="2:2" x14ac:dyDescent="0.2">
      <c r="B491375" s="76" t="s">
        <v>187</v>
      </c>
    </row>
    <row r="491376" spans="2:2" x14ac:dyDescent="0.2">
      <c r="B491376" s="76" t="s">
        <v>188</v>
      </c>
    </row>
    <row r="491377" spans="2:2" x14ac:dyDescent="0.2">
      <c r="B491377" s="76" t="s">
        <v>50</v>
      </c>
    </row>
    <row r="507743" spans="2:2" x14ac:dyDescent="0.2">
      <c r="B507743" s="76" t="s">
        <v>173</v>
      </c>
    </row>
    <row r="507744" spans="2:2" x14ac:dyDescent="0.2">
      <c r="B507744" s="76" t="s">
        <v>174</v>
      </c>
    </row>
    <row r="507745" spans="2:2" x14ac:dyDescent="0.2">
      <c r="B507745" s="76" t="s">
        <v>175</v>
      </c>
    </row>
    <row r="507746" spans="2:2" x14ac:dyDescent="0.2">
      <c r="B507746" s="76" t="s">
        <v>176</v>
      </c>
    </row>
    <row r="507747" spans="2:2" x14ac:dyDescent="0.2">
      <c r="B507747" s="76" t="s">
        <v>177</v>
      </c>
    </row>
    <row r="507748" spans="2:2" x14ac:dyDescent="0.2">
      <c r="B507748" s="76" t="s">
        <v>178</v>
      </c>
    </row>
    <row r="507749" spans="2:2" x14ac:dyDescent="0.2">
      <c r="B507749" s="76" t="s">
        <v>179</v>
      </c>
    </row>
    <row r="507750" spans="2:2" x14ac:dyDescent="0.2">
      <c r="B507750" s="76" t="s">
        <v>180</v>
      </c>
    </row>
    <row r="507751" spans="2:2" x14ac:dyDescent="0.2">
      <c r="B507751" s="76" t="s">
        <v>181</v>
      </c>
    </row>
    <row r="507752" spans="2:2" x14ac:dyDescent="0.2">
      <c r="B507752" s="76" t="s">
        <v>182</v>
      </c>
    </row>
    <row r="507753" spans="2:2" x14ac:dyDescent="0.2">
      <c r="B507753" s="76" t="s">
        <v>183</v>
      </c>
    </row>
    <row r="507754" spans="2:2" x14ac:dyDescent="0.2">
      <c r="B507754" s="76" t="s">
        <v>184</v>
      </c>
    </row>
    <row r="507755" spans="2:2" x14ac:dyDescent="0.2">
      <c r="B507755" s="76" t="s">
        <v>185</v>
      </c>
    </row>
    <row r="507756" spans="2:2" x14ac:dyDescent="0.2">
      <c r="B507756" s="76" t="s">
        <v>186</v>
      </c>
    </row>
    <row r="507757" spans="2:2" x14ac:dyDescent="0.2">
      <c r="B507757" s="76" t="s">
        <v>176</v>
      </c>
    </row>
    <row r="507758" spans="2:2" x14ac:dyDescent="0.2">
      <c r="B507758" s="76" t="s">
        <v>174</v>
      </c>
    </row>
    <row r="507759" spans="2:2" x14ac:dyDescent="0.2">
      <c r="B507759" s="76" t="s">
        <v>187</v>
      </c>
    </row>
    <row r="507760" spans="2:2" x14ac:dyDescent="0.2">
      <c r="B507760" s="76" t="s">
        <v>188</v>
      </c>
    </row>
    <row r="507761" spans="2:2" x14ac:dyDescent="0.2">
      <c r="B507761" s="76" t="s">
        <v>50</v>
      </c>
    </row>
    <row r="524127" spans="2:2" x14ac:dyDescent="0.2">
      <c r="B524127" s="76" t="s">
        <v>173</v>
      </c>
    </row>
    <row r="524128" spans="2:2" x14ac:dyDescent="0.2">
      <c r="B524128" s="76" t="s">
        <v>174</v>
      </c>
    </row>
    <row r="524129" spans="2:2" x14ac:dyDescent="0.2">
      <c r="B524129" s="76" t="s">
        <v>175</v>
      </c>
    </row>
    <row r="524130" spans="2:2" x14ac:dyDescent="0.2">
      <c r="B524130" s="76" t="s">
        <v>176</v>
      </c>
    </row>
    <row r="524131" spans="2:2" x14ac:dyDescent="0.2">
      <c r="B524131" s="76" t="s">
        <v>177</v>
      </c>
    </row>
    <row r="524132" spans="2:2" x14ac:dyDescent="0.2">
      <c r="B524132" s="76" t="s">
        <v>178</v>
      </c>
    </row>
    <row r="524133" spans="2:2" x14ac:dyDescent="0.2">
      <c r="B524133" s="76" t="s">
        <v>179</v>
      </c>
    </row>
    <row r="524134" spans="2:2" x14ac:dyDescent="0.2">
      <c r="B524134" s="76" t="s">
        <v>180</v>
      </c>
    </row>
    <row r="524135" spans="2:2" x14ac:dyDescent="0.2">
      <c r="B524135" s="76" t="s">
        <v>181</v>
      </c>
    </row>
    <row r="524136" spans="2:2" x14ac:dyDescent="0.2">
      <c r="B524136" s="76" t="s">
        <v>182</v>
      </c>
    </row>
    <row r="524137" spans="2:2" x14ac:dyDescent="0.2">
      <c r="B524137" s="76" t="s">
        <v>183</v>
      </c>
    </row>
    <row r="524138" spans="2:2" x14ac:dyDescent="0.2">
      <c r="B524138" s="76" t="s">
        <v>184</v>
      </c>
    </row>
    <row r="524139" spans="2:2" x14ac:dyDescent="0.2">
      <c r="B524139" s="76" t="s">
        <v>185</v>
      </c>
    </row>
    <row r="524140" spans="2:2" x14ac:dyDescent="0.2">
      <c r="B524140" s="76" t="s">
        <v>186</v>
      </c>
    </row>
    <row r="524141" spans="2:2" x14ac:dyDescent="0.2">
      <c r="B524141" s="76" t="s">
        <v>176</v>
      </c>
    </row>
    <row r="524142" spans="2:2" x14ac:dyDescent="0.2">
      <c r="B524142" s="76" t="s">
        <v>174</v>
      </c>
    </row>
    <row r="524143" spans="2:2" x14ac:dyDescent="0.2">
      <c r="B524143" s="76" t="s">
        <v>187</v>
      </c>
    </row>
    <row r="524144" spans="2:2" x14ac:dyDescent="0.2">
      <c r="B524144" s="76" t="s">
        <v>188</v>
      </c>
    </row>
    <row r="524145" spans="2:2" x14ac:dyDescent="0.2">
      <c r="B524145" s="76" t="s">
        <v>50</v>
      </c>
    </row>
    <row r="540511" spans="2:2" x14ac:dyDescent="0.2">
      <c r="B540511" s="76" t="s">
        <v>173</v>
      </c>
    </row>
    <row r="540512" spans="2:2" x14ac:dyDescent="0.2">
      <c r="B540512" s="76" t="s">
        <v>174</v>
      </c>
    </row>
    <row r="540513" spans="2:2" x14ac:dyDescent="0.2">
      <c r="B540513" s="76" t="s">
        <v>175</v>
      </c>
    </row>
    <row r="540514" spans="2:2" x14ac:dyDescent="0.2">
      <c r="B540514" s="76" t="s">
        <v>176</v>
      </c>
    </row>
    <row r="540515" spans="2:2" x14ac:dyDescent="0.2">
      <c r="B540515" s="76" t="s">
        <v>177</v>
      </c>
    </row>
    <row r="540516" spans="2:2" x14ac:dyDescent="0.2">
      <c r="B540516" s="76" t="s">
        <v>178</v>
      </c>
    </row>
    <row r="540517" spans="2:2" x14ac:dyDescent="0.2">
      <c r="B540517" s="76" t="s">
        <v>179</v>
      </c>
    </row>
    <row r="540518" spans="2:2" x14ac:dyDescent="0.2">
      <c r="B540518" s="76" t="s">
        <v>180</v>
      </c>
    </row>
    <row r="540519" spans="2:2" x14ac:dyDescent="0.2">
      <c r="B540519" s="76" t="s">
        <v>181</v>
      </c>
    </row>
    <row r="540520" spans="2:2" x14ac:dyDescent="0.2">
      <c r="B540520" s="76" t="s">
        <v>182</v>
      </c>
    </row>
    <row r="540521" spans="2:2" x14ac:dyDescent="0.2">
      <c r="B540521" s="76" t="s">
        <v>183</v>
      </c>
    </row>
    <row r="540522" spans="2:2" x14ac:dyDescent="0.2">
      <c r="B540522" s="76" t="s">
        <v>184</v>
      </c>
    </row>
    <row r="540523" spans="2:2" x14ac:dyDescent="0.2">
      <c r="B540523" s="76" t="s">
        <v>185</v>
      </c>
    </row>
    <row r="540524" spans="2:2" x14ac:dyDescent="0.2">
      <c r="B540524" s="76" t="s">
        <v>186</v>
      </c>
    </row>
    <row r="540525" spans="2:2" x14ac:dyDescent="0.2">
      <c r="B540525" s="76" t="s">
        <v>176</v>
      </c>
    </row>
    <row r="540526" spans="2:2" x14ac:dyDescent="0.2">
      <c r="B540526" s="76" t="s">
        <v>174</v>
      </c>
    </row>
    <row r="540527" spans="2:2" x14ac:dyDescent="0.2">
      <c r="B540527" s="76" t="s">
        <v>187</v>
      </c>
    </row>
    <row r="540528" spans="2:2" x14ac:dyDescent="0.2">
      <c r="B540528" s="76" t="s">
        <v>188</v>
      </c>
    </row>
    <row r="540529" spans="2:2" x14ac:dyDescent="0.2">
      <c r="B540529" s="76" t="s">
        <v>50</v>
      </c>
    </row>
    <row r="556895" spans="2:2" x14ac:dyDescent="0.2">
      <c r="B556895" s="76" t="s">
        <v>173</v>
      </c>
    </row>
    <row r="556896" spans="2:2" x14ac:dyDescent="0.2">
      <c r="B556896" s="76" t="s">
        <v>174</v>
      </c>
    </row>
    <row r="556897" spans="2:2" x14ac:dyDescent="0.2">
      <c r="B556897" s="76" t="s">
        <v>175</v>
      </c>
    </row>
    <row r="556898" spans="2:2" x14ac:dyDescent="0.2">
      <c r="B556898" s="76" t="s">
        <v>176</v>
      </c>
    </row>
    <row r="556899" spans="2:2" x14ac:dyDescent="0.2">
      <c r="B556899" s="76" t="s">
        <v>177</v>
      </c>
    </row>
    <row r="556900" spans="2:2" x14ac:dyDescent="0.2">
      <c r="B556900" s="76" t="s">
        <v>178</v>
      </c>
    </row>
    <row r="556901" spans="2:2" x14ac:dyDescent="0.2">
      <c r="B556901" s="76" t="s">
        <v>179</v>
      </c>
    </row>
    <row r="556902" spans="2:2" x14ac:dyDescent="0.2">
      <c r="B556902" s="76" t="s">
        <v>180</v>
      </c>
    </row>
    <row r="556903" spans="2:2" x14ac:dyDescent="0.2">
      <c r="B556903" s="76" t="s">
        <v>181</v>
      </c>
    </row>
    <row r="556904" spans="2:2" x14ac:dyDescent="0.2">
      <c r="B556904" s="76" t="s">
        <v>182</v>
      </c>
    </row>
    <row r="556905" spans="2:2" x14ac:dyDescent="0.2">
      <c r="B556905" s="76" t="s">
        <v>183</v>
      </c>
    </row>
    <row r="556906" spans="2:2" x14ac:dyDescent="0.2">
      <c r="B556906" s="76" t="s">
        <v>184</v>
      </c>
    </row>
    <row r="556907" spans="2:2" x14ac:dyDescent="0.2">
      <c r="B556907" s="76" t="s">
        <v>185</v>
      </c>
    </row>
    <row r="556908" spans="2:2" x14ac:dyDescent="0.2">
      <c r="B556908" s="76" t="s">
        <v>186</v>
      </c>
    </row>
    <row r="556909" spans="2:2" x14ac:dyDescent="0.2">
      <c r="B556909" s="76" t="s">
        <v>176</v>
      </c>
    </row>
    <row r="556910" spans="2:2" x14ac:dyDescent="0.2">
      <c r="B556910" s="76" t="s">
        <v>174</v>
      </c>
    </row>
    <row r="556911" spans="2:2" x14ac:dyDescent="0.2">
      <c r="B556911" s="76" t="s">
        <v>187</v>
      </c>
    </row>
    <row r="556912" spans="2:2" x14ac:dyDescent="0.2">
      <c r="B556912" s="76" t="s">
        <v>188</v>
      </c>
    </row>
    <row r="556913" spans="2:2" x14ac:dyDescent="0.2">
      <c r="B556913" s="76" t="s">
        <v>50</v>
      </c>
    </row>
    <row r="573279" spans="2:2" x14ac:dyDescent="0.2">
      <c r="B573279" s="76" t="s">
        <v>173</v>
      </c>
    </row>
    <row r="573280" spans="2:2" x14ac:dyDescent="0.2">
      <c r="B573280" s="76" t="s">
        <v>174</v>
      </c>
    </row>
    <row r="573281" spans="2:2" x14ac:dyDescent="0.2">
      <c r="B573281" s="76" t="s">
        <v>175</v>
      </c>
    </row>
    <row r="573282" spans="2:2" x14ac:dyDescent="0.2">
      <c r="B573282" s="76" t="s">
        <v>176</v>
      </c>
    </row>
    <row r="573283" spans="2:2" x14ac:dyDescent="0.2">
      <c r="B573283" s="76" t="s">
        <v>177</v>
      </c>
    </row>
    <row r="573284" spans="2:2" x14ac:dyDescent="0.2">
      <c r="B573284" s="76" t="s">
        <v>178</v>
      </c>
    </row>
    <row r="573285" spans="2:2" x14ac:dyDescent="0.2">
      <c r="B573285" s="76" t="s">
        <v>179</v>
      </c>
    </row>
    <row r="573286" spans="2:2" x14ac:dyDescent="0.2">
      <c r="B573286" s="76" t="s">
        <v>180</v>
      </c>
    </row>
    <row r="573287" spans="2:2" x14ac:dyDescent="0.2">
      <c r="B573287" s="76" t="s">
        <v>181</v>
      </c>
    </row>
    <row r="573288" spans="2:2" x14ac:dyDescent="0.2">
      <c r="B573288" s="76" t="s">
        <v>182</v>
      </c>
    </row>
    <row r="573289" spans="2:2" x14ac:dyDescent="0.2">
      <c r="B573289" s="76" t="s">
        <v>183</v>
      </c>
    </row>
    <row r="573290" spans="2:2" x14ac:dyDescent="0.2">
      <c r="B573290" s="76" t="s">
        <v>184</v>
      </c>
    </row>
    <row r="573291" spans="2:2" x14ac:dyDescent="0.2">
      <c r="B573291" s="76" t="s">
        <v>185</v>
      </c>
    </row>
    <row r="573292" spans="2:2" x14ac:dyDescent="0.2">
      <c r="B573292" s="76" t="s">
        <v>186</v>
      </c>
    </row>
    <row r="573293" spans="2:2" x14ac:dyDescent="0.2">
      <c r="B573293" s="76" t="s">
        <v>176</v>
      </c>
    </row>
    <row r="573294" spans="2:2" x14ac:dyDescent="0.2">
      <c r="B573294" s="76" t="s">
        <v>174</v>
      </c>
    </row>
    <row r="573295" spans="2:2" x14ac:dyDescent="0.2">
      <c r="B573295" s="76" t="s">
        <v>187</v>
      </c>
    </row>
    <row r="573296" spans="2:2" x14ac:dyDescent="0.2">
      <c r="B573296" s="76" t="s">
        <v>188</v>
      </c>
    </row>
    <row r="573297" spans="2:2" x14ac:dyDescent="0.2">
      <c r="B573297" s="76" t="s">
        <v>50</v>
      </c>
    </row>
    <row r="589663" spans="2:2" x14ac:dyDescent="0.2">
      <c r="B589663" s="76" t="s">
        <v>173</v>
      </c>
    </row>
    <row r="589664" spans="2:2" x14ac:dyDescent="0.2">
      <c r="B589664" s="76" t="s">
        <v>174</v>
      </c>
    </row>
    <row r="589665" spans="2:2" x14ac:dyDescent="0.2">
      <c r="B589665" s="76" t="s">
        <v>175</v>
      </c>
    </row>
    <row r="589666" spans="2:2" x14ac:dyDescent="0.2">
      <c r="B589666" s="76" t="s">
        <v>176</v>
      </c>
    </row>
    <row r="589667" spans="2:2" x14ac:dyDescent="0.2">
      <c r="B589667" s="76" t="s">
        <v>177</v>
      </c>
    </row>
    <row r="589668" spans="2:2" x14ac:dyDescent="0.2">
      <c r="B589668" s="76" t="s">
        <v>178</v>
      </c>
    </row>
    <row r="589669" spans="2:2" x14ac:dyDescent="0.2">
      <c r="B589669" s="76" t="s">
        <v>179</v>
      </c>
    </row>
    <row r="589670" spans="2:2" x14ac:dyDescent="0.2">
      <c r="B589670" s="76" t="s">
        <v>180</v>
      </c>
    </row>
    <row r="589671" spans="2:2" x14ac:dyDescent="0.2">
      <c r="B589671" s="76" t="s">
        <v>181</v>
      </c>
    </row>
    <row r="589672" spans="2:2" x14ac:dyDescent="0.2">
      <c r="B589672" s="76" t="s">
        <v>182</v>
      </c>
    </row>
    <row r="589673" spans="2:2" x14ac:dyDescent="0.2">
      <c r="B589673" s="76" t="s">
        <v>183</v>
      </c>
    </row>
    <row r="589674" spans="2:2" x14ac:dyDescent="0.2">
      <c r="B589674" s="76" t="s">
        <v>184</v>
      </c>
    </row>
    <row r="589675" spans="2:2" x14ac:dyDescent="0.2">
      <c r="B589675" s="76" t="s">
        <v>185</v>
      </c>
    </row>
    <row r="589676" spans="2:2" x14ac:dyDescent="0.2">
      <c r="B589676" s="76" t="s">
        <v>186</v>
      </c>
    </row>
    <row r="589677" spans="2:2" x14ac:dyDescent="0.2">
      <c r="B589677" s="76" t="s">
        <v>176</v>
      </c>
    </row>
    <row r="589678" spans="2:2" x14ac:dyDescent="0.2">
      <c r="B589678" s="76" t="s">
        <v>174</v>
      </c>
    </row>
    <row r="589679" spans="2:2" x14ac:dyDescent="0.2">
      <c r="B589679" s="76" t="s">
        <v>187</v>
      </c>
    </row>
    <row r="589680" spans="2:2" x14ac:dyDescent="0.2">
      <c r="B589680" s="76" t="s">
        <v>188</v>
      </c>
    </row>
    <row r="589681" spans="2:2" x14ac:dyDescent="0.2">
      <c r="B589681" s="76" t="s">
        <v>50</v>
      </c>
    </row>
    <row r="606047" spans="2:2" x14ac:dyDescent="0.2">
      <c r="B606047" s="76" t="s">
        <v>173</v>
      </c>
    </row>
    <row r="606048" spans="2:2" x14ac:dyDescent="0.2">
      <c r="B606048" s="76" t="s">
        <v>174</v>
      </c>
    </row>
    <row r="606049" spans="2:2" x14ac:dyDescent="0.2">
      <c r="B606049" s="76" t="s">
        <v>175</v>
      </c>
    </row>
    <row r="606050" spans="2:2" x14ac:dyDescent="0.2">
      <c r="B606050" s="76" t="s">
        <v>176</v>
      </c>
    </row>
    <row r="606051" spans="2:2" x14ac:dyDescent="0.2">
      <c r="B606051" s="76" t="s">
        <v>177</v>
      </c>
    </row>
    <row r="606052" spans="2:2" x14ac:dyDescent="0.2">
      <c r="B606052" s="76" t="s">
        <v>178</v>
      </c>
    </row>
    <row r="606053" spans="2:2" x14ac:dyDescent="0.2">
      <c r="B606053" s="76" t="s">
        <v>179</v>
      </c>
    </row>
    <row r="606054" spans="2:2" x14ac:dyDescent="0.2">
      <c r="B606054" s="76" t="s">
        <v>180</v>
      </c>
    </row>
    <row r="606055" spans="2:2" x14ac:dyDescent="0.2">
      <c r="B606055" s="76" t="s">
        <v>181</v>
      </c>
    </row>
    <row r="606056" spans="2:2" x14ac:dyDescent="0.2">
      <c r="B606056" s="76" t="s">
        <v>182</v>
      </c>
    </row>
    <row r="606057" spans="2:2" x14ac:dyDescent="0.2">
      <c r="B606057" s="76" t="s">
        <v>183</v>
      </c>
    </row>
    <row r="606058" spans="2:2" x14ac:dyDescent="0.2">
      <c r="B606058" s="76" t="s">
        <v>184</v>
      </c>
    </row>
    <row r="606059" spans="2:2" x14ac:dyDescent="0.2">
      <c r="B606059" s="76" t="s">
        <v>185</v>
      </c>
    </row>
    <row r="606060" spans="2:2" x14ac:dyDescent="0.2">
      <c r="B606060" s="76" t="s">
        <v>186</v>
      </c>
    </row>
    <row r="606061" spans="2:2" x14ac:dyDescent="0.2">
      <c r="B606061" s="76" t="s">
        <v>176</v>
      </c>
    </row>
    <row r="606062" spans="2:2" x14ac:dyDescent="0.2">
      <c r="B606062" s="76" t="s">
        <v>174</v>
      </c>
    </row>
    <row r="606063" spans="2:2" x14ac:dyDescent="0.2">
      <c r="B606063" s="76" t="s">
        <v>187</v>
      </c>
    </row>
    <row r="606064" spans="2:2" x14ac:dyDescent="0.2">
      <c r="B606064" s="76" t="s">
        <v>188</v>
      </c>
    </row>
    <row r="606065" spans="2:2" x14ac:dyDescent="0.2">
      <c r="B606065" s="76" t="s">
        <v>50</v>
      </c>
    </row>
    <row r="622431" spans="2:2" x14ac:dyDescent="0.2">
      <c r="B622431" s="76" t="s">
        <v>173</v>
      </c>
    </row>
    <row r="622432" spans="2:2" x14ac:dyDescent="0.2">
      <c r="B622432" s="76" t="s">
        <v>174</v>
      </c>
    </row>
    <row r="622433" spans="2:2" x14ac:dyDescent="0.2">
      <c r="B622433" s="76" t="s">
        <v>175</v>
      </c>
    </row>
    <row r="622434" spans="2:2" x14ac:dyDescent="0.2">
      <c r="B622434" s="76" t="s">
        <v>176</v>
      </c>
    </row>
    <row r="622435" spans="2:2" x14ac:dyDescent="0.2">
      <c r="B622435" s="76" t="s">
        <v>177</v>
      </c>
    </row>
    <row r="622436" spans="2:2" x14ac:dyDescent="0.2">
      <c r="B622436" s="76" t="s">
        <v>178</v>
      </c>
    </row>
    <row r="622437" spans="2:2" x14ac:dyDescent="0.2">
      <c r="B622437" s="76" t="s">
        <v>179</v>
      </c>
    </row>
    <row r="622438" spans="2:2" x14ac:dyDescent="0.2">
      <c r="B622438" s="76" t="s">
        <v>180</v>
      </c>
    </row>
    <row r="622439" spans="2:2" x14ac:dyDescent="0.2">
      <c r="B622439" s="76" t="s">
        <v>181</v>
      </c>
    </row>
    <row r="622440" spans="2:2" x14ac:dyDescent="0.2">
      <c r="B622440" s="76" t="s">
        <v>182</v>
      </c>
    </row>
    <row r="622441" spans="2:2" x14ac:dyDescent="0.2">
      <c r="B622441" s="76" t="s">
        <v>183</v>
      </c>
    </row>
    <row r="622442" spans="2:2" x14ac:dyDescent="0.2">
      <c r="B622442" s="76" t="s">
        <v>184</v>
      </c>
    </row>
    <row r="622443" spans="2:2" x14ac:dyDescent="0.2">
      <c r="B622443" s="76" t="s">
        <v>185</v>
      </c>
    </row>
    <row r="622444" spans="2:2" x14ac:dyDescent="0.2">
      <c r="B622444" s="76" t="s">
        <v>186</v>
      </c>
    </row>
    <row r="622445" spans="2:2" x14ac:dyDescent="0.2">
      <c r="B622445" s="76" t="s">
        <v>176</v>
      </c>
    </row>
    <row r="622446" spans="2:2" x14ac:dyDescent="0.2">
      <c r="B622446" s="76" t="s">
        <v>174</v>
      </c>
    </row>
    <row r="622447" spans="2:2" x14ac:dyDescent="0.2">
      <c r="B622447" s="76" t="s">
        <v>187</v>
      </c>
    </row>
    <row r="622448" spans="2:2" x14ac:dyDescent="0.2">
      <c r="B622448" s="76" t="s">
        <v>188</v>
      </c>
    </row>
    <row r="622449" spans="2:2" x14ac:dyDescent="0.2">
      <c r="B622449" s="76" t="s">
        <v>50</v>
      </c>
    </row>
    <row r="638815" spans="2:2" x14ac:dyDescent="0.2">
      <c r="B638815" s="76" t="s">
        <v>173</v>
      </c>
    </row>
    <row r="638816" spans="2:2" x14ac:dyDescent="0.2">
      <c r="B638816" s="76" t="s">
        <v>174</v>
      </c>
    </row>
    <row r="638817" spans="2:2" x14ac:dyDescent="0.2">
      <c r="B638817" s="76" t="s">
        <v>175</v>
      </c>
    </row>
    <row r="638818" spans="2:2" x14ac:dyDescent="0.2">
      <c r="B638818" s="76" t="s">
        <v>176</v>
      </c>
    </row>
    <row r="638819" spans="2:2" x14ac:dyDescent="0.2">
      <c r="B638819" s="76" t="s">
        <v>177</v>
      </c>
    </row>
    <row r="638820" spans="2:2" x14ac:dyDescent="0.2">
      <c r="B638820" s="76" t="s">
        <v>178</v>
      </c>
    </row>
    <row r="638821" spans="2:2" x14ac:dyDescent="0.2">
      <c r="B638821" s="76" t="s">
        <v>179</v>
      </c>
    </row>
    <row r="638822" spans="2:2" x14ac:dyDescent="0.2">
      <c r="B638822" s="76" t="s">
        <v>180</v>
      </c>
    </row>
    <row r="638823" spans="2:2" x14ac:dyDescent="0.2">
      <c r="B638823" s="76" t="s">
        <v>181</v>
      </c>
    </row>
    <row r="638824" spans="2:2" x14ac:dyDescent="0.2">
      <c r="B638824" s="76" t="s">
        <v>182</v>
      </c>
    </row>
    <row r="638825" spans="2:2" x14ac:dyDescent="0.2">
      <c r="B638825" s="76" t="s">
        <v>183</v>
      </c>
    </row>
    <row r="638826" spans="2:2" x14ac:dyDescent="0.2">
      <c r="B638826" s="76" t="s">
        <v>184</v>
      </c>
    </row>
    <row r="638827" spans="2:2" x14ac:dyDescent="0.2">
      <c r="B638827" s="76" t="s">
        <v>185</v>
      </c>
    </row>
    <row r="638828" spans="2:2" x14ac:dyDescent="0.2">
      <c r="B638828" s="76" t="s">
        <v>186</v>
      </c>
    </row>
    <row r="638829" spans="2:2" x14ac:dyDescent="0.2">
      <c r="B638829" s="76" t="s">
        <v>176</v>
      </c>
    </row>
    <row r="638830" spans="2:2" x14ac:dyDescent="0.2">
      <c r="B638830" s="76" t="s">
        <v>174</v>
      </c>
    </row>
    <row r="638831" spans="2:2" x14ac:dyDescent="0.2">
      <c r="B638831" s="76" t="s">
        <v>187</v>
      </c>
    </row>
    <row r="638832" spans="2:2" x14ac:dyDescent="0.2">
      <c r="B638832" s="76" t="s">
        <v>188</v>
      </c>
    </row>
    <row r="638833" spans="2:2" x14ac:dyDescent="0.2">
      <c r="B638833" s="76" t="s">
        <v>50</v>
      </c>
    </row>
    <row r="655199" spans="2:2" x14ac:dyDescent="0.2">
      <c r="B655199" s="76" t="s">
        <v>173</v>
      </c>
    </row>
    <row r="655200" spans="2:2" x14ac:dyDescent="0.2">
      <c r="B655200" s="76" t="s">
        <v>174</v>
      </c>
    </row>
    <row r="655201" spans="2:2" x14ac:dyDescent="0.2">
      <c r="B655201" s="76" t="s">
        <v>175</v>
      </c>
    </row>
    <row r="655202" spans="2:2" x14ac:dyDescent="0.2">
      <c r="B655202" s="76" t="s">
        <v>176</v>
      </c>
    </row>
    <row r="655203" spans="2:2" x14ac:dyDescent="0.2">
      <c r="B655203" s="76" t="s">
        <v>177</v>
      </c>
    </row>
    <row r="655204" spans="2:2" x14ac:dyDescent="0.2">
      <c r="B655204" s="76" t="s">
        <v>178</v>
      </c>
    </row>
    <row r="655205" spans="2:2" x14ac:dyDescent="0.2">
      <c r="B655205" s="76" t="s">
        <v>179</v>
      </c>
    </row>
    <row r="655206" spans="2:2" x14ac:dyDescent="0.2">
      <c r="B655206" s="76" t="s">
        <v>180</v>
      </c>
    </row>
    <row r="655207" spans="2:2" x14ac:dyDescent="0.2">
      <c r="B655207" s="76" t="s">
        <v>181</v>
      </c>
    </row>
    <row r="655208" spans="2:2" x14ac:dyDescent="0.2">
      <c r="B655208" s="76" t="s">
        <v>182</v>
      </c>
    </row>
    <row r="655209" spans="2:2" x14ac:dyDescent="0.2">
      <c r="B655209" s="76" t="s">
        <v>183</v>
      </c>
    </row>
    <row r="655210" spans="2:2" x14ac:dyDescent="0.2">
      <c r="B655210" s="76" t="s">
        <v>184</v>
      </c>
    </row>
    <row r="655211" spans="2:2" x14ac:dyDescent="0.2">
      <c r="B655211" s="76" t="s">
        <v>185</v>
      </c>
    </row>
    <row r="655212" spans="2:2" x14ac:dyDescent="0.2">
      <c r="B655212" s="76" t="s">
        <v>186</v>
      </c>
    </row>
    <row r="655213" spans="2:2" x14ac:dyDescent="0.2">
      <c r="B655213" s="76" t="s">
        <v>176</v>
      </c>
    </row>
    <row r="655214" spans="2:2" x14ac:dyDescent="0.2">
      <c r="B655214" s="76" t="s">
        <v>174</v>
      </c>
    </row>
    <row r="655215" spans="2:2" x14ac:dyDescent="0.2">
      <c r="B655215" s="76" t="s">
        <v>187</v>
      </c>
    </row>
    <row r="655216" spans="2:2" x14ac:dyDescent="0.2">
      <c r="B655216" s="76" t="s">
        <v>188</v>
      </c>
    </row>
    <row r="655217" spans="2:2" x14ac:dyDescent="0.2">
      <c r="B655217" s="76" t="s">
        <v>50</v>
      </c>
    </row>
    <row r="671583" spans="2:2" x14ac:dyDescent="0.2">
      <c r="B671583" s="76" t="s">
        <v>173</v>
      </c>
    </row>
    <row r="671584" spans="2:2" x14ac:dyDescent="0.2">
      <c r="B671584" s="76" t="s">
        <v>174</v>
      </c>
    </row>
    <row r="671585" spans="2:2" x14ac:dyDescent="0.2">
      <c r="B671585" s="76" t="s">
        <v>175</v>
      </c>
    </row>
    <row r="671586" spans="2:2" x14ac:dyDescent="0.2">
      <c r="B671586" s="76" t="s">
        <v>176</v>
      </c>
    </row>
    <row r="671587" spans="2:2" x14ac:dyDescent="0.2">
      <c r="B671587" s="76" t="s">
        <v>177</v>
      </c>
    </row>
    <row r="671588" spans="2:2" x14ac:dyDescent="0.2">
      <c r="B671588" s="76" t="s">
        <v>178</v>
      </c>
    </row>
    <row r="671589" spans="2:2" x14ac:dyDescent="0.2">
      <c r="B671589" s="76" t="s">
        <v>179</v>
      </c>
    </row>
    <row r="671590" spans="2:2" x14ac:dyDescent="0.2">
      <c r="B671590" s="76" t="s">
        <v>180</v>
      </c>
    </row>
    <row r="671591" spans="2:2" x14ac:dyDescent="0.2">
      <c r="B671591" s="76" t="s">
        <v>181</v>
      </c>
    </row>
    <row r="671592" spans="2:2" x14ac:dyDescent="0.2">
      <c r="B671592" s="76" t="s">
        <v>182</v>
      </c>
    </row>
    <row r="671593" spans="2:2" x14ac:dyDescent="0.2">
      <c r="B671593" s="76" t="s">
        <v>183</v>
      </c>
    </row>
    <row r="671594" spans="2:2" x14ac:dyDescent="0.2">
      <c r="B671594" s="76" t="s">
        <v>184</v>
      </c>
    </row>
    <row r="671595" spans="2:2" x14ac:dyDescent="0.2">
      <c r="B671595" s="76" t="s">
        <v>185</v>
      </c>
    </row>
    <row r="671596" spans="2:2" x14ac:dyDescent="0.2">
      <c r="B671596" s="76" t="s">
        <v>186</v>
      </c>
    </row>
    <row r="671597" spans="2:2" x14ac:dyDescent="0.2">
      <c r="B671597" s="76" t="s">
        <v>176</v>
      </c>
    </row>
    <row r="671598" spans="2:2" x14ac:dyDescent="0.2">
      <c r="B671598" s="76" t="s">
        <v>174</v>
      </c>
    </row>
    <row r="671599" spans="2:2" x14ac:dyDescent="0.2">
      <c r="B671599" s="76" t="s">
        <v>187</v>
      </c>
    </row>
    <row r="671600" spans="2:2" x14ac:dyDescent="0.2">
      <c r="B671600" s="76" t="s">
        <v>188</v>
      </c>
    </row>
    <row r="671601" spans="2:2" x14ac:dyDescent="0.2">
      <c r="B671601" s="76" t="s">
        <v>50</v>
      </c>
    </row>
    <row r="687967" spans="2:2" x14ac:dyDescent="0.2">
      <c r="B687967" s="76" t="s">
        <v>173</v>
      </c>
    </row>
    <row r="687968" spans="2:2" x14ac:dyDescent="0.2">
      <c r="B687968" s="76" t="s">
        <v>174</v>
      </c>
    </row>
    <row r="687969" spans="2:2" x14ac:dyDescent="0.2">
      <c r="B687969" s="76" t="s">
        <v>175</v>
      </c>
    </row>
    <row r="687970" spans="2:2" x14ac:dyDescent="0.2">
      <c r="B687970" s="76" t="s">
        <v>176</v>
      </c>
    </row>
    <row r="687971" spans="2:2" x14ac:dyDescent="0.2">
      <c r="B687971" s="76" t="s">
        <v>177</v>
      </c>
    </row>
    <row r="687972" spans="2:2" x14ac:dyDescent="0.2">
      <c r="B687972" s="76" t="s">
        <v>178</v>
      </c>
    </row>
    <row r="687973" spans="2:2" x14ac:dyDescent="0.2">
      <c r="B687973" s="76" t="s">
        <v>179</v>
      </c>
    </row>
    <row r="687974" spans="2:2" x14ac:dyDescent="0.2">
      <c r="B687974" s="76" t="s">
        <v>180</v>
      </c>
    </row>
    <row r="687975" spans="2:2" x14ac:dyDescent="0.2">
      <c r="B687975" s="76" t="s">
        <v>181</v>
      </c>
    </row>
    <row r="687976" spans="2:2" x14ac:dyDescent="0.2">
      <c r="B687976" s="76" t="s">
        <v>182</v>
      </c>
    </row>
    <row r="687977" spans="2:2" x14ac:dyDescent="0.2">
      <c r="B687977" s="76" t="s">
        <v>183</v>
      </c>
    </row>
    <row r="687978" spans="2:2" x14ac:dyDescent="0.2">
      <c r="B687978" s="76" t="s">
        <v>184</v>
      </c>
    </row>
    <row r="687979" spans="2:2" x14ac:dyDescent="0.2">
      <c r="B687979" s="76" t="s">
        <v>185</v>
      </c>
    </row>
    <row r="687980" spans="2:2" x14ac:dyDescent="0.2">
      <c r="B687980" s="76" t="s">
        <v>186</v>
      </c>
    </row>
    <row r="687981" spans="2:2" x14ac:dyDescent="0.2">
      <c r="B687981" s="76" t="s">
        <v>176</v>
      </c>
    </row>
    <row r="687982" spans="2:2" x14ac:dyDescent="0.2">
      <c r="B687982" s="76" t="s">
        <v>174</v>
      </c>
    </row>
    <row r="687983" spans="2:2" x14ac:dyDescent="0.2">
      <c r="B687983" s="76" t="s">
        <v>187</v>
      </c>
    </row>
    <row r="687984" spans="2:2" x14ac:dyDescent="0.2">
      <c r="B687984" s="76" t="s">
        <v>188</v>
      </c>
    </row>
    <row r="687985" spans="2:2" x14ac:dyDescent="0.2">
      <c r="B687985" s="76" t="s">
        <v>50</v>
      </c>
    </row>
    <row r="704351" spans="2:2" x14ac:dyDescent="0.2">
      <c r="B704351" s="76" t="s">
        <v>173</v>
      </c>
    </row>
    <row r="704352" spans="2:2" x14ac:dyDescent="0.2">
      <c r="B704352" s="76" t="s">
        <v>174</v>
      </c>
    </row>
    <row r="704353" spans="2:2" x14ac:dyDescent="0.2">
      <c r="B704353" s="76" t="s">
        <v>175</v>
      </c>
    </row>
    <row r="704354" spans="2:2" x14ac:dyDescent="0.2">
      <c r="B704354" s="76" t="s">
        <v>176</v>
      </c>
    </row>
    <row r="704355" spans="2:2" x14ac:dyDescent="0.2">
      <c r="B704355" s="76" t="s">
        <v>177</v>
      </c>
    </row>
    <row r="704356" spans="2:2" x14ac:dyDescent="0.2">
      <c r="B704356" s="76" t="s">
        <v>178</v>
      </c>
    </row>
    <row r="704357" spans="2:2" x14ac:dyDescent="0.2">
      <c r="B704357" s="76" t="s">
        <v>179</v>
      </c>
    </row>
    <row r="704358" spans="2:2" x14ac:dyDescent="0.2">
      <c r="B704358" s="76" t="s">
        <v>180</v>
      </c>
    </row>
    <row r="704359" spans="2:2" x14ac:dyDescent="0.2">
      <c r="B704359" s="76" t="s">
        <v>181</v>
      </c>
    </row>
    <row r="704360" spans="2:2" x14ac:dyDescent="0.2">
      <c r="B704360" s="76" t="s">
        <v>182</v>
      </c>
    </row>
    <row r="704361" spans="2:2" x14ac:dyDescent="0.2">
      <c r="B704361" s="76" t="s">
        <v>183</v>
      </c>
    </row>
    <row r="704362" spans="2:2" x14ac:dyDescent="0.2">
      <c r="B704362" s="76" t="s">
        <v>184</v>
      </c>
    </row>
    <row r="704363" spans="2:2" x14ac:dyDescent="0.2">
      <c r="B704363" s="76" t="s">
        <v>185</v>
      </c>
    </row>
    <row r="704364" spans="2:2" x14ac:dyDescent="0.2">
      <c r="B704364" s="76" t="s">
        <v>186</v>
      </c>
    </row>
    <row r="704365" spans="2:2" x14ac:dyDescent="0.2">
      <c r="B704365" s="76" t="s">
        <v>176</v>
      </c>
    </row>
    <row r="704366" spans="2:2" x14ac:dyDescent="0.2">
      <c r="B704366" s="76" t="s">
        <v>174</v>
      </c>
    </row>
    <row r="704367" spans="2:2" x14ac:dyDescent="0.2">
      <c r="B704367" s="76" t="s">
        <v>187</v>
      </c>
    </row>
    <row r="704368" spans="2:2" x14ac:dyDescent="0.2">
      <c r="B704368" s="76" t="s">
        <v>188</v>
      </c>
    </row>
    <row r="704369" spans="2:2" x14ac:dyDescent="0.2">
      <c r="B704369" s="76" t="s">
        <v>50</v>
      </c>
    </row>
    <row r="720735" spans="2:2" x14ac:dyDescent="0.2">
      <c r="B720735" s="76" t="s">
        <v>173</v>
      </c>
    </row>
    <row r="720736" spans="2:2" x14ac:dyDescent="0.2">
      <c r="B720736" s="76" t="s">
        <v>174</v>
      </c>
    </row>
    <row r="720737" spans="2:2" x14ac:dyDescent="0.2">
      <c r="B720737" s="76" t="s">
        <v>175</v>
      </c>
    </row>
    <row r="720738" spans="2:2" x14ac:dyDescent="0.2">
      <c r="B720738" s="76" t="s">
        <v>176</v>
      </c>
    </row>
    <row r="720739" spans="2:2" x14ac:dyDescent="0.2">
      <c r="B720739" s="76" t="s">
        <v>177</v>
      </c>
    </row>
    <row r="720740" spans="2:2" x14ac:dyDescent="0.2">
      <c r="B720740" s="76" t="s">
        <v>178</v>
      </c>
    </row>
    <row r="720741" spans="2:2" x14ac:dyDescent="0.2">
      <c r="B720741" s="76" t="s">
        <v>179</v>
      </c>
    </row>
    <row r="720742" spans="2:2" x14ac:dyDescent="0.2">
      <c r="B720742" s="76" t="s">
        <v>180</v>
      </c>
    </row>
    <row r="720743" spans="2:2" x14ac:dyDescent="0.2">
      <c r="B720743" s="76" t="s">
        <v>181</v>
      </c>
    </row>
    <row r="720744" spans="2:2" x14ac:dyDescent="0.2">
      <c r="B720744" s="76" t="s">
        <v>182</v>
      </c>
    </row>
    <row r="720745" spans="2:2" x14ac:dyDescent="0.2">
      <c r="B720745" s="76" t="s">
        <v>183</v>
      </c>
    </row>
    <row r="720746" spans="2:2" x14ac:dyDescent="0.2">
      <c r="B720746" s="76" t="s">
        <v>184</v>
      </c>
    </row>
    <row r="720747" spans="2:2" x14ac:dyDescent="0.2">
      <c r="B720747" s="76" t="s">
        <v>185</v>
      </c>
    </row>
    <row r="720748" spans="2:2" x14ac:dyDescent="0.2">
      <c r="B720748" s="76" t="s">
        <v>186</v>
      </c>
    </row>
    <row r="720749" spans="2:2" x14ac:dyDescent="0.2">
      <c r="B720749" s="76" t="s">
        <v>176</v>
      </c>
    </row>
    <row r="720750" spans="2:2" x14ac:dyDescent="0.2">
      <c r="B720750" s="76" t="s">
        <v>174</v>
      </c>
    </row>
    <row r="720751" spans="2:2" x14ac:dyDescent="0.2">
      <c r="B720751" s="76" t="s">
        <v>187</v>
      </c>
    </row>
    <row r="720752" spans="2:2" x14ac:dyDescent="0.2">
      <c r="B720752" s="76" t="s">
        <v>188</v>
      </c>
    </row>
    <row r="720753" spans="2:2" x14ac:dyDescent="0.2">
      <c r="B720753" s="76" t="s">
        <v>50</v>
      </c>
    </row>
    <row r="737119" spans="2:2" x14ac:dyDescent="0.2">
      <c r="B737119" s="76" t="s">
        <v>173</v>
      </c>
    </row>
    <row r="737120" spans="2:2" x14ac:dyDescent="0.2">
      <c r="B737120" s="76" t="s">
        <v>174</v>
      </c>
    </row>
    <row r="737121" spans="2:2" x14ac:dyDescent="0.2">
      <c r="B737121" s="76" t="s">
        <v>175</v>
      </c>
    </row>
    <row r="737122" spans="2:2" x14ac:dyDescent="0.2">
      <c r="B737122" s="76" t="s">
        <v>176</v>
      </c>
    </row>
    <row r="737123" spans="2:2" x14ac:dyDescent="0.2">
      <c r="B737123" s="76" t="s">
        <v>177</v>
      </c>
    </row>
    <row r="737124" spans="2:2" x14ac:dyDescent="0.2">
      <c r="B737124" s="76" t="s">
        <v>178</v>
      </c>
    </row>
    <row r="737125" spans="2:2" x14ac:dyDescent="0.2">
      <c r="B737125" s="76" t="s">
        <v>179</v>
      </c>
    </row>
    <row r="737126" spans="2:2" x14ac:dyDescent="0.2">
      <c r="B737126" s="76" t="s">
        <v>180</v>
      </c>
    </row>
    <row r="737127" spans="2:2" x14ac:dyDescent="0.2">
      <c r="B737127" s="76" t="s">
        <v>181</v>
      </c>
    </row>
    <row r="737128" spans="2:2" x14ac:dyDescent="0.2">
      <c r="B737128" s="76" t="s">
        <v>182</v>
      </c>
    </row>
    <row r="737129" spans="2:2" x14ac:dyDescent="0.2">
      <c r="B737129" s="76" t="s">
        <v>183</v>
      </c>
    </row>
    <row r="737130" spans="2:2" x14ac:dyDescent="0.2">
      <c r="B737130" s="76" t="s">
        <v>184</v>
      </c>
    </row>
    <row r="737131" spans="2:2" x14ac:dyDescent="0.2">
      <c r="B737131" s="76" t="s">
        <v>185</v>
      </c>
    </row>
    <row r="737132" spans="2:2" x14ac:dyDescent="0.2">
      <c r="B737132" s="76" t="s">
        <v>186</v>
      </c>
    </row>
    <row r="737133" spans="2:2" x14ac:dyDescent="0.2">
      <c r="B737133" s="76" t="s">
        <v>176</v>
      </c>
    </row>
    <row r="737134" spans="2:2" x14ac:dyDescent="0.2">
      <c r="B737134" s="76" t="s">
        <v>174</v>
      </c>
    </row>
    <row r="737135" spans="2:2" x14ac:dyDescent="0.2">
      <c r="B737135" s="76" t="s">
        <v>187</v>
      </c>
    </row>
    <row r="737136" spans="2:2" x14ac:dyDescent="0.2">
      <c r="B737136" s="76" t="s">
        <v>188</v>
      </c>
    </row>
    <row r="737137" spans="2:2" x14ac:dyDescent="0.2">
      <c r="B737137" s="76" t="s">
        <v>50</v>
      </c>
    </row>
    <row r="753503" spans="2:2" x14ac:dyDescent="0.2">
      <c r="B753503" s="76" t="s">
        <v>173</v>
      </c>
    </row>
    <row r="753504" spans="2:2" x14ac:dyDescent="0.2">
      <c r="B753504" s="76" t="s">
        <v>174</v>
      </c>
    </row>
    <row r="753505" spans="2:2" x14ac:dyDescent="0.2">
      <c r="B753505" s="76" t="s">
        <v>175</v>
      </c>
    </row>
    <row r="753506" spans="2:2" x14ac:dyDescent="0.2">
      <c r="B753506" s="76" t="s">
        <v>176</v>
      </c>
    </row>
    <row r="753507" spans="2:2" x14ac:dyDescent="0.2">
      <c r="B753507" s="76" t="s">
        <v>177</v>
      </c>
    </row>
    <row r="753508" spans="2:2" x14ac:dyDescent="0.2">
      <c r="B753508" s="76" t="s">
        <v>178</v>
      </c>
    </row>
    <row r="753509" spans="2:2" x14ac:dyDescent="0.2">
      <c r="B753509" s="76" t="s">
        <v>179</v>
      </c>
    </row>
    <row r="753510" spans="2:2" x14ac:dyDescent="0.2">
      <c r="B753510" s="76" t="s">
        <v>180</v>
      </c>
    </row>
    <row r="753511" spans="2:2" x14ac:dyDescent="0.2">
      <c r="B753511" s="76" t="s">
        <v>181</v>
      </c>
    </row>
    <row r="753512" spans="2:2" x14ac:dyDescent="0.2">
      <c r="B753512" s="76" t="s">
        <v>182</v>
      </c>
    </row>
    <row r="753513" spans="2:2" x14ac:dyDescent="0.2">
      <c r="B753513" s="76" t="s">
        <v>183</v>
      </c>
    </row>
    <row r="753514" spans="2:2" x14ac:dyDescent="0.2">
      <c r="B753514" s="76" t="s">
        <v>184</v>
      </c>
    </row>
    <row r="753515" spans="2:2" x14ac:dyDescent="0.2">
      <c r="B753515" s="76" t="s">
        <v>185</v>
      </c>
    </row>
    <row r="753516" spans="2:2" x14ac:dyDescent="0.2">
      <c r="B753516" s="76" t="s">
        <v>186</v>
      </c>
    </row>
    <row r="753517" spans="2:2" x14ac:dyDescent="0.2">
      <c r="B753517" s="76" t="s">
        <v>176</v>
      </c>
    </row>
    <row r="753518" spans="2:2" x14ac:dyDescent="0.2">
      <c r="B753518" s="76" t="s">
        <v>174</v>
      </c>
    </row>
    <row r="753519" spans="2:2" x14ac:dyDescent="0.2">
      <c r="B753519" s="76" t="s">
        <v>187</v>
      </c>
    </row>
    <row r="753520" spans="2:2" x14ac:dyDescent="0.2">
      <c r="B753520" s="76" t="s">
        <v>188</v>
      </c>
    </row>
    <row r="753521" spans="2:2" x14ac:dyDescent="0.2">
      <c r="B753521" s="76" t="s">
        <v>50</v>
      </c>
    </row>
    <row r="769887" spans="2:2" x14ac:dyDescent="0.2">
      <c r="B769887" s="76" t="s">
        <v>173</v>
      </c>
    </row>
    <row r="769888" spans="2:2" x14ac:dyDescent="0.2">
      <c r="B769888" s="76" t="s">
        <v>174</v>
      </c>
    </row>
    <row r="769889" spans="2:2" x14ac:dyDescent="0.2">
      <c r="B769889" s="76" t="s">
        <v>175</v>
      </c>
    </row>
    <row r="769890" spans="2:2" x14ac:dyDescent="0.2">
      <c r="B769890" s="76" t="s">
        <v>176</v>
      </c>
    </row>
    <row r="769891" spans="2:2" x14ac:dyDescent="0.2">
      <c r="B769891" s="76" t="s">
        <v>177</v>
      </c>
    </row>
    <row r="769892" spans="2:2" x14ac:dyDescent="0.2">
      <c r="B769892" s="76" t="s">
        <v>178</v>
      </c>
    </row>
    <row r="769893" spans="2:2" x14ac:dyDescent="0.2">
      <c r="B769893" s="76" t="s">
        <v>179</v>
      </c>
    </row>
    <row r="769894" spans="2:2" x14ac:dyDescent="0.2">
      <c r="B769894" s="76" t="s">
        <v>180</v>
      </c>
    </row>
    <row r="769895" spans="2:2" x14ac:dyDescent="0.2">
      <c r="B769895" s="76" t="s">
        <v>181</v>
      </c>
    </row>
    <row r="769896" spans="2:2" x14ac:dyDescent="0.2">
      <c r="B769896" s="76" t="s">
        <v>182</v>
      </c>
    </row>
    <row r="769897" spans="2:2" x14ac:dyDescent="0.2">
      <c r="B769897" s="76" t="s">
        <v>183</v>
      </c>
    </row>
    <row r="769898" spans="2:2" x14ac:dyDescent="0.2">
      <c r="B769898" s="76" t="s">
        <v>184</v>
      </c>
    </row>
    <row r="769899" spans="2:2" x14ac:dyDescent="0.2">
      <c r="B769899" s="76" t="s">
        <v>185</v>
      </c>
    </row>
    <row r="769900" spans="2:2" x14ac:dyDescent="0.2">
      <c r="B769900" s="76" t="s">
        <v>186</v>
      </c>
    </row>
    <row r="769901" spans="2:2" x14ac:dyDescent="0.2">
      <c r="B769901" s="76" t="s">
        <v>176</v>
      </c>
    </row>
    <row r="769902" spans="2:2" x14ac:dyDescent="0.2">
      <c r="B769902" s="76" t="s">
        <v>174</v>
      </c>
    </row>
    <row r="769903" spans="2:2" x14ac:dyDescent="0.2">
      <c r="B769903" s="76" t="s">
        <v>187</v>
      </c>
    </row>
    <row r="769904" spans="2:2" x14ac:dyDescent="0.2">
      <c r="B769904" s="76" t="s">
        <v>188</v>
      </c>
    </row>
    <row r="769905" spans="2:2" x14ac:dyDescent="0.2">
      <c r="B769905" s="76" t="s">
        <v>50</v>
      </c>
    </row>
    <row r="786271" spans="2:2" x14ac:dyDescent="0.2">
      <c r="B786271" s="76" t="s">
        <v>173</v>
      </c>
    </row>
    <row r="786272" spans="2:2" x14ac:dyDescent="0.2">
      <c r="B786272" s="76" t="s">
        <v>174</v>
      </c>
    </row>
    <row r="786273" spans="2:2" x14ac:dyDescent="0.2">
      <c r="B786273" s="76" t="s">
        <v>175</v>
      </c>
    </row>
    <row r="786274" spans="2:2" x14ac:dyDescent="0.2">
      <c r="B786274" s="76" t="s">
        <v>176</v>
      </c>
    </row>
    <row r="786275" spans="2:2" x14ac:dyDescent="0.2">
      <c r="B786275" s="76" t="s">
        <v>177</v>
      </c>
    </row>
    <row r="786276" spans="2:2" x14ac:dyDescent="0.2">
      <c r="B786276" s="76" t="s">
        <v>178</v>
      </c>
    </row>
    <row r="786277" spans="2:2" x14ac:dyDescent="0.2">
      <c r="B786277" s="76" t="s">
        <v>179</v>
      </c>
    </row>
    <row r="786278" spans="2:2" x14ac:dyDescent="0.2">
      <c r="B786278" s="76" t="s">
        <v>180</v>
      </c>
    </row>
    <row r="786279" spans="2:2" x14ac:dyDescent="0.2">
      <c r="B786279" s="76" t="s">
        <v>181</v>
      </c>
    </row>
    <row r="786280" spans="2:2" x14ac:dyDescent="0.2">
      <c r="B786280" s="76" t="s">
        <v>182</v>
      </c>
    </row>
    <row r="786281" spans="2:2" x14ac:dyDescent="0.2">
      <c r="B786281" s="76" t="s">
        <v>183</v>
      </c>
    </row>
    <row r="786282" spans="2:2" x14ac:dyDescent="0.2">
      <c r="B786282" s="76" t="s">
        <v>184</v>
      </c>
    </row>
    <row r="786283" spans="2:2" x14ac:dyDescent="0.2">
      <c r="B786283" s="76" t="s">
        <v>185</v>
      </c>
    </row>
    <row r="786284" spans="2:2" x14ac:dyDescent="0.2">
      <c r="B786284" s="76" t="s">
        <v>186</v>
      </c>
    </row>
    <row r="786285" spans="2:2" x14ac:dyDescent="0.2">
      <c r="B786285" s="76" t="s">
        <v>176</v>
      </c>
    </row>
    <row r="786286" spans="2:2" x14ac:dyDescent="0.2">
      <c r="B786286" s="76" t="s">
        <v>174</v>
      </c>
    </row>
    <row r="786287" spans="2:2" x14ac:dyDescent="0.2">
      <c r="B786287" s="76" t="s">
        <v>187</v>
      </c>
    </row>
    <row r="786288" spans="2:2" x14ac:dyDescent="0.2">
      <c r="B786288" s="76" t="s">
        <v>188</v>
      </c>
    </row>
    <row r="786289" spans="2:2" x14ac:dyDescent="0.2">
      <c r="B786289" s="76" t="s">
        <v>50</v>
      </c>
    </row>
    <row r="802655" spans="2:2" x14ac:dyDescent="0.2">
      <c r="B802655" s="76" t="s">
        <v>173</v>
      </c>
    </row>
    <row r="802656" spans="2:2" x14ac:dyDescent="0.2">
      <c r="B802656" s="76" t="s">
        <v>174</v>
      </c>
    </row>
    <row r="802657" spans="2:2" x14ac:dyDescent="0.2">
      <c r="B802657" s="76" t="s">
        <v>175</v>
      </c>
    </row>
    <row r="802658" spans="2:2" x14ac:dyDescent="0.2">
      <c r="B802658" s="76" t="s">
        <v>176</v>
      </c>
    </row>
    <row r="802659" spans="2:2" x14ac:dyDescent="0.2">
      <c r="B802659" s="76" t="s">
        <v>177</v>
      </c>
    </row>
    <row r="802660" spans="2:2" x14ac:dyDescent="0.2">
      <c r="B802660" s="76" t="s">
        <v>178</v>
      </c>
    </row>
    <row r="802661" spans="2:2" x14ac:dyDescent="0.2">
      <c r="B802661" s="76" t="s">
        <v>179</v>
      </c>
    </row>
    <row r="802662" spans="2:2" x14ac:dyDescent="0.2">
      <c r="B802662" s="76" t="s">
        <v>180</v>
      </c>
    </row>
    <row r="802663" spans="2:2" x14ac:dyDescent="0.2">
      <c r="B802663" s="76" t="s">
        <v>181</v>
      </c>
    </row>
    <row r="802664" spans="2:2" x14ac:dyDescent="0.2">
      <c r="B802664" s="76" t="s">
        <v>182</v>
      </c>
    </row>
    <row r="802665" spans="2:2" x14ac:dyDescent="0.2">
      <c r="B802665" s="76" t="s">
        <v>183</v>
      </c>
    </row>
    <row r="802666" spans="2:2" x14ac:dyDescent="0.2">
      <c r="B802666" s="76" t="s">
        <v>184</v>
      </c>
    </row>
    <row r="802667" spans="2:2" x14ac:dyDescent="0.2">
      <c r="B802667" s="76" t="s">
        <v>185</v>
      </c>
    </row>
    <row r="802668" spans="2:2" x14ac:dyDescent="0.2">
      <c r="B802668" s="76" t="s">
        <v>186</v>
      </c>
    </row>
    <row r="802669" spans="2:2" x14ac:dyDescent="0.2">
      <c r="B802669" s="76" t="s">
        <v>176</v>
      </c>
    </row>
    <row r="802670" spans="2:2" x14ac:dyDescent="0.2">
      <c r="B802670" s="76" t="s">
        <v>174</v>
      </c>
    </row>
    <row r="802671" spans="2:2" x14ac:dyDescent="0.2">
      <c r="B802671" s="76" t="s">
        <v>187</v>
      </c>
    </row>
    <row r="802672" spans="2:2" x14ac:dyDescent="0.2">
      <c r="B802672" s="76" t="s">
        <v>188</v>
      </c>
    </row>
    <row r="802673" spans="2:2" x14ac:dyDescent="0.2">
      <c r="B802673" s="76" t="s">
        <v>50</v>
      </c>
    </row>
    <row r="819039" spans="2:2" x14ac:dyDescent="0.2">
      <c r="B819039" s="76" t="s">
        <v>173</v>
      </c>
    </row>
    <row r="819040" spans="2:2" x14ac:dyDescent="0.2">
      <c r="B819040" s="76" t="s">
        <v>174</v>
      </c>
    </row>
    <row r="819041" spans="2:2" x14ac:dyDescent="0.2">
      <c r="B819041" s="76" t="s">
        <v>175</v>
      </c>
    </row>
    <row r="819042" spans="2:2" x14ac:dyDescent="0.2">
      <c r="B819042" s="76" t="s">
        <v>176</v>
      </c>
    </row>
    <row r="819043" spans="2:2" x14ac:dyDescent="0.2">
      <c r="B819043" s="76" t="s">
        <v>177</v>
      </c>
    </row>
    <row r="819044" spans="2:2" x14ac:dyDescent="0.2">
      <c r="B819044" s="76" t="s">
        <v>178</v>
      </c>
    </row>
    <row r="819045" spans="2:2" x14ac:dyDescent="0.2">
      <c r="B819045" s="76" t="s">
        <v>179</v>
      </c>
    </row>
    <row r="819046" spans="2:2" x14ac:dyDescent="0.2">
      <c r="B819046" s="76" t="s">
        <v>180</v>
      </c>
    </row>
    <row r="819047" spans="2:2" x14ac:dyDescent="0.2">
      <c r="B819047" s="76" t="s">
        <v>181</v>
      </c>
    </row>
    <row r="819048" spans="2:2" x14ac:dyDescent="0.2">
      <c r="B819048" s="76" t="s">
        <v>182</v>
      </c>
    </row>
    <row r="819049" spans="2:2" x14ac:dyDescent="0.2">
      <c r="B819049" s="76" t="s">
        <v>183</v>
      </c>
    </row>
    <row r="819050" spans="2:2" x14ac:dyDescent="0.2">
      <c r="B819050" s="76" t="s">
        <v>184</v>
      </c>
    </row>
    <row r="819051" spans="2:2" x14ac:dyDescent="0.2">
      <c r="B819051" s="76" t="s">
        <v>185</v>
      </c>
    </row>
    <row r="819052" spans="2:2" x14ac:dyDescent="0.2">
      <c r="B819052" s="76" t="s">
        <v>186</v>
      </c>
    </row>
    <row r="819053" spans="2:2" x14ac:dyDescent="0.2">
      <c r="B819053" s="76" t="s">
        <v>176</v>
      </c>
    </row>
    <row r="819054" spans="2:2" x14ac:dyDescent="0.2">
      <c r="B819054" s="76" t="s">
        <v>174</v>
      </c>
    </row>
    <row r="819055" spans="2:2" x14ac:dyDescent="0.2">
      <c r="B819055" s="76" t="s">
        <v>187</v>
      </c>
    </row>
    <row r="819056" spans="2:2" x14ac:dyDescent="0.2">
      <c r="B819056" s="76" t="s">
        <v>188</v>
      </c>
    </row>
    <row r="819057" spans="2:2" x14ac:dyDescent="0.2">
      <c r="B819057" s="76" t="s">
        <v>50</v>
      </c>
    </row>
    <row r="835423" spans="2:2" x14ac:dyDescent="0.2">
      <c r="B835423" s="76" t="s">
        <v>173</v>
      </c>
    </row>
    <row r="835424" spans="2:2" x14ac:dyDescent="0.2">
      <c r="B835424" s="76" t="s">
        <v>174</v>
      </c>
    </row>
    <row r="835425" spans="2:2" x14ac:dyDescent="0.2">
      <c r="B835425" s="76" t="s">
        <v>175</v>
      </c>
    </row>
    <row r="835426" spans="2:2" x14ac:dyDescent="0.2">
      <c r="B835426" s="76" t="s">
        <v>176</v>
      </c>
    </row>
    <row r="835427" spans="2:2" x14ac:dyDescent="0.2">
      <c r="B835427" s="76" t="s">
        <v>177</v>
      </c>
    </row>
    <row r="835428" spans="2:2" x14ac:dyDescent="0.2">
      <c r="B835428" s="76" t="s">
        <v>178</v>
      </c>
    </row>
    <row r="835429" spans="2:2" x14ac:dyDescent="0.2">
      <c r="B835429" s="76" t="s">
        <v>179</v>
      </c>
    </row>
    <row r="835430" spans="2:2" x14ac:dyDescent="0.2">
      <c r="B835430" s="76" t="s">
        <v>180</v>
      </c>
    </row>
    <row r="835431" spans="2:2" x14ac:dyDescent="0.2">
      <c r="B835431" s="76" t="s">
        <v>181</v>
      </c>
    </row>
    <row r="835432" spans="2:2" x14ac:dyDescent="0.2">
      <c r="B835432" s="76" t="s">
        <v>182</v>
      </c>
    </row>
    <row r="835433" spans="2:2" x14ac:dyDescent="0.2">
      <c r="B835433" s="76" t="s">
        <v>183</v>
      </c>
    </row>
    <row r="835434" spans="2:2" x14ac:dyDescent="0.2">
      <c r="B835434" s="76" t="s">
        <v>184</v>
      </c>
    </row>
    <row r="835435" spans="2:2" x14ac:dyDescent="0.2">
      <c r="B835435" s="76" t="s">
        <v>185</v>
      </c>
    </row>
    <row r="835436" spans="2:2" x14ac:dyDescent="0.2">
      <c r="B835436" s="76" t="s">
        <v>186</v>
      </c>
    </row>
    <row r="835437" spans="2:2" x14ac:dyDescent="0.2">
      <c r="B835437" s="76" t="s">
        <v>176</v>
      </c>
    </row>
    <row r="835438" spans="2:2" x14ac:dyDescent="0.2">
      <c r="B835438" s="76" t="s">
        <v>174</v>
      </c>
    </row>
    <row r="835439" spans="2:2" x14ac:dyDescent="0.2">
      <c r="B835439" s="76" t="s">
        <v>187</v>
      </c>
    </row>
    <row r="835440" spans="2:2" x14ac:dyDescent="0.2">
      <c r="B835440" s="76" t="s">
        <v>188</v>
      </c>
    </row>
    <row r="835441" spans="2:2" x14ac:dyDescent="0.2">
      <c r="B835441" s="76" t="s">
        <v>50</v>
      </c>
    </row>
    <row r="851807" spans="2:2" x14ac:dyDescent="0.2">
      <c r="B851807" s="76" t="s">
        <v>173</v>
      </c>
    </row>
    <row r="851808" spans="2:2" x14ac:dyDescent="0.2">
      <c r="B851808" s="76" t="s">
        <v>174</v>
      </c>
    </row>
    <row r="851809" spans="2:2" x14ac:dyDescent="0.2">
      <c r="B851809" s="76" t="s">
        <v>175</v>
      </c>
    </row>
    <row r="851810" spans="2:2" x14ac:dyDescent="0.2">
      <c r="B851810" s="76" t="s">
        <v>176</v>
      </c>
    </row>
    <row r="851811" spans="2:2" x14ac:dyDescent="0.2">
      <c r="B851811" s="76" t="s">
        <v>177</v>
      </c>
    </row>
    <row r="851812" spans="2:2" x14ac:dyDescent="0.2">
      <c r="B851812" s="76" t="s">
        <v>178</v>
      </c>
    </row>
    <row r="851813" spans="2:2" x14ac:dyDescent="0.2">
      <c r="B851813" s="76" t="s">
        <v>179</v>
      </c>
    </row>
    <row r="851814" spans="2:2" x14ac:dyDescent="0.2">
      <c r="B851814" s="76" t="s">
        <v>180</v>
      </c>
    </row>
    <row r="851815" spans="2:2" x14ac:dyDescent="0.2">
      <c r="B851815" s="76" t="s">
        <v>181</v>
      </c>
    </row>
    <row r="851816" spans="2:2" x14ac:dyDescent="0.2">
      <c r="B851816" s="76" t="s">
        <v>182</v>
      </c>
    </row>
    <row r="851817" spans="2:2" x14ac:dyDescent="0.2">
      <c r="B851817" s="76" t="s">
        <v>183</v>
      </c>
    </row>
    <row r="851818" spans="2:2" x14ac:dyDescent="0.2">
      <c r="B851818" s="76" t="s">
        <v>184</v>
      </c>
    </row>
    <row r="851819" spans="2:2" x14ac:dyDescent="0.2">
      <c r="B851819" s="76" t="s">
        <v>185</v>
      </c>
    </row>
    <row r="851820" spans="2:2" x14ac:dyDescent="0.2">
      <c r="B851820" s="76" t="s">
        <v>186</v>
      </c>
    </row>
    <row r="851821" spans="2:2" x14ac:dyDescent="0.2">
      <c r="B851821" s="76" t="s">
        <v>176</v>
      </c>
    </row>
    <row r="851822" spans="2:2" x14ac:dyDescent="0.2">
      <c r="B851822" s="76" t="s">
        <v>174</v>
      </c>
    </row>
    <row r="851823" spans="2:2" x14ac:dyDescent="0.2">
      <c r="B851823" s="76" t="s">
        <v>187</v>
      </c>
    </row>
    <row r="851824" spans="2:2" x14ac:dyDescent="0.2">
      <c r="B851824" s="76" t="s">
        <v>188</v>
      </c>
    </row>
    <row r="851825" spans="2:2" x14ac:dyDescent="0.2">
      <c r="B851825" s="76" t="s">
        <v>50</v>
      </c>
    </row>
    <row r="868191" spans="2:2" x14ac:dyDescent="0.2">
      <c r="B868191" s="76" t="s">
        <v>173</v>
      </c>
    </row>
    <row r="868192" spans="2:2" x14ac:dyDescent="0.2">
      <c r="B868192" s="76" t="s">
        <v>174</v>
      </c>
    </row>
    <row r="868193" spans="2:2" x14ac:dyDescent="0.2">
      <c r="B868193" s="76" t="s">
        <v>175</v>
      </c>
    </row>
    <row r="868194" spans="2:2" x14ac:dyDescent="0.2">
      <c r="B868194" s="76" t="s">
        <v>176</v>
      </c>
    </row>
    <row r="868195" spans="2:2" x14ac:dyDescent="0.2">
      <c r="B868195" s="76" t="s">
        <v>177</v>
      </c>
    </row>
    <row r="868196" spans="2:2" x14ac:dyDescent="0.2">
      <c r="B868196" s="76" t="s">
        <v>178</v>
      </c>
    </row>
    <row r="868197" spans="2:2" x14ac:dyDescent="0.2">
      <c r="B868197" s="76" t="s">
        <v>179</v>
      </c>
    </row>
    <row r="868198" spans="2:2" x14ac:dyDescent="0.2">
      <c r="B868198" s="76" t="s">
        <v>180</v>
      </c>
    </row>
    <row r="868199" spans="2:2" x14ac:dyDescent="0.2">
      <c r="B868199" s="76" t="s">
        <v>181</v>
      </c>
    </row>
    <row r="868200" spans="2:2" x14ac:dyDescent="0.2">
      <c r="B868200" s="76" t="s">
        <v>182</v>
      </c>
    </row>
    <row r="868201" spans="2:2" x14ac:dyDescent="0.2">
      <c r="B868201" s="76" t="s">
        <v>183</v>
      </c>
    </row>
    <row r="868202" spans="2:2" x14ac:dyDescent="0.2">
      <c r="B868202" s="76" t="s">
        <v>184</v>
      </c>
    </row>
    <row r="868203" spans="2:2" x14ac:dyDescent="0.2">
      <c r="B868203" s="76" t="s">
        <v>185</v>
      </c>
    </row>
    <row r="868204" spans="2:2" x14ac:dyDescent="0.2">
      <c r="B868204" s="76" t="s">
        <v>186</v>
      </c>
    </row>
    <row r="868205" spans="2:2" x14ac:dyDescent="0.2">
      <c r="B868205" s="76" t="s">
        <v>176</v>
      </c>
    </row>
    <row r="868206" spans="2:2" x14ac:dyDescent="0.2">
      <c r="B868206" s="76" t="s">
        <v>174</v>
      </c>
    </row>
    <row r="868207" spans="2:2" x14ac:dyDescent="0.2">
      <c r="B868207" s="76" t="s">
        <v>187</v>
      </c>
    </row>
    <row r="868208" spans="2:2" x14ac:dyDescent="0.2">
      <c r="B868208" s="76" t="s">
        <v>188</v>
      </c>
    </row>
    <row r="868209" spans="2:2" x14ac:dyDescent="0.2">
      <c r="B868209" s="76" t="s">
        <v>50</v>
      </c>
    </row>
    <row r="884575" spans="2:2" x14ac:dyDescent="0.2">
      <c r="B884575" s="76" t="s">
        <v>173</v>
      </c>
    </row>
    <row r="884576" spans="2:2" x14ac:dyDescent="0.2">
      <c r="B884576" s="76" t="s">
        <v>174</v>
      </c>
    </row>
    <row r="884577" spans="2:2" x14ac:dyDescent="0.2">
      <c r="B884577" s="76" t="s">
        <v>175</v>
      </c>
    </row>
    <row r="884578" spans="2:2" x14ac:dyDescent="0.2">
      <c r="B884578" s="76" t="s">
        <v>176</v>
      </c>
    </row>
    <row r="884579" spans="2:2" x14ac:dyDescent="0.2">
      <c r="B884579" s="76" t="s">
        <v>177</v>
      </c>
    </row>
    <row r="884580" spans="2:2" x14ac:dyDescent="0.2">
      <c r="B884580" s="76" t="s">
        <v>178</v>
      </c>
    </row>
    <row r="884581" spans="2:2" x14ac:dyDescent="0.2">
      <c r="B884581" s="76" t="s">
        <v>179</v>
      </c>
    </row>
    <row r="884582" spans="2:2" x14ac:dyDescent="0.2">
      <c r="B884582" s="76" t="s">
        <v>180</v>
      </c>
    </row>
    <row r="884583" spans="2:2" x14ac:dyDescent="0.2">
      <c r="B884583" s="76" t="s">
        <v>181</v>
      </c>
    </row>
    <row r="884584" spans="2:2" x14ac:dyDescent="0.2">
      <c r="B884584" s="76" t="s">
        <v>182</v>
      </c>
    </row>
    <row r="884585" spans="2:2" x14ac:dyDescent="0.2">
      <c r="B884585" s="76" t="s">
        <v>183</v>
      </c>
    </row>
    <row r="884586" spans="2:2" x14ac:dyDescent="0.2">
      <c r="B884586" s="76" t="s">
        <v>184</v>
      </c>
    </row>
    <row r="884587" spans="2:2" x14ac:dyDescent="0.2">
      <c r="B884587" s="76" t="s">
        <v>185</v>
      </c>
    </row>
    <row r="884588" spans="2:2" x14ac:dyDescent="0.2">
      <c r="B884588" s="76" t="s">
        <v>186</v>
      </c>
    </row>
    <row r="884589" spans="2:2" x14ac:dyDescent="0.2">
      <c r="B884589" s="76" t="s">
        <v>176</v>
      </c>
    </row>
    <row r="884590" spans="2:2" x14ac:dyDescent="0.2">
      <c r="B884590" s="76" t="s">
        <v>174</v>
      </c>
    </row>
    <row r="884591" spans="2:2" x14ac:dyDescent="0.2">
      <c r="B884591" s="76" t="s">
        <v>187</v>
      </c>
    </row>
    <row r="884592" spans="2:2" x14ac:dyDescent="0.2">
      <c r="B884592" s="76" t="s">
        <v>188</v>
      </c>
    </row>
    <row r="884593" spans="2:2" x14ac:dyDescent="0.2">
      <c r="B884593" s="76" t="s">
        <v>50</v>
      </c>
    </row>
    <row r="900959" spans="2:2" x14ac:dyDescent="0.2">
      <c r="B900959" s="76" t="s">
        <v>173</v>
      </c>
    </row>
    <row r="900960" spans="2:2" x14ac:dyDescent="0.2">
      <c r="B900960" s="76" t="s">
        <v>174</v>
      </c>
    </row>
    <row r="900961" spans="2:2" x14ac:dyDescent="0.2">
      <c r="B900961" s="76" t="s">
        <v>175</v>
      </c>
    </row>
    <row r="900962" spans="2:2" x14ac:dyDescent="0.2">
      <c r="B900962" s="76" t="s">
        <v>176</v>
      </c>
    </row>
    <row r="900963" spans="2:2" x14ac:dyDescent="0.2">
      <c r="B900963" s="76" t="s">
        <v>177</v>
      </c>
    </row>
    <row r="900964" spans="2:2" x14ac:dyDescent="0.2">
      <c r="B900964" s="76" t="s">
        <v>178</v>
      </c>
    </row>
    <row r="900965" spans="2:2" x14ac:dyDescent="0.2">
      <c r="B900965" s="76" t="s">
        <v>179</v>
      </c>
    </row>
    <row r="900966" spans="2:2" x14ac:dyDescent="0.2">
      <c r="B900966" s="76" t="s">
        <v>180</v>
      </c>
    </row>
    <row r="900967" spans="2:2" x14ac:dyDescent="0.2">
      <c r="B900967" s="76" t="s">
        <v>181</v>
      </c>
    </row>
    <row r="900968" spans="2:2" x14ac:dyDescent="0.2">
      <c r="B900968" s="76" t="s">
        <v>182</v>
      </c>
    </row>
    <row r="900969" spans="2:2" x14ac:dyDescent="0.2">
      <c r="B900969" s="76" t="s">
        <v>183</v>
      </c>
    </row>
    <row r="900970" spans="2:2" x14ac:dyDescent="0.2">
      <c r="B900970" s="76" t="s">
        <v>184</v>
      </c>
    </row>
    <row r="900971" spans="2:2" x14ac:dyDescent="0.2">
      <c r="B900971" s="76" t="s">
        <v>185</v>
      </c>
    </row>
    <row r="900972" spans="2:2" x14ac:dyDescent="0.2">
      <c r="B900972" s="76" t="s">
        <v>186</v>
      </c>
    </row>
    <row r="900973" spans="2:2" x14ac:dyDescent="0.2">
      <c r="B900973" s="76" t="s">
        <v>176</v>
      </c>
    </row>
    <row r="900974" spans="2:2" x14ac:dyDescent="0.2">
      <c r="B900974" s="76" t="s">
        <v>174</v>
      </c>
    </row>
    <row r="900975" spans="2:2" x14ac:dyDescent="0.2">
      <c r="B900975" s="76" t="s">
        <v>187</v>
      </c>
    </row>
    <row r="900976" spans="2:2" x14ac:dyDescent="0.2">
      <c r="B900976" s="76" t="s">
        <v>188</v>
      </c>
    </row>
    <row r="900977" spans="2:2" x14ac:dyDescent="0.2">
      <c r="B900977" s="76" t="s">
        <v>50</v>
      </c>
    </row>
    <row r="917343" spans="2:2" x14ac:dyDescent="0.2">
      <c r="B917343" s="76" t="s">
        <v>173</v>
      </c>
    </row>
    <row r="917344" spans="2:2" x14ac:dyDescent="0.2">
      <c r="B917344" s="76" t="s">
        <v>174</v>
      </c>
    </row>
    <row r="917345" spans="2:2" x14ac:dyDescent="0.2">
      <c r="B917345" s="76" t="s">
        <v>175</v>
      </c>
    </row>
    <row r="917346" spans="2:2" x14ac:dyDescent="0.2">
      <c r="B917346" s="76" t="s">
        <v>176</v>
      </c>
    </row>
    <row r="917347" spans="2:2" x14ac:dyDescent="0.2">
      <c r="B917347" s="76" t="s">
        <v>177</v>
      </c>
    </row>
    <row r="917348" spans="2:2" x14ac:dyDescent="0.2">
      <c r="B917348" s="76" t="s">
        <v>178</v>
      </c>
    </row>
    <row r="917349" spans="2:2" x14ac:dyDescent="0.2">
      <c r="B917349" s="76" t="s">
        <v>179</v>
      </c>
    </row>
    <row r="917350" spans="2:2" x14ac:dyDescent="0.2">
      <c r="B917350" s="76" t="s">
        <v>180</v>
      </c>
    </row>
    <row r="917351" spans="2:2" x14ac:dyDescent="0.2">
      <c r="B917351" s="76" t="s">
        <v>181</v>
      </c>
    </row>
    <row r="917352" spans="2:2" x14ac:dyDescent="0.2">
      <c r="B917352" s="76" t="s">
        <v>182</v>
      </c>
    </row>
    <row r="917353" spans="2:2" x14ac:dyDescent="0.2">
      <c r="B917353" s="76" t="s">
        <v>183</v>
      </c>
    </row>
    <row r="917354" spans="2:2" x14ac:dyDescent="0.2">
      <c r="B917354" s="76" t="s">
        <v>184</v>
      </c>
    </row>
    <row r="917355" spans="2:2" x14ac:dyDescent="0.2">
      <c r="B917355" s="76" t="s">
        <v>185</v>
      </c>
    </row>
    <row r="917356" spans="2:2" x14ac:dyDescent="0.2">
      <c r="B917356" s="76" t="s">
        <v>186</v>
      </c>
    </row>
    <row r="917357" spans="2:2" x14ac:dyDescent="0.2">
      <c r="B917357" s="76" t="s">
        <v>176</v>
      </c>
    </row>
    <row r="917358" spans="2:2" x14ac:dyDescent="0.2">
      <c r="B917358" s="76" t="s">
        <v>174</v>
      </c>
    </row>
    <row r="917359" spans="2:2" x14ac:dyDescent="0.2">
      <c r="B917359" s="76" t="s">
        <v>187</v>
      </c>
    </row>
    <row r="917360" spans="2:2" x14ac:dyDescent="0.2">
      <c r="B917360" s="76" t="s">
        <v>188</v>
      </c>
    </row>
    <row r="917361" spans="2:2" x14ac:dyDescent="0.2">
      <c r="B917361" s="76" t="s">
        <v>50</v>
      </c>
    </row>
    <row r="933727" spans="2:2" x14ac:dyDescent="0.2">
      <c r="B933727" s="76" t="s">
        <v>173</v>
      </c>
    </row>
    <row r="933728" spans="2:2" x14ac:dyDescent="0.2">
      <c r="B933728" s="76" t="s">
        <v>174</v>
      </c>
    </row>
    <row r="933729" spans="2:2" x14ac:dyDescent="0.2">
      <c r="B933729" s="76" t="s">
        <v>175</v>
      </c>
    </row>
    <row r="933730" spans="2:2" x14ac:dyDescent="0.2">
      <c r="B933730" s="76" t="s">
        <v>176</v>
      </c>
    </row>
    <row r="933731" spans="2:2" x14ac:dyDescent="0.2">
      <c r="B933731" s="76" t="s">
        <v>177</v>
      </c>
    </row>
    <row r="933732" spans="2:2" x14ac:dyDescent="0.2">
      <c r="B933732" s="76" t="s">
        <v>178</v>
      </c>
    </row>
    <row r="933733" spans="2:2" x14ac:dyDescent="0.2">
      <c r="B933733" s="76" t="s">
        <v>179</v>
      </c>
    </row>
    <row r="933734" spans="2:2" x14ac:dyDescent="0.2">
      <c r="B933734" s="76" t="s">
        <v>180</v>
      </c>
    </row>
    <row r="933735" spans="2:2" x14ac:dyDescent="0.2">
      <c r="B933735" s="76" t="s">
        <v>181</v>
      </c>
    </row>
    <row r="933736" spans="2:2" x14ac:dyDescent="0.2">
      <c r="B933736" s="76" t="s">
        <v>182</v>
      </c>
    </row>
    <row r="933737" spans="2:2" x14ac:dyDescent="0.2">
      <c r="B933737" s="76" t="s">
        <v>183</v>
      </c>
    </row>
    <row r="933738" spans="2:2" x14ac:dyDescent="0.2">
      <c r="B933738" s="76" t="s">
        <v>184</v>
      </c>
    </row>
    <row r="933739" spans="2:2" x14ac:dyDescent="0.2">
      <c r="B933739" s="76" t="s">
        <v>185</v>
      </c>
    </row>
    <row r="933740" spans="2:2" x14ac:dyDescent="0.2">
      <c r="B933740" s="76" t="s">
        <v>186</v>
      </c>
    </row>
    <row r="933741" spans="2:2" x14ac:dyDescent="0.2">
      <c r="B933741" s="76" t="s">
        <v>176</v>
      </c>
    </row>
    <row r="933742" spans="2:2" x14ac:dyDescent="0.2">
      <c r="B933742" s="76" t="s">
        <v>174</v>
      </c>
    </row>
    <row r="933743" spans="2:2" x14ac:dyDescent="0.2">
      <c r="B933743" s="76" t="s">
        <v>187</v>
      </c>
    </row>
    <row r="933744" spans="2:2" x14ac:dyDescent="0.2">
      <c r="B933744" s="76" t="s">
        <v>188</v>
      </c>
    </row>
    <row r="933745" spans="2:2" x14ac:dyDescent="0.2">
      <c r="B933745" s="76" t="s">
        <v>50</v>
      </c>
    </row>
    <row r="950111" spans="2:2" x14ac:dyDescent="0.2">
      <c r="B950111" s="76" t="s">
        <v>173</v>
      </c>
    </row>
    <row r="950112" spans="2:2" x14ac:dyDescent="0.2">
      <c r="B950112" s="76" t="s">
        <v>174</v>
      </c>
    </row>
    <row r="950113" spans="2:2" x14ac:dyDescent="0.2">
      <c r="B950113" s="76" t="s">
        <v>175</v>
      </c>
    </row>
    <row r="950114" spans="2:2" x14ac:dyDescent="0.2">
      <c r="B950114" s="76" t="s">
        <v>176</v>
      </c>
    </row>
    <row r="950115" spans="2:2" x14ac:dyDescent="0.2">
      <c r="B950115" s="76" t="s">
        <v>177</v>
      </c>
    </row>
    <row r="950116" spans="2:2" x14ac:dyDescent="0.2">
      <c r="B950116" s="76" t="s">
        <v>178</v>
      </c>
    </row>
    <row r="950117" spans="2:2" x14ac:dyDescent="0.2">
      <c r="B950117" s="76" t="s">
        <v>179</v>
      </c>
    </row>
    <row r="950118" spans="2:2" x14ac:dyDescent="0.2">
      <c r="B950118" s="76" t="s">
        <v>180</v>
      </c>
    </row>
    <row r="950119" spans="2:2" x14ac:dyDescent="0.2">
      <c r="B950119" s="76" t="s">
        <v>181</v>
      </c>
    </row>
    <row r="950120" spans="2:2" x14ac:dyDescent="0.2">
      <c r="B950120" s="76" t="s">
        <v>182</v>
      </c>
    </row>
    <row r="950121" spans="2:2" x14ac:dyDescent="0.2">
      <c r="B950121" s="76" t="s">
        <v>183</v>
      </c>
    </row>
    <row r="950122" spans="2:2" x14ac:dyDescent="0.2">
      <c r="B950122" s="76" t="s">
        <v>184</v>
      </c>
    </row>
    <row r="950123" spans="2:2" x14ac:dyDescent="0.2">
      <c r="B950123" s="76" t="s">
        <v>185</v>
      </c>
    </row>
    <row r="950124" spans="2:2" x14ac:dyDescent="0.2">
      <c r="B950124" s="76" t="s">
        <v>186</v>
      </c>
    </row>
    <row r="950125" spans="2:2" x14ac:dyDescent="0.2">
      <c r="B950125" s="76" t="s">
        <v>176</v>
      </c>
    </row>
    <row r="950126" spans="2:2" x14ac:dyDescent="0.2">
      <c r="B950126" s="76" t="s">
        <v>174</v>
      </c>
    </row>
    <row r="950127" spans="2:2" x14ac:dyDescent="0.2">
      <c r="B950127" s="76" t="s">
        <v>187</v>
      </c>
    </row>
    <row r="950128" spans="2:2" x14ac:dyDescent="0.2">
      <c r="B950128" s="76" t="s">
        <v>188</v>
      </c>
    </row>
    <row r="950129" spans="2:2" x14ac:dyDescent="0.2">
      <c r="B950129" s="76" t="s">
        <v>50</v>
      </c>
    </row>
    <row r="966495" spans="2:2" x14ac:dyDescent="0.2">
      <c r="B966495" s="76" t="s">
        <v>173</v>
      </c>
    </row>
    <row r="966496" spans="2:2" x14ac:dyDescent="0.2">
      <c r="B966496" s="76" t="s">
        <v>174</v>
      </c>
    </row>
    <row r="966497" spans="2:2" x14ac:dyDescent="0.2">
      <c r="B966497" s="76" t="s">
        <v>175</v>
      </c>
    </row>
    <row r="966498" spans="2:2" x14ac:dyDescent="0.2">
      <c r="B966498" s="76" t="s">
        <v>176</v>
      </c>
    </row>
    <row r="966499" spans="2:2" x14ac:dyDescent="0.2">
      <c r="B966499" s="76" t="s">
        <v>177</v>
      </c>
    </row>
    <row r="966500" spans="2:2" x14ac:dyDescent="0.2">
      <c r="B966500" s="76" t="s">
        <v>178</v>
      </c>
    </row>
    <row r="966501" spans="2:2" x14ac:dyDescent="0.2">
      <c r="B966501" s="76" t="s">
        <v>179</v>
      </c>
    </row>
    <row r="966502" spans="2:2" x14ac:dyDescent="0.2">
      <c r="B966502" s="76" t="s">
        <v>180</v>
      </c>
    </row>
    <row r="966503" spans="2:2" x14ac:dyDescent="0.2">
      <c r="B966503" s="76" t="s">
        <v>181</v>
      </c>
    </row>
    <row r="966504" spans="2:2" x14ac:dyDescent="0.2">
      <c r="B966504" s="76" t="s">
        <v>182</v>
      </c>
    </row>
    <row r="966505" spans="2:2" x14ac:dyDescent="0.2">
      <c r="B966505" s="76" t="s">
        <v>183</v>
      </c>
    </row>
    <row r="966506" spans="2:2" x14ac:dyDescent="0.2">
      <c r="B966506" s="76" t="s">
        <v>184</v>
      </c>
    </row>
    <row r="966507" spans="2:2" x14ac:dyDescent="0.2">
      <c r="B966507" s="76" t="s">
        <v>185</v>
      </c>
    </row>
    <row r="966508" spans="2:2" x14ac:dyDescent="0.2">
      <c r="B966508" s="76" t="s">
        <v>186</v>
      </c>
    </row>
    <row r="966509" spans="2:2" x14ac:dyDescent="0.2">
      <c r="B966509" s="76" t="s">
        <v>176</v>
      </c>
    </row>
    <row r="966510" spans="2:2" x14ac:dyDescent="0.2">
      <c r="B966510" s="76" t="s">
        <v>174</v>
      </c>
    </row>
    <row r="966511" spans="2:2" x14ac:dyDescent="0.2">
      <c r="B966511" s="76" t="s">
        <v>187</v>
      </c>
    </row>
    <row r="966512" spans="2:2" x14ac:dyDescent="0.2">
      <c r="B966512" s="76" t="s">
        <v>188</v>
      </c>
    </row>
    <row r="966513" spans="2:2" x14ac:dyDescent="0.2">
      <c r="B966513" s="76" t="s">
        <v>50</v>
      </c>
    </row>
    <row r="982879" spans="2:2" x14ac:dyDescent="0.2">
      <c r="B982879" s="76" t="s">
        <v>173</v>
      </c>
    </row>
    <row r="982880" spans="2:2" x14ac:dyDescent="0.2">
      <c r="B982880" s="76" t="s">
        <v>174</v>
      </c>
    </row>
    <row r="982881" spans="2:2" x14ac:dyDescent="0.2">
      <c r="B982881" s="76" t="s">
        <v>175</v>
      </c>
    </row>
    <row r="982882" spans="2:2" x14ac:dyDescent="0.2">
      <c r="B982882" s="76" t="s">
        <v>176</v>
      </c>
    </row>
    <row r="982883" spans="2:2" x14ac:dyDescent="0.2">
      <c r="B982883" s="76" t="s">
        <v>177</v>
      </c>
    </row>
    <row r="982884" spans="2:2" x14ac:dyDescent="0.2">
      <c r="B982884" s="76" t="s">
        <v>178</v>
      </c>
    </row>
    <row r="982885" spans="2:2" x14ac:dyDescent="0.2">
      <c r="B982885" s="76" t="s">
        <v>179</v>
      </c>
    </row>
    <row r="982886" spans="2:2" x14ac:dyDescent="0.2">
      <c r="B982886" s="76" t="s">
        <v>180</v>
      </c>
    </row>
    <row r="982887" spans="2:2" x14ac:dyDescent="0.2">
      <c r="B982887" s="76" t="s">
        <v>181</v>
      </c>
    </row>
    <row r="982888" spans="2:2" x14ac:dyDescent="0.2">
      <c r="B982888" s="76" t="s">
        <v>182</v>
      </c>
    </row>
    <row r="982889" spans="2:2" x14ac:dyDescent="0.2">
      <c r="B982889" s="76" t="s">
        <v>183</v>
      </c>
    </row>
    <row r="982890" spans="2:2" x14ac:dyDescent="0.2">
      <c r="B982890" s="76" t="s">
        <v>184</v>
      </c>
    </row>
    <row r="982891" spans="2:2" x14ac:dyDescent="0.2">
      <c r="B982891" s="76" t="s">
        <v>185</v>
      </c>
    </row>
    <row r="982892" spans="2:2" x14ac:dyDescent="0.2">
      <c r="B982892" s="76" t="s">
        <v>186</v>
      </c>
    </row>
    <row r="982893" spans="2:2" x14ac:dyDescent="0.2">
      <c r="B982893" s="76" t="s">
        <v>176</v>
      </c>
    </row>
    <row r="982894" spans="2:2" x14ac:dyDescent="0.2">
      <c r="B982894" s="76" t="s">
        <v>174</v>
      </c>
    </row>
    <row r="982895" spans="2:2" x14ac:dyDescent="0.2">
      <c r="B982895" s="76" t="s">
        <v>187</v>
      </c>
    </row>
    <row r="982896" spans="2:2" x14ac:dyDescent="0.2">
      <c r="B982896" s="76" t="s">
        <v>188</v>
      </c>
    </row>
    <row r="982897" spans="2:2" x14ac:dyDescent="0.2">
      <c r="B982897" s="76" t="s">
        <v>50</v>
      </c>
    </row>
    <row r="999263" spans="2:2" x14ac:dyDescent="0.2">
      <c r="B999263" s="76" t="s">
        <v>173</v>
      </c>
    </row>
    <row r="999264" spans="2:2" x14ac:dyDescent="0.2">
      <c r="B999264" s="76" t="s">
        <v>174</v>
      </c>
    </row>
    <row r="999265" spans="2:2" x14ac:dyDescent="0.2">
      <c r="B999265" s="76" t="s">
        <v>175</v>
      </c>
    </row>
    <row r="999266" spans="2:2" x14ac:dyDescent="0.2">
      <c r="B999266" s="76" t="s">
        <v>176</v>
      </c>
    </row>
    <row r="999267" spans="2:2" x14ac:dyDescent="0.2">
      <c r="B999267" s="76" t="s">
        <v>177</v>
      </c>
    </row>
    <row r="999268" spans="2:2" x14ac:dyDescent="0.2">
      <c r="B999268" s="76" t="s">
        <v>178</v>
      </c>
    </row>
    <row r="999269" spans="2:2" x14ac:dyDescent="0.2">
      <c r="B999269" s="76" t="s">
        <v>179</v>
      </c>
    </row>
    <row r="999270" spans="2:2" x14ac:dyDescent="0.2">
      <c r="B999270" s="76" t="s">
        <v>180</v>
      </c>
    </row>
    <row r="999271" spans="2:2" x14ac:dyDescent="0.2">
      <c r="B999271" s="76" t="s">
        <v>181</v>
      </c>
    </row>
    <row r="999272" spans="2:2" x14ac:dyDescent="0.2">
      <c r="B999272" s="76" t="s">
        <v>182</v>
      </c>
    </row>
    <row r="999273" spans="2:2" x14ac:dyDescent="0.2">
      <c r="B999273" s="76" t="s">
        <v>183</v>
      </c>
    </row>
    <row r="999274" spans="2:2" x14ac:dyDescent="0.2">
      <c r="B999274" s="76" t="s">
        <v>184</v>
      </c>
    </row>
    <row r="999275" spans="2:2" x14ac:dyDescent="0.2">
      <c r="B999275" s="76" t="s">
        <v>185</v>
      </c>
    </row>
    <row r="999276" spans="2:2" x14ac:dyDescent="0.2">
      <c r="B999276" s="76" t="s">
        <v>186</v>
      </c>
    </row>
    <row r="999277" spans="2:2" x14ac:dyDescent="0.2">
      <c r="B999277" s="76" t="s">
        <v>176</v>
      </c>
    </row>
    <row r="999278" spans="2:2" x14ac:dyDescent="0.2">
      <c r="B999278" s="76" t="s">
        <v>174</v>
      </c>
    </row>
    <row r="999279" spans="2:2" x14ac:dyDescent="0.2">
      <c r="B999279" s="76" t="s">
        <v>187</v>
      </c>
    </row>
    <row r="999280" spans="2:2" x14ac:dyDescent="0.2">
      <c r="B999280" s="76" t="s">
        <v>188</v>
      </c>
    </row>
    <row r="999281" spans="2:2" x14ac:dyDescent="0.2">
      <c r="B999281" s="76" t="s">
        <v>50</v>
      </c>
    </row>
    <row r="1015647" spans="2:2" x14ac:dyDescent="0.2">
      <c r="B1015647" s="76" t="s">
        <v>173</v>
      </c>
    </row>
    <row r="1015648" spans="2:2" x14ac:dyDescent="0.2">
      <c r="B1015648" s="76" t="s">
        <v>174</v>
      </c>
    </row>
    <row r="1015649" spans="2:2" x14ac:dyDescent="0.2">
      <c r="B1015649" s="76" t="s">
        <v>175</v>
      </c>
    </row>
    <row r="1015650" spans="2:2" x14ac:dyDescent="0.2">
      <c r="B1015650" s="76" t="s">
        <v>176</v>
      </c>
    </row>
    <row r="1015651" spans="2:2" x14ac:dyDescent="0.2">
      <c r="B1015651" s="76" t="s">
        <v>177</v>
      </c>
    </row>
    <row r="1015652" spans="2:2" x14ac:dyDescent="0.2">
      <c r="B1015652" s="76" t="s">
        <v>178</v>
      </c>
    </row>
    <row r="1015653" spans="2:2" x14ac:dyDescent="0.2">
      <c r="B1015653" s="76" t="s">
        <v>179</v>
      </c>
    </row>
    <row r="1015654" spans="2:2" x14ac:dyDescent="0.2">
      <c r="B1015654" s="76" t="s">
        <v>180</v>
      </c>
    </row>
    <row r="1015655" spans="2:2" x14ac:dyDescent="0.2">
      <c r="B1015655" s="76" t="s">
        <v>181</v>
      </c>
    </row>
    <row r="1015656" spans="2:2" x14ac:dyDescent="0.2">
      <c r="B1015656" s="76" t="s">
        <v>182</v>
      </c>
    </row>
    <row r="1015657" spans="2:2" x14ac:dyDescent="0.2">
      <c r="B1015657" s="76" t="s">
        <v>183</v>
      </c>
    </row>
    <row r="1015658" spans="2:2" x14ac:dyDescent="0.2">
      <c r="B1015658" s="76" t="s">
        <v>184</v>
      </c>
    </row>
    <row r="1015659" spans="2:2" x14ac:dyDescent="0.2">
      <c r="B1015659" s="76" t="s">
        <v>185</v>
      </c>
    </row>
    <row r="1015660" spans="2:2" x14ac:dyDescent="0.2">
      <c r="B1015660" s="76" t="s">
        <v>186</v>
      </c>
    </row>
    <row r="1015661" spans="2:2" x14ac:dyDescent="0.2">
      <c r="B1015661" s="76" t="s">
        <v>176</v>
      </c>
    </row>
    <row r="1015662" spans="2:2" x14ac:dyDescent="0.2">
      <c r="B1015662" s="76" t="s">
        <v>174</v>
      </c>
    </row>
    <row r="1015663" spans="2:2" x14ac:dyDescent="0.2">
      <c r="B1015663" s="76" t="s">
        <v>187</v>
      </c>
    </row>
    <row r="1015664" spans="2:2" x14ac:dyDescent="0.2">
      <c r="B1015664" s="76" t="s">
        <v>188</v>
      </c>
    </row>
    <row r="1015665" spans="2:2" x14ac:dyDescent="0.2">
      <c r="B1015665" s="76" t="s">
        <v>50</v>
      </c>
    </row>
    <row r="1032031" spans="2:2" x14ac:dyDescent="0.2">
      <c r="B1032031" s="76" t="s">
        <v>173</v>
      </c>
    </row>
    <row r="1032032" spans="2:2" x14ac:dyDescent="0.2">
      <c r="B1032032" s="76" t="s">
        <v>174</v>
      </c>
    </row>
    <row r="1032033" spans="2:2" x14ac:dyDescent="0.2">
      <c r="B1032033" s="76" t="s">
        <v>175</v>
      </c>
    </row>
    <row r="1032034" spans="2:2" x14ac:dyDescent="0.2">
      <c r="B1032034" s="76" t="s">
        <v>176</v>
      </c>
    </row>
    <row r="1032035" spans="2:2" x14ac:dyDescent="0.2">
      <c r="B1032035" s="76" t="s">
        <v>177</v>
      </c>
    </row>
    <row r="1032036" spans="2:2" x14ac:dyDescent="0.2">
      <c r="B1032036" s="76" t="s">
        <v>178</v>
      </c>
    </row>
    <row r="1032037" spans="2:2" x14ac:dyDescent="0.2">
      <c r="B1032037" s="76" t="s">
        <v>179</v>
      </c>
    </row>
    <row r="1032038" spans="2:2" x14ac:dyDescent="0.2">
      <c r="B1032038" s="76" t="s">
        <v>180</v>
      </c>
    </row>
    <row r="1032039" spans="2:2" x14ac:dyDescent="0.2">
      <c r="B1032039" s="76" t="s">
        <v>181</v>
      </c>
    </row>
    <row r="1032040" spans="2:2" x14ac:dyDescent="0.2">
      <c r="B1032040" s="76" t="s">
        <v>182</v>
      </c>
    </row>
    <row r="1032041" spans="2:2" x14ac:dyDescent="0.2">
      <c r="B1032041" s="76" t="s">
        <v>183</v>
      </c>
    </row>
    <row r="1032042" spans="2:2" x14ac:dyDescent="0.2">
      <c r="B1032042" s="76" t="s">
        <v>184</v>
      </c>
    </row>
    <row r="1032043" spans="2:2" x14ac:dyDescent="0.2">
      <c r="B1032043" s="76" t="s">
        <v>185</v>
      </c>
    </row>
    <row r="1032044" spans="2:2" x14ac:dyDescent="0.2">
      <c r="B1032044" s="76" t="s">
        <v>186</v>
      </c>
    </row>
    <row r="1032045" spans="2:2" x14ac:dyDescent="0.2">
      <c r="B1032045" s="76" t="s">
        <v>176</v>
      </c>
    </row>
    <row r="1032046" spans="2:2" x14ac:dyDescent="0.2">
      <c r="B1032046" s="76" t="s">
        <v>174</v>
      </c>
    </row>
    <row r="1032047" spans="2:2" x14ac:dyDescent="0.2">
      <c r="B1032047" s="76" t="s">
        <v>187</v>
      </c>
    </row>
    <row r="1032048" spans="2:2" x14ac:dyDescent="0.2">
      <c r="B1032048" s="76" t="s">
        <v>188</v>
      </c>
    </row>
    <row r="1032049" spans="2:2" x14ac:dyDescent="0.2">
      <c r="B1032049" s="76"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D41A-3F31-4718-8CA8-D5F2F4E31989}">
  <dimension ref="A1:R1032125"/>
  <sheetViews>
    <sheetView topLeftCell="A33" workbookViewId="0">
      <selection activeCell="L52" sqref="L52"/>
    </sheetView>
  </sheetViews>
  <sheetFormatPr defaultColWidth="12.21875" defaultRowHeight="15" x14ac:dyDescent="0.2"/>
  <cols>
    <col min="1" max="1" width="18" style="61" customWidth="1"/>
    <col min="2" max="3" width="1.33203125" style="61" customWidth="1"/>
    <col min="4" max="4" width="21.33203125" style="61" customWidth="1"/>
    <col min="5" max="5" width="1.33203125" style="61" customWidth="1"/>
    <col min="6" max="6" width="12.21875" style="61"/>
    <col min="7" max="7" width="1.33203125" style="61" customWidth="1"/>
    <col min="8" max="8" width="12.21875" style="61"/>
    <col min="9" max="9" width="1.33203125" style="61" customWidth="1"/>
    <col min="10" max="10" width="12.21875" style="61"/>
    <col min="11" max="11" width="1.33203125" style="61" customWidth="1"/>
    <col min="12" max="12" width="12.21875" style="61"/>
    <col min="13" max="13" width="1.33203125" style="61" customWidth="1"/>
    <col min="14" max="16384" width="12.21875" style="61"/>
  </cols>
  <sheetData>
    <row r="1" spans="1:6" x14ac:dyDescent="0.2">
      <c r="A1" s="61" t="str">
        <f>'SAO - DSC'!F1</f>
        <v>Western Rockcastle Association</v>
      </c>
    </row>
    <row r="2" spans="1:6" x14ac:dyDescent="0.2">
      <c r="A2" s="60" t="s">
        <v>473</v>
      </c>
    </row>
    <row r="4" spans="1:6" x14ac:dyDescent="0.2">
      <c r="A4"/>
      <c r="B4" s="428" t="s">
        <v>463</v>
      </c>
      <c r="C4" s="428"/>
      <c r="D4" s="428"/>
      <c r="E4" s="428"/>
      <c r="F4" s="428"/>
    </row>
    <row r="5" spans="1:6" x14ac:dyDescent="0.2">
      <c r="A5"/>
      <c r="B5" s="383">
        <v>44936</v>
      </c>
      <c r="C5" s="383"/>
      <c r="D5" s="383" t="s">
        <v>465</v>
      </c>
      <c r="E5" s="383"/>
      <c r="F5" s="61">
        <v>811.83</v>
      </c>
    </row>
    <row r="6" spans="1:6" x14ac:dyDescent="0.2">
      <c r="A6"/>
      <c r="B6" s="383">
        <v>44945</v>
      </c>
      <c r="C6" s="383"/>
      <c r="D6" s="383" t="s">
        <v>465</v>
      </c>
      <c r="E6" s="383"/>
      <c r="F6" s="61">
        <v>58.2</v>
      </c>
    </row>
    <row r="7" spans="1:6" x14ac:dyDescent="0.2">
      <c r="A7">
        <v>1</v>
      </c>
      <c r="B7" s="381">
        <v>44957</v>
      </c>
      <c r="C7"/>
      <c r="D7" s="383" t="s">
        <v>465</v>
      </c>
      <c r="E7"/>
      <c r="F7" s="61">
        <v>16098.42</v>
      </c>
    </row>
    <row r="8" spans="1:6" x14ac:dyDescent="0.2">
      <c r="A8"/>
      <c r="B8" s="381">
        <v>44971</v>
      </c>
      <c r="C8"/>
      <c r="D8" s="383" t="s">
        <v>465</v>
      </c>
      <c r="E8"/>
      <c r="F8" s="61">
        <v>58.2</v>
      </c>
    </row>
    <row r="9" spans="1:6" x14ac:dyDescent="0.2">
      <c r="A9">
        <v>2</v>
      </c>
      <c r="B9" s="381">
        <v>44985</v>
      </c>
      <c r="C9"/>
      <c r="D9" s="383" t="s">
        <v>465</v>
      </c>
      <c r="E9"/>
      <c r="F9" s="61">
        <v>16098.42</v>
      </c>
    </row>
    <row r="10" spans="1:6" x14ac:dyDescent="0.2">
      <c r="A10"/>
      <c r="B10" s="381">
        <v>44987</v>
      </c>
      <c r="C10"/>
      <c r="D10" s="383" t="s">
        <v>465</v>
      </c>
      <c r="E10"/>
      <c r="F10" s="61">
        <v>129.15</v>
      </c>
    </row>
    <row r="11" spans="1:6" x14ac:dyDescent="0.2">
      <c r="A11"/>
      <c r="B11" s="381">
        <v>45001</v>
      </c>
      <c r="C11"/>
      <c r="D11" s="383" t="s">
        <v>465</v>
      </c>
      <c r="E11"/>
      <c r="F11" s="61">
        <v>682.68</v>
      </c>
    </row>
    <row r="12" spans="1:6" x14ac:dyDescent="0.2">
      <c r="A12"/>
      <c r="B12" s="381">
        <v>45001</v>
      </c>
      <c r="C12"/>
      <c r="D12" s="383" t="s">
        <v>465</v>
      </c>
      <c r="E12"/>
      <c r="F12" s="61">
        <v>58.2</v>
      </c>
    </row>
    <row r="13" spans="1:6" x14ac:dyDescent="0.2">
      <c r="A13">
        <v>3</v>
      </c>
      <c r="B13" s="381">
        <v>45016</v>
      </c>
      <c r="C13"/>
      <c r="D13" s="383" t="s">
        <v>465</v>
      </c>
      <c r="E13"/>
      <c r="F13" s="61">
        <v>16098.42</v>
      </c>
    </row>
    <row r="14" spans="1:6" x14ac:dyDescent="0.2">
      <c r="A14"/>
      <c r="B14" s="381">
        <v>45047</v>
      </c>
      <c r="C14"/>
      <c r="D14" s="383" t="s">
        <v>465</v>
      </c>
      <c r="E14"/>
      <c r="F14" s="61">
        <v>58.2</v>
      </c>
    </row>
    <row r="15" spans="1:6" x14ac:dyDescent="0.2">
      <c r="A15"/>
      <c r="B15" s="381">
        <v>45061</v>
      </c>
      <c r="C15"/>
      <c r="D15" s="383" t="s">
        <v>465</v>
      </c>
      <c r="E15"/>
      <c r="F15" s="61">
        <v>58.2</v>
      </c>
    </row>
    <row r="16" spans="1:6" x14ac:dyDescent="0.2">
      <c r="A16">
        <v>5</v>
      </c>
      <c r="B16" s="381">
        <v>45077</v>
      </c>
      <c r="C16"/>
      <c r="D16" s="383" t="s">
        <v>465</v>
      </c>
      <c r="E16"/>
      <c r="F16" s="61">
        <v>16098.42</v>
      </c>
    </row>
    <row r="17" spans="1:13" x14ac:dyDescent="0.2">
      <c r="A17"/>
      <c r="B17" s="381">
        <v>45098</v>
      </c>
      <c r="C17"/>
      <c r="D17" s="383" t="s">
        <v>465</v>
      </c>
      <c r="E17"/>
      <c r="F17" s="61">
        <v>58.2</v>
      </c>
    </row>
    <row r="18" spans="1:13" x14ac:dyDescent="0.2">
      <c r="A18"/>
      <c r="B18" s="381">
        <v>45098</v>
      </c>
      <c r="C18"/>
      <c r="D18" s="383" t="s">
        <v>465</v>
      </c>
      <c r="E18"/>
      <c r="F18" s="61">
        <v>811.83</v>
      </c>
    </row>
    <row r="19" spans="1:13" x14ac:dyDescent="0.2">
      <c r="A19">
        <v>6</v>
      </c>
      <c r="B19" s="381">
        <v>45107</v>
      </c>
      <c r="C19"/>
      <c r="D19" s="383" t="s">
        <v>465</v>
      </c>
      <c r="E19"/>
      <c r="F19" s="61">
        <v>19679.38</v>
      </c>
    </row>
    <row r="20" spans="1:13" x14ac:dyDescent="0.2">
      <c r="A20">
        <v>7</v>
      </c>
      <c r="B20" s="381">
        <v>45138</v>
      </c>
      <c r="C20"/>
      <c r="D20" s="383" t="s">
        <v>465</v>
      </c>
      <c r="E20"/>
      <c r="F20" s="61">
        <v>17888.900000000001</v>
      </c>
    </row>
    <row r="21" spans="1:13" x14ac:dyDescent="0.2">
      <c r="A21">
        <v>8</v>
      </c>
      <c r="B21" s="381">
        <v>45169</v>
      </c>
      <c r="C21"/>
      <c r="D21" s="383" t="s">
        <v>465</v>
      </c>
      <c r="E21"/>
      <c r="F21" s="61">
        <v>17888.900000000001</v>
      </c>
    </row>
    <row r="22" spans="1:13" x14ac:dyDescent="0.2">
      <c r="A22">
        <v>9</v>
      </c>
      <c r="B22" s="381">
        <v>45199</v>
      </c>
      <c r="C22"/>
      <c r="D22" s="383" t="s">
        <v>465</v>
      </c>
      <c r="E22"/>
      <c r="F22" s="61">
        <v>17888.900000000001</v>
      </c>
    </row>
    <row r="23" spans="1:13" x14ac:dyDescent="0.2">
      <c r="A23">
        <v>10</v>
      </c>
      <c r="B23" s="381">
        <v>45226</v>
      </c>
      <c r="C23"/>
      <c r="D23" s="383" t="s">
        <v>465</v>
      </c>
      <c r="E23"/>
      <c r="F23" s="61">
        <v>17888.900000000001</v>
      </c>
    </row>
    <row r="24" spans="1:13" x14ac:dyDescent="0.2">
      <c r="A24">
        <v>11</v>
      </c>
      <c r="B24" s="381">
        <v>45231</v>
      </c>
      <c r="C24"/>
      <c r="D24" s="383" t="s">
        <v>465</v>
      </c>
      <c r="E24"/>
      <c r="F24" s="61">
        <v>17888.900000000001</v>
      </c>
    </row>
    <row r="25" spans="1:13" x14ac:dyDescent="0.2">
      <c r="A25">
        <v>12</v>
      </c>
      <c r="B25" s="381">
        <v>45261</v>
      </c>
      <c r="C25"/>
      <c r="D25" s="383" t="s">
        <v>465</v>
      </c>
      <c r="E25"/>
      <c r="F25" s="61">
        <v>17888.900000000001</v>
      </c>
    </row>
    <row r="26" spans="1:13" x14ac:dyDescent="0.2">
      <c r="A26"/>
      <c r="B26" s="381"/>
      <c r="C26"/>
      <c r="D26" s="383" t="s">
        <v>465</v>
      </c>
      <c r="E26"/>
      <c r="F26" s="382">
        <v>608.09</v>
      </c>
    </row>
    <row r="27" spans="1:13" x14ac:dyDescent="0.2">
      <c r="A27" s="30" t="s">
        <v>31</v>
      </c>
      <c r="B27" s="381"/>
      <c r="C27"/>
      <c r="D27" s="383"/>
      <c r="E27"/>
      <c r="F27" s="61">
        <f>SUM(F5:F26)</f>
        <v>194799.23999999996</v>
      </c>
    </row>
    <row r="28" spans="1:13" x14ac:dyDescent="0.2">
      <c r="A28" s="30" t="s">
        <v>132</v>
      </c>
      <c r="B28" s="381">
        <v>45019</v>
      </c>
      <c r="C28"/>
      <c r="D28" s="383" t="s">
        <v>465</v>
      </c>
      <c r="E28"/>
      <c r="F28" s="382">
        <v>16098.42</v>
      </c>
    </row>
    <row r="29" spans="1:13" ht="15.75" thickBot="1" x14ac:dyDescent="0.25">
      <c r="A29" s="30" t="s">
        <v>464</v>
      </c>
      <c r="B29" s="381"/>
      <c r="C29"/>
      <c r="D29"/>
      <c r="E29"/>
      <c r="F29" s="87">
        <f>SUM(F27:F28)</f>
        <v>210897.65999999997</v>
      </c>
    </row>
    <row r="30" spans="1:13" ht="15.75" thickTop="1" x14ac:dyDescent="0.2"/>
    <row r="31" spans="1:13" x14ac:dyDescent="0.2">
      <c r="D31" s="424" t="s">
        <v>205</v>
      </c>
      <c r="E31" s="424"/>
      <c r="F31" s="424"/>
      <c r="G31" s="424"/>
      <c r="H31" s="424"/>
      <c r="I31" s="424"/>
      <c r="J31" s="424"/>
      <c r="K31" s="424"/>
      <c r="L31" s="424"/>
      <c r="M31" s="424"/>
    </row>
    <row r="32" spans="1:13" x14ac:dyDescent="0.2">
      <c r="D32" s="424" t="s">
        <v>206</v>
      </c>
      <c r="E32" s="424"/>
      <c r="F32" s="424"/>
      <c r="G32" s="424"/>
      <c r="H32" s="424"/>
    </row>
    <row r="33" spans="1:12" x14ac:dyDescent="0.2">
      <c r="B33" s="186"/>
      <c r="D33" s="186" t="s">
        <v>207</v>
      </c>
    </row>
    <row r="34" spans="1:12" x14ac:dyDescent="0.2">
      <c r="B34" s="186"/>
      <c r="D34" s="186" t="s">
        <v>208</v>
      </c>
      <c r="H34" s="186"/>
      <c r="I34" s="186"/>
      <c r="L34" s="186" t="s">
        <v>75</v>
      </c>
    </row>
    <row r="35" spans="1:12" x14ac:dyDescent="0.2">
      <c r="A35" s="187" t="s">
        <v>165</v>
      </c>
      <c r="B35" s="186"/>
      <c r="D35" s="187" t="s">
        <v>209</v>
      </c>
      <c r="F35" s="187" t="s">
        <v>300</v>
      </c>
      <c r="H35" s="187" t="s">
        <v>301</v>
      </c>
      <c r="J35" s="187" t="s">
        <v>302</v>
      </c>
      <c r="L35" s="187" t="s">
        <v>50</v>
      </c>
    </row>
    <row r="36" spans="1:12" x14ac:dyDescent="0.2">
      <c r="A36" s="384" t="s">
        <v>474</v>
      </c>
      <c r="D36" s="61" t="s">
        <v>303</v>
      </c>
      <c r="L36" s="61">
        <f>SUM(F36:J36)</f>
        <v>0</v>
      </c>
    </row>
    <row r="37" spans="1:12" x14ac:dyDescent="0.2">
      <c r="A37" s="384" t="s">
        <v>475</v>
      </c>
      <c r="D37" s="61" t="s">
        <v>210</v>
      </c>
      <c r="F37" s="61">
        <v>25.32</v>
      </c>
      <c r="H37" s="61">
        <v>465.7</v>
      </c>
      <c r="J37" s="61">
        <v>1.18</v>
      </c>
      <c r="L37" s="61">
        <f t="shared" ref="L37:L44" si="0">SUM(F37:J37)</f>
        <v>492.2</v>
      </c>
    </row>
    <row r="38" spans="1:12" x14ac:dyDescent="0.2">
      <c r="A38" s="384" t="s">
        <v>476</v>
      </c>
      <c r="D38" s="61" t="s">
        <v>304</v>
      </c>
      <c r="F38" s="61">
        <v>51</v>
      </c>
      <c r="H38" s="61">
        <v>1777.38</v>
      </c>
      <c r="J38" s="61">
        <v>2.0699999999999998</v>
      </c>
      <c r="L38" s="61">
        <f t="shared" si="0"/>
        <v>1830.45</v>
      </c>
    </row>
    <row r="39" spans="1:12" x14ac:dyDescent="0.2">
      <c r="A39" s="384" t="s">
        <v>477</v>
      </c>
      <c r="D39" s="61" t="s">
        <v>210</v>
      </c>
      <c r="F39" s="61">
        <v>25.32</v>
      </c>
      <c r="H39" s="61">
        <v>1553.68</v>
      </c>
      <c r="J39" s="61">
        <v>1.18</v>
      </c>
      <c r="L39" s="61">
        <f t="shared" si="0"/>
        <v>1580.18</v>
      </c>
    </row>
    <row r="40" spans="1:12" x14ac:dyDescent="0.2">
      <c r="A40" s="384" t="s">
        <v>478</v>
      </c>
      <c r="D40" s="61" t="s">
        <v>304</v>
      </c>
      <c r="F40" s="61">
        <v>85.76</v>
      </c>
      <c r="H40" s="61">
        <v>2646.75</v>
      </c>
      <c r="J40" s="61">
        <v>3.25</v>
      </c>
      <c r="L40" s="61">
        <f t="shared" si="0"/>
        <v>2735.76</v>
      </c>
    </row>
    <row r="41" spans="1:12" x14ac:dyDescent="0.2">
      <c r="A41" s="384" t="s">
        <v>479</v>
      </c>
      <c r="D41" s="61" t="s">
        <v>303</v>
      </c>
      <c r="L41" s="61">
        <f t="shared" si="0"/>
        <v>0</v>
      </c>
    </row>
    <row r="42" spans="1:12" x14ac:dyDescent="0.2">
      <c r="A42" s="384" t="s">
        <v>480</v>
      </c>
      <c r="D42" s="61" t="s">
        <v>210</v>
      </c>
      <c r="F42" s="61">
        <v>25.32</v>
      </c>
      <c r="H42" s="61">
        <v>1582.15</v>
      </c>
      <c r="J42" s="61">
        <v>1.18</v>
      </c>
      <c r="L42" s="61">
        <f t="shared" si="0"/>
        <v>1608.65</v>
      </c>
    </row>
    <row r="43" spans="1:12" x14ac:dyDescent="0.2">
      <c r="A43" s="384" t="s">
        <v>481</v>
      </c>
      <c r="D43" s="61" t="s">
        <v>304</v>
      </c>
      <c r="F43" s="61">
        <v>60.07</v>
      </c>
      <c r="H43" s="61">
        <v>2100.7199999999998</v>
      </c>
      <c r="J43" s="61">
        <v>2.02</v>
      </c>
      <c r="L43" s="61">
        <f t="shared" si="0"/>
        <v>2162.81</v>
      </c>
    </row>
    <row r="44" spans="1:12" x14ac:dyDescent="0.2">
      <c r="A44" s="384" t="s">
        <v>482</v>
      </c>
      <c r="D44" s="61" t="s">
        <v>304</v>
      </c>
      <c r="F44" s="61">
        <v>60.07</v>
      </c>
      <c r="H44" s="61">
        <v>2507.44</v>
      </c>
      <c r="J44" s="61">
        <v>2.02</v>
      </c>
      <c r="L44" s="61">
        <f t="shared" si="0"/>
        <v>2569.5300000000002</v>
      </c>
    </row>
    <row r="45" spans="1:12" ht="15.75" thickBot="1" x14ac:dyDescent="0.25">
      <c r="A45" s="61" t="s">
        <v>170</v>
      </c>
      <c r="B45" s="186"/>
      <c r="F45" s="87">
        <f>SUM(F36:F44)</f>
        <v>332.85999999999996</v>
      </c>
      <c r="H45" s="87">
        <f>SUM(H36:H44)</f>
        <v>12633.82</v>
      </c>
      <c r="J45" s="87">
        <f>SUM(J36:J44)</f>
        <v>12.899999999999999</v>
      </c>
      <c r="L45" s="87">
        <f>SUM(L36:L44)</f>
        <v>12979.58</v>
      </c>
    </row>
    <row r="46" spans="1:12" ht="15.75" thickTop="1" x14ac:dyDescent="0.2">
      <c r="B46" s="186"/>
    </row>
    <row r="47" spans="1:12" x14ac:dyDescent="0.2">
      <c r="A47" s="60" t="s">
        <v>305</v>
      </c>
      <c r="B47" s="186"/>
      <c r="F47" s="61">
        <f>F45</f>
        <v>332.85999999999996</v>
      </c>
      <c r="H47" s="61">
        <f>H45</f>
        <v>12633.82</v>
      </c>
      <c r="J47" s="61">
        <f>J45</f>
        <v>12.899999999999999</v>
      </c>
      <c r="L47" s="61">
        <f>L45</f>
        <v>12979.58</v>
      </c>
    </row>
    <row r="48" spans="1:12" x14ac:dyDescent="0.2">
      <c r="A48" s="60" t="s">
        <v>211</v>
      </c>
      <c r="B48" s="186"/>
      <c r="F48" s="76">
        <v>12</v>
      </c>
      <c r="G48" s="76"/>
      <c r="H48" s="76">
        <v>12</v>
      </c>
      <c r="I48" s="76"/>
      <c r="J48" s="76">
        <v>12</v>
      </c>
      <c r="L48" s="76">
        <v>12</v>
      </c>
    </row>
    <row r="49" spans="1:18" ht="15.75" thickBot="1" x14ac:dyDescent="0.25">
      <c r="A49" s="60" t="s">
        <v>466</v>
      </c>
      <c r="B49" s="186"/>
      <c r="F49" s="223">
        <f>ROUND(F47*F48,0)</f>
        <v>3994</v>
      </c>
      <c r="G49" s="76"/>
      <c r="H49" s="223">
        <f>ROUND(H47*H48,0)</f>
        <v>151606</v>
      </c>
      <c r="I49" s="76"/>
      <c r="J49" s="223">
        <f>ROUND(J47*J48,0)</f>
        <v>155</v>
      </c>
      <c r="L49" s="223">
        <f>ROUND(L47*L48,0)</f>
        <v>155755</v>
      </c>
    </row>
    <row r="50" spans="1:18" ht="15.75" thickTop="1" x14ac:dyDescent="0.2">
      <c r="B50" s="186"/>
    </row>
    <row r="51" spans="1:18" x14ac:dyDescent="0.2">
      <c r="A51" s="60" t="s">
        <v>467</v>
      </c>
      <c r="B51" s="186"/>
      <c r="L51" s="61">
        <f>L49</f>
        <v>155755</v>
      </c>
    </row>
    <row r="52" spans="1:18" x14ac:dyDescent="0.2">
      <c r="A52" s="60" t="s">
        <v>468</v>
      </c>
      <c r="B52" s="186"/>
      <c r="L52" s="76">
        <f>-'SAO - Op Ratio'!M26</f>
        <v>-221547</v>
      </c>
    </row>
    <row r="53" spans="1:18" ht="15.75" thickBot="1" x14ac:dyDescent="0.25">
      <c r="A53" s="60" t="s">
        <v>172</v>
      </c>
      <c r="B53" s="186"/>
      <c r="L53" s="223">
        <f>SUM(L51:L52)</f>
        <v>-65792</v>
      </c>
    </row>
    <row r="54" spans="1:18" ht="15.75" thickTop="1" x14ac:dyDescent="0.2">
      <c r="B54" s="186"/>
    </row>
    <row r="55" spans="1:18" x14ac:dyDescent="0.2">
      <c r="B55" s="186"/>
    </row>
    <row r="56" spans="1:18" x14ac:dyDescent="0.2">
      <c r="A56" s="60" t="s">
        <v>370</v>
      </c>
      <c r="B56" s="186"/>
    </row>
    <row r="57" spans="1:18" x14ac:dyDescent="0.2">
      <c r="A57" s="61" t="s">
        <v>306</v>
      </c>
      <c r="B57" s="186"/>
      <c r="L57" s="76">
        <f>'Emp Sal &amp; Wages'!Q22</f>
        <v>-622</v>
      </c>
    </row>
    <row r="58" spans="1:18" x14ac:dyDescent="0.2">
      <c r="A58" s="61" t="s">
        <v>307</v>
      </c>
      <c r="B58" s="186"/>
      <c r="L58" s="163">
        <v>0.03</v>
      </c>
    </row>
    <row r="59" spans="1:18" ht="15.75" thickBot="1" x14ac:dyDescent="0.25">
      <c r="A59" s="60" t="s">
        <v>457</v>
      </c>
      <c r="B59" s="186"/>
      <c r="L59" s="223">
        <f>ROUND(L57*L58,0)</f>
        <v>-19</v>
      </c>
    </row>
    <row r="60" spans="1:18" ht="15.75" thickTop="1" x14ac:dyDescent="0.2">
      <c r="A60" s="60"/>
      <c r="B60" s="186"/>
      <c r="L60" s="76"/>
    </row>
    <row r="61" spans="1:18" ht="18" x14ac:dyDescent="0.4">
      <c r="A61" s="1"/>
      <c r="B61" s="325"/>
      <c r="H61" s="60"/>
      <c r="J61" s="89" t="s">
        <v>375</v>
      </c>
      <c r="L61" s="89"/>
    </row>
    <row r="62" spans="1:18" ht="18" x14ac:dyDescent="0.4">
      <c r="A62" s="1"/>
      <c r="B62" s="325"/>
      <c r="H62" s="89" t="s">
        <v>107</v>
      </c>
      <c r="J62" s="89" t="s">
        <v>373</v>
      </c>
      <c r="L62" s="89" t="s">
        <v>47</v>
      </c>
    </row>
    <row r="63" spans="1:18" x14ac:dyDescent="0.2">
      <c r="A63" s="427" t="s">
        <v>371</v>
      </c>
      <c r="B63" s="427"/>
      <c r="C63" s="427"/>
      <c r="D63" s="427"/>
      <c r="H63" s="88" t="s">
        <v>372</v>
      </c>
      <c r="J63" s="88" t="s">
        <v>374</v>
      </c>
      <c r="L63" s="88" t="s">
        <v>462</v>
      </c>
    </row>
    <row r="64" spans="1:18" x14ac:dyDescent="0.2">
      <c r="A64" s="94" t="s">
        <v>308</v>
      </c>
      <c r="B64" s="371">
        <v>661.54</v>
      </c>
      <c r="C64" s="60"/>
      <c r="D64" s="60"/>
      <c r="H64" s="76">
        <f>ROUND(SUM(H37,H39,H42)*12,0)</f>
        <v>43218</v>
      </c>
      <c r="J64" s="379">
        <v>-0.21</v>
      </c>
      <c r="L64" s="209">
        <f>ROUND(H64*J64,0)</f>
        <v>-9076</v>
      </c>
      <c r="N64" s="61">
        <f>L64-H64</f>
        <v>-52294</v>
      </c>
      <c r="P64" s="76">
        <v>43218</v>
      </c>
      <c r="Q64" s="379">
        <v>0.21</v>
      </c>
      <c r="R64" s="61">
        <f>P64*Q64</f>
        <v>9075.7799999999988</v>
      </c>
    </row>
    <row r="65" spans="1:18" x14ac:dyDescent="0.2">
      <c r="A65" s="94" t="s">
        <v>309</v>
      </c>
      <c r="B65" s="371"/>
      <c r="C65" s="60"/>
      <c r="D65" s="60"/>
      <c r="H65" s="76">
        <f>ROUND(SUM(H38,H40,H43:H44)*12,0)</f>
        <v>108387</v>
      </c>
      <c r="J65" s="379">
        <v>-0.34</v>
      </c>
      <c r="L65" s="76">
        <f>ROUND(H65*J65,0)</f>
        <v>-36852</v>
      </c>
      <c r="N65" s="61">
        <f t="shared" ref="N65:N66" si="1">L65-H65</f>
        <v>-145239</v>
      </c>
      <c r="P65" s="76">
        <v>108387</v>
      </c>
      <c r="Q65" s="379">
        <v>0.34</v>
      </c>
      <c r="R65" s="61">
        <f t="shared" ref="R65:R66" si="2">P65*Q65</f>
        <v>36851.58</v>
      </c>
    </row>
    <row r="66" spans="1:18" x14ac:dyDescent="0.2">
      <c r="A66" s="94" t="s">
        <v>300</v>
      </c>
      <c r="B66" s="371">
        <v>17.75</v>
      </c>
      <c r="C66" s="60"/>
      <c r="D66" s="60"/>
      <c r="H66" s="76">
        <f>ROUND(F49,0)</f>
        <v>3994</v>
      </c>
      <c r="J66" s="379">
        <v>-0.4</v>
      </c>
      <c r="L66" s="76">
        <f t="shared" ref="L66" si="3">ROUND(H66*J66,0)</f>
        <v>-1598</v>
      </c>
      <c r="N66" s="61">
        <f t="shared" si="1"/>
        <v>-5592</v>
      </c>
      <c r="P66" s="76">
        <v>3994</v>
      </c>
      <c r="Q66" s="379">
        <v>0.4</v>
      </c>
      <c r="R66" s="61">
        <f t="shared" si="2"/>
        <v>1597.6000000000001</v>
      </c>
    </row>
    <row r="67" spans="1:18" ht="16.5" thickBot="1" x14ac:dyDescent="0.3">
      <c r="A67" s="94" t="s">
        <v>376</v>
      </c>
      <c r="B67" s="355"/>
      <c r="C67" s="60"/>
      <c r="D67" s="60"/>
      <c r="H67" s="223">
        <f>SUM(H64:H66)</f>
        <v>155599</v>
      </c>
      <c r="K67" s="7">
        <f>SUM(M64:M66)</f>
        <v>0</v>
      </c>
      <c r="L67" s="380">
        <f>SUM(L64:L66)</f>
        <v>-47526</v>
      </c>
    </row>
    <row r="68" spans="1:18" ht="15.75" thickTop="1" x14ac:dyDescent="0.2">
      <c r="A68" s="60"/>
      <c r="B68" s="186"/>
    </row>
    <row r="69" spans="1:18" x14ac:dyDescent="0.2">
      <c r="B69" s="186"/>
    </row>
    <row r="70" spans="1:18" x14ac:dyDescent="0.2">
      <c r="B70" s="186"/>
      <c r="L70" s="76"/>
    </row>
    <row r="71" spans="1:18" x14ac:dyDescent="0.2">
      <c r="B71" s="186"/>
      <c r="L71" s="76"/>
    </row>
    <row r="72" spans="1:18" x14ac:dyDescent="0.2">
      <c r="A72" s="60" t="s">
        <v>469</v>
      </c>
      <c r="B72" s="186"/>
      <c r="L72" s="76">
        <f>L53</f>
        <v>-65792</v>
      </c>
    </row>
    <row r="73" spans="1:18" x14ac:dyDescent="0.2">
      <c r="A73" s="60" t="s">
        <v>470</v>
      </c>
      <c r="B73" s="186"/>
      <c r="L73" s="76">
        <f>L67</f>
        <v>-47526</v>
      </c>
    </row>
    <row r="74" spans="1:18" x14ac:dyDescent="0.2">
      <c r="A74" s="60" t="s">
        <v>471</v>
      </c>
      <c r="B74" s="186"/>
      <c r="L74" s="222">
        <f>L59</f>
        <v>-19</v>
      </c>
    </row>
    <row r="75" spans="1:18" x14ac:dyDescent="0.2">
      <c r="A75" s="60" t="s">
        <v>50</v>
      </c>
      <c r="B75" s="186"/>
      <c r="L75" s="76">
        <f>SUM(L72:L74)</f>
        <v>-113337</v>
      </c>
    </row>
    <row r="76" spans="1:18" x14ac:dyDescent="0.2">
      <c r="A76" s="60" t="s">
        <v>472</v>
      </c>
      <c r="B76" s="186"/>
      <c r="L76" s="222" t="e">
        <f>-#REF!</f>
        <v>#REF!</v>
      </c>
    </row>
    <row r="77" spans="1:18" ht="15.75" thickBot="1" x14ac:dyDescent="0.25">
      <c r="A77" s="60" t="s">
        <v>71</v>
      </c>
      <c r="B77" s="186"/>
      <c r="L77" s="223" t="e">
        <f>SUM(L75:L76)</f>
        <v>#REF!</v>
      </c>
    </row>
    <row r="78" spans="1:18" ht="15.75" thickTop="1" x14ac:dyDescent="0.2">
      <c r="B78" s="186"/>
      <c r="L78" s="76"/>
    </row>
    <row r="79" spans="1:18" x14ac:dyDescent="0.2">
      <c r="B79" s="186"/>
    </row>
    <row r="80" spans="1:18" x14ac:dyDescent="0.2">
      <c r="B80" s="186"/>
    </row>
    <row r="81" spans="2:2" x14ac:dyDescent="0.2">
      <c r="B81" s="186"/>
    </row>
    <row r="82" spans="2:2" x14ac:dyDescent="0.2">
      <c r="B82" s="186"/>
    </row>
    <row r="83" spans="2:2" x14ac:dyDescent="0.2">
      <c r="B83" s="186"/>
    </row>
    <row r="84" spans="2:2" x14ac:dyDescent="0.2">
      <c r="B84" s="186"/>
    </row>
    <row r="85" spans="2:2" x14ac:dyDescent="0.2">
      <c r="B85" s="186"/>
    </row>
    <row r="86" spans="2:2" x14ac:dyDescent="0.2">
      <c r="B86" s="186"/>
    </row>
    <row r="87" spans="2:2" x14ac:dyDescent="0.2">
      <c r="B87" s="186"/>
    </row>
    <row r="88" spans="2:2" x14ac:dyDescent="0.2">
      <c r="B88" s="186"/>
    </row>
    <row r="89" spans="2:2" x14ac:dyDescent="0.2">
      <c r="B89" s="186"/>
    </row>
    <row r="90" spans="2:2" x14ac:dyDescent="0.2">
      <c r="B90" s="186"/>
    </row>
    <row r="91" spans="2:2" x14ac:dyDescent="0.2">
      <c r="B91" s="186"/>
    </row>
    <row r="92" spans="2:2" x14ac:dyDescent="0.2">
      <c r="B92" s="186"/>
    </row>
    <row r="93" spans="2:2" x14ac:dyDescent="0.2">
      <c r="B93" s="186"/>
    </row>
    <row r="94" spans="2:2" x14ac:dyDescent="0.2">
      <c r="B94" s="186"/>
    </row>
    <row r="95" spans="2:2" x14ac:dyDescent="0.2">
      <c r="B95" s="186"/>
    </row>
    <row r="96" spans="2:2" x14ac:dyDescent="0.2">
      <c r="B96" s="186"/>
    </row>
    <row r="97" spans="2:2" x14ac:dyDescent="0.2">
      <c r="B97" s="186"/>
    </row>
    <row r="98" spans="2:2" x14ac:dyDescent="0.2">
      <c r="B98" s="186"/>
    </row>
    <row r="99" spans="2:2" x14ac:dyDescent="0.2">
      <c r="B99" s="186"/>
    </row>
    <row r="100" spans="2:2" x14ac:dyDescent="0.2">
      <c r="B100" s="186"/>
    </row>
    <row r="101" spans="2:2" x14ac:dyDescent="0.2">
      <c r="B101" s="186"/>
    </row>
    <row r="102" spans="2:2" x14ac:dyDescent="0.2">
      <c r="B102" s="186"/>
    </row>
    <row r="103" spans="2:2" x14ac:dyDescent="0.2">
      <c r="B103" s="186"/>
    </row>
    <row r="104" spans="2:2" x14ac:dyDescent="0.2">
      <c r="B104" s="186"/>
    </row>
    <row r="105" spans="2:2" x14ac:dyDescent="0.2">
      <c r="B105" s="186"/>
    </row>
    <row r="106" spans="2:2" x14ac:dyDescent="0.2">
      <c r="B106" s="186"/>
    </row>
    <row r="107" spans="2:2" x14ac:dyDescent="0.2">
      <c r="B107" s="186"/>
    </row>
    <row r="108" spans="2:2" x14ac:dyDescent="0.2">
      <c r="B108" s="186"/>
    </row>
    <row r="109" spans="2:2" x14ac:dyDescent="0.2">
      <c r="B109" s="186"/>
    </row>
    <row r="110" spans="2:2" x14ac:dyDescent="0.2">
      <c r="B110" s="186"/>
    </row>
    <row r="111" spans="2:2" x14ac:dyDescent="0.2">
      <c r="B111" s="186"/>
    </row>
    <row r="112" spans="2:2" x14ac:dyDescent="0.2">
      <c r="B112" s="186"/>
    </row>
    <row r="113" spans="2:2" x14ac:dyDescent="0.2">
      <c r="B113" s="186"/>
    </row>
    <row r="114" spans="2:2" x14ac:dyDescent="0.2">
      <c r="B114" s="186"/>
    </row>
    <row r="115" spans="2:2" x14ac:dyDescent="0.2">
      <c r="B115" s="186"/>
    </row>
    <row r="116" spans="2:2" x14ac:dyDescent="0.2">
      <c r="B116" s="186"/>
    </row>
    <row r="117" spans="2:2" x14ac:dyDescent="0.2">
      <c r="B117" s="186"/>
    </row>
    <row r="118" spans="2:2" x14ac:dyDescent="0.2">
      <c r="B118" s="186"/>
    </row>
    <row r="119" spans="2:2" x14ac:dyDescent="0.2">
      <c r="B119" s="186"/>
    </row>
    <row r="120" spans="2:2" x14ac:dyDescent="0.2">
      <c r="B120" s="186"/>
    </row>
    <row r="121" spans="2:2" x14ac:dyDescent="0.2">
      <c r="B121" s="186"/>
    </row>
    <row r="122" spans="2:2" x14ac:dyDescent="0.2">
      <c r="B122" s="186"/>
    </row>
    <row r="123" spans="2:2" x14ac:dyDescent="0.2">
      <c r="B123" s="186"/>
    </row>
    <row r="124" spans="2:2" x14ac:dyDescent="0.2">
      <c r="B124" s="186"/>
    </row>
    <row r="125" spans="2:2" x14ac:dyDescent="0.2">
      <c r="B125" s="186"/>
    </row>
    <row r="126" spans="2:2" x14ac:dyDescent="0.2">
      <c r="B126" s="186"/>
    </row>
    <row r="127" spans="2:2" x14ac:dyDescent="0.2">
      <c r="B127" s="186"/>
    </row>
    <row r="128" spans="2:2" x14ac:dyDescent="0.2">
      <c r="B128" s="186"/>
    </row>
    <row r="129" spans="2:2" x14ac:dyDescent="0.2">
      <c r="B129" s="186"/>
    </row>
    <row r="130" spans="2:2" x14ac:dyDescent="0.2">
      <c r="B130" s="186"/>
    </row>
    <row r="131" spans="2:2" x14ac:dyDescent="0.2">
      <c r="B131" s="186"/>
    </row>
    <row r="132" spans="2:2" x14ac:dyDescent="0.2">
      <c r="B132" s="186"/>
    </row>
    <row r="133" spans="2:2" x14ac:dyDescent="0.2">
      <c r="B133" s="186"/>
    </row>
    <row r="134" spans="2:2" x14ac:dyDescent="0.2">
      <c r="B134" s="186"/>
    </row>
    <row r="135" spans="2:2" x14ac:dyDescent="0.2">
      <c r="B135" s="186"/>
    </row>
    <row r="136" spans="2:2" x14ac:dyDescent="0.2">
      <c r="B136" s="186"/>
    </row>
    <row r="137" spans="2:2" x14ac:dyDescent="0.2">
      <c r="B137" s="186"/>
    </row>
    <row r="138" spans="2:2" x14ac:dyDescent="0.2">
      <c r="B138" s="186"/>
    </row>
    <row r="139" spans="2:2" x14ac:dyDescent="0.2">
      <c r="B139" s="186"/>
    </row>
    <row r="140" spans="2:2" x14ac:dyDescent="0.2">
      <c r="B140" s="186"/>
    </row>
    <row r="141" spans="2:2" x14ac:dyDescent="0.2">
      <c r="B141" s="186"/>
    </row>
    <row r="142" spans="2:2" x14ac:dyDescent="0.2">
      <c r="B142" s="186"/>
    </row>
    <row r="143" spans="2:2" x14ac:dyDescent="0.2">
      <c r="B143" s="186"/>
    </row>
    <row r="144" spans="2:2" x14ac:dyDescent="0.2">
      <c r="B144" s="186"/>
    </row>
    <row r="145" spans="2:2" x14ac:dyDescent="0.2">
      <c r="B145" s="186"/>
    </row>
    <row r="146" spans="2:2" x14ac:dyDescent="0.2">
      <c r="B146" s="186"/>
    </row>
    <row r="147" spans="2:2" x14ac:dyDescent="0.2">
      <c r="B147" s="186"/>
    </row>
    <row r="148" spans="2:2" x14ac:dyDescent="0.2">
      <c r="B148" s="186"/>
    </row>
    <row r="149" spans="2:2" x14ac:dyDescent="0.2">
      <c r="B149" s="186"/>
    </row>
    <row r="150" spans="2:2" x14ac:dyDescent="0.2">
      <c r="B150" s="186"/>
    </row>
    <row r="151" spans="2:2" x14ac:dyDescent="0.2">
      <c r="B151" s="186"/>
    </row>
    <row r="152" spans="2:2" x14ac:dyDescent="0.2">
      <c r="B152" s="186"/>
    </row>
    <row r="153" spans="2:2" x14ac:dyDescent="0.2">
      <c r="B153" s="186"/>
    </row>
    <row r="154" spans="2:2" x14ac:dyDescent="0.2">
      <c r="B154" s="186"/>
    </row>
    <row r="155" spans="2:2" x14ac:dyDescent="0.2">
      <c r="B155" s="186"/>
    </row>
    <row r="156" spans="2:2" x14ac:dyDescent="0.2">
      <c r="B156" s="186"/>
    </row>
    <row r="157" spans="2:2" x14ac:dyDescent="0.2">
      <c r="B157" s="186"/>
    </row>
    <row r="158" spans="2:2" x14ac:dyDescent="0.2">
      <c r="B158" s="186"/>
    </row>
    <row r="159" spans="2:2" x14ac:dyDescent="0.2">
      <c r="B159" s="186"/>
    </row>
    <row r="160" spans="2:2" x14ac:dyDescent="0.2">
      <c r="B160" s="186"/>
    </row>
    <row r="161" spans="2:2" x14ac:dyDescent="0.2">
      <c r="B161" s="186"/>
    </row>
    <row r="162" spans="2:2" x14ac:dyDescent="0.2">
      <c r="B162" s="186"/>
    </row>
    <row r="163" spans="2:2" x14ac:dyDescent="0.2">
      <c r="B163" s="186"/>
    </row>
    <row r="164" spans="2:2" x14ac:dyDescent="0.2">
      <c r="B164" s="186"/>
    </row>
    <row r="165" spans="2:2" x14ac:dyDescent="0.2">
      <c r="B165" s="186"/>
    </row>
    <row r="166" spans="2:2" x14ac:dyDescent="0.2">
      <c r="B166" s="186"/>
    </row>
    <row r="167" spans="2:2" x14ac:dyDescent="0.2">
      <c r="B167" s="186"/>
    </row>
    <row r="168" spans="2:2" x14ac:dyDescent="0.2">
      <c r="B168" s="186"/>
    </row>
    <row r="169" spans="2:2" x14ac:dyDescent="0.2">
      <c r="B169" s="186"/>
    </row>
    <row r="170" spans="2:2" x14ac:dyDescent="0.2">
      <c r="B170" s="186"/>
    </row>
    <row r="171" spans="2:2" x14ac:dyDescent="0.2">
      <c r="B171" s="186"/>
    </row>
    <row r="172" spans="2:2" x14ac:dyDescent="0.2">
      <c r="B172" s="186"/>
    </row>
    <row r="173" spans="2:2" x14ac:dyDescent="0.2">
      <c r="B173" s="186"/>
    </row>
    <row r="174" spans="2:2" x14ac:dyDescent="0.2">
      <c r="B174" s="186"/>
    </row>
    <row r="175" spans="2:2" x14ac:dyDescent="0.2">
      <c r="B175" s="186"/>
    </row>
    <row r="176" spans="2:2" x14ac:dyDescent="0.2">
      <c r="B176" s="186"/>
    </row>
    <row r="177" spans="2:2" x14ac:dyDescent="0.2">
      <c r="B177" s="186"/>
    </row>
    <row r="178" spans="2:2" x14ac:dyDescent="0.2">
      <c r="B178" s="186"/>
    </row>
    <row r="179" spans="2:2" x14ac:dyDescent="0.2">
      <c r="B179" s="186"/>
    </row>
    <row r="180" spans="2:2" x14ac:dyDescent="0.2">
      <c r="B180" s="186"/>
    </row>
    <row r="181" spans="2:2" x14ac:dyDescent="0.2">
      <c r="B181" s="186"/>
    </row>
    <row r="182" spans="2:2" x14ac:dyDescent="0.2">
      <c r="B182" s="186"/>
    </row>
    <row r="183" spans="2:2" x14ac:dyDescent="0.2">
      <c r="B183" s="186"/>
    </row>
    <row r="184" spans="2:2" x14ac:dyDescent="0.2">
      <c r="B184" s="186"/>
    </row>
    <row r="185" spans="2:2" x14ac:dyDescent="0.2">
      <c r="B185" s="186"/>
    </row>
    <row r="186" spans="2:2" x14ac:dyDescent="0.2">
      <c r="B186" s="186"/>
    </row>
    <row r="187" spans="2:2" x14ac:dyDescent="0.2">
      <c r="B187" s="186"/>
    </row>
    <row r="188" spans="2:2" x14ac:dyDescent="0.2">
      <c r="B188" s="186"/>
    </row>
    <row r="189" spans="2:2" x14ac:dyDescent="0.2">
      <c r="B189" s="186"/>
    </row>
    <row r="190" spans="2:2" x14ac:dyDescent="0.2">
      <c r="B190" s="186"/>
    </row>
    <row r="191" spans="2:2" x14ac:dyDescent="0.2">
      <c r="B191" s="186"/>
    </row>
    <row r="192" spans="2:2" x14ac:dyDescent="0.2">
      <c r="B192" s="186"/>
    </row>
    <row r="193" spans="2:2" x14ac:dyDescent="0.2">
      <c r="B193" s="186"/>
    </row>
    <row r="194" spans="2:2" x14ac:dyDescent="0.2">
      <c r="B194" s="186"/>
    </row>
    <row r="195" spans="2:2" x14ac:dyDescent="0.2">
      <c r="B195" s="186"/>
    </row>
    <row r="196" spans="2:2" x14ac:dyDescent="0.2">
      <c r="B196" s="186"/>
    </row>
    <row r="197" spans="2:2" x14ac:dyDescent="0.2">
      <c r="B197" s="186"/>
    </row>
    <row r="198" spans="2:2" x14ac:dyDescent="0.2">
      <c r="B198" s="186"/>
    </row>
    <row r="199" spans="2:2" x14ac:dyDescent="0.2">
      <c r="B199" s="186"/>
    </row>
    <row r="200" spans="2:2" x14ac:dyDescent="0.2">
      <c r="B200" s="186"/>
    </row>
    <row r="201" spans="2:2" x14ac:dyDescent="0.2">
      <c r="B201" s="186"/>
    </row>
    <row r="202" spans="2:2" x14ac:dyDescent="0.2">
      <c r="B202" s="186"/>
    </row>
    <row r="203" spans="2:2" x14ac:dyDescent="0.2">
      <c r="B203" s="186"/>
    </row>
    <row r="204" spans="2:2" x14ac:dyDescent="0.2">
      <c r="B204" s="186"/>
    </row>
    <row r="205" spans="2:2" x14ac:dyDescent="0.2">
      <c r="B205" s="186"/>
    </row>
    <row r="206" spans="2:2" x14ac:dyDescent="0.2">
      <c r="B206" s="186"/>
    </row>
    <row r="207" spans="2:2" x14ac:dyDescent="0.2">
      <c r="B207" s="186"/>
    </row>
    <row r="208" spans="2:2" x14ac:dyDescent="0.2">
      <c r="B208" s="186"/>
    </row>
    <row r="209" spans="2:2" x14ac:dyDescent="0.2">
      <c r="B209" s="186"/>
    </row>
    <row r="210" spans="2:2" x14ac:dyDescent="0.2">
      <c r="B210" s="186"/>
    </row>
    <row r="211" spans="2:2" x14ac:dyDescent="0.2">
      <c r="B211" s="186"/>
    </row>
    <row r="212" spans="2:2" x14ac:dyDescent="0.2">
      <c r="B212" s="186"/>
    </row>
    <row r="213" spans="2:2" x14ac:dyDescent="0.2">
      <c r="B213" s="186"/>
    </row>
    <row r="214" spans="2:2" x14ac:dyDescent="0.2">
      <c r="B214" s="186"/>
    </row>
    <row r="215" spans="2:2" x14ac:dyDescent="0.2">
      <c r="B215" s="186"/>
    </row>
    <row r="216" spans="2:2" x14ac:dyDescent="0.2">
      <c r="B216" s="186"/>
    </row>
    <row r="217" spans="2:2" x14ac:dyDescent="0.2">
      <c r="B217" s="186"/>
    </row>
    <row r="218" spans="2:2" x14ac:dyDescent="0.2">
      <c r="B218" s="186"/>
    </row>
    <row r="219" spans="2:2" x14ac:dyDescent="0.2">
      <c r="B219" s="186"/>
    </row>
    <row r="220" spans="2:2" x14ac:dyDescent="0.2">
      <c r="B220" s="186"/>
    </row>
    <row r="221" spans="2:2" x14ac:dyDescent="0.2">
      <c r="B221" s="186"/>
    </row>
    <row r="222" spans="2:2" x14ac:dyDescent="0.2">
      <c r="B222" s="186"/>
    </row>
    <row r="223" spans="2:2" x14ac:dyDescent="0.2">
      <c r="B223" s="186"/>
    </row>
    <row r="224" spans="2:2" x14ac:dyDescent="0.2">
      <c r="B224" s="186"/>
    </row>
    <row r="225" spans="2:2" x14ac:dyDescent="0.2">
      <c r="B225" s="186"/>
    </row>
    <row r="226" spans="2:2" x14ac:dyDescent="0.2">
      <c r="B226" s="186"/>
    </row>
    <row r="227" spans="2:2" x14ac:dyDescent="0.2">
      <c r="B227" s="186"/>
    </row>
    <row r="228" spans="2:2" x14ac:dyDescent="0.2">
      <c r="B228" s="186"/>
    </row>
    <row r="229" spans="2:2" x14ac:dyDescent="0.2">
      <c r="B229" s="186"/>
    </row>
    <row r="230" spans="2:2" x14ac:dyDescent="0.2">
      <c r="B230" s="186"/>
    </row>
    <row r="231" spans="2:2" x14ac:dyDescent="0.2">
      <c r="B231" s="186"/>
    </row>
    <row r="232" spans="2:2" x14ac:dyDescent="0.2">
      <c r="B232" s="186"/>
    </row>
    <row r="233" spans="2:2" x14ac:dyDescent="0.2">
      <c r="B233" s="186"/>
    </row>
    <row r="234" spans="2:2" x14ac:dyDescent="0.2">
      <c r="B234" s="186"/>
    </row>
    <row r="235" spans="2:2" x14ac:dyDescent="0.2">
      <c r="B235" s="186"/>
    </row>
    <row r="236" spans="2:2" x14ac:dyDescent="0.2">
      <c r="B236" s="186"/>
    </row>
    <row r="237" spans="2:2" x14ac:dyDescent="0.2">
      <c r="B237" s="186"/>
    </row>
    <row r="238" spans="2:2" x14ac:dyDescent="0.2">
      <c r="B238" s="186"/>
    </row>
    <row r="239" spans="2:2" x14ac:dyDescent="0.2">
      <c r="B239" s="186"/>
    </row>
    <row r="240" spans="2:2" x14ac:dyDescent="0.2">
      <c r="B240" s="186"/>
    </row>
    <row r="241" spans="2:2" x14ac:dyDescent="0.2">
      <c r="B241" s="186"/>
    </row>
    <row r="242" spans="2:2" x14ac:dyDescent="0.2">
      <c r="B242" s="186"/>
    </row>
    <row r="243" spans="2:2" x14ac:dyDescent="0.2">
      <c r="B243" s="186"/>
    </row>
    <row r="244" spans="2:2" x14ac:dyDescent="0.2">
      <c r="B244" s="186"/>
    </row>
    <row r="245" spans="2:2" x14ac:dyDescent="0.2">
      <c r="B245" s="186"/>
    </row>
    <row r="246" spans="2:2" x14ac:dyDescent="0.2">
      <c r="B246" s="186"/>
    </row>
    <row r="247" spans="2:2" x14ac:dyDescent="0.2">
      <c r="B247" s="186"/>
    </row>
    <row r="248" spans="2:2" x14ac:dyDescent="0.2">
      <c r="B248" s="186"/>
    </row>
    <row r="249" spans="2:2" x14ac:dyDescent="0.2">
      <c r="B249" s="186"/>
    </row>
    <row r="250" spans="2:2" x14ac:dyDescent="0.2">
      <c r="B250" s="186"/>
    </row>
    <row r="251" spans="2:2" x14ac:dyDescent="0.2">
      <c r="B251" s="186"/>
    </row>
    <row r="252" spans="2:2" x14ac:dyDescent="0.2">
      <c r="B252" s="186"/>
    </row>
    <row r="253" spans="2:2" x14ac:dyDescent="0.2">
      <c r="B253" s="186"/>
    </row>
    <row r="254" spans="2:2" x14ac:dyDescent="0.2">
      <c r="B254" s="186"/>
    </row>
    <row r="255" spans="2:2" x14ac:dyDescent="0.2">
      <c r="B255" s="186"/>
    </row>
    <row r="256" spans="2:2" x14ac:dyDescent="0.2">
      <c r="B256" s="186"/>
    </row>
    <row r="257" spans="2:2" x14ac:dyDescent="0.2">
      <c r="B257" s="186"/>
    </row>
    <row r="258" spans="2:2" x14ac:dyDescent="0.2">
      <c r="B258" s="186"/>
    </row>
    <row r="259" spans="2:2" x14ac:dyDescent="0.2">
      <c r="B259" s="186"/>
    </row>
    <row r="260" spans="2:2" x14ac:dyDescent="0.2">
      <c r="B260" s="186"/>
    </row>
    <row r="261" spans="2:2" x14ac:dyDescent="0.2">
      <c r="B261" s="186"/>
    </row>
    <row r="262" spans="2:2" x14ac:dyDescent="0.2">
      <c r="B262" s="186"/>
    </row>
    <row r="263" spans="2:2" x14ac:dyDescent="0.2">
      <c r="B263" s="186"/>
    </row>
    <row r="264" spans="2:2" x14ac:dyDescent="0.2">
      <c r="B264" s="186"/>
    </row>
    <row r="265" spans="2:2" x14ac:dyDescent="0.2">
      <c r="B265" s="186"/>
    </row>
    <row r="266" spans="2:2" x14ac:dyDescent="0.2">
      <c r="B266" s="186"/>
    </row>
    <row r="267" spans="2:2" x14ac:dyDescent="0.2">
      <c r="B267" s="186"/>
    </row>
    <row r="268" spans="2:2" x14ac:dyDescent="0.2">
      <c r="B268" s="186"/>
    </row>
    <row r="269" spans="2:2" x14ac:dyDescent="0.2">
      <c r="B269" s="186"/>
    </row>
    <row r="270" spans="2:2" x14ac:dyDescent="0.2">
      <c r="B270" s="186"/>
    </row>
    <row r="271" spans="2:2" x14ac:dyDescent="0.2">
      <c r="B271" s="186"/>
    </row>
    <row r="272" spans="2:2" x14ac:dyDescent="0.2">
      <c r="B272" s="186"/>
    </row>
    <row r="273" spans="2:2" x14ac:dyDescent="0.2">
      <c r="B273" s="186"/>
    </row>
    <row r="274" spans="2:2" x14ac:dyDescent="0.2">
      <c r="B274" s="186"/>
    </row>
    <row r="275" spans="2:2" x14ac:dyDescent="0.2">
      <c r="B275" s="186"/>
    </row>
    <row r="276" spans="2:2" x14ac:dyDescent="0.2">
      <c r="B276" s="186"/>
    </row>
    <row r="277" spans="2:2" x14ac:dyDescent="0.2">
      <c r="B277" s="186"/>
    </row>
    <row r="278" spans="2:2" x14ac:dyDescent="0.2">
      <c r="B278" s="186"/>
    </row>
    <row r="279" spans="2:2" x14ac:dyDescent="0.2">
      <c r="B279" s="186"/>
    </row>
    <row r="280" spans="2:2" x14ac:dyDescent="0.2">
      <c r="B280" s="186"/>
    </row>
    <row r="281" spans="2:2" x14ac:dyDescent="0.2">
      <c r="B281" s="186"/>
    </row>
    <row r="282" spans="2:2" x14ac:dyDescent="0.2">
      <c r="B282" s="186"/>
    </row>
    <row r="283" spans="2:2" x14ac:dyDescent="0.2">
      <c r="B283" s="186"/>
    </row>
    <row r="284" spans="2:2" x14ac:dyDescent="0.2">
      <c r="B284" s="186"/>
    </row>
    <row r="285" spans="2:2" x14ac:dyDescent="0.2">
      <c r="B285" s="186"/>
    </row>
    <row r="286" spans="2:2" x14ac:dyDescent="0.2">
      <c r="B286" s="186"/>
    </row>
    <row r="287" spans="2:2" x14ac:dyDescent="0.2">
      <c r="B287" s="186"/>
    </row>
    <row r="288" spans="2:2" x14ac:dyDescent="0.2">
      <c r="B288" s="186"/>
    </row>
    <row r="289" spans="2:2" x14ac:dyDescent="0.2">
      <c r="B289" s="186"/>
    </row>
    <row r="290" spans="2:2" x14ac:dyDescent="0.2">
      <c r="B290" s="186"/>
    </row>
    <row r="291" spans="2:2" x14ac:dyDescent="0.2">
      <c r="B291" s="186"/>
    </row>
    <row r="292" spans="2:2" x14ac:dyDescent="0.2">
      <c r="B292" s="186"/>
    </row>
    <row r="293" spans="2:2" x14ac:dyDescent="0.2">
      <c r="B293" s="186"/>
    </row>
    <row r="294" spans="2:2" x14ac:dyDescent="0.2">
      <c r="B294" s="186"/>
    </row>
    <row r="295" spans="2:2" x14ac:dyDescent="0.2">
      <c r="B295" s="186"/>
    </row>
    <row r="296" spans="2:2" x14ac:dyDescent="0.2">
      <c r="B296" s="186"/>
    </row>
    <row r="297" spans="2:2" x14ac:dyDescent="0.2">
      <c r="B297" s="186"/>
    </row>
    <row r="298" spans="2:2" x14ac:dyDescent="0.2">
      <c r="B298" s="186"/>
    </row>
    <row r="299" spans="2:2" x14ac:dyDescent="0.2">
      <c r="B299" s="186"/>
    </row>
    <row r="300" spans="2:2" x14ac:dyDescent="0.2">
      <c r="B300" s="186"/>
    </row>
    <row r="301" spans="2:2" x14ac:dyDescent="0.2">
      <c r="B301" s="186"/>
    </row>
    <row r="302" spans="2:2" x14ac:dyDescent="0.2">
      <c r="B302" s="186"/>
    </row>
    <row r="303" spans="2:2" x14ac:dyDescent="0.2">
      <c r="B303" s="186"/>
    </row>
    <row r="304" spans="2:2" x14ac:dyDescent="0.2">
      <c r="B304" s="186"/>
    </row>
    <row r="305" spans="2:2" x14ac:dyDescent="0.2">
      <c r="B305" s="186"/>
    </row>
    <row r="306" spans="2:2" x14ac:dyDescent="0.2">
      <c r="B306" s="186"/>
    </row>
    <row r="307" spans="2:2" x14ac:dyDescent="0.2">
      <c r="B307" s="186"/>
    </row>
    <row r="308" spans="2:2" x14ac:dyDescent="0.2">
      <c r="B308" s="186"/>
    </row>
    <row r="309" spans="2:2" x14ac:dyDescent="0.2">
      <c r="B309" s="186"/>
    </row>
    <row r="310" spans="2:2" x14ac:dyDescent="0.2">
      <c r="B310" s="186"/>
    </row>
    <row r="311" spans="2:2" x14ac:dyDescent="0.2">
      <c r="B311" s="186"/>
    </row>
    <row r="312" spans="2:2" x14ac:dyDescent="0.2">
      <c r="B312" s="186"/>
    </row>
    <row r="313" spans="2:2" x14ac:dyDescent="0.2">
      <c r="B313" s="186"/>
    </row>
    <row r="314" spans="2:2" x14ac:dyDescent="0.2">
      <c r="B314" s="186"/>
    </row>
    <row r="315" spans="2:2" x14ac:dyDescent="0.2">
      <c r="B315" s="186"/>
    </row>
    <row r="316" spans="2:2" x14ac:dyDescent="0.2">
      <c r="B316" s="186"/>
    </row>
    <row r="317" spans="2:2" x14ac:dyDescent="0.2">
      <c r="B317" s="186"/>
    </row>
    <row r="318" spans="2:2" x14ac:dyDescent="0.2">
      <c r="B318" s="186"/>
    </row>
    <row r="319" spans="2:2" x14ac:dyDescent="0.2">
      <c r="B319" s="186"/>
    </row>
    <row r="320" spans="2:2" x14ac:dyDescent="0.2">
      <c r="B320" s="186"/>
    </row>
    <row r="321" spans="2:2" x14ac:dyDescent="0.2">
      <c r="B321" s="186"/>
    </row>
    <row r="322" spans="2:2" x14ac:dyDescent="0.2">
      <c r="B322" s="186"/>
    </row>
    <row r="323" spans="2:2" x14ac:dyDescent="0.2">
      <c r="B323" s="186"/>
    </row>
    <row r="324" spans="2:2" x14ac:dyDescent="0.2">
      <c r="B324" s="186"/>
    </row>
    <row r="325" spans="2:2" x14ac:dyDescent="0.2">
      <c r="B325" s="186"/>
    </row>
    <row r="326" spans="2:2" x14ac:dyDescent="0.2">
      <c r="B326" s="186"/>
    </row>
    <row r="327" spans="2:2" x14ac:dyDescent="0.2">
      <c r="B327" s="186"/>
    </row>
    <row r="328" spans="2:2" x14ac:dyDescent="0.2">
      <c r="B328" s="186"/>
    </row>
    <row r="329" spans="2:2" x14ac:dyDescent="0.2">
      <c r="B329" s="186"/>
    </row>
    <row r="330" spans="2:2" x14ac:dyDescent="0.2">
      <c r="B330" s="186"/>
    </row>
    <row r="331" spans="2:2" x14ac:dyDescent="0.2">
      <c r="B331" s="186"/>
    </row>
    <row r="332" spans="2:2" x14ac:dyDescent="0.2">
      <c r="B332" s="186"/>
    </row>
    <row r="333" spans="2:2" x14ac:dyDescent="0.2">
      <c r="B333" s="186"/>
    </row>
    <row r="334" spans="2:2" x14ac:dyDescent="0.2">
      <c r="B334" s="186"/>
    </row>
    <row r="335" spans="2:2" x14ac:dyDescent="0.2">
      <c r="B335" s="186"/>
    </row>
    <row r="336" spans="2:2" x14ac:dyDescent="0.2">
      <c r="B336" s="186"/>
    </row>
    <row r="337" spans="2:2" x14ac:dyDescent="0.2">
      <c r="B337" s="186"/>
    </row>
    <row r="338" spans="2:2" x14ac:dyDescent="0.2">
      <c r="B338" s="186"/>
    </row>
    <row r="339" spans="2:2" x14ac:dyDescent="0.2">
      <c r="B339" s="186"/>
    </row>
    <row r="340" spans="2:2" x14ac:dyDescent="0.2">
      <c r="B340" s="186"/>
    </row>
    <row r="341" spans="2:2" x14ac:dyDescent="0.2">
      <c r="B341" s="186"/>
    </row>
    <row r="342" spans="2:2" x14ac:dyDescent="0.2">
      <c r="B342" s="186"/>
    </row>
    <row r="343" spans="2:2" x14ac:dyDescent="0.2">
      <c r="B343" s="186"/>
    </row>
    <row r="344" spans="2:2" x14ac:dyDescent="0.2">
      <c r="B344" s="186"/>
    </row>
    <row r="345" spans="2:2" x14ac:dyDescent="0.2">
      <c r="B345" s="186"/>
    </row>
    <row r="346" spans="2:2" x14ac:dyDescent="0.2">
      <c r="B346" s="186"/>
    </row>
    <row r="347" spans="2:2" x14ac:dyDescent="0.2">
      <c r="B347" s="186"/>
    </row>
    <row r="348" spans="2:2" x14ac:dyDescent="0.2">
      <c r="B348" s="186"/>
    </row>
    <row r="349" spans="2:2" x14ac:dyDescent="0.2">
      <c r="B349" s="186"/>
    </row>
    <row r="350" spans="2:2" x14ac:dyDescent="0.2">
      <c r="B350" s="186"/>
    </row>
    <row r="351" spans="2:2" x14ac:dyDescent="0.2">
      <c r="B351" s="186"/>
    </row>
    <row r="352" spans="2:2" x14ac:dyDescent="0.2">
      <c r="B352" s="186"/>
    </row>
    <row r="353" spans="2:2" x14ac:dyDescent="0.2">
      <c r="B353" s="186"/>
    </row>
    <row r="354" spans="2:2" x14ac:dyDescent="0.2">
      <c r="B354" s="186"/>
    </row>
    <row r="355" spans="2:2" x14ac:dyDescent="0.2">
      <c r="B355" s="186"/>
    </row>
    <row r="356" spans="2:2" x14ac:dyDescent="0.2">
      <c r="B356" s="186"/>
    </row>
    <row r="357" spans="2:2" x14ac:dyDescent="0.2">
      <c r="B357" s="186"/>
    </row>
    <row r="358" spans="2:2" x14ac:dyDescent="0.2">
      <c r="B358" s="186"/>
    </row>
    <row r="359" spans="2:2" x14ac:dyDescent="0.2">
      <c r="B359" s="186"/>
    </row>
    <row r="360" spans="2:2" x14ac:dyDescent="0.2">
      <c r="B360" s="186"/>
    </row>
    <row r="361" spans="2:2" x14ac:dyDescent="0.2">
      <c r="B361" s="186"/>
    </row>
    <row r="362" spans="2:2" x14ac:dyDescent="0.2">
      <c r="B362" s="186"/>
    </row>
    <row r="363" spans="2:2" x14ac:dyDescent="0.2">
      <c r="B363" s="186"/>
    </row>
    <row r="364" spans="2:2" x14ac:dyDescent="0.2">
      <c r="B364" s="186"/>
    </row>
    <row r="365" spans="2:2" x14ac:dyDescent="0.2">
      <c r="B365" s="186"/>
    </row>
    <row r="366" spans="2:2" x14ac:dyDescent="0.2">
      <c r="B366" s="186"/>
    </row>
    <row r="367" spans="2:2" x14ac:dyDescent="0.2">
      <c r="B367" s="186"/>
    </row>
    <row r="368" spans="2:2" x14ac:dyDescent="0.2">
      <c r="B368" s="186"/>
    </row>
    <row r="369" spans="2:2" x14ac:dyDescent="0.2">
      <c r="B369" s="186"/>
    </row>
    <row r="370" spans="2:2" x14ac:dyDescent="0.2">
      <c r="B370" s="186"/>
    </row>
    <row r="371" spans="2:2" x14ac:dyDescent="0.2">
      <c r="B371" s="186"/>
    </row>
    <row r="372" spans="2:2" x14ac:dyDescent="0.2">
      <c r="B372" s="186"/>
    </row>
    <row r="373" spans="2:2" x14ac:dyDescent="0.2">
      <c r="B373" s="186"/>
    </row>
    <row r="374" spans="2:2" x14ac:dyDescent="0.2">
      <c r="B374" s="186"/>
    </row>
    <row r="375" spans="2:2" x14ac:dyDescent="0.2">
      <c r="B375" s="186"/>
    </row>
    <row r="376" spans="2:2" x14ac:dyDescent="0.2">
      <c r="B376" s="186"/>
    </row>
    <row r="377" spans="2:2" x14ac:dyDescent="0.2">
      <c r="B377" s="186"/>
    </row>
    <row r="378" spans="2:2" x14ac:dyDescent="0.2">
      <c r="B378" s="186"/>
    </row>
    <row r="379" spans="2:2" x14ac:dyDescent="0.2">
      <c r="B379" s="186"/>
    </row>
    <row r="380" spans="2:2" x14ac:dyDescent="0.2">
      <c r="B380" s="186"/>
    </row>
    <row r="381" spans="2:2" x14ac:dyDescent="0.2">
      <c r="B381" s="186"/>
    </row>
    <row r="382" spans="2:2" x14ac:dyDescent="0.2">
      <c r="B382" s="186"/>
    </row>
    <row r="383" spans="2:2" x14ac:dyDescent="0.2">
      <c r="B383" s="186"/>
    </row>
    <row r="384" spans="2:2" x14ac:dyDescent="0.2">
      <c r="B384" s="186"/>
    </row>
    <row r="385" spans="2:2" x14ac:dyDescent="0.2">
      <c r="B385" s="186"/>
    </row>
    <row r="386" spans="2:2" x14ac:dyDescent="0.2">
      <c r="B386" s="186"/>
    </row>
    <row r="387" spans="2:2" x14ac:dyDescent="0.2">
      <c r="B387" s="186"/>
    </row>
    <row r="388" spans="2:2" x14ac:dyDescent="0.2">
      <c r="B388" s="186"/>
    </row>
    <row r="389" spans="2:2" x14ac:dyDescent="0.2">
      <c r="B389" s="186"/>
    </row>
    <row r="390" spans="2:2" x14ac:dyDescent="0.2">
      <c r="B390" s="186"/>
    </row>
    <row r="391" spans="2:2" x14ac:dyDescent="0.2">
      <c r="B391" s="186"/>
    </row>
    <row r="392" spans="2:2" x14ac:dyDescent="0.2">
      <c r="B392" s="186"/>
    </row>
    <row r="393" spans="2:2" x14ac:dyDescent="0.2">
      <c r="B393" s="186"/>
    </row>
    <row r="394" spans="2:2" x14ac:dyDescent="0.2">
      <c r="B394" s="186"/>
    </row>
    <row r="395" spans="2:2" x14ac:dyDescent="0.2">
      <c r="B395" s="186"/>
    </row>
    <row r="396" spans="2:2" x14ac:dyDescent="0.2">
      <c r="B396" s="186"/>
    </row>
    <row r="397" spans="2:2" x14ac:dyDescent="0.2">
      <c r="B397" s="186"/>
    </row>
    <row r="398" spans="2:2" x14ac:dyDescent="0.2">
      <c r="B398" s="186"/>
    </row>
    <row r="399" spans="2:2" x14ac:dyDescent="0.2">
      <c r="B399" s="186"/>
    </row>
    <row r="400" spans="2:2" x14ac:dyDescent="0.2">
      <c r="B400" s="186"/>
    </row>
    <row r="401" spans="2:2" x14ac:dyDescent="0.2">
      <c r="B401" s="186"/>
    </row>
    <row r="402" spans="2:2" x14ac:dyDescent="0.2">
      <c r="B402" s="186"/>
    </row>
    <row r="403" spans="2:2" x14ac:dyDescent="0.2">
      <c r="B403" s="186"/>
    </row>
    <row r="404" spans="2:2" x14ac:dyDescent="0.2">
      <c r="B404" s="186"/>
    </row>
    <row r="405" spans="2:2" x14ac:dyDescent="0.2">
      <c r="B405" s="186"/>
    </row>
    <row r="406" spans="2:2" x14ac:dyDescent="0.2">
      <c r="B406" s="186"/>
    </row>
    <row r="407" spans="2:2" x14ac:dyDescent="0.2">
      <c r="B407" s="186"/>
    </row>
    <row r="408" spans="2:2" x14ac:dyDescent="0.2">
      <c r="B408" s="186"/>
    </row>
    <row r="409" spans="2:2" x14ac:dyDescent="0.2">
      <c r="B409" s="186"/>
    </row>
    <row r="410" spans="2:2" x14ac:dyDescent="0.2">
      <c r="B410" s="186"/>
    </row>
    <row r="411" spans="2:2" x14ac:dyDescent="0.2">
      <c r="B411" s="186"/>
    </row>
    <row r="412" spans="2:2" x14ac:dyDescent="0.2">
      <c r="B412" s="186"/>
    </row>
    <row r="413" spans="2:2" x14ac:dyDescent="0.2">
      <c r="B413" s="186"/>
    </row>
    <row r="414" spans="2:2" x14ac:dyDescent="0.2">
      <c r="B414" s="186"/>
    </row>
    <row r="415" spans="2:2" x14ac:dyDescent="0.2">
      <c r="B415" s="186"/>
    </row>
    <row r="416" spans="2:2" x14ac:dyDescent="0.2">
      <c r="B416" s="186"/>
    </row>
    <row r="417" spans="2:2" x14ac:dyDescent="0.2">
      <c r="B417" s="186"/>
    </row>
    <row r="418" spans="2:2" x14ac:dyDescent="0.2">
      <c r="B418" s="186"/>
    </row>
    <row r="419" spans="2:2" x14ac:dyDescent="0.2">
      <c r="B419" s="186"/>
    </row>
    <row r="420" spans="2:2" x14ac:dyDescent="0.2">
      <c r="B420" s="186"/>
    </row>
    <row r="421" spans="2:2" x14ac:dyDescent="0.2">
      <c r="B421" s="186"/>
    </row>
    <row r="422" spans="2:2" x14ac:dyDescent="0.2">
      <c r="B422" s="186"/>
    </row>
    <row r="423" spans="2:2" x14ac:dyDescent="0.2">
      <c r="B423" s="186"/>
    </row>
    <row r="424" spans="2:2" x14ac:dyDescent="0.2">
      <c r="B424" s="186"/>
    </row>
    <row r="425" spans="2:2" x14ac:dyDescent="0.2">
      <c r="B425" s="186"/>
    </row>
    <row r="426" spans="2:2" x14ac:dyDescent="0.2">
      <c r="B426" s="186"/>
    </row>
    <row r="427" spans="2:2" x14ac:dyDescent="0.2">
      <c r="B427" s="186"/>
    </row>
    <row r="428" spans="2:2" x14ac:dyDescent="0.2">
      <c r="B428" s="186"/>
    </row>
    <row r="429" spans="2:2" x14ac:dyDescent="0.2">
      <c r="B429" s="186"/>
    </row>
    <row r="430" spans="2:2" x14ac:dyDescent="0.2">
      <c r="B430" s="186"/>
    </row>
    <row r="431" spans="2:2" x14ac:dyDescent="0.2">
      <c r="B431" s="186"/>
    </row>
    <row r="432" spans="2:2" x14ac:dyDescent="0.2">
      <c r="B432" s="186"/>
    </row>
    <row r="433" spans="2:2" x14ac:dyDescent="0.2">
      <c r="B433" s="186"/>
    </row>
    <row r="434" spans="2:2" x14ac:dyDescent="0.2">
      <c r="B434" s="186"/>
    </row>
    <row r="435" spans="2:2" x14ac:dyDescent="0.2">
      <c r="B435" s="186"/>
    </row>
    <row r="436" spans="2:2" x14ac:dyDescent="0.2">
      <c r="B436" s="186"/>
    </row>
    <row r="437" spans="2:2" x14ac:dyDescent="0.2">
      <c r="B437" s="186"/>
    </row>
    <row r="438" spans="2:2" x14ac:dyDescent="0.2">
      <c r="B438" s="186"/>
    </row>
    <row r="439" spans="2:2" x14ac:dyDescent="0.2">
      <c r="B439" s="186"/>
    </row>
    <row r="440" spans="2:2" x14ac:dyDescent="0.2">
      <c r="B440" s="186"/>
    </row>
    <row r="441" spans="2:2" x14ac:dyDescent="0.2">
      <c r="B441" s="186"/>
    </row>
    <row r="442" spans="2:2" x14ac:dyDescent="0.2">
      <c r="B442" s="186"/>
    </row>
    <row r="443" spans="2:2" x14ac:dyDescent="0.2">
      <c r="B443" s="186"/>
    </row>
    <row r="444" spans="2:2" x14ac:dyDescent="0.2">
      <c r="B444" s="186"/>
    </row>
    <row r="445" spans="2:2" x14ac:dyDescent="0.2">
      <c r="B445" s="186"/>
    </row>
    <row r="446" spans="2:2" x14ac:dyDescent="0.2">
      <c r="B446" s="186"/>
    </row>
    <row r="447" spans="2:2" x14ac:dyDescent="0.2">
      <c r="B447" s="186"/>
    </row>
    <row r="448" spans="2:2" x14ac:dyDescent="0.2">
      <c r="B448" s="186"/>
    </row>
    <row r="449" spans="2:2" x14ac:dyDescent="0.2">
      <c r="B449" s="186"/>
    </row>
    <row r="450" spans="2:2" x14ac:dyDescent="0.2">
      <c r="B450" s="186"/>
    </row>
    <row r="451" spans="2:2" x14ac:dyDescent="0.2">
      <c r="B451" s="186"/>
    </row>
    <row r="452" spans="2:2" x14ac:dyDescent="0.2">
      <c r="B452" s="186"/>
    </row>
    <row r="453" spans="2:2" x14ac:dyDescent="0.2">
      <c r="B453" s="186"/>
    </row>
    <row r="454" spans="2:2" x14ac:dyDescent="0.2">
      <c r="B454" s="186"/>
    </row>
    <row r="455" spans="2:2" x14ac:dyDescent="0.2">
      <c r="B455" s="186"/>
    </row>
    <row r="456" spans="2:2" x14ac:dyDescent="0.2">
      <c r="B456" s="186"/>
    </row>
    <row r="457" spans="2:2" x14ac:dyDescent="0.2">
      <c r="B457" s="186"/>
    </row>
    <row r="458" spans="2:2" x14ac:dyDescent="0.2">
      <c r="B458" s="186"/>
    </row>
    <row r="459" spans="2:2" x14ac:dyDescent="0.2">
      <c r="B459" s="186"/>
    </row>
    <row r="460" spans="2:2" x14ac:dyDescent="0.2">
      <c r="B460" s="186"/>
    </row>
    <row r="461" spans="2:2" x14ac:dyDescent="0.2">
      <c r="B461" s="186"/>
    </row>
    <row r="462" spans="2:2" x14ac:dyDescent="0.2">
      <c r="B462" s="186"/>
    </row>
    <row r="463" spans="2:2" x14ac:dyDescent="0.2">
      <c r="B463" s="186"/>
    </row>
    <row r="464" spans="2:2" x14ac:dyDescent="0.2">
      <c r="B464" s="186"/>
    </row>
    <row r="465" spans="2:2" x14ac:dyDescent="0.2">
      <c r="B465" s="186"/>
    </row>
    <row r="466" spans="2:2" x14ac:dyDescent="0.2">
      <c r="B466" s="186"/>
    </row>
    <row r="467" spans="2:2" x14ac:dyDescent="0.2">
      <c r="B467" s="186"/>
    </row>
    <row r="468" spans="2:2" x14ac:dyDescent="0.2">
      <c r="B468" s="186"/>
    </row>
    <row r="469" spans="2:2" x14ac:dyDescent="0.2">
      <c r="B469" s="186"/>
    </row>
    <row r="470" spans="2:2" x14ac:dyDescent="0.2">
      <c r="B470" s="186"/>
    </row>
    <row r="471" spans="2:2" x14ac:dyDescent="0.2">
      <c r="B471" s="186"/>
    </row>
    <row r="472" spans="2:2" x14ac:dyDescent="0.2">
      <c r="B472" s="186"/>
    </row>
    <row r="473" spans="2:2" x14ac:dyDescent="0.2">
      <c r="B473" s="186"/>
    </row>
    <row r="474" spans="2:2" x14ac:dyDescent="0.2">
      <c r="B474" s="186"/>
    </row>
    <row r="475" spans="2:2" x14ac:dyDescent="0.2">
      <c r="B475" s="186"/>
    </row>
    <row r="476" spans="2:2" x14ac:dyDescent="0.2">
      <c r="B476" s="186"/>
    </row>
    <row r="477" spans="2:2" x14ac:dyDescent="0.2">
      <c r="B477" s="186"/>
    </row>
    <row r="478" spans="2:2" x14ac:dyDescent="0.2">
      <c r="B478" s="186"/>
    </row>
    <row r="479" spans="2:2" x14ac:dyDescent="0.2">
      <c r="B479" s="186"/>
    </row>
    <row r="480" spans="2:2" x14ac:dyDescent="0.2">
      <c r="B480" s="186"/>
    </row>
    <row r="481" spans="2:2" x14ac:dyDescent="0.2">
      <c r="B481" s="186"/>
    </row>
    <row r="482" spans="2:2" x14ac:dyDescent="0.2">
      <c r="B482" s="186"/>
    </row>
    <row r="483" spans="2:2" x14ac:dyDescent="0.2">
      <c r="B483" s="186"/>
    </row>
    <row r="484" spans="2:2" x14ac:dyDescent="0.2">
      <c r="B484" s="186"/>
    </row>
    <row r="485" spans="2:2" x14ac:dyDescent="0.2">
      <c r="B485" s="186"/>
    </row>
    <row r="486" spans="2:2" x14ac:dyDescent="0.2">
      <c r="B486" s="186"/>
    </row>
    <row r="487" spans="2:2" x14ac:dyDescent="0.2">
      <c r="B487" s="186"/>
    </row>
    <row r="488" spans="2:2" x14ac:dyDescent="0.2">
      <c r="B488" s="186"/>
    </row>
    <row r="489" spans="2:2" x14ac:dyDescent="0.2">
      <c r="B489" s="186"/>
    </row>
    <row r="490" spans="2:2" x14ac:dyDescent="0.2">
      <c r="B490" s="186"/>
    </row>
    <row r="491" spans="2:2" x14ac:dyDescent="0.2">
      <c r="B491" s="186"/>
    </row>
    <row r="492" spans="2:2" x14ac:dyDescent="0.2">
      <c r="B492" s="186"/>
    </row>
    <row r="493" spans="2:2" x14ac:dyDescent="0.2">
      <c r="B493" s="186"/>
    </row>
    <row r="494" spans="2:2" x14ac:dyDescent="0.2">
      <c r="B494" s="186"/>
    </row>
    <row r="495" spans="2:2" x14ac:dyDescent="0.2">
      <c r="B495" s="186"/>
    </row>
    <row r="496" spans="2:2" x14ac:dyDescent="0.2">
      <c r="B496" s="186"/>
    </row>
    <row r="497" spans="2:2" x14ac:dyDescent="0.2">
      <c r="B497" s="186"/>
    </row>
    <row r="498" spans="2:2" x14ac:dyDescent="0.2">
      <c r="B498" s="186"/>
    </row>
    <row r="499" spans="2:2" x14ac:dyDescent="0.2">
      <c r="B499" s="186"/>
    </row>
    <row r="500" spans="2:2" x14ac:dyDescent="0.2">
      <c r="B500" s="186"/>
    </row>
    <row r="501" spans="2:2" x14ac:dyDescent="0.2">
      <c r="B501" s="186"/>
    </row>
    <row r="502" spans="2:2" x14ac:dyDescent="0.2">
      <c r="B502" s="186"/>
    </row>
    <row r="503" spans="2:2" x14ac:dyDescent="0.2">
      <c r="B503" s="186"/>
    </row>
    <row r="504" spans="2:2" x14ac:dyDescent="0.2">
      <c r="B504" s="186"/>
    </row>
    <row r="505" spans="2:2" x14ac:dyDescent="0.2">
      <c r="B505" s="186"/>
    </row>
    <row r="506" spans="2:2" x14ac:dyDescent="0.2">
      <c r="B506" s="186"/>
    </row>
    <row r="507" spans="2:2" x14ac:dyDescent="0.2">
      <c r="B507" s="186"/>
    </row>
    <row r="508" spans="2:2" x14ac:dyDescent="0.2">
      <c r="B508" s="186"/>
    </row>
    <row r="509" spans="2:2" x14ac:dyDescent="0.2">
      <c r="B509" s="186"/>
    </row>
    <row r="510" spans="2:2" x14ac:dyDescent="0.2">
      <c r="B510" s="186"/>
    </row>
    <row r="511" spans="2:2" x14ac:dyDescent="0.2">
      <c r="B511" s="186"/>
    </row>
    <row r="512" spans="2:2" x14ac:dyDescent="0.2">
      <c r="B512" s="186"/>
    </row>
    <row r="513" spans="2:2" x14ac:dyDescent="0.2">
      <c r="B513" s="186"/>
    </row>
    <row r="514" spans="2:2" x14ac:dyDescent="0.2">
      <c r="B514" s="186"/>
    </row>
    <row r="515" spans="2:2" x14ac:dyDescent="0.2">
      <c r="B515" s="186"/>
    </row>
    <row r="516" spans="2:2" x14ac:dyDescent="0.2">
      <c r="B516" s="186"/>
    </row>
    <row r="517" spans="2:2" x14ac:dyDescent="0.2">
      <c r="B517" s="186"/>
    </row>
    <row r="518" spans="2:2" x14ac:dyDescent="0.2">
      <c r="B518" s="186"/>
    </row>
    <row r="519" spans="2:2" x14ac:dyDescent="0.2">
      <c r="B519" s="186"/>
    </row>
    <row r="520" spans="2:2" x14ac:dyDescent="0.2">
      <c r="B520" s="186"/>
    </row>
    <row r="521" spans="2:2" x14ac:dyDescent="0.2">
      <c r="B521" s="186"/>
    </row>
    <row r="522" spans="2:2" x14ac:dyDescent="0.2">
      <c r="B522" s="186"/>
    </row>
    <row r="523" spans="2:2" x14ac:dyDescent="0.2">
      <c r="B523" s="186"/>
    </row>
    <row r="524" spans="2:2" x14ac:dyDescent="0.2">
      <c r="B524" s="186"/>
    </row>
    <row r="525" spans="2:2" x14ac:dyDescent="0.2">
      <c r="B525" s="186"/>
    </row>
    <row r="526" spans="2:2" x14ac:dyDescent="0.2">
      <c r="B526" s="186"/>
    </row>
    <row r="527" spans="2:2" x14ac:dyDescent="0.2">
      <c r="B527" s="186"/>
    </row>
    <row r="528" spans="2:2" x14ac:dyDescent="0.2">
      <c r="B528" s="186"/>
    </row>
    <row r="529" spans="2:2" x14ac:dyDescent="0.2">
      <c r="B529" s="186"/>
    </row>
    <row r="530" spans="2:2" x14ac:dyDescent="0.2">
      <c r="B530" s="186"/>
    </row>
    <row r="531" spans="2:2" x14ac:dyDescent="0.2">
      <c r="B531" s="186"/>
    </row>
    <row r="532" spans="2:2" x14ac:dyDescent="0.2">
      <c r="B532" s="186"/>
    </row>
    <row r="533" spans="2:2" x14ac:dyDescent="0.2">
      <c r="B533" s="186"/>
    </row>
    <row r="534" spans="2:2" x14ac:dyDescent="0.2">
      <c r="B534" s="186"/>
    </row>
    <row r="535" spans="2:2" x14ac:dyDescent="0.2">
      <c r="B535" s="186"/>
    </row>
    <row r="536" spans="2:2" x14ac:dyDescent="0.2">
      <c r="B536" s="186"/>
    </row>
    <row r="537" spans="2:2" x14ac:dyDescent="0.2">
      <c r="B537" s="186"/>
    </row>
    <row r="538" spans="2:2" x14ac:dyDescent="0.2">
      <c r="B538" s="186"/>
    </row>
    <row r="539" spans="2:2" x14ac:dyDescent="0.2">
      <c r="B539" s="186"/>
    </row>
    <row r="540" spans="2:2" x14ac:dyDescent="0.2">
      <c r="B540" s="186"/>
    </row>
    <row r="541" spans="2:2" x14ac:dyDescent="0.2">
      <c r="B541" s="186"/>
    </row>
    <row r="542" spans="2:2" x14ac:dyDescent="0.2">
      <c r="B542" s="186"/>
    </row>
    <row r="543" spans="2:2" x14ac:dyDescent="0.2">
      <c r="B543" s="186"/>
    </row>
    <row r="544" spans="2:2" x14ac:dyDescent="0.2">
      <c r="B544" s="186"/>
    </row>
    <row r="545" spans="2:2" x14ac:dyDescent="0.2">
      <c r="B545" s="186"/>
    </row>
    <row r="546" spans="2:2" x14ac:dyDescent="0.2">
      <c r="B546" s="186"/>
    </row>
    <row r="547" spans="2:2" x14ac:dyDescent="0.2">
      <c r="B547" s="186"/>
    </row>
    <row r="548" spans="2:2" x14ac:dyDescent="0.2">
      <c r="B548" s="186"/>
    </row>
    <row r="549" spans="2:2" x14ac:dyDescent="0.2">
      <c r="B549" s="186"/>
    </row>
    <row r="550" spans="2:2" x14ac:dyDescent="0.2">
      <c r="B550" s="186"/>
    </row>
    <row r="551" spans="2:2" x14ac:dyDescent="0.2">
      <c r="B551" s="186"/>
    </row>
    <row r="552" spans="2:2" x14ac:dyDescent="0.2">
      <c r="B552" s="186"/>
    </row>
    <row r="553" spans="2:2" x14ac:dyDescent="0.2">
      <c r="B553" s="186"/>
    </row>
    <row r="554" spans="2:2" x14ac:dyDescent="0.2">
      <c r="B554" s="186"/>
    </row>
    <row r="555" spans="2:2" x14ac:dyDescent="0.2">
      <c r="B555" s="186"/>
    </row>
    <row r="556" spans="2:2" x14ac:dyDescent="0.2">
      <c r="B556" s="186"/>
    </row>
    <row r="557" spans="2:2" x14ac:dyDescent="0.2">
      <c r="B557" s="186"/>
    </row>
    <row r="558" spans="2:2" x14ac:dyDescent="0.2">
      <c r="B558" s="186"/>
    </row>
    <row r="559" spans="2:2" x14ac:dyDescent="0.2">
      <c r="B559" s="186"/>
    </row>
    <row r="560" spans="2:2" x14ac:dyDescent="0.2">
      <c r="B560" s="186"/>
    </row>
    <row r="561" spans="2:2" x14ac:dyDescent="0.2">
      <c r="B561" s="186"/>
    </row>
    <row r="562" spans="2:2" x14ac:dyDescent="0.2">
      <c r="B562" s="186"/>
    </row>
    <row r="563" spans="2:2" x14ac:dyDescent="0.2">
      <c r="B563" s="186"/>
    </row>
    <row r="564" spans="2:2" x14ac:dyDescent="0.2">
      <c r="B564" s="186"/>
    </row>
    <row r="565" spans="2:2" x14ac:dyDescent="0.2">
      <c r="B565" s="186"/>
    </row>
    <row r="566" spans="2:2" x14ac:dyDescent="0.2">
      <c r="B566" s="186"/>
    </row>
    <row r="567" spans="2:2" x14ac:dyDescent="0.2">
      <c r="B567" s="186"/>
    </row>
    <row r="568" spans="2:2" x14ac:dyDescent="0.2">
      <c r="B568" s="186"/>
    </row>
    <row r="569" spans="2:2" x14ac:dyDescent="0.2">
      <c r="B569" s="186"/>
    </row>
    <row r="570" spans="2:2" x14ac:dyDescent="0.2">
      <c r="B570" s="186"/>
    </row>
    <row r="571" spans="2:2" x14ac:dyDescent="0.2">
      <c r="B571" s="186"/>
    </row>
    <row r="572" spans="2:2" x14ac:dyDescent="0.2">
      <c r="B572" s="186"/>
    </row>
    <row r="573" spans="2:2" x14ac:dyDescent="0.2">
      <c r="B573" s="186"/>
    </row>
    <row r="574" spans="2:2" x14ac:dyDescent="0.2">
      <c r="B574" s="186"/>
    </row>
    <row r="575" spans="2:2" x14ac:dyDescent="0.2">
      <c r="B575" s="186"/>
    </row>
    <row r="576" spans="2:2" x14ac:dyDescent="0.2">
      <c r="B576" s="186"/>
    </row>
    <row r="577" spans="2:2" x14ac:dyDescent="0.2">
      <c r="B577" s="186"/>
    </row>
    <row r="578" spans="2:2" x14ac:dyDescent="0.2">
      <c r="B578" s="186"/>
    </row>
    <row r="579" spans="2:2" x14ac:dyDescent="0.2">
      <c r="B579" s="186"/>
    </row>
    <row r="580" spans="2:2" x14ac:dyDescent="0.2">
      <c r="B580" s="186"/>
    </row>
    <row r="581" spans="2:2" x14ac:dyDescent="0.2">
      <c r="B581" s="186"/>
    </row>
    <row r="582" spans="2:2" x14ac:dyDescent="0.2">
      <c r="B582" s="186"/>
    </row>
    <row r="583" spans="2:2" x14ac:dyDescent="0.2">
      <c r="B583" s="186"/>
    </row>
    <row r="584" spans="2:2" x14ac:dyDescent="0.2">
      <c r="B584" s="186"/>
    </row>
    <row r="585" spans="2:2" x14ac:dyDescent="0.2">
      <c r="B585" s="186"/>
    </row>
    <row r="586" spans="2:2" x14ac:dyDescent="0.2">
      <c r="B586" s="186"/>
    </row>
    <row r="587" spans="2:2" x14ac:dyDescent="0.2">
      <c r="B587" s="186"/>
    </row>
    <row r="588" spans="2:2" x14ac:dyDescent="0.2">
      <c r="B588" s="186"/>
    </row>
    <row r="589" spans="2:2" x14ac:dyDescent="0.2">
      <c r="B589" s="186"/>
    </row>
    <row r="590" spans="2:2" x14ac:dyDescent="0.2">
      <c r="B590" s="186"/>
    </row>
    <row r="591" spans="2:2" x14ac:dyDescent="0.2">
      <c r="B591" s="186"/>
    </row>
    <row r="592" spans="2:2" x14ac:dyDescent="0.2">
      <c r="B592" s="186"/>
    </row>
    <row r="593" spans="2:2" x14ac:dyDescent="0.2">
      <c r="B593" s="186"/>
    </row>
    <row r="594" spans="2:2" x14ac:dyDescent="0.2">
      <c r="B594" s="186"/>
    </row>
    <row r="595" spans="2:2" x14ac:dyDescent="0.2">
      <c r="B595" s="186"/>
    </row>
    <row r="596" spans="2:2" x14ac:dyDescent="0.2">
      <c r="B596" s="186"/>
    </row>
    <row r="597" spans="2:2" x14ac:dyDescent="0.2">
      <c r="B597" s="186"/>
    </row>
    <row r="598" spans="2:2" x14ac:dyDescent="0.2">
      <c r="B598" s="186"/>
    </row>
    <row r="599" spans="2:2" x14ac:dyDescent="0.2">
      <c r="B599" s="186"/>
    </row>
    <row r="600" spans="2:2" x14ac:dyDescent="0.2">
      <c r="B600" s="186"/>
    </row>
    <row r="601" spans="2:2" x14ac:dyDescent="0.2">
      <c r="B601" s="186"/>
    </row>
    <row r="602" spans="2:2" x14ac:dyDescent="0.2">
      <c r="B602" s="186"/>
    </row>
    <row r="603" spans="2:2" x14ac:dyDescent="0.2">
      <c r="B603" s="186"/>
    </row>
    <row r="604" spans="2:2" x14ac:dyDescent="0.2">
      <c r="B604" s="186"/>
    </row>
    <row r="605" spans="2:2" x14ac:dyDescent="0.2">
      <c r="B605" s="186"/>
    </row>
    <row r="606" spans="2:2" x14ac:dyDescent="0.2">
      <c r="B606" s="186"/>
    </row>
    <row r="607" spans="2:2" x14ac:dyDescent="0.2">
      <c r="B607" s="186"/>
    </row>
    <row r="608" spans="2:2" x14ac:dyDescent="0.2">
      <c r="B608" s="186"/>
    </row>
    <row r="609" spans="2:2" x14ac:dyDescent="0.2">
      <c r="B609" s="186"/>
    </row>
    <row r="610" spans="2:2" x14ac:dyDescent="0.2">
      <c r="B610" s="186"/>
    </row>
    <row r="611" spans="2:2" x14ac:dyDescent="0.2">
      <c r="B611" s="186"/>
    </row>
    <row r="612" spans="2:2" x14ac:dyDescent="0.2">
      <c r="B612" s="186"/>
    </row>
    <row r="613" spans="2:2" x14ac:dyDescent="0.2">
      <c r="B613" s="186"/>
    </row>
    <row r="614" spans="2:2" x14ac:dyDescent="0.2">
      <c r="B614" s="186"/>
    </row>
    <row r="615" spans="2:2" x14ac:dyDescent="0.2">
      <c r="B615" s="186"/>
    </row>
    <row r="616" spans="2:2" x14ac:dyDescent="0.2">
      <c r="B616" s="186"/>
    </row>
    <row r="617" spans="2:2" x14ac:dyDescent="0.2">
      <c r="B617" s="186"/>
    </row>
    <row r="618" spans="2:2" x14ac:dyDescent="0.2">
      <c r="B618" s="186"/>
    </row>
    <row r="619" spans="2:2" x14ac:dyDescent="0.2">
      <c r="B619" s="186"/>
    </row>
    <row r="620" spans="2:2" x14ac:dyDescent="0.2">
      <c r="B620" s="186"/>
    </row>
    <row r="621" spans="2:2" x14ac:dyDescent="0.2">
      <c r="B621" s="186"/>
    </row>
    <row r="622" spans="2:2" x14ac:dyDescent="0.2">
      <c r="B622" s="186"/>
    </row>
    <row r="623" spans="2:2" x14ac:dyDescent="0.2">
      <c r="B623" s="186"/>
    </row>
    <row r="624" spans="2:2" x14ac:dyDescent="0.2">
      <c r="B624" s="186"/>
    </row>
    <row r="625" spans="2:2" x14ac:dyDescent="0.2">
      <c r="B625" s="186"/>
    </row>
    <row r="626" spans="2:2" x14ac:dyDescent="0.2">
      <c r="B626" s="186"/>
    </row>
    <row r="627" spans="2:2" x14ac:dyDescent="0.2">
      <c r="B627" s="186"/>
    </row>
    <row r="628" spans="2:2" x14ac:dyDescent="0.2">
      <c r="B628" s="186"/>
    </row>
    <row r="629" spans="2:2" x14ac:dyDescent="0.2">
      <c r="B629" s="186"/>
    </row>
    <row r="630" spans="2:2" x14ac:dyDescent="0.2">
      <c r="B630" s="186"/>
    </row>
    <row r="631" spans="2:2" x14ac:dyDescent="0.2">
      <c r="B631" s="186"/>
    </row>
    <row r="632" spans="2:2" x14ac:dyDescent="0.2">
      <c r="B632" s="186"/>
    </row>
    <row r="633" spans="2:2" x14ac:dyDescent="0.2">
      <c r="B633" s="186"/>
    </row>
    <row r="634" spans="2:2" x14ac:dyDescent="0.2">
      <c r="B634" s="186"/>
    </row>
    <row r="635" spans="2:2" x14ac:dyDescent="0.2">
      <c r="B635" s="186"/>
    </row>
    <row r="636" spans="2:2" x14ac:dyDescent="0.2">
      <c r="B636" s="186"/>
    </row>
    <row r="637" spans="2:2" x14ac:dyDescent="0.2">
      <c r="B637" s="186"/>
    </row>
    <row r="638" spans="2:2" x14ac:dyDescent="0.2">
      <c r="B638" s="186"/>
    </row>
    <row r="639" spans="2:2" x14ac:dyDescent="0.2">
      <c r="B639" s="186"/>
    </row>
    <row r="640" spans="2:2" x14ac:dyDescent="0.2">
      <c r="B640" s="186"/>
    </row>
    <row r="641" spans="2:2" x14ac:dyDescent="0.2">
      <c r="B641" s="186"/>
    </row>
    <row r="642" spans="2:2" x14ac:dyDescent="0.2">
      <c r="B642" s="186"/>
    </row>
    <row r="643" spans="2:2" x14ac:dyDescent="0.2">
      <c r="B643" s="186"/>
    </row>
    <row r="644" spans="2:2" x14ac:dyDescent="0.2">
      <c r="B644" s="186"/>
    </row>
    <row r="645" spans="2:2" x14ac:dyDescent="0.2">
      <c r="B645" s="186"/>
    </row>
    <row r="646" spans="2:2" x14ac:dyDescent="0.2">
      <c r="B646" s="186"/>
    </row>
    <row r="647" spans="2:2" x14ac:dyDescent="0.2">
      <c r="B647" s="186"/>
    </row>
    <row r="648" spans="2:2" x14ac:dyDescent="0.2">
      <c r="B648" s="186"/>
    </row>
    <row r="649" spans="2:2" x14ac:dyDescent="0.2">
      <c r="B649" s="186"/>
    </row>
    <row r="650" spans="2:2" x14ac:dyDescent="0.2">
      <c r="B650" s="186"/>
    </row>
    <row r="651" spans="2:2" x14ac:dyDescent="0.2">
      <c r="B651" s="186"/>
    </row>
    <row r="652" spans="2:2" x14ac:dyDescent="0.2">
      <c r="B652" s="186"/>
    </row>
    <row r="653" spans="2:2" x14ac:dyDescent="0.2">
      <c r="B653" s="186"/>
    </row>
    <row r="654" spans="2:2" x14ac:dyDescent="0.2">
      <c r="B654" s="186"/>
    </row>
    <row r="655" spans="2:2" x14ac:dyDescent="0.2">
      <c r="B655" s="186"/>
    </row>
    <row r="656" spans="2:2" x14ac:dyDescent="0.2">
      <c r="B656" s="186"/>
    </row>
    <row r="657" spans="2:2" x14ac:dyDescent="0.2">
      <c r="B657" s="186"/>
    </row>
    <row r="658" spans="2:2" x14ac:dyDescent="0.2">
      <c r="B658" s="186"/>
    </row>
    <row r="659" spans="2:2" x14ac:dyDescent="0.2">
      <c r="B659" s="186"/>
    </row>
    <row r="660" spans="2:2" x14ac:dyDescent="0.2">
      <c r="B660" s="186"/>
    </row>
    <row r="661" spans="2:2" x14ac:dyDescent="0.2">
      <c r="B661" s="186"/>
    </row>
    <row r="662" spans="2:2" x14ac:dyDescent="0.2">
      <c r="B662" s="186"/>
    </row>
    <row r="663" spans="2:2" x14ac:dyDescent="0.2">
      <c r="B663" s="186"/>
    </row>
    <row r="664" spans="2:2" x14ac:dyDescent="0.2">
      <c r="B664" s="186"/>
    </row>
    <row r="665" spans="2:2" x14ac:dyDescent="0.2">
      <c r="B665" s="186"/>
    </row>
    <row r="666" spans="2:2" x14ac:dyDescent="0.2">
      <c r="B666" s="186"/>
    </row>
    <row r="667" spans="2:2" x14ac:dyDescent="0.2">
      <c r="B667" s="186"/>
    </row>
    <row r="668" spans="2:2" x14ac:dyDescent="0.2">
      <c r="B668" s="186"/>
    </row>
    <row r="669" spans="2:2" x14ac:dyDescent="0.2">
      <c r="B669" s="186"/>
    </row>
    <row r="670" spans="2:2" x14ac:dyDescent="0.2">
      <c r="B670" s="186"/>
    </row>
    <row r="671" spans="2:2" x14ac:dyDescent="0.2">
      <c r="B671" s="186"/>
    </row>
    <row r="672" spans="2:2" x14ac:dyDescent="0.2">
      <c r="B672" s="186"/>
    </row>
    <row r="673" spans="2:2" x14ac:dyDescent="0.2">
      <c r="B673" s="186"/>
    </row>
    <row r="674" spans="2:2" x14ac:dyDescent="0.2">
      <c r="B674" s="186"/>
    </row>
    <row r="675" spans="2:2" x14ac:dyDescent="0.2">
      <c r="B675" s="186"/>
    </row>
    <row r="676" spans="2:2" x14ac:dyDescent="0.2">
      <c r="B676" s="186"/>
    </row>
    <row r="677" spans="2:2" x14ac:dyDescent="0.2">
      <c r="B677" s="186"/>
    </row>
    <row r="678" spans="2:2" x14ac:dyDescent="0.2">
      <c r="B678" s="186"/>
    </row>
    <row r="679" spans="2:2" x14ac:dyDescent="0.2">
      <c r="B679" s="186"/>
    </row>
    <row r="680" spans="2:2" x14ac:dyDescent="0.2">
      <c r="B680" s="186"/>
    </row>
    <row r="681" spans="2:2" x14ac:dyDescent="0.2">
      <c r="B681" s="186"/>
    </row>
    <row r="682" spans="2:2" x14ac:dyDescent="0.2">
      <c r="B682" s="186"/>
    </row>
    <row r="683" spans="2:2" x14ac:dyDescent="0.2">
      <c r="B683" s="186"/>
    </row>
    <row r="684" spans="2:2" x14ac:dyDescent="0.2">
      <c r="B684" s="186"/>
    </row>
    <row r="685" spans="2:2" x14ac:dyDescent="0.2">
      <c r="B685" s="186"/>
    </row>
    <row r="686" spans="2:2" x14ac:dyDescent="0.2">
      <c r="B686" s="186"/>
    </row>
    <row r="687" spans="2:2" x14ac:dyDescent="0.2">
      <c r="B687" s="186"/>
    </row>
    <row r="688" spans="2:2" x14ac:dyDescent="0.2">
      <c r="B688" s="186"/>
    </row>
    <row r="689" spans="2:2" x14ac:dyDescent="0.2">
      <c r="B689" s="186"/>
    </row>
    <row r="690" spans="2:2" x14ac:dyDescent="0.2">
      <c r="B690" s="186"/>
    </row>
    <row r="691" spans="2:2" x14ac:dyDescent="0.2">
      <c r="B691" s="186"/>
    </row>
    <row r="692" spans="2:2" x14ac:dyDescent="0.2">
      <c r="B692" s="186"/>
    </row>
    <row r="693" spans="2:2" x14ac:dyDescent="0.2">
      <c r="B693" s="186"/>
    </row>
    <row r="694" spans="2:2" x14ac:dyDescent="0.2">
      <c r="B694" s="186"/>
    </row>
    <row r="695" spans="2:2" x14ac:dyDescent="0.2">
      <c r="B695" s="186"/>
    </row>
    <row r="696" spans="2:2" x14ac:dyDescent="0.2">
      <c r="B696" s="186"/>
    </row>
    <row r="697" spans="2:2" x14ac:dyDescent="0.2">
      <c r="B697" s="186"/>
    </row>
    <row r="698" spans="2:2" x14ac:dyDescent="0.2">
      <c r="B698" s="186"/>
    </row>
    <row r="699" spans="2:2" x14ac:dyDescent="0.2">
      <c r="B699" s="186"/>
    </row>
    <row r="700" spans="2:2" x14ac:dyDescent="0.2">
      <c r="B700" s="186"/>
    </row>
    <row r="701" spans="2:2" x14ac:dyDescent="0.2">
      <c r="B701" s="186"/>
    </row>
    <row r="702" spans="2:2" x14ac:dyDescent="0.2">
      <c r="B702" s="186"/>
    </row>
    <row r="703" spans="2:2" x14ac:dyDescent="0.2">
      <c r="B703" s="186"/>
    </row>
    <row r="704" spans="2:2" x14ac:dyDescent="0.2">
      <c r="B704" s="186"/>
    </row>
    <row r="705" spans="2:2" x14ac:dyDescent="0.2">
      <c r="B705" s="186"/>
    </row>
    <row r="706" spans="2:2" x14ac:dyDescent="0.2">
      <c r="B706" s="186"/>
    </row>
    <row r="707" spans="2:2" x14ac:dyDescent="0.2">
      <c r="B707" s="186"/>
    </row>
    <row r="708" spans="2:2" x14ac:dyDescent="0.2">
      <c r="B708" s="186"/>
    </row>
    <row r="709" spans="2:2" x14ac:dyDescent="0.2">
      <c r="B709" s="186"/>
    </row>
    <row r="710" spans="2:2" x14ac:dyDescent="0.2">
      <c r="B710" s="186"/>
    </row>
    <row r="711" spans="2:2" x14ac:dyDescent="0.2">
      <c r="B711" s="186"/>
    </row>
    <row r="712" spans="2:2" x14ac:dyDescent="0.2">
      <c r="B712" s="186"/>
    </row>
    <row r="713" spans="2:2" x14ac:dyDescent="0.2">
      <c r="B713" s="186"/>
    </row>
    <row r="714" spans="2:2" x14ac:dyDescent="0.2">
      <c r="B714" s="186"/>
    </row>
    <row r="715" spans="2:2" x14ac:dyDescent="0.2">
      <c r="B715" s="186"/>
    </row>
    <row r="716" spans="2:2" x14ac:dyDescent="0.2">
      <c r="B716" s="186"/>
    </row>
    <row r="717" spans="2:2" x14ac:dyDescent="0.2">
      <c r="B717" s="186"/>
    </row>
    <row r="718" spans="2:2" x14ac:dyDescent="0.2">
      <c r="B718" s="186"/>
    </row>
    <row r="719" spans="2:2" x14ac:dyDescent="0.2">
      <c r="B719" s="186"/>
    </row>
    <row r="720" spans="2:2" x14ac:dyDescent="0.2">
      <c r="B720" s="186"/>
    </row>
    <row r="721" spans="2:2" x14ac:dyDescent="0.2">
      <c r="B721" s="186"/>
    </row>
    <row r="722" spans="2:2" x14ac:dyDescent="0.2">
      <c r="B722" s="186"/>
    </row>
    <row r="723" spans="2:2" x14ac:dyDescent="0.2">
      <c r="B723" s="186"/>
    </row>
    <row r="724" spans="2:2" x14ac:dyDescent="0.2">
      <c r="B724" s="186"/>
    </row>
    <row r="725" spans="2:2" x14ac:dyDescent="0.2">
      <c r="B725" s="186"/>
    </row>
    <row r="726" spans="2:2" x14ac:dyDescent="0.2">
      <c r="B726" s="186"/>
    </row>
    <row r="727" spans="2:2" x14ac:dyDescent="0.2">
      <c r="B727" s="186"/>
    </row>
    <row r="728" spans="2:2" x14ac:dyDescent="0.2">
      <c r="B728" s="186"/>
    </row>
    <row r="729" spans="2:2" x14ac:dyDescent="0.2">
      <c r="B729" s="186"/>
    </row>
    <row r="730" spans="2:2" x14ac:dyDescent="0.2">
      <c r="B730" s="186"/>
    </row>
    <row r="731" spans="2:2" x14ac:dyDescent="0.2">
      <c r="B731" s="186"/>
    </row>
    <row r="732" spans="2:2" x14ac:dyDescent="0.2">
      <c r="B732" s="186"/>
    </row>
    <row r="733" spans="2:2" x14ac:dyDescent="0.2">
      <c r="B733" s="186"/>
    </row>
    <row r="734" spans="2:2" x14ac:dyDescent="0.2">
      <c r="B734" s="186"/>
    </row>
    <row r="735" spans="2:2" x14ac:dyDescent="0.2">
      <c r="B735" s="186"/>
    </row>
    <row r="736" spans="2:2" x14ac:dyDescent="0.2">
      <c r="B736" s="186"/>
    </row>
    <row r="737" spans="2:2" x14ac:dyDescent="0.2">
      <c r="B737" s="186"/>
    </row>
    <row r="738" spans="2:2" x14ac:dyDescent="0.2">
      <c r="B738" s="186"/>
    </row>
    <row r="739" spans="2:2" x14ac:dyDescent="0.2">
      <c r="B739" s="186"/>
    </row>
    <row r="740" spans="2:2" x14ac:dyDescent="0.2">
      <c r="B740" s="186"/>
    </row>
    <row r="741" spans="2:2" x14ac:dyDescent="0.2">
      <c r="B741" s="186"/>
    </row>
    <row r="742" spans="2:2" x14ac:dyDescent="0.2">
      <c r="B742" s="186"/>
    </row>
    <row r="743" spans="2:2" x14ac:dyDescent="0.2">
      <c r="B743" s="186"/>
    </row>
    <row r="744" spans="2:2" x14ac:dyDescent="0.2">
      <c r="B744" s="186"/>
    </row>
    <row r="745" spans="2:2" x14ac:dyDescent="0.2">
      <c r="B745" s="186"/>
    </row>
    <row r="746" spans="2:2" x14ac:dyDescent="0.2">
      <c r="B746" s="186"/>
    </row>
    <row r="747" spans="2:2" x14ac:dyDescent="0.2">
      <c r="B747" s="186"/>
    </row>
    <row r="748" spans="2:2" x14ac:dyDescent="0.2">
      <c r="B748" s="186"/>
    </row>
    <row r="749" spans="2:2" x14ac:dyDescent="0.2">
      <c r="B749" s="186"/>
    </row>
    <row r="750" spans="2:2" x14ac:dyDescent="0.2">
      <c r="B750" s="186"/>
    </row>
    <row r="751" spans="2:2" x14ac:dyDescent="0.2">
      <c r="B751" s="186"/>
    </row>
    <row r="752" spans="2:2" x14ac:dyDescent="0.2">
      <c r="B752" s="186"/>
    </row>
    <row r="753" spans="2:2" x14ac:dyDescent="0.2">
      <c r="B753" s="186"/>
    </row>
    <row r="754" spans="2:2" x14ac:dyDescent="0.2">
      <c r="B754" s="186"/>
    </row>
    <row r="755" spans="2:2" x14ac:dyDescent="0.2">
      <c r="B755" s="186"/>
    </row>
    <row r="756" spans="2:2" x14ac:dyDescent="0.2">
      <c r="B756" s="186"/>
    </row>
    <row r="757" spans="2:2" x14ac:dyDescent="0.2">
      <c r="B757" s="186"/>
    </row>
    <row r="758" spans="2:2" x14ac:dyDescent="0.2">
      <c r="B758" s="186"/>
    </row>
    <row r="759" spans="2:2" x14ac:dyDescent="0.2">
      <c r="B759" s="186"/>
    </row>
    <row r="760" spans="2:2" x14ac:dyDescent="0.2">
      <c r="B760" s="186"/>
    </row>
    <row r="761" spans="2:2" x14ac:dyDescent="0.2">
      <c r="B761" s="186"/>
    </row>
    <row r="762" spans="2:2" x14ac:dyDescent="0.2">
      <c r="B762" s="186"/>
    </row>
    <row r="763" spans="2:2" x14ac:dyDescent="0.2">
      <c r="B763" s="186"/>
    </row>
    <row r="764" spans="2:2" x14ac:dyDescent="0.2">
      <c r="B764" s="186"/>
    </row>
    <row r="765" spans="2:2" x14ac:dyDescent="0.2">
      <c r="B765" s="186"/>
    </row>
    <row r="766" spans="2:2" x14ac:dyDescent="0.2">
      <c r="B766" s="186"/>
    </row>
    <row r="767" spans="2:2" x14ac:dyDescent="0.2">
      <c r="B767" s="186"/>
    </row>
    <row r="768" spans="2:2" x14ac:dyDescent="0.2">
      <c r="B768" s="186"/>
    </row>
    <row r="769" spans="2:2" x14ac:dyDescent="0.2">
      <c r="B769" s="186"/>
    </row>
    <row r="770" spans="2:2" x14ac:dyDescent="0.2">
      <c r="B770" s="186"/>
    </row>
    <row r="771" spans="2:2" x14ac:dyDescent="0.2">
      <c r="B771" s="186"/>
    </row>
    <row r="772" spans="2:2" x14ac:dyDescent="0.2">
      <c r="B772" s="186"/>
    </row>
    <row r="773" spans="2:2" x14ac:dyDescent="0.2">
      <c r="B773" s="186"/>
    </row>
    <row r="774" spans="2:2" x14ac:dyDescent="0.2">
      <c r="B774" s="186"/>
    </row>
    <row r="775" spans="2:2" x14ac:dyDescent="0.2">
      <c r="B775" s="186"/>
    </row>
    <row r="776" spans="2:2" x14ac:dyDescent="0.2">
      <c r="B776" s="186"/>
    </row>
    <row r="777" spans="2:2" x14ac:dyDescent="0.2">
      <c r="B777" s="186"/>
    </row>
    <row r="778" spans="2:2" x14ac:dyDescent="0.2">
      <c r="B778" s="186"/>
    </row>
    <row r="779" spans="2:2" x14ac:dyDescent="0.2">
      <c r="B779" s="186"/>
    </row>
    <row r="780" spans="2:2" x14ac:dyDescent="0.2">
      <c r="B780" s="186"/>
    </row>
    <row r="781" spans="2:2" x14ac:dyDescent="0.2">
      <c r="B781" s="186"/>
    </row>
    <row r="782" spans="2:2" x14ac:dyDescent="0.2">
      <c r="B782" s="186"/>
    </row>
    <row r="783" spans="2:2" x14ac:dyDescent="0.2">
      <c r="B783" s="186"/>
    </row>
    <row r="784" spans="2:2" x14ac:dyDescent="0.2">
      <c r="B784" s="186"/>
    </row>
    <row r="785" spans="2:2" x14ac:dyDescent="0.2">
      <c r="B785" s="186"/>
    </row>
    <row r="786" spans="2:2" x14ac:dyDescent="0.2">
      <c r="B786" s="186"/>
    </row>
    <row r="787" spans="2:2" x14ac:dyDescent="0.2">
      <c r="B787" s="186"/>
    </row>
    <row r="788" spans="2:2" x14ac:dyDescent="0.2">
      <c r="B788" s="186"/>
    </row>
    <row r="789" spans="2:2" x14ac:dyDescent="0.2">
      <c r="B789" s="186"/>
    </row>
    <row r="790" spans="2:2" x14ac:dyDescent="0.2">
      <c r="B790" s="186"/>
    </row>
    <row r="791" spans="2:2" x14ac:dyDescent="0.2">
      <c r="B791" s="186"/>
    </row>
    <row r="792" spans="2:2" x14ac:dyDescent="0.2">
      <c r="B792" s="186"/>
    </row>
    <row r="793" spans="2:2" x14ac:dyDescent="0.2">
      <c r="B793" s="186"/>
    </row>
    <row r="794" spans="2:2" x14ac:dyDescent="0.2">
      <c r="B794" s="186"/>
    </row>
    <row r="795" spans="2:2" x14ac:dyDescent="0.2">
      <c r="B795" s="186"/>
    </row>
    <row r="796" spans="2:2" x14ac:dyDescent="0.2">
      <c r="B796" s="186"/>
    </row>
    <row r="797" spans="2:2" x14ac:dyDescent="0.2">
      <c r="B797" s="186"/>
    </row>
    <row r="798" spans="2:2" x14ac:dyDescent="0.2">
      <c r="B798" s="186"/>
    </row>
    <row r="799" spans="2:2" x14ac:dyDescent="0.2">
      <c r="B799" s="186"/>
    </row>
    <row r="800" spans="2:2" x14ac:dyDescent="0.2">
      <c r="B800" s="186"/>
    </row>
    <row r="801" spans="2:2" x14ac:dyDescent="0.2">
      <c r="B801" s="186"/>
    </row>
    <row r="802" spans="2:2" x14ac:dyDescent="0.2">
      <c r="B802" s="186"/>
    </row>
    <row r="803" spans="2:2" x14ac:dyDescent="0.2">
      <c r="B803" s="186"/>
    </row>
    <row r="804" spans="2:2" x14ac:dyDescent="0.2">
      <c r="B804" s="186"/>
    </row>
    <row r="805" spans="2:2" x14ac:dyDescent="0.2">
      <c r="B805" s="186"/>
    </row>
    <row r="806" spans="2:2" x14ac:dyDescent="0.2">
      <c r="B806" s="186"/>
    </row>
    <row r="807" spans="2:2" x14ac:dyDescent="0.2">
      <c r="B807" s="186"/>
    </row>
    <row r="808" spans="2:2" x14ac:dyDescent="0.2">
      <c r="B808" s="186"/>
    </row>
    <row r="809" spans="2:2" x14ac:dyDescent="0.2">
      <c r="B809" s="186"/>
    </row>
    <row r="810" spans="2:2" x14ac:dyDescent="0.2">
      <c r="B810" s="186"/>
    </row>
    <row r="811" spans="2:2" x14ac:dyDescent="0.2">
      <c r="B811" s="186"/>
    </row>
    <row r="812" spans="2:2" x14ac:dyDescent="0.2">
      <c r="B812" s="186"/>
    </row>
    <row r="813" spans="2:2" x14ac:dyDescent="0.2">
      <c r="B813" s="186"/>
    </row>
    <row r="814" spans="2:2" x14ac:dyDescent="0.2">
      <c r="B814" s="186"/>
    </row>
    <row r="815" spans="2:2" x14ac:dyDescent="0.2">
      <c r="B815" s="186"/>
    </row>
    <row r="816" spans="2:2" x14ac:dyDescent="0.2">
      <c r="B816" s="186"/>
    </row>
    <row r="817" spans="2:2" x14ac:dyDescent="0.2">
      <c r="B817" s="186"/>
    </row>
    <row r="818" spans="2:2" x14ac:dyDescent="0.2">
      <c r="B818" s="186"/>
    </row>
    <row r="819" spans="2:2" x14ac:dyDescent="0.2">
      <c r="B819" s="186"/>
    </row>
    <row r="820" spans="2:2" x14ac:dyDescent="0.2">
      <c r="B820" s="186"/>
    </row>
    <row r="821" spans="2:2" x14ac:dyDescent="0.2">
      <c r="B821" s="186"/>
    </row>
    <row r="822" spans="2:2" x14ac:dyDescent="0.2">
      <c r="B822" s="186"/>
    </row>
    <row r="823" spans="2:2" x14ac:dyDescent="0.2">
      <c r="B823" s="186"/>
    </row>
    <row r="824" spans="2:2" x14ac:dyDescent="0.2">
      <c r="B824" s="186"/>
    </row>
    <row r="825" spans="2:2" x14ac:dyDescent="0.2">
      <c r="B825" s="186"/>
    </row>
    <row r="826" spans="2:2" x14ac:dyDescent="0.2">
      <c r="B826" s="186"/>
    </row>
    <row r="827" spans="2:2" x14ac:dyDescent="0.2">
      <c r="B827" s="186"/>
    </row>
    <row r="828" spans="2:2" x14ac:dyDescent="0.2">
      <c r="B828" s="186"/>
    </row>
    <row r="829" spans="2:2" x14ac:dyDescent="0.2">
      <c r="B829" s="186"/>
    </row>
    <row r="830" spans="2:2" x14ac:dyDescent="0.2">
      <c r="B830" s="186"/>
    </row>
    <row r="831" spans="2:2" x14ac:dyDescent="0.2">
      <c r="B831" s="186"/>
    </row>
    <row r="832" spans="2:2" x14ac:dyDescent="0.2">
      <c r="B832" s="186"/>
    </row>
    <row r="833" spans="2:2" x14ac:dyDescent="0.2">
      <c r="B833" s="186"/>
    </row>
    <row r="834" spans="2:2" x14ac:dyDescent="0.2">
      <c r="B834" s="186"/>
    </row>
    <row r="835" spans="2:2" x14ac:dyDescent="0.2">
      <c r="B835" s="186"/>
    </row>
    <row r="836" spans="2:2" x14ac:dyDescent="0.2">
      <c r="B836" s="186"/>
    </row>
    <row r="837" spans="2:2" x14ac:dyDescent="0.2">
      <c r="B837" s="186"/>
    </row>
    <row r="838" spans="2:2" x14ac:dyDescent="0.2">
      <c r="B838" s="186"/>
    </row>
    <row r="839" spans="2:2" x14ac:dyDescent="0.2">
      <c r="B839" s="186"/>
    </row>
    <row r="840" spans="2:2" x14ac:dyDescent="0.2">
      <c r="B840" s="186"/>
    </row>
    <row r="841" spans="2:2" x14ac:dyDescent="0.2">
      <c r="B841" s="186"/>
    </row>
    <row r="842" spans="2:2" x14ac:dyDescent="0.2">
      <c r="B842" s="186"/>
    </row>
    <row r="843" spans="2:2" x14ac:dyDescent="0.2">
      <c r="B843" s="186"/>
    </row>
    <row r="844" spans="2:2" x14ac:dyDescent="0.2">
      <c r="B844" s="186"/>
    </row>
    <row r="845" spans="2:2" x14ac:dyDescent="0.2">
      <c r="B845" s="186"/>
    </row>
    <row r="846" spans="2:2" x14ac:dyDescent="0.2">
      <c r="B846" s="186"/>
    </row>
    <row r="847" spans="2:2" x14ac:dyDescent="0.2">
      <c r="B847" s="186"/>
    </row>
    <row r="848" spans="2:2" x14ac:dyDescent="0.2">
      <c r="B848" s="186"/>
    </row>
    <row r="849" spans="2:2" x14ac:dyDescent="0.2">
      <c r="B849" s="186"/>
    </row>
    <row r="850" spans="2:2" x14ac:dyDescent="0.2">
      <c r="B850" s="186"/>
    </row>
    <row r="851" spans="2:2" x14ac:dyDescent="0.2">
      <c r="B851" s="186"/>
    </row>
    <row r="852" spans="2:2" x14ac:dyDescent="0.2">
      <c r="B852" s="186"/>
    </row>
    <row r="853" spans="2:2" x14ac:dyDescent="0.2">
      <c r="B853" s="186"/>
    </row>
    <row r="854" spans="2:2" x14ac:dyDescent="0.2">
      <c r="B854" s="186"/>
    </row>
    <row r="855" spans="2:2" x14ac:dyDescent="0.2">
      <c r="B855" s="186"/>
    </row>
    <row r="856" spans="2:2" x14ac:dyDescent="0.2">
      <c r="B856" s="186"/>
    </row>
    <row r="857" spans="2:2" x14ac:dyDescent="0.2">
      <c r="B857" s="186"/>
    </row>
    <row r="858" spans="2:2" x14ac:dyDescent="0.2">
      <c r="B858" s="186"/>
    </row>
    <row r="859" spans="2:2" x14ac:dyDescent="0.2">
      <c r="B859" s="186"/>
    </row>
    <row r="860" spans="2:2" x14ac:dyDescent="0.2">
      <c r="B860" s="186"/>
    </row>
    <row r="861" spans="2:2" x14ac:dyDescent="0.2">
      <c r="B861" s="186"/>
    </row>
    <row r="862" spans="2:2" x14ac:dyDescent="0.2">
      <c r="B862" s="186"/>
    </row>
    <row r="863" spans="2:2" x14ac:dyDescent="0.2">
      <c r="B863" s="186"/>
    </row>
    <row r="864" spans="2:2" x14ac:dyDescent="0.2">
      <c r="B864" s="186"/>
    </row>
    <row r="865" spans="2:2" x14ac:dyDescent="0.2">
      <c r="B865" s="186"/>
    </row>
    <row r="866" spans="2:2" x14ac:dyDescent="0.2">
      <c r="B866" s="186"/>
    </row>
    <row r="867" spans="2:2" x14ac:dyDescent="0.2">
      <c r="B867" s="186"/>
    </row>
    <row r="868" spans="2:2" x14ac:dyDescent="0.2">
      <c r="B868" s="186"/>
    </row>
    <row r="869" spans="2:2" x14ac:dyDescent="0.2">
      <c r="B869" s="186"/>
    </row>
    <row r="870" spans="2:2" x14ac:dyDescent="0.2">
      <c r="B870" s="186"/>
    </row>
    <row r="871" spans="2:2" x14ac:dyDescent="0.2">
      <c r="B871" s="186"/>
    </row>
    <row r="872" spans="2:2" x14ac:dyDescent="0.2">
      <c r="B872" s="186"/>
    </row>
    <row r="873" spans="2:2" x14ac:dyDescent="0.2">
      <c r="B873" s="186"/>
    </row>
    <row r="874" spans="2:2" x14ac:dyDescent="0.2">
      <c r="B874" s="186"/>
    </row>
    <row r="875" spans="2:2" x14ac:dyDescent="0.2">
      <c r="B875" s="186"/>
    </row>
    <row r="876" spans="2:2" x14ac:dyDescent="0.2">
      <c r="B876" s="186"/>
    </row>
    <row r="877" spans="2:2" x14ac:dyDescent="0.2">
      <c r="B877" s="186"/>
    </row>
    <row r="878" spans="2:2" x14ac:dyDescent="0.2">
      <c r="B878" s="186"/>
    </row>
    <row r="879" spans="2:2" x14ac:dyDescent="0.2">
      <c r="B879" s="186"/>
    </row>
    <row r="880" spans="2:2" x14ac:dyDescent="0.2">
      <c r="B880" s="186"/>
    </row>
    <row r="881" spans="2:2" x14ac:dyDescent="0.2">
      <c r="B881" s="186"/>
    </row>
    <row r="882" spans="2:2" x14ac:dyDescent="0.2">
      <c r="B882" s="186"/>
    </row>
    <row r="883" spans="2:2" x14ac:dyDescent="0.2">
      <c r="B883" s="186"/>
    </row>
    <row r="884" spans="2:2" x14ac:dyDescent="0.2">
      <c r="B884" s="186"/>
    </row>
    <row r="885" spans="2:2" x14ac:dyDescent="0.2">
      <c r="B885" s="186"/>
    </row>
    <row r="886" spans="2:2" x14ac:dyDescent="0.2">
      <c r="B886" s="186"/>
    </row>
    <row r="887" spans="2:2" x14ac:dyDescent="0.2">
      <c r="B887" s="186"/>
    </row>
    <row r="888" spans="2:2" x14ac:dyDescent="0.2">
      <c r="B888" s="186"/>
    </row>
    <row r="889" spans="2:2" x14ac:dyDescent="0.2">
      <c r="B889" s="186"/>
    </row>
    <row r="890" spans="2:2" x14ac:dyDescent="0.2">
      <c r="B890" s="186"/>
    </row>
    <row r="891" spans="2:2" x14ac:dyDescent="0.2">
      <c r="B891" s="186"/>
    </row>
    <row r="892" spans="2:2" x14ac:dyDescent="0.2">
      <c r="B892" s="186"/>
    </row>
    <row r="893" spans="2:2" x14ac:dyDescent="0.2">
      <c r="B893" s="186"/>
    </row>
    <row r="894" spans="2:2" x14ac:dyDescent="0.2">
      <c r="B894" s="186"/>
    </row>
    <row r="895" spans="2:2" x14ac:dyDescent="0.2">
      <c r="B895" s="186"/>
    </row>
    <row r="896" spans="2:2" x14ac:dyDescent="0.2">
      <c r="B896" s="186"/>
    </row>
    <row r="897" spans="2:2" x14ac:dyDescent="0.2">
      <c r="B897" s="186"/>
    </row>
    <row r="898" spans="2:2" x14ac:dyDescent="0.2">
      <c r="B898" s="186"/>
    </row>
    <row r="899" spans="2:2" x14ac:dyDescent="0.2">
      <c r="B899" s="186"/>
    </row>
    <row r="900" spans="2:2" x14ac:dyDescent="0.2">
      <c r="B900" s="186"/>
    </row>
    <row r="901" spans="2:2" x14ac:dyDescent="0.2">
      <c r="B901" s="186"/>
    </row>
    <row r="902" spans="2:2" x14ac:dyDescent="0.2">
      <c r="B902" s="186"/>
    </row>
    <row r="903" spans="2:2" x14ac:dyDescent="0.2">
      <c r="B903" s="186"/>
    </row>
    <row r="904" spans="2:2" x14ac:dyDescent="0.2">
      <c r="B904" s="186"/>
    </row>
    <row r="905" spans="2:2" x14ac:dyDescent="0.2">
      <c r="B905" s="186"/>
    </row>
    <row r="906" spans="2:2" x14ac:dyDescent="0.2">
      <c r="B906" s="186"/>
    </row>
    <row r="907" spans="2:2" x14ac:dyDescent="0.2">
      <c r="B907" s="186"/>
    </row>
    <row r="908" spans="2:2" x14ac:dyDescent="0.2">
      <c r="B908" s="186"/>
    </row>
    <row r="909" spans="2:2" x14ac:dyDescent="0.2">
      <c r="B909" s="186"/>
    </row>
    <row r="910" spans="2:2" x14ac:dyDescent="0.2">
      <c r="B910" s="186"/>
    </row>
    <row r="911" spans="2:2" x14ac:dyDescent="0.2">
      <c r="B911" s="186"/>
    </row>
    <row r="912" spans="2:2" x14ac:dyDescent="0.2">
      <c r="B912" s="186"/>
    </row>
    <row r="913" spans="2:2" x14ac:dyDescent="0.2">
      <c r="B913" s="186"/>
    </row>
    <row r="914" spans="2:2" x14ac:dyDescent="0.2">
      <c r="B914" s="186"/>
    </row>
    <row r="915" spans="2:2" x14ac:dyDescent="0.2">
      <c r="B915" s="186"/>
    </row>
    <row r="916" spans="2:2" x14ac:dyDescent="0.2">
      <c r="B916" s="186"/>
    </row>
    <row r="917" spans="2:2" x14ac:dyDescent="0.2">
      <c r="B917" s="186"/>
    </row>
    <row r="918" spans="2:2" x14ac:dyDescent="0.2">
      <c r="B918" s="186"/>
    </row>
    <row r="919" spans="2:2" x14ac:dyDescent="0.2">
      <c r="B919" s="186"/>
    </row>
    <row r="920" spans="2:2" x14ac:dyDescent="0.2">
      <c r="B920" s="186"/>
    </row>
    <row r="921" spans="2:2" x14ac:dyDescent="0.2">
      <c r="B921" s="186"/>
    </row>
    <row r="922" spans="2:2" x14ac:dyDescent="0.2">
      <c r="B922" s="186"/>
    </row>
    <row r="923" spans="2:2" x14ac:dyDescent="0.2">
      <c r="B923" s="186"/>
    </row>
    <row r="924" spans="2:2" x14ac:dyDescent="0.2">
      <c r="B924" s="186"/>
    </row>
    <row r="925" spans="2:2" x14ac:dyDescent="0.2">
      <c r="B925" s="186"/>
    </row>
    <row r="926" spans="2:2" x14ac:dyDescent="0.2">
      <c r="B926" s="186"/>
    </row>
    <row r="927" spans="2:2" x14ac:dyDescent="0.2">
      <c r="B927" s="186"/>
    </row>
    <row r="928" spans="2:2" x14ac:dyDescent="0.2">
      <c r="B928" s="186"/>
    </row>
    <row r="929" spans="2:2" x14ac:dyDescent="0.2">
      <c r="B929" s="186"/>
    </row>
    <row r="930" spans="2:2" x14ac:dyDescent="0.2">
      <c r="B930" s="186"/>
    </row>
    <row r="931" spans="2:2" x14ac:dyDescent="0.2">
      <c r="B931" s="186"/>
    </row>
    <row r="932" spans="2:2" x14ac:dyDescent="0.2">
      <c r="B932" s="186"/>
    </row>
    <row r="933" spans="2:2" x14ac:dyDescent="0.2">
      <c r="B933" s="186"/>
    </row>
    <row r="934" spans="2:2" x14ac:dyDescent="0.2">
      <c r="B934" s="186"/>
    </row>
    <row r="935" spans="2:2" x14ac:dyDescent="0.2">
      <c r="B935" s="186"/>
    </row>
    <row r="936" spans="2:2" x14ac:dyDescent="0.2">
      <c r="B936" s="186"/>
    </row>
    <row r="937" spans="2:2" x14ac:dyDescent="0.2">
      <c r="B937" s="186"/>
    </row>
    <row r="938" spans="2:2" x14ac:dyDescent="0.2">
      <c r="B938" s="186"/>
    </row>
    <row r="939" spans="2:2" x14ac:dyDescent="0.2">
      <c r="B939" s="186"/>
    </row>
    <row r="940" spans="2:2" x14ac:dyDescent="0.2">
      <c r="B940" s="186"/>
    </row>
    <row r="941" spans="2:2" x14ac:dyDescent="0.2">
      <c r="B941" s="186"/>
    </row>
    <row r="942" spans="2:2" x14ac:dyDescent="0.2">
      <c r="B942" s="186"/>
    </row>
    <row r="943" spans="2:2" x14ac:dyDescent="0.2">
      <c r="B943" s="186"/>
    </row>
    <row r="944" spans="2:2" x14ac:dyDescent="0.2">
      <c r="B944" s="186"/>
    </row>
    <row r="945" spans="2:2" x14ac:dyDescent="0.2">
      <c r="B945" s="186"/>
    </row>
    <row r="946" spans="2:2" x14ac:dyDescent="0.2">
      <c r="B946" s="186"/>
    </row>
    <row r="947" spans="2:2" x14ac:dyDescent="0.2">
      <c r="B947" s="186"/>
    </row>
    <row r="948" spans="2:2" x14ac:dyDescent="0.2">
      <c r="B948" s="186"/>
    </row>
    <row r="949" spans="2:2" x14ac:dyDescent="0.2">
      <c r="B949" s="186"/>
    </row>
    <row r="950" spans="2:2" x14ac:dyDescent="0.2">
      <c r="B950" s="186"/>
    </row>
    <row r="951" spans="2:2" x14ac:dyDescent="0.2">
      <c r="B951" s="186"/>
    </row>
    <row r="952" spans="2:2" x14ac:dyDescent="0.2">
      <c r="B952" s="186"/>
    </row>
    <row r="953" spans="2:2" x14ac:dyDescent="0.2">
      <c r="B953" s="186"/>
    </row>
    <row r="954" spans="2:2" x14ac:dyDescent="0.2">
      <c r="B954" s="186"/>
    </row>
    <row r="955" spans="2:2" x14ac:dyDescent="0.2">
      <c r="B955" s="186"/>
    </row>
    <row r="956" spans="2:2" x14ac:dyDescent="0.2">
      <c r="B956" s="186"/>
    </row>
    <row r="957" spans="2:2" x14ac:dyDescent="0.2">
      <c r="B957" s="186"/>
    </row>
    <row r="958" spans="2:2" x14ac:dyDescent="0.2">
      <c r="B958" s="186"/>
    </row>
    <row r="959" spans="2:2" x14ac:dyDescent="0.2">
      <c r="B959" s="186"/>
    </row>
    <row r="960" spans="2:2" x14ac:dyDescent="0.2">
      <c r="B960" s="186"/>
    </row>
    <row r="961" spans="2:2" x14ac:dyDescent="0.2">
      <c r="B961" s="186"/>
    </row>
    <row r="962" spans="2:2" x14ac:dyDescent="0.2">
      <c r="B962" s="186"/>
    </row>
    <row r="963" spans="2:2" x14ac:dyDescent="0.2">
      <c r="B963" s="186"/>
    </row>
    <row r="964" spans="2:2" x14ac:dyDescent="0.2">
      <c r="B964" s="186"/>
    </row>
    <row r="965" spans="2:2" x14ac:dyDescent="0.2">
      <c r="B965" s="186"/>
    </row>
    <row r="966" spans="2:2" x14ac:dyDescent="0.2">
      <c r="B966" s="186"/>
    </row>
    <row r="967" spans="2:2" x14ac:dyDescent="0.2">
      <c r="B967" s="186"/>
    </row>
    <row r="968" spans="2:2" x14ac:dyDescent="0.2">
      <c r="B968" s="186"/>
    </row>
    <row r="969" spans="2:2" x14ac:dyDescent="0.2">
      <c r="B969" s="186"/>
    </row>
    <row r="970" spans="2:2" x14ac:dyDescent="0.2">
      <c r="B970" s="186"/>
    </row>
    <row r="971" spans="2:2" x14ac:dyDescent="0.2">
      <c r="B971" s="186"/>
    </row>
    <row r="972" spans="2:2" x14ac:dyDescent="0.2">
      <c r="B972" s="186"/>
    </row>
    <row r="973" spans="2:2" x14ac:dyDescent="0.2">
      <c r="B973" s="186"/>
    </row>
    <row r="974" spans="2:2" x14ac:dyDescent="0.2">
      <c r="B974" s="186"/>
    </row>
    <row r="975" spans="2:2" x14ac:dyDescent="0.2">
      <c r="B975" s="186"/>
    </row>
    <row r="976" spans="2:2" x14ac:dyDescent="0.2">
      <c r="B976" s="186"/>
    </row>
    <row r="977" spans="2:2" x14ac:dyDescent="0.2">
      <c r="B977" s="186"/>
    </row>
    <row r="978" spans="2:2" x14ac:dyDescent="0.2">
      <c r="B978" s="186"/>
    </row>
    <row r="979" spans="2:2" x14ac:dyDescent="0.2">
      <c r="B979" s="186"/>
    </row>
    <row r="980" spans="2:2" x14ac:dyDescent="0.2">
      <c r="B980" s="186"/>
    </row>
    <row r="981" spans="2:2" x14ac:dyDescent="0.2">
      <c r="B981" s="186"/>
    </row>
    <row r="982" spans="2:2" x14ac:dyDescent="0.2">
      <c r="B982" s="186"/>
    </row>
    <row r="983" spans="2:2" x14ac:dyDescent="0.2">
      <c r="B983" s="186"/>
    </row>
    <row r="984" spans="2:2" x14ac:dyDescent="0.2">
      <c r="B984" s="186"/>
    </row>
    <row r="985" spans="2:2" x14ac:dyDescent="0.2">
      <c r="B985" s="186"/>
    </row>
    <row r="986" spans="2:2" x14ac:dyDescent="0.2">
      <c r="B986" s="186"/>
    </row>
    <row r="987" spans="2:2" x14ac:dyDescent="0.2">
      <c r="B987" s="186"/>
    </row>
    <row r="988" spans="2:2" x14ac:dyDescent="0.2">
      <c r="B988" s="186"/>
    </row>
    <row r="989" spans="2:2" x14ac:dyDescent="0.2">
      <c r="B989" s="186"/>
    </row>
    <row r="990" spans="2:2" x14ac:dyDescent="0.2">
      <c r="B990" s="186"/>
    </row>
    <row r="991" spans="2:2" x14ac:dyDescent="0.2">
      <c r="B991" s="186"/>
    </row>
    <row r="992" spans="2:2" x14ac:dyDescent="0.2">
      <c r="B992" s="186"/>
    </row>
    <row r="993" spans="2:2" x14ac:dyDescent="0.2">
      <c r="B993" s="186"/>
    </row>
    <row r="994" spans="2:2" x14ac:dyDescent="0.2">
      <c r="B994" s="186"/>
    </row>
    <row r="995" spans="2:2" x14ac:dyDescent="0.2">
      <c r="B995" s="186"/>
    </row>
    <row r="996" spans="2:2" x14ac:dyDescent="0.2">
      <c r="B996" s="186"/>
    </row>
    <row r="997" spans="2:2" x14ac:dyDescent="0.2">
      <c r="B997" s="186"/>
    </row>
    <row r="998" spans="2:2" x14ac:dyDescent="0.2">
      <c r="B998" s="186"/>
    </row>
    <row r="999" spans="2:2" x14ac:dyDescent="0.2">
      <c r="B999" s="186"/>
    </row>
    <row r="1000" spans="2:2" x14ac:dyDescent="0.2">
      <c r="B1000" s="186"/>
    </row>
    <row r="1001" spans="2:2" x14ac:dyDescent="0.2">
      <c r="B1001" s="186"/>
    </row>
    <row r="1002" spans="2:2" x14ac:dyDescent="0.2">
      <c r="B1002" s="186"/>
    </row>
    <row r="1003" spans="2:2" x14ac:dyDescent="0.2">
      <c r="B1003" s="186"/>
    </row>
    <row r="1004" spans="2:2" x14ac:dyDescent="0.2">
      <c r="B1004" s="186"/>
    </row>
    <row r="1005" spans="2:2" x14ac:dyDescent="0.2">
      <c r="B1005" s="186"/>
    </row>
    <row r="1006" spans="2:2" x14ac:dyDescent="0.2">
      <c r="B1006" s="186"/>
    </row>
    <row r="1007" spans="2:2" x14ac:dyDescent="0.2">
      <c r="B1007" s="186"/>
    </row>
    <row r="1008" spans="2:2" x14ac:dyDescent="0.2">
      <c r="B1008" s="186"/>
    </row>
    <row r="1009" spans="2:2" x14ac:dyDescent="0.2">
      <c r="B1009" s="186"/>
    </row>
    <row r="1010" spans="2:2" x14ac:dyDescent="0.2">
      <c r="B1010" s="186"/>
    </row>
    <row r="1011" spans="2:2" x14ac:dyDescent="0.2">
      <c r="B1011" s="186"/>
    </row>
    <row r="1012" spans="2:2" x14ac:dyDescent="0.2">
      <c r="B1012" s="186"/>
    </row>
    <row r="1013" spans="2:2" x14ac:dyDescent="0.2">
      <c r="B1013" s="186"/>
    </row>
    <row r="1014" spans="2:2" x14ac:dyDescent="0.2">
      <c r="B1014" s="186"/>
    </row>
    <row r="1015" spans="2:2" x14ac:dyDescent="0.2">
      <c r="B1015" s="186"/>
    </row>
    <row r="1016" spans="2:2" x14ac:dyDescent="0.2">
      <c r="B1016" s="186"/>
    </row>
    <row r="1017" spans="2:2" x14ac:dyDescent="0.2">
      <c r="B1017" s="186"/>
    </row>
    <row r="1018" spans="2:2" x14ac:dyDescent="0.2">
      <c r="B1018" s="186"/>
    </row>
    <row r="1019" spans="2:2" x14ac:dyDescent="0.2">
      <c r="B1019" s="186"/>
    </row>
    <row r="1020" spans="2:2" x14ac:dyDescent="0.2">
      <c r="B1020" s="186"/>
    </row>
    <row r="1021" spans="2:2" x14ac:dyDescent="0.2">
      <c r="B1021" s="186"/>
    </row>
    <row r="1022" spans="2:2" x14ac:dyDescent="0.2">
      <c r="B1022" s="186"/>
    </row>
    <row r="1023" spans="2:2" x14ac:dyDescent="0.2">
      <c r="B1023" s="186"/>
    </row>
    <row r="1024" spans="2:2" x14ac:dyDescent="0.2">
      <c r="B1024" s="186"/>
    </row>
    <row r="1025" spans="2:2" x14ac:dyDescent="0.2">
      <c r="B1025" s="186"/>
    </row>
    <row r="1026" spans="2:2" x14ac:dyDescent="0.2">
      <c r="B1026" s="186"/>
    </row>
    <row r="1027" spans="2:2" x14ac:dyDescent="0.2">
      <c r="B1027" s="186"/>
    </row>
    <row r="1028" spans="2:2" x14ac:dyDescent="0.2">
      <c r="B1028" s="186"/>
    </row>
    <row r="1029" spans="2:2" x14ac:dyDescent="0.2">
      <c r="B1029" s="186"/>
    </row>
    <row r="1030" spans="2:2" x14ac:dyDescent="0.2">
      <c r="B1030" s="186"/>
    </row>
    <row r="1031" spans="2:2" x14ac:dyDescent="0.2">
      <c r="B1031" s="186"/>
    </row>
    <row r="1032" spans="2:2" x14ac:dyDescent="0.2">
      <c r="B1032" s="186"/>
    </row>
    <row r="1033" spans="2:2" x14ac:dyDescent="0.2">
      <c r="B1033" s="186"/>
    </row>
    <row r="1034" spans="2:2" x14ac:dyDescent="0.2">
      <c r="B1034" s="186"/>
    </row>
    <row r="1035" spans="2:2" x14ac:dyDescent="0.2">
      <c r="B1035" s="186"/>
    </row>
    <row r="1036" spans="2:2" x14ac:dyDescent="0.2">
      <c r="B1036" s="186"/>
    </row>
    <row r="1037" spans="2:2" x14ac:dyDescent="0.2">
      <c r="B1037" s="186"/>
    </row>
    <row r="1038" spans="2:2" x14ac:dyDescent="0.2">
      <c r="B1038" s="186"/>
    </row>
    <row r="1039" spans="2:2" x14ac:dyDescent="0.2">
      <c r="B1039" s="186"/>
    </row>
    <row r="1040" spans="2:2" x14ac:dyDescent="0.2">
      <c r="B1040" s="186"/>
    </row>
    <row r="1041" spans="2:2" x14ac:dyDescent="0.2">
      <c r="B1041" s="186"/>
    </row>
    <row r="1042" spans="2:2" x14ac:dyDescent="0.2">
      <c r="B1042" s="186"/>
    </row>
    <row r="1043" spans="2:2" x14ac:dyDescent="0.2">
      <c r="B1043" s="186"/>
    </row>
    <row r="1044" spans="2:2" x14ac:dyDescent="0.2">
      <c r="B1044" s="186"/>
    </row>
    <row r="1045" spans="2:2" x14ac:dyDescent="0.2">
      <c r="B1045" s="186"/>
    </row>
    <row r="1046" spans="2:2" x14ac:dyDescent="0.2">
      <c r="B1046" s="186"/>
    </row>
    <row r="1047" spans="2:2" x14ac:dyDescent="0.2">
      <c r="B1047" s="186"/>
    </row>
    <row r="1048" spans="2:2" x14ac:dyDescent="0.2">
      <c r="B1048" s="186"/>
    </row>
    <row r="1049" spans="2:2" x14ac:dyDescent="0.2">
      <c r="B1049" s="186"/>
    </row>
    <row r="1050" spans="2:2" x14ac:dyDescent="0.2">
      <c r="B1050" s="186"/>
    </row>
    <row r="1051" spans="2:2" x14ac:dyDescent="0.2">
      <c r="B1051" s="186"/>
    </row>
    <row r="1052" spans="2:2" x14ac:dyDescent="0.2">
      <c r="B1052" s="186"/>
    </row>
    <row r="1053" spans="2:2" x14ac:dyDescent="0.2">
      <c r="B1053" s="186"/>
    </row>
    <row r="1054" spans="2:2" x14ac:dyDescent="0.2">
      <c r="B1054" s="186"/>
    </row>
    <row r="1055" spans="2:2" x14ac:dyDescent="0.2">
      <c r="B1055" s="186"/>
    </row>
    <row r="1056" spans="2:2" x14ac:dyDescent="0.2">
      <c r="B1056" s="186"/>
    </row>
    <row r="1057" spans="2:2" x14ac:dyDescent="0.2">
      <c r="B1057" s="186"/>
    </row>
    <row r="1058" spans="2:2" x14ac:dyDescent="0.2">
      <c r="B1058" s="186"/>
    </row>
    <row r="1059" spans="2:2" x14ac:dyDescent="0.2">
      <c r="B1059" s="186"/>
    </row>
    <row r="1060" spans="2:2" x14ac:dyDescent="0.2">
      <c r="B1060" s="186"/>
    </row>
    <row r="1061" spans="2:2" x14ac:dyDescent="0.2">
      <c r="B1061" s="186"/>
    </row>
    <row r="1062" spans="2:2" x14ac:dyDescent="0.2">
      <c r="B1062" s="186"/>
    </row>
    <row r="1063" spans="2:2" x14ac:dyDescent="0.2">
      <c r="B1063" s="186"/>
    </row>
    <row r="1064" spans="2:2" x14ac:dyDescent="0.2">
      <c r="B1064" s="186"/>
    </row>
    <row r="1065" spans="2:2" x14ac:dyDescent="0.2">
      <c r="B1065" s="186"/>
    </row>
    <row r="1066" spans="2:2" x14ac:dyDescent="0.2">
      <c r="B1066" s="186"/>
    </row>
    <row r="1067" spans="2:2" x14ac:dyDescent="0.2">
      <c r="B1067" s="186"/>
    </row>
    <row r="1068" spans="2:2" x14ac:dyDescent="0.2">
      <c r="B1068" s="186"/>
    </row>
    <row r="1069" spans="2:2" x14ac:dyDescent="0.2">
      <c r="B1069" s="186"/>
    </row>
    <row r="1070" spans="2:2" x14ac:dyDescent="0.2">
      <c r="B1070" s="186"/>
    </row>
    <row r="1071" spans="2:2" x14ac:dyDescent="0.2">
      <c r="B1071" s="186"/>
    </row>
    <row r="1072" spans="2:2" x14ac:dyDescent="0.2">
      <c r="B1072" s="186"/>
    </row>
    <row r="1073" spans="2:2" x14ac:dyDescent="0.2">
      <c r="B1073" s="186"/>
    </row>
    <row r="1074" spans="2:2" x14ac:dyDescent="0.2">
      <c r="B1074" s="186"/>
    </row>
    <row r="1075" spans="2:2" x14ac:dyDescent="0.2">
      <c r="B1075" s="186"/>
    </row>
    <row r="1076" spans="2:2" x14ac:dyDescent="0.2">
      <c r="B1076" s="186"/>
    </row>
    <row r="1077" spans="2:2" x14ac:dyDescent="0.2">
      <c r="B1077" s="186"/>
    </row>
    <row r="1078" spans="2:2" x14ac:dyDescent="0.2">
      <c r="B1078" s="186"/>
    </row>
    <row r="1079" spans="2:2" x14ac:dyDescent="0.2">
      <c r="B1079" s="186"/>
    </row>
    <row r="1080" spans="2:2" x14ac:dyDescent="0.2">
      <c r="B1080" s="186"/>
    </row>
    <row r="1081" spans="2:2" x14ac:dyDescent="0.2">
      <c r="B1081" s="186"/>
    </row>
    <row r="1082" spans="2:2" x14ac:dyDescent="0.2">
      <c r="B1082" s="186"/>
    </row>
    <row r="1083" spans="2:2" x14ac:dyDescent="0.2">
      <c r="B1083" s="186"/>
    </row>
    <row r="1084" spans="2:2" x14ac:dyDescent="0.2">
      <c r="B1084" s="186"/>
    </row>
    <row r="1085" spans="2:2" x14ac:dyDescent="0.2">
      <c r="B1085" s="186"/>
    </row>
    <row r="1086" spans="2:2" x14ac:dyDescent="0.2">
      <c r="B1086" s="186"/>
    </row>
    <row r="1087" spans="2:2" x14ac:dyDescent="0.2">
      <c r="B1087" s="186"/>
    </row>
    <row r="1088" spans="2:2" x14ac:dyDescent="0.2">
      <c r="B1088" s="186"/>
    </row>
    <row r="1089" spans="2:2" x14ac:dyDescent="0.2">
      <c r="B1089" s="186"/>
    </row>
    <row r="1090" spans="2:2" x14ac:dyDescent="0.2">
      <c r="B1090" s="186"/>
    </row>
    <row r="1091" spans="2:2" x14ac:dyDescent="0.2">
      <c r="B1091" s="186"/>
    </row>
    <row r="1092" spans="2:2" x14ac:dyDescent="0.2">
      <c r="B1092" s="186"/>
    </row>
    <row r="1093" spans="2:2" x14ac:dyDescent="0.2">
      <c r="B1093" s="186"/>
    </row>
    <row r="1094" spans="2:2" x14ac:dyDescent="0.2">
      <c r="B1094" s="186"/>
    </row>
    <row r="1095" spans="2:2" x14ac:dyDescent="0.2">
      <c r="B1095" s="186"/>
    </row>
    <row r="1096" spans="2:2" x14ac:dyDescent="0.2">
      <c r="B1096" s="186"/>
    </row>
    <row r="1097" spans="2:2" x14ac:dyDescent="0.2">
      <c r="B1097" s="186"/>
    </row>
    <row r="1098" spans="2:2" x14ac:dyDescent="0.2">
      <c r="B1098" s="186"/>
    </row>
    <row r="1099" spans="2:2" x14ac:dyDescent="0.2">
      <c r="B1099" s="186"/>
    </row>
    <row r="1100" spans="2:2" x14ac:dyDescent="0.2">
      <c r="B1100" s="186"/>
    </row>
    <row r="1101" spans="2:2" x14ac:dyDescent="0.2">
      <c r="B1101" s="186"/>
    </row>
    <row r="1102" spans="2:2" x14ac:dyDescent="0.2">
      <c r="B1102" s="186"/>
    </row>
    <row r="1103" spans="2:2" x14ac:dyDescent="0.2">
      <c r="B1103" s="186"/>
    </row>
    <row r="1104" spans="2:2" x14ac:dyDescent="0.2">
      <c r="B1104" s="186"/>
    </row>
    <row r="1105" spans="2:2" x14ac:dyDescent="0.2">
      <c r="B1105" s="186"/>
    </row>
    <row r="1106" spans="2:2" x14ac:dyDescent="0.2">
      <c r="B1106" s="186"/>
    </row>
    <row r="1107" spans="2:2" x14ac:dyDescent="0.2">
      <c r="B1107" s="186"/>
    </row>
    <row r="1108" spans="2:2" x14ac:dyDescent="0.2">
      <c r="B1108" s="186"/>
    </row>
    <row r="1109" spans="2:2" x14ac:dyDescent="0.2">
      <c r="B1109" s="186"/>
    </row>
    <row r="1110" spans="2:2" x14ac:dyDescent="0.2">
      <c r="B1110" s="186"/>
    </row>
    <row r="1111" spans="2:2" x14ac:dyDescent="0.2">
      <c r="B1111" s="186"/>
    </row>
    <row r="1112" spans="2:2" x14ac:dyDescent="0.2">
      <c r="B1112" s="186"/>
    </row>
    <row r="1113" spans="2:2" x14ac:dyDescent="0.2">
      <c r="B1113" s="186"/>
    </row>
    <row r="1114" spans="2:2" x14ac:dyDescent="0.2">
      <c r="B1114" s="186"/>
    </row>
    <row r="1115" spans="2:2" x14ac:dyDescent="0.2">
      <c r="B1115" s="186"/>
    </row>
    <row r="1116" spans="2:2" x14ac:dyDescent="0.2">
      <c r="B1116" s="186"/>
    </row>
    <row r="1117" spans="2:2" x14ac:dyDescent="0.2">
      <c r="B1117" s="186"/>
    </row>
    <row r="1118" spans="2:2" x14ac:dyDescent="0.2">
      <c r="B1118" s="186"/>
    </row>
    <row r="1119" spans="2:2" x14ac:dyDescent="0.2">
      <c r="B1119" s="186"/>
    </row>
    <row r="1120" spans="2:2" x14ac:dyDescent="0.2">
      <c r="B1120" s="186"/>
    </row>
    <row r="1121" spans="2:2" x14ac:dyDescent="0.2">
      <c r="B1121" s="186"/>
    </row>
    <row r="1122" spans="2:2" x14ac:dyDescent="0.2">
      <c r="B1122" s="186"/>
    </row>
    <row r="1123" spans="2:2" x14ac:dyDescent="0.2">
      <c r="B1123" s="186"/>
    </row>
    <row r="1124" spans="2:2" x14ac:dyDescent="0.2">
      <c r="B1124" s="186"/>
    </row>
    <row r="1125" spans="2:2" x14ac:dyDescent="0.2">
      <c r="B1125" s="186"/>
    </row>
    <row r="1126" spans="2:2" x14ac:dyDescent="0.2">
      <c r="B1126" s="186"/>
    </row>
    <row r="1127" spans="2:2" x14ac:dyDescent="0.2">
      <c r="B1127" s="186"/>
    </row>
    <row r="1128" spans="2:2" x14ac:dyDescent="0.2">
      <c r="B1128" s="186"/>
    </row>
    <row r="1129" spans="2:2" x14ac:dyDescent="0.2">
      <c r="B1129" s="186"/>
    </row>
    <row r="1130" spans="2:2" x14ac:dyDescent="0.2">
      <c r="B1130" s="186"/>
    </row>
    <row r="1131" spans="2:2" x14ac:dyDescent="0.2">
      <c r="B1131" s="186"/>
    </row>
    <row r="1132" spans="2:2" x14ac:dyDescent="0.2">
      <c r="B1132" s="186"/>
    </row>
    <row r="1133" spans="2:2" x14ac:dyDescent="0.2">
      <c r="B1133" s="186"/>
    </row>
    <row r="1134" spans="2:2" x14ac:dyDescent="0.2">
      <c r="B1134" s="186"/>
    </row>
    <row r="1135" spans="2:2" x14ac:dyDescent="0.2">
      <c r="B1135" s="186"/>
    </row>
    <row r="1136" spans="2:2" x14ac:dyDescent="0.2">
      <c r="B1136" s="186"/>
    </row>
    <row r="1137" spans="2:2" x14ac:dyDescent="0.2">
      <c r="B1137" s="186"/>
    </row>
    <row r="1138" spans="2:2" x14ac:dyDescent="0.2">
      <c r="B1138" s="186"/>
    </row>
    <row r="1139" spans="2:2" x14ac:dyDescent="0.2">
      <c r="B1139" s="186"/>
    </row>
    <row r="1140" spans="2:2" x14ac:dyDescent="0.2">
      <c r="B1140" s="186"/>
    </row>
    <row r="1141" spans="2:2" x14ac:dyDescent="0.2">
      <c r="B1141" s="186"/>
    </row>
    <row r="1142" spans="2:2" x14ac:dyDescent="0.2">
      <c r="B1142" s="186"/>
    </row>
    <row r="1143" spans="2:2" x14ac:dyDescent="0.2">
      <c r="B1143" s="186"/>
    </row>
    <row r="1144" spans="2:2" x14ac:dyDescent="0.2">
      <c r="B1144" s="186"/>
    </row>
    <row r="1145" spans="2:2" x14ac:dyDescent="0.2">
      <c r="B1145" s="186"/>
    </row>
    <row r="1146" spans="2:2" x14ac:dyDescent="0.2">
      <c r="B1146" s="186"/>
    </row>
    <row r="1147" spans="2:2" x14ac:dyDescent="0.2">
      <c r="B1147" s="186"/>
    </row>
    <row r="1148" spans="2:2" x14ac:dyDescent="0.2">
      <c r="B1148" s="186"/>
    </row>
    <row r="1149" spans="2:2" x14ac:dyDescent="0.2">
      <c r="B1149" s="186"/>
    </row>
    <row r="1150" spans="2:2" x14ac:dyDescent="0.2">
      <c r="B1150" s="186"/>
    </row>
    <row r="1151" spans="2:2" x14ac:dyDescent="0.2">
      <c r="B1151" s="186"/>
    </row>
    <row r="1152" spans="2:2" x14ac:dyDescent="0.2">
      <c r="B1152" s="186"/>
    </row>
    <row r="1153" spans="2:2" x14ac:dyDescent="0.2">
      <c r="B1153" s="186"/>
    </row>
    <row r="1154" spans="2:2" x14ac:dyDescent="0.2">
      <c r="B1154" s="186"/>
    </row>
    <row r="1155" spans="2:2" x14ac:dyDescent="0.2">
      <c r="B1155" s="186"/>
    </row>
    <row r="1156" spans="2:2" x14ac:dyDescent="0.2">
      <c r="B1156" s="186"/>
    </row>
    <row r="1157" spans="2:2" x14ac:dyDescent="0.2">
      <c r="B1157" s="186"/>
    </row>
    <row r="1158" spans="2:2" x14ac:dyDescent="0.2">
      <c r="B1158" s="186"/>
    </row>
    <row r="1159" spans="2:2" x14ac:dyDescent="0.2">
      <c r="B1159" s="186"/>
    </row>
    <row r="1160" spans="2:2" x14ac:dyDescent="0.2">
      <c r="B1160" s="186"/>
    </row>
    <row r="1161" spans="2:2" x14ac:dyDescent="0.2">
      <c r="B1161" s="186"/>
    </row>
    <row r="1162" spans="2:2" x14ac:dyDescent="0.2">
      <c r="B1162" s="186"/>
    </row>
    <row r="1163" spans="2:2" x14ac:dyDescent="0.2">
      <c r="B1163" s="186"/>
    </row>
    <row r="1164" spans="2:2" x14ac:dyDescent="0.2">
      <c r="B1164" s="186"/>
    </row>
    <row r="1165" spans="2:2" x14ac:dyDescent="0.2">
      <c r="B1165" s="186"/>
    </row>
    <row r="1166" spans="2:2" x14ac:dyDescent="0.2">
      <c r="B1166" s="186"/>
    </row>
    <row r="1167" spans="2:2" x14ac:dyDescent="0.2">
      <c r="B1167" s="186"/>
    </row>
    <row r="1168" spans="2:2" x14ac:dyDescent="0.2">
      <c r="B1168" s="186"/>
    </row>
    <row r="1169" spans="2:2" x14ac:dyDescent="0.2">
      <c r="B1169" s="186"/>
    </row>
    <row r="1170" spans="2:2" x14ac:dyDescent="0.2">
      <c r="B1170" s="186"/>
    </row>
    <row r="1171" spans="2:2" x14ac:dyDescent="0.2">
      <c r="B1171" s="186"/>
    </row>
    <row r="1172" spans="2:2" x14ac:dyDescent="0.2">
      <c r="B1172" s="186"/>
    </row>
    <row r="1173" spans="2:2" x14ac:dyDescent="0.2">
      <c r="B1173" s="186"/>
    </row>
    <row r="1174" spans="2:2" x14ac:dyDescent="0.2">
      <c r="B1174" s="186"/>
    </row>
    <row r="1175" spans="2:2" x14ac:dyDescent="0.2">
      <c r="B1175" s="186"/>
    </row>
    <row r="1176" spans="2:2" x14ac:dyDescent="0.2">
      <c r="B1176" s="186"/>
    </row>
    <row r="1177" spans="2:2" x14ac:dyDescent="0.2">
      <c r="B1177" s="186"/>
    </row>
    <row r="1178" spans="2:2" x14ac:dyDescent="0.2">
      <c r="B1178" s="186"/>
    </row>
    <row r="1179" spans="2:2" x14ac:dyDescent="0.2">
      <c r="B1179" s="186"/>
    </row>
    <row r="1180" spans="2:2" x14ac:dyDescent="0.2">
      <c r="B1180" s="186"/>
    </row>
    <row r="1181" spans="2:2" x14ac:dyDescent="0.2">
      <c r="B1181" s="186"/>
    </row>
    <row r="1182" spans="2:2" x14ac:dyDescent="0.2">
      <c r="B1182" s="186"/>
    </row>
    <row r="1183" spans="2:2" x14ac:dyDescent="0.2">
      <c r="B1183" s="186"/>
    </row>
    <row r="1184" spans="2:2" x14ac:dyDescent="0.2">
      <c r="B1184" s="186"/>
    </row>
    <row r="1185" spans="2:2" x14ac:dyDescent="0.2">
      <c r="B1185" s="186"/>
    </row>
    <row r="1186" spans="2:2" x14ac:dyDescent="0.2">
      <c r="B1186" s="186"/>
    </row>
    <row r="1187" spans="2:2" x14ac:dyDescent="0.2">
      <c r="B1187" s="186"/>
    </row>
    <row r="1188" spans="2:2" x14ac:dyDescent="0.2">
      <c r="B1188" s="186"/>
    </row>
    <row r="1189" spans="2:2" x14ac:dyDescent="0.2">
      <c r="B1189" s="186"/>
    </row>
    <row r="1190" spans="2:2" x14ac:dyDescent="0.2">
      <c r="B1190" s="186"/>
    </row>
    <row r="1191" spans="2:2" x14ac:dyDescent="0.2">
      <c r="B1191" s="186"/>
    </row>
    <row r="1192" spans="2:2" x14ac:dyDescent="0.2">
      <c r="B1192" s="186"/>
    </row>
    <row r="1193" spans="2:2" x14ac:dyDescent="0.2">
      <c r="B1193" s="186"/>
    </row>
    <row r="1194" spans="2:2" x14ac:dyDescent="0.2">
      <c r="B1194" s="186"/>
    </row>
    <row r="1195" spans="2:2" x14ac:dyDescent="0.2">
      <c r="B1195" s="186"/>
    </row>
    <row r="1196" spans="2:2" x14ac:dyDescent="0.2">
      <c r="B1196" s="186"/>
    </row>
    <row r="1197" spans="2:2" x14ac:dyDescent="0.2">
      <c r="B1197" s="186"/>
    </row>
    <row r="1198" spans="2:2" x14ac:dyDescent="0.2">
      <c r="B1198" s="186"/>
    </row>
    <row r="1199" spans="2:2" x14ac:dyDescent="0.2">
      <c r="B1199" s="186"/>
    </row>
    <row r="1200" spans="2:2" x14ac:dyDescent="0.2">
      <c r="B1200" s="186"/>
    </row>
    <row r="1201" spans="2:2" x14ac:dyDescent="0.2">
      <c r="B1201" s="186"/>
    </row>
    <row r="1202" spans="2:2" x14ac:dyDescent="0.2">
      <c r="B1202" s="186"/>
    </row>
    <row r="1203" spans="2:2" x14ac:dyDescent="0.2">
      <c r="B1203" s="186"/>
    </row>
    <row r="1204" spans="2:2" x14ac:dyDescent="0.2">
      <c r="B1204" s="186"/>
    </row>
    <row r="1205" spans="2:2" x14ac:dyDescent="0.2">
      <c r="B1205" s="186"/>
    </row>
    <row r="1206" spans="2:2" x14ac:dyDescent="0.2">
      <c r="B1206" s="186"/>
    </row>
    <row r="1207" spans="2:2" x14ac:dyDescent="0.2">
      <c r="B1207" s="186"/>
    </row>
    <row r="1208" spans="2:2" x14ac:dyDescent="0.2">
      <c r="B1208" s="186"/>
    </row>
    <row r="1209" spans="2:2" x14ac:dyDescent="0.2">
      <c r="B1209" s="186"/>
    </row>
    <row r="1210" spans="2:2" x14ac:dyDescent="0.2">
      <c r="B1210" s="186"/>
    </row>
    <row r="1211" spans="2:2" x14ac:dyDescent="0.2">
      <c r="B1211" s="186"/>
    </row>
    <row r="1212" spans="2:2" x14ac:dyDescent="0.2">
      <c r="B1212" s="186"/>
    </row>
    <row r="1213" spans="2:2" x14ac:dyDescent="0.2">
      <c r="B1213" s="186"/>
    </row>
    <row r="1214" spans="2:2" x14ac:dyDescent="0.2">
      <c r="B1214" s="186"/>
    </row>
    <row r="1215" spans="2:2" x14ac:dyDescent="0.2">
      <c r="B1215" s="186"/>
    </row>
    <row r="1216" spans="2:2" x14ac:dyDescent="0.2">
      <c r="B1216" s="186"/>
    </row>
    <row r="1217" spans="2:2" x14ac:dyDescent="0.2">
      <c r="B1217" s="186"/>
    </row>
    <row r="1218" spans="2:2" x14ac:dyDescent="0.2">
      <c r="B1218" s="186"/>
    </row>
    <row r="1219" spans="2:2" x14ac:dyDescent="0.2">
      <c r="B1219" s="186"/>
    </row>
    <row r="1220" spans="2:2" x14ac:dyDescent="0.2">
      <c r="B1220" s="186"/>
    </row>
    <row r="1221" spans="2:2" x14ac:dyDescent="0.2">
      <c r="B1221" s="186"/>
    </row>
    <row r="1222" spans="2:2" x14ac:dyDescent="0.2">
      <c r="B1222" s="186"/>
    </row>
    <row r="1223" spans="2:2" x14ac:dyDescent="0.2">
      <c r="B1223" s="186"/>
    </row>
    <row r="1224" spans="2:2" x14ac:dyDescent="0.2">
      <c r="B1224" s="186"/>
    </row>
    <row r="1225" spans="2:2" x14ac:dyDescent="0.2">
      <c r="B1225" s="186"/>
    </row>
    <row r="1226" spans="2:2" x14ac:dyDescent="0.2">
      <c r="B1226" s="186"/>
    </row>
    <row r="1227" spans="2:2" x14ac:dyDescent="0.2">
      <c r="B1227" s="186"/>
    </row>
    <row r="1228" spans="2:2" x14ac:dyDescent="0.2">
      <c r="B1228" s="186"/>
    </row>
    <row r="1229" spans="2:2" x14ac:dyDescent="0.2">
      <c r="B1229" s="186"/>
    </row>
    <row r="1230" spans="2:2" x14ac:dyDescent="0.2">
      <c r="B1230" s="186"/>
    </row>
    <row r="1231" spans="2:2" x14ac:dyDescent="0.2">
      <c r="B1231" s="186"/>
    </row>
    <row r="1232" spans="2:2" x14ac:dyDescent="0.2">
      <c r="B1232" s="186"/>
    </row>
    <row r="1233" spans="2:2" x14ac:dyDescent="0.2">
      <c r="B1233" s="186"/>
    </row>
    <row r="1234" spans="2:2" x14ac:dyDescent="0.2">
      <c r="B1234" s="186"/>
    </row>
    <row r="1235" spans="2:2" x14ac:dyDescent="0.2">
      <c r="B1235" s="186"/>
    </row>
    <row r="1236" spans="2:2" x14ac:dyDescent="0.2">
      <c r="B1236" s="186"/>
    </row>
    <row r="1237" spans="2:2" x14ac:dyDescent="0.2">
      <c r="B1237" s="186"/>
    </row>
    <row r="1238" spans="2:2" x14ac:dyDescent="0.2">
      <c r="B1238" s="186"/>
    </row>
    <row r="1239" spans="2:2" x14ac:dyDescent="0.2">
      <c r="B1239" s="186"/>
    </row>
    <row r="1240" spans="2:2" x14ac:dyDescent="0.2">
      <c r="B1240" s="186"/>
    </row>
    <row r="1241" spans="2:2" x14ac:dyDescent="0.2">
      <c r="B1241" s="186"/>
    </row>
    <row r="1242" spans="2:2" x14ac:dyDescent="0.2">
      <c r="B1242" s="186"/>
    </row>
    <row r="1243" spans="2:2" x14ac:dyDescent="0.2">
      <c r="B1243" s="186"/>
    </row>
    <row r="1244" spans="2:2" x14ac:dyDescent="0.2">
      <c r="B1244" s="186"/>
    </row>
    <row r="1245" spans="2:2" x14ac:dyDescent="0.2">
      <c r="B1245" s="186"/>
    </row>
    <row r="1246" spans="2:2" x14ac:dyDescent="0.2">
      <c r="B1246" s="186"/>
    </row>
    <row r="1247" spans="2:2" x14ac:dyDescent="0.2">
      <c r="B1247" s="186"/>
    </row>
    <row r="1248" spans="2:2" x14ac:dyDescent="0.2">
      <c r="B1248" s="186"/>
    </row>
    <row r="1249" spans="2:2" x14ac:dyDescent="0.2">
      <c r="B1249" s="186"/>
    </row>
    <row r="1250" spans="2:2" x14ac:dyDescent="0.2">
      <c r="B1250" s="186"/>
    </row>
    <row r="1251" spans="2:2" x14ac:dyDescent="0.2">
      <c r="B1251" s="186"/>
    </row>
    <row r="1252" spans="2:2" x14ac:dyDescent="0.2">
      <c r="B1252" s="186"/>
    </row>
    <row r="1253" spans="2:2" x14ac:dyDescent="0.2">
      <c r="B1253" s="186"/>
    </row>
    <row r="1254" spans="2:2" x14ac:dyDescent="0.2">
      <c r="B1254" s="186"/>
    </row>
    <row r="1255" spans="2:2" x14ac:dyDescent="0.2">
      <c r="B1255" s="186"/>
    </row>
    <row r="1256" spans="2:2" x14ac:dyDescent="0.2">
      <c r="B1256" s="186"/>
    </row>
    <row r="1257" spans="2:2" x14ac:dyDescent="0.2">
      <c r="B1257" s="186"/>
    </row>
    <row r="1258" spans="2:2" x14ac:dyDescent="0.2">
      <c r="B1258" s="186"/>
    </row>
    <row r="1259" spans="2:2" x14ac:dyDescent="0.2">
      <c r="B1259" s="186"/>
    </row>
    <row r="1260" spans="2:2" x14ac:dyDescent="0.2">
      <c r="B1260" s="186"/>
    </row>
    <row r="1261" spans="2:2" x14ac:dyDescent="0.2">
      <c r="B1261" s="186"/>
    </row>
    <row r="1262" spans="2:2" x14ac:dyDescent="0.2">
      <c r="B1262" s="186"/>
    </row>
    <row r="1263" spans="2:2" x14ac:dyDescent="0.2">
      <c r="B1263" s="186"/>
    </row>
    <row r="1264" spans="2:2" x14ac:dyDescent="0.2">
      <c r="B1264" s="186"/>
    </row>
    <row r="1265" spans="2:2" x14ac:dyDescent="0.2">
      <c r="B1265" s="186"/>
    </row>
    <row r="1266" spans="2:2" x14ac:dyDescent="0.2">
      <c r="B1266" s="186"/>
    </row>
    <row r="1267" spans="2:2" x14ac:dyDescent="0.2">
      <c r="B1267" s="186"/>
    </row>
    <row r="1268" spans="2:2" x14ac:dyDescent="0.2">
      <c r="B1268" s="186"/>
    </row>
    <row r="1269" spans="2:2" x14ac:dyDescent="0.2">
      <c r="B1269" s="186"/>
    </row>
    <row r="1270" spans="2:2" x14ac:dyDescent="0.2">
      <c r="B1270" s="186"/>
    </row>
    <row r="1271" spans="2:2" x14ac:dyDescent="0.2">
      <c r="B1271" s="186"/>
    </row>
    <row r="1272" spans="2:2" x14ac:dyDescent="0.2">
      <c r="B1272" s="186"/>
    </row>
    <row r="1273" spans="2:2" x14ac:dyDescent="0.2">
      <c r="B1273" s="186"/>
    </row>
    <row r="1274" spans="2:2" x14ac:dyDescent="0.2">
      <c r="B1274" s="186"/>
    </row>
    <row r="1275" spans="2:2" x14ac:dyDescent="0.2">
      <c r="B1275" s="186"/>
    </row>
    <row r="1276" spans="2:2" x14ac:dyDescent="0.2">
      <c r="B1276" s="186"/>
    </row>
    <row r="1277" spans="2:2" x14ac:dyDescent="0.2">
      <c r="B1277" s="186"/>
    </row>
    <row r="1278" spans="2:2" x14ac:dyDescent="0.2">
      <c r="B1278" s="186"/>
    </row>
    <row r="1279" spans="2:2" x14ac:dyDescent="0.2">
      <c r="B1279" s="186"/>
    </row>
    <row r="1280" spans="2:2" x14ac:dyDescent="0.2">
      <c r="B1280" s="186"/>
    </row>
    <row r="1281" spans="2:2" x14ac:dyDescent="0.2">
      <c r="B1281" s="186"/>
    </row>
    <row r="1282" spans="2:2" x14ac:dyDescent="0.2">
      <c r="B1282" s="186"/>
    </row>
    <row r="1283" spans="2:2" x14ac:dyDescent="0.2">
      <c r="B1283" s="186"/>
    </row>
    <row r="1284" spans="2:2" x14ac:dyDescent="0.2">
      <c r="B1284" s="186"/>
    </row>
    <row r="1285" spans="2:2" x14ac:dyDescent="0.2">
      <c r="B1285" s="186"/>
    </row>
    <row r="1286" spans="2:2" x14ac:dyDescent="0.2">
      <c r="B1286" s="186"/>
    </row>
    <row r="1287" spans="2:2" x14ac:dyDescent="0.2">
      <c r="B1287" s="186"/>
    </row>
    <row r="1288" spans="2:2" x14ac:dyDescent="0.2">
      <c r="B1288" s="186"/>
    </row>
    <row r="1289" spans="2:2" x14ac:dyDescent="0.2">
      <c r="B1289" s="186"/>
    </row>
    <row r="1290" spans="2:2" x14ac:dyDescent="0.2">
      <c r="B1290" s="186"/>
    </row>
    <row r="1291" spans="2:2" x14ac:dyDescent="0.2">
      <c r="B1291" s="186"/>
    </row>
    <row r="1292" spans="2:2" x14ac:dyDescent="0.2">
      <c r="B1292" s="186"/>
    </row>
    <row r="1293" spans="2:2" x14ac:dyDescent="0.2">
      <c r="B1293" s="186"/>
    </row>
    <row r="1294" spans="2:2" x14ac:dyDescent="0.2">
      <c r="B1294" s="186"/>
    </row>
    <row r="1295" spans="2:2" x14ac:dyDescent="0.2">
      <c r="B1295" s="186"/>
    </row>
    <row r="1296" spans="2:2" x14ac:dyDescent="0.2">
      <c r="B1296" s="186"/>
    </row>
    <row r="1297" spans="2:2" x14ac:dyDescent="0.2">
      <c r="B1297" s="186"/>
    </row>
    <row r="1298" spans="2:2" x14ac:dyDescent="0.2">
      <c r="B1298" s="186"/>
    </row>
    <row r="1299" spans="2:2" x14ac:dyDescent="0.2">
      <c r="B1299" s="186"/>
    </row>
    <row r="1300" spans="2:2" x14ac:dyDescent="0.2">
      <c r="B1300" s="186"/>
    </row>
    <row r="1301" spans="2:2" x14ac:dyDescent="0.2">
      <c r="B1301" s="186"/>
    </row>
    <row r="1302" spans="2:2" x14ac:dyDescent="0.2">
      <c r="B1302" s="186"/>
    </row>
    <row r="1303" spans="2:2" x14ac:dyDescent="0.2">
      <c r="B1303" s="186"/>
    </row>
    <row r="1304" spans="2:2" x14ac:dyDescent="0.2">
      <c r="B1304" s="186"/>
    </row>
    <row r="1305" spans="2:2" x14ac:dyDescent="0.2">
      <c r="B1305" s="186"/>
    </row>
    <row r="1306" spans="2:2" x14ac:dyDescent="0.2">
      <c r="B1306" s="186"/>
    </row>
    <row r="1307" spans="2:2" x14ac:dyDescent="0.2">
      <c r="B1307" s="186"/>
    </row>
    <row r="1308" spans="2:2" x14ac:dyDescent="0.2">
      <c r="B1308" s="186"/>
    </row>
    <row r="1309" spans="2:2" x14ac:dyDescent="0.2">
      <c r="B1309" s="186"/>
    </row>
    <row r="1310" spans="2:2" x14ac:dyDescent="0.2">
      <c r="B1310" s="186"/>
    </row>
    <row r="1311" spans="2:2" x14ac:dyDescent="0.2">
      <c r="B1311" s="186"/>
    </row>
    <row r="1312" spans="2:2" x14ac:dyDescent="0.2">
      <c r="B1312" s="186"/>
    </row>
    <row r="1313" spans="2:2" x14ac:dyDescent="0.2">
      <c r="B1313" s="186"/>
    </row>
    <row r="1314" spans="2:2" x14ac:dyDescent="0.2">
      <c r="B1314" s="186"/>
    </row>
    <row r="1315" spans="2:2" x14ac:dyDescent="0.2">
      <c r="B1315" s="186"/>
    </row>
    <row r="1316" spans="2:2" x14ac:dyDescent="0.2">
      <c r="B1316" s="186"/>
    </row>
    <row r="1317" spans="2:2" x14ac:dyDescent="0.2">
      <c r="B1317" s="186"/>
    </row>
    <row r="1318" spans="2:2" x14ac:dyDescent="0.2">
      <c r="B1318" s="186"/>
    </row>
    <row r="1319" spans="2:2" x14ac:dyDescent="0.2">
      <c r="B1319" s="186"/>
    </row>
    <row r="1320" spans="2:2" x14ac:dyDescent="0.2">
      <c r="B1320" s="186"/>
    </row>
    <row r="1321" spans="2:2" x14ac:dyDescent="0.2">
      <c r="B1321" s="186"/>
    </row>
    <row r="1322" spans="2:2" x14ac:dyDescent="0.2">
      <c r="B1322" s="186"/>
    </row>
    <row r="1323" spans="2:2" x14ac:dyDescent="0.2">
      <c r="B1323" s="186"/>
    </row>
    <row r="1324" spans="2:2" x14ac:dyDescent="0.2">
      <c r="B1324" s="186"/>
    </row>
    <row r="1325" spans="2:2" x14ac:dyDescent="0.2">
      <c r="B1325" s="186"/>
    </row>
    <row r="1326" spans="2:2" x14ac:dyDescent="0.2">
      <c r="B1326" s="186"/>
    </row>
    <row r="1327" spans="2:2" x14ac:dyDescent="0.2">
      <c r="B1327" s="186"/>
    </row>
    <row r="1328" spans="2:2" x14ac:dyDescent="0.2">
      <c r="B1328" s="186"/>
    </row>
    <row r="1329" spans="2:2" x14ac:dyDescent="0.2">
      <c r="B1329" s="186"/>
    </row>
    <row r="1330" spans="2:2" x14ac:dyDescent="0.2">
      <c r="B1330" s="186"/>
    </row>
    <row r="1331" spans="2:2" x14ac:dyDescent="0.2">
      <c r="B1331" s="186"/>
    </row>
    <row r="1332" spans="2:2" x14ac:dyDescent="0.2">
      <c r="B1332" s="186"/>
    </row>
    <row r="1333" spans="2:2" x14ac:dyDescent="0.2">
      <c r="B1333" s="186"/>
    </row>
    <row r="1334" spans="2:2" x14ac:dyDescent="0.2">
      <c r="B1334" s="186"/>
    </row>
    <row r="1335" spans="2:2" x14ac:dyDescent="0.2">
      <c r="B1335" s="186"/>
    </row>
    <row r="1336" spans="2:2" x14ac:dyDescent="0.2">
      <c r="B1336" s="186"/>
    </row>
    <row r="1337" spans="2:2" x14ac:dyDescent="0.2">
      <c r="B1337" s="186"/>
    </row>
    <row r="1338" spans="2:2" x14ac:dyDescent="0.2">
      <c r="B1338" s="186"/>
    </row>
    <row r="1339" spans="2:2" x14ac:dyDescent="0.2">
      <c r="B1339" s="186"/>
    </row>
    <row r="1340" spans="2:2" x14ac:dyDescent="0.2">
      <c r="B1340" s="186"/>
    </row>
    <row r="1341" spans="2:2" x14ac:dyDescent="0.2">
      <c r="B1341" s="186"/>
    </row>
    <row r="1342" spans="2:2" x14ac:dyDescent="0.2">
      <c r="B1342" s="186"/>
    </row>
    <row r="1343" spans="2:2" x14ac:dyDescent="0.2">
      <c r="B1343" s="186"/>
    </row>
    <row r="1344" spans="2:2" x14ac:dyDescent="0.2">
      <c r="B1344" s="186"/>
    </row>
    <row r="1345" spans="2:2" x14ac:dyDescent="0.2">
      <c r="B1345" s="186"/>
    </row>
    <row r="1346" spans="2:2" x14ac:dyDescent="0.2">
      <c r="B1346" s="186"/>
    </row>
    <row r="1347" spans="2:2" x14ac:dyDescent="0.2">
      <c r="B1347" s="186"/>
    </row>
    <row r="1348" spans="2:2" x14ac:dyDescent="0.2">
      <c r="B1348" s="186"/>
    </row>
    <row r="1349" spans="2:2" x14ac:dyDescent="0.2">
      <c r="B1349" s="186"/>
    </row>
    <row r="1350" spans="2:2" x14ac:dyDescent="0.2">
      <c r="B1350" s="186"/>
    </row>
    <row r="1351" spans="2:2" x14ac:dyDescent="0.2">
      <c r="B1351" s="186"/>
    </row>
    <row r="1352" spans="2:2" x14ac:dyDescent="0.2">
      <c r="B1352" s="186"/>
    </row>
    <row r="1353" spans="2:2" x14ac:dyDescent="0.2">
      <c r="B1353" s="186"/>
    </row>
    <row r="1354" spans="2:2" x14ac:dyDescent="0.2">
      <c r="B1354" s="186"/>
    </row>
    <row r="1355" spans="2:2" x14ac:dyDescent="0.2">
      <c r="B1355" s="186"/>
    </row>
    <row r="1356" spans="2:2" x14ac:dyDescent="0.2">
      <c r="B1356" s="186"/>
    </row>
    <row r="1357" spans="2:2" x14ac:dyDescent="0.2">
      <c r="B1357" s="186"/>
    </row>
    <row r="1358" spans="2:2" x14ac:dyDescent="0.2">
      <c r="B1358" s="186"/>
    </row>
    <row r="1359" spans="2:2" x14ac:dyDescent="0.2">
      <c r="B1359" s="186"/>
    </row>
    <row r="1360" spans="2:2" x14ac:dyDescent="0.2">
      <c r="B1360" s="186"/>
    </row>
    <row r="1361" spans="2:2" x14ac:dyDescent="0.2">
      <c r="B1361" s="186"/>
    </row>
    <row r="1362" spans="2:2" x14ac:dyDescent="0.2">
      <c r="B1362" s="186"/>
    </row>
    <row r="1363" spans="2:2" x14ac:dyDescent="0.2">
      <c r="B1363" s="186"/>
    </row>
    <row r="1364" spans="2:2" x14ac:dyDescent="0.2">
      <c r="B1364" s="186"/>
    </row>
    <row r="1365" spans="2:2" x14ac:dyDescent="0.2">
      <c r="B1365" s="186"/>
    </row>
    <row r="1366" spans="2:2" x14ac:dyDescent="0.2">
      <c r="B1366" s="186"/>
    </row>
    <row r="1367" spans="2:2" x14ac:dyDescent="0.2">
      <c r="B1367" s="186"/>
    </row>
    <row r="1368" spans="2:2" x14ac:dyDescent="0.2">
      <c r="B1368" s="186"/>
    </row>
    <row r="1369" spans="2:2" x14ac:dyDescent="0.2">
      <c r="B1369" s="186"/>
    </row>
    <row r="1370" spans="2:2" x14ac:dyDescent="0.2">
      <c r="B1370" s="186"/>
    </row>
    <row r="1371" spans="2:2" x14ac:dyDescent="0.2">
      <c r="B1371" s="186"/>
    </row>
    <row r="1372" spans="2:2" x14ac:dyDescent="0.2">
      <c r="B1372" s="186"/>
    </row>
    <row r="1373" spans="2:2" x14ac:dyDescent="0.2">
      <c r="B1373" s="186"/>
    </row>
    <row r="1374" spans="2:2" x14ac:dyDescent="0.2">
      <c r="B1374" s="186"/>
    </row>
    <row r="1375" spans="2:2" x14ac:dyDescent="0.2">
      <c r="B1375" s="186"/>
    </row>
    <row r="1376" spans="2:2" x14ac:dyDescent="0.2">
      <c r="B1376" s="186"/>
    </row>
    <row r="1377" spans="2:2" x14ac:dyDescent="0.2">
      <c r="B1377" s="186"/>
    </row>
    <row r="1378" spans="2:2" x14ac:dyDescent="0.2">
      <c r="B1378" s="186"/>
    </row>
    <row r="1379" spans="2:2" x14ac:dyDescent="0.2">
      <c r="B1379" s="186"/>
    </row>
    <row r="1380" spans="2:2" x14ac:dyDescent="0.2">
      <c r="B1380" s="186"/>
    </row>
    <row r="1381" spans="2:2" x14ac:dyDescent="0.2">
      <c r="B1381" s="186"/>
    </row>
    <row r="1382" spans="2:2" x14ac:dyDescent="0.2">
      <c r="B1382" s="186"/>
    </row>
    <row r="1383" spans="2:2" x14ac:dyDescent="0.2">
      <c r="B1383" s="186"/>
    </row>
    <row r="1384" spans="2:2" x14ac:dyDescent="0.2">
      <c r="B1384" s="186"/>
    </row>
    <row r="1385" spans="2:2" x14ac:dyDescent="0.2">
      <c r="B1385" s="186"/>
    </row>
    <row r="1386" spans="2:2" x14ac:dyDescent="0.2">
      <c r="B1386" s="186"/>
    </row>
    <row r="1387" spans="2:2" x14ac:dyDescent="0.2">
      <c r="B1387" s="186"/>
    </row>
    <row r="1388" spans="2:2" x14ac:dyDescent="0.2">
      <c r="B1388" s="186"/>
    </row>
    <row r="1389" spans="2:2" x14ac:dyDescent="0.2">
      <c r="B1389" s="186"/>
    </row>
    <row r="1390" spans="2:2" x14ac:dyDescent="0.2">
      <c r="B1390" s="186"/>
    </row>
    <row r="1391" spans="2:2" x14ac:dyDescent="0.2">
      <c r="B1391" s="186"/>
    </row>
    <row r="1392" spans="2:2" x14ac:dyDescent="0.2">
      <c r="B1392" s="186"/>
    </row>
    <row r="1393" spans="2:2" x14ac:dyDescent="0.2">
      <c r="B1393" s="186"/>
    </row>
    <row r="1394" spans="2:2" x14ac:dyDescent="0.2">
      <c r="B1394" s="186"/>
    </row>
    <row r="1395" spans="2:2" x14ac:dyDescent="0.2">
      <c r="B1395" s="186"/>
    </row>
    <row r="1396" spans="2:2" x14ac:dyDescent="0.2">
      <c r="B1396" s="186"/>
    </row>
    <row r="1397" spans="2:2" x14ac:dyDescent="0.2">
      <c r="B1397" s="186"/>
    </row>
    <row r="1398" spans="2:2" x14ac:dyDescent="0.2">
      <c r="B1398" s="186"/>
    </row>
    <row r="1399" spans="2:2" x14ac:dyDescent="0.2">
      <c r="B1399" s="186"/>
    </row>
    <row r="1400" spans="2:2" x14ac:dyDescent="0.2">
      <c r="B1400" s="186"/>
    </row>
    <row r="1401" spans="2:2" x14ac:dyDescent="0.2">
      <c r="B1401" s="186"/>
    </row>
    <row r="1402" spans="2:2" x14ac:dyDescent="0.2">
      <c r="B1402" s="186"/>
    </row>
    <row r="1403" spans="2:2" x14ac:dyDescent="0.2">
      <c r="B1403" s="186"/>
    </row>
    <row r="1404" spans="2:2" x14ac:dyDescent="0.2">
      <c r="B1404" s="186"/>
    </row>
    <row r="1405" spans="2:2" x14ac:dyDescent="0.2">
      <c r="B1405" s="186"/>
    </row>
    <row r="1406" spans="2:2" x14ac:dyDescent="0.2">
      <c r="B1406" s="186"/>
    </row>
    <row r="1407" spans="2:2" x14ac:dyDescent="0.2">
      <c r="B1407" s="186"/>
    </row>
    <row r="1408" spans="2:2" x14ac:dyDescent="0.2">
      <c r="B1408" s="186"/>
    </row>
    <row r="1409" spans="2:2" x14ac:dyDescent="0.2">
      <c r="B1409" s="186"/>
    </row>
    <row r="1410" spans="2:2" x14ac:dyDescent="0.2">
      <c r="B1410" s="186"/>
    </row>
    <row r="1411" spans="2:2" x14ac:dyDescent="0.2">
      <c r="B1411" s="186"/>
    </row>
    <row r="1412" spans="2:2" x14ac:dyDescent="0.2">
      <c r="B1412" s="186"/>
    </row>
    <row r="1413" spans="2:2" x14ac:dyDescent="0.2">
      <c r="B1413" s="186"/>
    </row>
    <row r="1414" spans="2:2" x14ac:dyDescent="0.2">
      <c r="B1414" s="186"/>
    </row>
    <row r="1415" spans="2:2" x14ac:dyDescent="0.2">
      <c r="B1415" s="186"/>
    </row>
    <row r="1416" spans="2:2" x14ac:dyDescent="0.2">
      <c r="B1416" s="186"/>
    </row>
    <row r="1417" spans="2:2" x14ac:dyDescent="0.2">
      <c r="B1417" s="186"/>
    </row>
    <row r="1418" spans="2:2" x14ac:dyDescent="0.2">
      <c r="B1418" s="186"/>
    </row>
    <row r="1419" spans="2:2" x14ac:dyDescent="0.2">
      <c r="B1419" s="186"/>
    </row>
    <row r="1420" spans="2:2" x14ac:dyDescent="0.2">
      <c r="B1420" s="186"/>
    </row>
    <row r="1421" spans="2:2" x14ac:dyDescent="0.2">
      <c r="B1421" s="186"/>
    </row>
    <row r="1422" spans="2:2" x14ac:dyDescent="0.2">
      <c r="B1422" s="186"/>
    </row>
    <row r="1423" spans="2:2" x14ac:dyDescent="0.2">
      <c r="B1423" s="186"/>
    </row>
    <row r="1424" spans="2:2" x14ac:dyDescent="0.2">
      <c r="B1424" s="186"/>
    </row>
    <row r="1425" spans="2:2" x14ac:dyDescent="0.2">
      <c r="B1425" s="186"/>
    </row>
    <row r="1426" spans="2:2" x14ac:dyDescent="0.2">
      <c r="B1426" s="186"/>
    </row>
    <row r="1427" spans="2:2" x14ac:dyDescent="0.2">
      <c r="B1427" s="186"/>
    </row>
    <row r="1428" spans="2:2" x14ac:dyDescent="0.2">
      <c r="B1428" s="186"/>
    </row>
    <row r="1429" spans="2:2" x14ac:dyDescent="0.2">
      <c r="B1429" s="186"/>
    </row>
    <row r="1430" spans="2:2" x14ac:dyDescent="0.2">
      <c r="B1430" s="186"/>
    </row>
    <row r="1431" spans="2:2" x14ac:dyDescent="0.2">
      <c r="B1431" s="186"/>
    </row>
    <row r="1432" spans="2:2" x14ac:dyDescent="0.2">
      <c r="B1432" s="186"/>
    </row>
    <row r="1433" spans="2:2" x14ac:dyDescent="0.2">
      <c r="B1433" s="186"/>
    </row>
    <row r="1434" spans="2:2" x14ac:dyDescent="0.2">
      <c r="B1434" s="186"/>
    </row>
    <row r="1435" spans="2:2" x14ac:dyDescent="0.2">
      <c r="B1435" s="186"/>
    </row>
    <row r="1436" spans="2:2" x14ac:dyDescent="0.2">
      <c r="B1436" s="186"/>
    </row>
    <row r="1437" spans="2:2" x14ac:dyDescent="0.2">
      <c r="B1437" s="186"/>
    </row>
    <row r="1438" spans="2:2" x14ac:dyDescent="0.2">
      <c r="B1438" s="186"/>
    </row>
    <row r="1439" spans="2:2" x14ac:dyDescent="0.2">
      <c r="B1439" s="186"/>
    </row>
    <row r="1440" spans="2:2" x14ac:dyDescent="0.2">
      <c r="B1440" s="186"/>
    </row>
    <row r="1441" spans="2:2" x14ac:dyDescent="0.2">
      <c r="B1441" s="186"/>
    </row>
    <row r="1442" spans="2:2" x14ac:dyDescent="0.2">
      <c r="B1442" s="186"/>
    </row>
    <row r="1443" spans="2:2" x14ac:dyDescent="0.2">
      <c r="B1443" s="186"/>
    </row>
    <row r="1444" spans="2:2" x14ac:dyDescent="0.2">
      <c r="B1444" s="186"/>
    </row>
    <row r="1445" spans="2:2" x14ac:dyDescent="0.2">
      <c r="B1445" s="186"/>
    </row>
    <row r="1446" spans="2:2" x14ac:dyDescent="0.2">
      <c r="B1446" s="186"/>
    </row>
    <row r="1447" spans="2:2" x14ac:dyDescent="0.2">
      <c r="B1447" s="186"/>
    </row>
    <row r="1448" spans="2:2" x14ac:dyDescent="0.2">
      <c r="B1448" s="186"/>
    </row>
    <row r="1449" spans="2:2" x14ac:dyDescent="0.2">
      <c r="B1449" s="186"/>
    </row>
    <row r="1450" spans="2:2" x14ac:dyDescent="0.2">
      <c r="B1450" s="186"/>
    </row>
    <row r="1451" spans="2:2" x14ac:dyDescent="0.2">
      <c r="B1451" s="186"/>
    </row>
    <row r="1452" spans="2:2" x14ac:dyDescent="0.2">
      <c r="B1452" s="186"/>
    </row>
    <row r="1453" spans="2:2" x14ac:dyDescent="0.2">
      <c r="B1453" s="186"/>
    </row>
    <row r="1454" spans="2:2" x14ac:dyDescent="0.2">
      <c r="B1454" s="186"/>
    </row>
    <row r="1455" spans="2:2" x14ac:dyDescent="0.2">
      <c r="B1455" s="186"/>
    </row>
    <row r="1456" spans="2:2" x14ac:dyDescent="0.2">
      <c r="B1456" s="186"/>
    </row>
    <row r="1457" spans="2:2" x14ac:dyDescent="0.2">
      <c r="B1457" s="186"/>
    </row>
    <row r="1458" spans="2:2" x14ac:dyDescent="0.2">
      <c r="B1458" s="186"/>
    </row>
    <row r="1459" spans="2:2" x14ac:dyDescent="0.2">
      <c r="B1459" s="186"/>
    </row>
    <row r="1460" spans="2:2" x14ac:dyDescent="0.2">
      <c r="B1460" s="186"/>
    </row>
    <row r="1461" spans="2:2" x14ac:dyDescent="0.2">
      <c r="B1461" s="186"/>
    </row>
    <row r="1462" spans="2:2" x14ac:dyDescent="0.2">
      <c r="B1462" s="186"/>
    </row>
    <row r="1463" spans="2:2" x14ac:dyDescent="0.2">
      <c r="B1463" s="186"/>
    </row>
    <row r="1464" spans="2:2" x14ac:dyDescent="0.2">
      <c r="B1464" s="186"/>
    </row>
    <row r="1465" spans="2:2" x14ac:dyDescent="0.2">
      <c r="B1465" s="186"/>
    </row>
    <row r="1466" spans="2:2" x14ac:dyDescent="0.2">
      <c r="B1466" s="186"/>
    </row>
    <row r="1467" spans="2:2" x14ac:dyDescent="0.2">
      <c r="B1467" s="186"/>
    </row>
    <row r="1468" spans="2:2" x14ac:dyDescent="0.2">
      <c r="B1468" s="186"/>
    </row>
    <row r="1469" spans="2:2" x14ac:dyDescent="0.2">
      <c r="B1469" s="186"/>
    </row>
    <row r="1470" spans="2:2" x14ac:dyDescent="0.2">
      <c r="B1470" s="186"/>
    </row>
    <row r="1471" spans="2:2" x14ac:dyDescent="0.2">
      <c r="B1471" s="186"/>
    </row>
    <row r="1472" spans="2:2" x14ac:dyDescent="0.2">
      <c r="B1472" s="186"/>
    </row>
    <row r="1473" spans="2:2" x14ac:dyDescent="0.2">
      <c r="B1473" s="186"/>
    </row>
    <row r="1474" spans="2:2" x14ac:dyDescent="0.2">
      <c r="B1474" s="186"/>
    </row>
    <row r="1475" spans="2:2" x14ac:dyDescent="0.2">
      <c r="B1475" s="186"/>
    </row>
    <row r="1476" spans="2:2" x14ac:dyDescent="0.2">
      <c r="B1476" s="186"/>
    </row>
    <row r="1477" spans="2:2" x14ac:dyDescent="0.2">
      <c r="B1477" s="186"/>
    </row>
    <row r="1478" spans="2:2" x14ac:dyDescent="0.2">
      <c r="B1478" s="186"/>
    </row>
    <row r="1479" spans="2:2" x14ac:dyDescent="0.2">
      <c r="B1479" s="186"/>
    </row>
    <row r="1480" spans="2:2" x14ac:dyDescent="0.2">
      <c r="B1480" s="186"/>
    </row>
    <row r="1481" spans="2:2" x14ac:dyDescent="0.2">
      <c r="B1481" s="186"/>
    </row>
    <row r="1482" spans="2:2" x14ac:dyDescent="0.2">
      <c r="B1482" s="186"/>
    </row>
    <row r="1483" spans="2:2" x14ac:dyDescent="0.2">
      <c r="B1483" s="186"/>
    </row>
    <row r="1484" spans="2:2" x14ac:dyDescent="0.2">
      <c r="B1484" s="186"/>
    </row>
    <row r="1485" spans="2:2" x14ac:dyDescent="0.2">
      <c r="B1485" s="186"/>
    </row>
    <row r="1486" spans="2:2" x14ac:dyDescent="0.2">
      <c r="B1486" s="186"/>
    </row>
    <row r="1487" spans="2:2" x14ac:dyDescent="0.2">
      <c r="B1487" s="186"/>
    </row>
    <row r="1488" spans="2:2" x14ac:dyDescent="0.2">
      <c r="B1488" s="186"/>
    </row>
    <row r="1489" spans="2:2" x14ac:dyDescent="0.2">
      <c r="B1489" s="186"/>
    </row>
    <row r="1490" spans="2:2" x14ac:dyDescent="0.2">
      <c r="B1490" s="186"/>
    </row>
    <row r="1491" spans="2:2" x14ac:dyDescent="0.2">
      <c r="B1491" s="186"/>
    </row>
    <row r="1492" spans="2:2" x14ac:dyDescent="0.2">
      <c r="B1492" s="186"/>
    </row>
    <row r="1493" spans="2:2" x14ac:dyDescent="0.2">
      <c r="B1493" s="186"/>
    </row>
    <row r="1494" spans="2:2" x14ac:dyDescent="0.2">
      <c r="B1494" s="186"/>
    </row>
    <row r="1495" spans="2:2" x14ac:dyDescent="0.2">
      <c r="B1495" s="186"/>
    </row>
    <row r="1496" spans="2:2" x14ac:dyDescent="0.2">
      <c r="B1496" s="186"/>
    </row>
    <row r="1497" spans="2:2" x14ac:dyDescent="0.2">
      <c r="B1497" s="186"/>
    </row>
    <row r="1498" spans="2:2" x14ac:dyDescent="0.2">
      <c r="B1498" s="186"/>
    </row>
    <row r="1499" spans="2:2" x14ac:dyDescent="0.2">
      <c r="B1499" s="186"/>
    </row>
    <row r="1500" spans="2:2" x14ac:dyDescent="0.2">
      <c r="B1500" s="186"/>
    </row>
    <row r="1501" spans="2:2" x14ac:dyDescent="0.2">
      <c r="B1501" s="186"/>
    </row>
    <row r="1502" spans="2:2" x14ac:dyDescent="0.2">
      <c r="B1502" s="186"/>
    </row>
    <row r="1503" spans="2:2" x14ac:dyDescent="0.2">
      <c r="B1503" s="186"/>
    </row>
    <row r="1504" spans="2:2" x14ac:dyDescent="0.2">
      <c r="B1504" s="186"/>
    </row>
    <row r="1505" spans="2:2" x14ac:dyDescent="0.2">
      <c r="B1505" s="186"/>
    </row>
    <row r="1506" spans="2:2" x14ac:dyDescent="0.2">
      <c r="B1506" s="186"/>
    </row>
    <row r="1507" spans="2:2" x14ac:dyDescent="0.2">
      <c r="B1507" s="186"/>
    </row>
    <row r="1508" spans="2:2" x14ac:dyDescent="0.2">
      <c r="B1508" s="186"/>
    </row>
    <row r="1509" spans="2:2" x14ac:dyDescent="0.2">
      <c r="B1509" s="186"/>
    </row>
    <row r="1510" spans="2:2" x14ac:dyDescent="0.2">
      <c r="B1510" s="186"/>
    </row>
    <row r="1511" spans="2:2" x14ac:dyDescent="0.2">
      <c r="B1511" s="186"/>
    </row>
    <row r="1512" spans="2:2" x14ac:dyDescent="0.2">
      <c r="B1512" s="186"/>
    </row>
    <row r="1513" spans="2:2" x14ac:dyDescent="0.2">
      <c r="B1513" s="186"/>
    </row>
    <row r="1514" spans="2:2" x14ac:dyDescent="0.2">
      <c r="B1514" s="186"/>
    </row>
    <row r="1515" spans="2:2" x14ac:dyDescent="0.2">
      <c r="B1515" s="186"/>
    </row>
    <row r="1516" spans="2:2" x14ac:dyDescent="0.2">
      <c r="B1516" s="186"/>
    </row>
    <row r="1517" spans="2:2" x14ac:dyDescent="0.2">
      <c r="B1517" s="186"/>
    </row>
    <row r="1518" spans="2:2" x14ac:dyDescent="0.2">
      <c r="B1518" s="186"/>
    </row>
    <row r="1519" spans="2:2" x14ac:dyDescent="0.2">
      <c r="B1519" s="186"/>
    </row>
    <row r="1520" spans="2:2" x14ac:dyDescent="0.2">
      <c r="B1520" s="186"/>
    </row>
    <row r="1521" spans="2:2" x14ac:dyDescent="0.2">
      <c r="B1521" s="186"/>
    </row>
    <row r="1522" spans="2:2" x14ac:dyDescent="0.2">
      <c r="B1522" s="186"/>
    </row>
    <row r="1523" spans="2:2" x14ac:dyDescent="0.2">
      <c r="B1523" s="186"/>
    </row>
    <row r="1524" spans="2:2" x14ac:dyDescent="0.2">
      <c r="B1524" s="186"/>
    </row>
    <row r="1525" spans="2:2" x14ac:dyDescent="0.2">
      <c r="B1525" s="186"/>
    </row>
    <row r="1526" spans="2:2" x14ac:dyDescent="0.2">
      <c r="B1526" s="186"/>
    </row>
    <row r="1527" spans="2:2" x14ac:dyDescent="0.2">
      <c r="B1527" s="186"/>
    </row>
    <row r="1528" spans="2:2" x14ac:dyDescent="0.2">
      <c r="B1528" s="186"/>
    </row>
    <row r="1529" spans="2:2" x14ac:dyDescent="0.2">
      <c r="B1529" s="186"/>
    </row>
    <row r="1530" spans="2:2" x14ac:dyDescent="0.2">
      <c r="B1530" s="186"/>
    </row>
    <row r="1531" spans="2:2" x14ac:dyDescent="0.2">
      <c r="B1531" s="186"/>
    </row>
    <row r="1532" spans="2:2" x14ac:dyDescent="0.2">
      <c r="B1532" s="186"/>
    </row>
    <row r="1533" spans="2:2" x14ac:dyDescent="0.2">
      <c r="B1533" s="186"/>
    </row>
    <row r="1534" spans="2:2" x14ac:dyDescent="0.2">
      <c r="B1534" s="186"/>
    </row>
    <row r="1535" spans="2:2" x14ac:dyDescent="0.2">
      <c r="B1535" s="186"/>
    </row>
    <row r="1536" spans="2:2" x14ac:dyDescent="0.2">
      <c r="B1536" s="186"/>
    </row>
    <row r="1537" spans="2:2" x14ac:dyDescent="0.2">
      <c r="B1537" s="186"/>
    </row>
    <row r="1538" spans="2:2" x14ac:dyDescent="0.2">
      <c r="B1538" s="186"/>
    </row>
    <row r="1539" spans="2:2" x14ac:dyDescent="0.2">
      <c r="B1539" s="186"/>
    </row>
    <row r="1540" spans="2:2" x14ac:dyDescent="0.2">
      <c r="B1540" s="186"/>
    </row>
    <row r="1541" spans="2:2" x14ac:dyDescent="0.2">
      <c r="B1541" s="186"/>
    </row>
    <row r="1542" spans="2:2" x14ac:dyDescent="0.2">
      <c r="B1542" s="186"/>
    </row>
    <row r="1543" spans="2:2" x14ac:dyDescent="0.2">
      <c r="B1543" s="186"/>
    </row>
    <row r="1544" spans="2:2" x14ac:dyDescent="0.2">
      <c r="B1544" s="186"/>
    </row>
    <row r="1545" spans="2:2" x14ac:dyDescent="0.2">
      <c r="B1545" s="186"/>
    </row>
    <row r="1546" spans="2:2" x14ac:dyDescent="0.2">
      <c r="B1546" s="186"/>
    </row>
    <row r="1547" spans="2:2" x14ac:dyDescent="0.2">
      <c r="B1547" s="186"/>
    </row>
    <row r="1548" spans="2:2" x14ac:dyDescent="0.2">
      <c r="B1548" s="186"/>
    </row>
    <row r="1549" spans="2:2" x14ac:dyDescent="0.2">
      <c r="B1549" s="186"/>
    </row>
    <row r="1550" spans="2:2" x14ac:dyDescent="0.2">
      <c r="B1550" s="186"/>
    </row>
    <row r="1551" spans="2:2" x14ac:dyDescent="0.2">
      <c r="B1551" s="186"/>
    </row>
    <row r="1552" spans="2:2" x14ac:dyDescent="0.2">
      <c r="B1552" s="186"/>
    </row>
    <row r="1553" spans="2:2" x14ac:dyDescent="0.2">
      <c r="B1553" s="186"/>
    </row>
    <row r="1554" spans="2:2" x14ac:dyDescent="0.2">
      <c r="B1554" s="186"/>
    </row>
    <row r="1555" spans="2:2" x14ac:dyDescent="0.2">
      <c r="B1555" s="186"/>
    </row>
    <row r="1556" spans="2:2" x14ac:dyDescent="0.2">
      <c r="B1556" s="186"/>
    </row>
    <row r="1557" spans="2:2" x14ac:dyDescent="0.2">
      <c r="B1557" s="186"/>
    </row>
    <row r="1558" spans="2:2" x14ac:dyDescent="0.2">
      <c r="B1558" s="186"/>
    </row>
    <row r="1559" spans="2:2" x14ac:dyDescent="0.2">
      <c r="B1559" s="186"/>
    </row>
    <row r="1560" spans="2:2" x14ac:dyDescent="0.2">
      <c r="B1560" s="186"/>
    </row>
    <row r="1561" spans="2:2" x14ac:dyDescent="0.2">
      <c r="B1561" s="186"/>
    </row>
    <row r="1562" spans="2:2" x14ac:dyDescent="0.2">
      <c r="B1562" s="186"/>
    </row>
    <row r="1563" spans="2:2" x14ac:dyDescent="0.2">
      <c r="B1563" s="186"/>
    </row>
    <row r="1564" spans="2:2" x14ac:dyDescent="0.2">
      <c r="B1564" s="186"/>
    </row>
    <row r="1565" spans="2:2" x14ac:dyDescent="0.2">
      <c r="B1565" s="186"/>
    </row>
    <row r="1566" spans="2:2" x14ac:dyDescent="0.2">
      <c r="B1566" s="186"/>
    </row>
    <row r="1567" spans="2:2" x14ac:dyDescent="0.2">
      <c r="B1567" s="186"/>
    </row>
    <row r="1568" spans="2:2" x14ac:dyDescent="0.2">
      <c r="B1568" s="186"/>
    </row>
    <row r="1569" spans="2:2" x14ac:dyDescent="0.2">
      <c r="B1569" s="186"/>
    </row>
    <row r="1570" spans="2:2" x14ac:dyDescent="0.2">
      <c r="B1570" s="186"/>
    </row>
    <row r="1571" spans="2:2" x14ac:dyDescent="0.2">
      <c r="B1571" s="186"/>
    </row>
    <row r="1572" spans="2:2" x14ac:dyDescent="0.2">
      <c r="B1572" s="186"/>
    </row>
    <row r="1573" spans="2:2" x14ac:dyDescent="0.2">
      <c r="B1573" s="186"/>
    </row>
    <row r="1574" spans="2:2" x14ac:dyDescent="0.2">
      <c r="B1574" s="186"/>
    </row>
    <row r="1575" spans="2:2" x14ac:dyDescent="0.2">
      <c r="B1575" s="186"/>
    </row>
    <row r="1576" spans="2:2" x14ac:dyDescent="0.2">
      <c r="B1576" s="186"/>
    </row>
    <row r="1577" spans="2:2" x14ac:dyDescent="0.2">
      <c r="B1577" s="186"/>
    </row>
    <row r="1578" spans="2:2" x14ac:dyDescent="0.2">
      <c r="B1578" s="186"/>
    </row>
    <row r="1579" spans="2:2" x14ac:dyDescent="0.2">
      <c r="B1579" s="186"/>
    </row>
    <row r="1580" spans="2:2" x14ac:dyDescent="0.2">
      <c r="B1580" s="186"/>
    </row>
    <row r="1581" spans="2:2" x14ac:dyDescent="0.2">
      <c r="B1581" s="186"/>
    </row>
    <row r="1582" spans="2:2" x14ac:dyDescent="0.2">
      <c r="B1582" s="186"/>
    </row>
    <row r="1583" spans="2:2" x14ac:dyDescent="0.2">
      <c r="B1583" s="186"/>
    </row>
    <row r="1584" spans="2:2" x14ac:dyDescent="0.2">
      <c r="B1584" s="186"/>
    </row>
    <row r="1585" spans="2:2" x14ac:dyDescent="0.2">
      <c r="B1585" s="186"/>
    </row>
    <row r="1586" spans="2:2" x14ac:dyDescent="0.2">
      <c r="B1586" s="186"/>
    </row>
    <row r="1587" spans="2:2" x14ac:dyDescent="0.2">
      <c r="B1587" s="186"/>
    </row>
    <row r="1588" spans="2:2" x14ac:dyDescent="0.2">
      <c r="B1588" s="186"/>
    </row>
    <row r="1589" spans="2:2" x14ac:dyDescent="0.2">
      <c r="B1589" s="186"/>
    </row>
    <row r="1590" spans="2:2" x14ac:dyDescent="0.2">
      <c r="B1590" s="186"/>
    </row>
    <row r="1591" spans="2:2" x14ac:dyDescent="0.2">
      <c r="B1591" s="186"/>
    </row>
    <row r="1592" spans="2:2" x14ac:dyDescent="0.2">
      <c r="B1592" s="186"/>
    </row>
    <row r="1593" spans="2:2" x14ac:dyDescent="0.2">
      <c r="B1593" s="186"/>
    </row>
    <row r="1594" spans="2:2" x14ac:dyDescent="0.2">
      <c r="B1594" s="186"/>
    </row>
    <row r="1595" spans="2:2" x14ac:dyDescent="0.2">
      <c r="B1595" s="186"/>
    </row>
    <row r="1596" spans="2:2" x14ac:dyDescent="0.2">
      <c r="B1596" s="186"/>
    </row>
    <row r="1597" spans="2:2" x14ac:dyDescent="0.2">
      <c r="B1597" s="186"/>
    </row>
    <row r="1598" spans="2:2" x14ac:dyDescent="0.2">
      <c r="B1598" s="186"/>
    </row>
    <row r="1599" spans="2:2" x14ac:dyDescent="0.2">
      <c r="B1599" s="186"/>
    </row>
    <row r="1600" spans="2:2" x14ac:dyDescent="0.2">
      <c r="B1600" s="186"/>
    </row>
    <row r="1601" spans="2:2" x14ac:dyDescent="0.2">
      <c r="B1601" s="186"/>
    </row>
    <row r="1602" spans="2:2" x14ac:dyDescent="0.2">
      <c r="B1602" s="186"/>
    </row>
    <row r="1603" spans="2:2" x14ac:dyDescent="0.2">
      <c r="B1603" s="186"/>
    </row>
    <row r="1604" spans="2:2" x14ac:dyDescent="0.2">
      <c r="B1604" s="186"/>
    </row>
    <row r="1605" spans="2:2" x14ac:dyDescent="0.2">
      <c r="B1605" s="186"/>
    </row>
    <row r="1606" spans="2:2" x14ac:dyDescent="0.2">
      <c r="B1606" s="186"/>
    </row>
    <row r="1607" spans="2:2" x14ac:dyDescent="0.2">
      <c r="B1607" s="186"/>
    </row>
    <row r="1608" spans="2:2" x14ac:dyDescent="0.2">
      <c r="B1608" s="186"/>
    </row>
    <row r="1609" spans="2:2" x14ac:dyDescent="0.2">
      <c r="B1609" s="186"/>
    </row>
    <row r="1610" spans="2:2" x14ac:dyDescent="0.2">
      <c r="B1610" s="186"/>
    </row>
    <row r="1611" spans="2:2" x14ac:dyDescent="0.2">
      <c r="B1611" s="186"/>
    </row>
    <row r="1612" spans="2:2" x14ac:dyDescent="0.2">
      <c r="B1612" s="186"/>
    </row>
    <row r="1613" spans="2:2" x14ac:dyDescent="0.2">
      <c r="B1613" s="186"/>
    </row>
    <row r="1614" spans="2:2" x14ac:dyDescent="0.2">
      <c r="B1614" s="186"/>
    </row>
    <row r="1615" spans="2:2" x14ac:dyDescent="0.2">
      <c r="B1615" s="186"/>
    </row>
    <row r="1616" spans="2:2" x14ac:dyDescent="0.2">
      <c r="B1616" s="186"/>
    </row>
    <row r="1617" spans="2:2" x14ac:dyDescent="0.2">
      <c r="B1617" s="186"/>
    </row>
    <row r="1618" spans="2:2" x14ac:dyDescent="0.2">
      <c r="B1618" s="186"/>
    </row>
    <row r="1619" spans="2:2" x14ac:dyDescent="0.2">
      <c r="B1619" s="186"/>
    </row>
    <row r="1620" spans="2:2" x14ac:dyDescent="0.2">
      <c r="B1620" s="186"/>
    </row>
    <row r="1621" spans="2:2" x14ac:dyDescent="0.2">
      <c r="B1621" s="186"/>
    </row>
    <row r="1622" spans="2:2" x14ac:dyDescent="0.2">
      <c r="B1622" s="186"/>
    </row>
    <row r="1623" spans="2:2" x14ac:dyDescent="0.2">
      <c r="B1623" s="186"/>
    </row>
    <row r="1624" spans="2:2" x14ac:dyDescent="0.2">
      <c r="B1624" s="186"/>
    </row>
    <row r="1625" spans="2:2" x14ac:dyDescent="0.2">
      <c r="B1625" s="186"/>
    </row>
    <row r="1626" spans="2:2" x14ac:dyDescent="0.2">
      <c r="B1626" s="186"/>
    </row>
    <row r="1627" spans="2:2" x14ac:dyDescent="0.2">
      <c r="B1627" s="186"/>
    </row>
    <row r="1628" spans="2:2" x14ac:dyDescent="0.2">
      <c r="B1628" s="186"/>
    </row>
    <row r="1629" spans="2:2" x14ac:dyDescent="0.2">
      <c r="B1629" s="186"/>
    </row>
    <row r="1630" spans="2:2" x14ac:dyDescent="0.2">
      <c r="B1630" s="186"/>
    </row>
    <row r="1631" spans="2:2" x14ac:dyDescent="0.2">
      <c r="B1631" s="186"/>
    </row>
    <row r="1632" spans="2:2" x14ac:dyDescent="0.2">
      <c r="B1632" s="186"/>
    </row>
    <row r="1633" spans="2:2" x14ac:dyDescent="0.2">
      <c r="B1633" s="186"/>
    </row>
    <row r="1634" spans="2:2" x14ac:dyDescent="0.2">
      <c r="B1634" s="186"/>
    </row>
    <row r="1635" spans="2:2" x14ac:dyDescent="0.2">
      <c r="B1635" s="186"/>
    </row>
    <row r="1636" spans="2:2" x14ac:dyDescent="0.2">
      <c r="B1636" s="186"/>
    </row>
    <row r="1637" spans="2:2" x14ac:dyDescent="0.2">
      <c r="B1637" s="186"/>
    </row>
    <row r="1638" spans="2:2" x14ac:dyDescent="0.2">
      <c r="B1638" s="186"/>
    </row>
    <row r="1639" spans="2:2" x14ac:dyDescent="0.2">
      <c r="B1639" s="186"/>
    </row>
    <row r="1640" spans="2:2" x14ac:dyDescent="0.2">
      <c r="B1640" s="186"/>
    </row>
    <row r="1641" spans="2:2" x14ac:dyDescent="0.2">
      <c r="B1641" s="186"/>
    </row>
    <row r="1642" spans="2:2" x14ac:dyDescent="0.2">
      <c r="B1642" s="186"/>
    </row>
    <row r="1643" spans="2:2" x14ac:dyDescent="0.2">
      <c r="B1643" s="186"/>
    </row>
    <row r="1644" spans="2:2" x14ac:dyDescent="0.2">
      <c r="B1644" s="186"/>
    </row>
    <row r="1645" spans="2:2" x14ac:dyDescent="0.2">
      <c r="B1645" s="186"/>
    </row>
    <row r="1646" spans="2:2" x14ac:dyDescent="0.2">
      <c r="B1646" s="186"/>
    </row>
    <row r="1647" spans="2:2" x14ac:dyDescent="0.2">
      <c r="B1647" s="186"/>
    </row>
    <row r="1648" spans="2:2" x14ac:dyDescent="0.2">
      <c r="B1648" s="186"/>
    </row>
    <row r="1649" spans="2:2" x14ac:dyDescent="0.2">
      <c r="B1649" s="186"/>
    </row>
    <row r="1650" spans="2:2" x14ac:dyDescent="0.2">
      <c r="B1650" s="186"/>
    </row>
    <row r="1651" spans="2:2" x14ac:dyDescent="0.2">
      <c r="B1651" s="186"/>
    </row>
    <row r="1652" spans="2:2" x14ac:dyDescent="0.2">
      <c r="B1652" s="186"/>
    </row>
    <row r="1653" spans="2:2" x14ac:dyDescent="0.2">
      <c r="B1653" s="186"/>
    </row>
    <row r="1654" spans="2:2" x14ac:dyDescent="0.2">
      <c r="B1654" s="186"/>
    </row>
    <row r="1655" spans="2:2" x14ac:dyDescent="0.2">
      <c r="B1655" s="186"/>
    </row>
    <row r="1656" spans="2:2" x14ac:dyDescent="0.2">
      <c r="B1656" s="186"/>
    </row>
    <row r="1657" spans="2:2" x14ac:dyDescent="0.2">
      <c r="B1657" s="186"/>
    </row>
    <row r="1658" spans="2:2" x14ac:dyDescent="0.2">
      <c r="B1658" s="186"/>
    </row>
    <row r="1659" spans="2:2" x14ac:dyDescent="0.2">
      <c r="B1659" s="186"/>
    </row>
    <row r="1660" spans="2:2" x14ac:dyDescent="0.2">
      <c r="B1660" s="186"/>
    </row>
    <row r="1661" spans="2:2" x14ac:dyDescent="0.2">
      <c r="B1661" s="186"/>
    </row>
    <row r="1662" spans="2:2" x14ac:dyDescent="0.2">
      <c r="B1662" s="186"/>
    </row>
    <row r="1663" spans="2:2" x14ac:dyDescent="0.2">
      <c r="B1663" s="186"/>
    </row>
    <row r="1664" spans="2:2" x14ac:dyDescent="0.2">
      <c r="B1664" s="186"/>
    </row>
    <row r="1665" spans="2:2" x14ac:dyDescent="0.2">
      <c r="B1665" s="186"/>
    </row>
    <row r="1666" spans="2:2" x14ac:dyDescent="0.2">
      <c r="B1666" s="186"/>
    </row>
    <row r="1667" spans="2:2" x14ac:dyDescent="0.2">
      <c r="B1667" s="186"/>
    </row>
    <row r="1668" spans="2:2" x14ac:dyDescent="0.2">
      <c r="B1668" s="186"/>
    </row>
    <row r="1669" spans="2:2" x14ac:dyDescent="0.2">
      <c r="B1669" s="186"/>
    </row>
    <row r="1670" spans="2:2" x14ac:dyDescent="0.2">
      <c r="B1670" s="186"/>
    </row>
    <row r="1671" spans="2:2" x14ac:dyDescent="0.2">
      <c r="B1671" s="186"/>
    </row>
    <row r="1672" spans="2:2" x14ac:dyDescent="0.2">
      <c r="B1672" s="186"/>
    </row>
    <row r="1673" spans="2:2" x14ac:dyDescent="0.2">
      <c r="B1673" s="186"/>
    </row>
    <row r="1674" spans="2:2" x14ac:dyDescent="0.2">
      <c r="B1674" s="186"/>
    </row>
    <row r="1675" spans="2:2" x14ac:dyDescent="0.2">
      <c r="B1675" s="186"/>
    </row>
    <row r="1676" spans="2:2" x14ac:dyDescent="0.2">
      <c r="B1676" s="186"/>
    </row>
    <row r="1677" spans="2:2" x14ac:dyDescent="0.2">
      <c r="B1677" s="186"/>
    </row>
    <row r="1678" spans="2:2" x14ac:dyDescent="0.2">
      <c r="B1678" s="186"/>
    </row>
    <row r="1679" spans="2:2" x14ac:dyDescent="0.2">
      <c r="B1679" s="186"/>
    </row>
    <row r="1680" spans="2:2" x14ac:dyDescent="0.2">
      <c r="B1680" s="186"/>
    </row>
    <row r="1681" spans="2:2" x14ac:dyDescent="0.2">
      <c r="B1681" s="186"/>
    </row>
    <row r="1682" spans="2:2" x14ac:dyDescent="0.2">
      <c r="B1682" s="186"/>
    </row>
    <row r="1683" spans="2:2" x14ac:dyDescent="0.2">
      <c r="B1683" s="186"/>
    </row>
    <row r="1684" spans="2:2" x14ac:dyDescent="0.2">
      <c r="B1684" s="186"/>
    </row>
    <row r="1685" spans="2:2" x14ac:dyDescent="0.2">
      <c r="B1685" s="186"/>
    </row>
    <row r="1686" spans="2:2" x14ac:dyDescent="0.2">
      <c r="B1686" s="186"/>
    </row>
    <row r="1687" spans="2:2" x14ac:dyDescent="0.2">
      <c r="B1687" s="186"/>
    </row>
    <row r="1688" spans="2:2" x14ac:dyDescent="0.2">
      <c r="B1688" s="186"/>
    </row>
    <row r="1689" spans="2:2" x14ac:dyDescent="0.2">
      <c r="B1689" s="186"/>
    </row>
    <row r="1690" spans="2:2" x14ac:dyDescent="0.2">
      <c r="B1690" s="186"/>
    </row>
    <row r="1691" spans="2:2" x14ac:dyDescent="0.2">
      <c r="B1691" s="186"/>
    </row>
    <row r="1692" spans="2:2" x14ac:dyDescent="0.2">
      <c r="B1692" s="186"/>
    </row>
    <row r="1693" spans="2:2" x14ac:dyDescent="0.2">
      <c r="B1693" s="186"/>
    </row>
    <row r="1694" spans="2:2" x14ac:dyDescent="0.2">
      <c r="B1694" s="186"/>
    </row>
    <row r="1695" spans="2:2" x14ac:dyDescent="0.2">
      <c r="B1695" s="186"/>
    </row>
    <row r="1696" spans="2:2" x14ac:dyDescent="0.2">
      <c r="B1696" s="186"/>
    </row>
    <row r="1697" spans="2:2" x14ac:dyDescent="0.2">
      <c r="B1697" s="186"/>
    </row>
    <row r="1698" spans="2:2" x14ac:dyDescent="0.2">
      <c r="B1698" s="186"/>
    </row>
    <row r="1699" spans="2:2" x14ac:dyDescent="0.2">
      <c r="B1699" s="186"/>
    </row>
    <row r="1700" spans="2:2" x14ac:dyDescent="0.2">
      <c r="B1700" s="186"/>
    </row>
    <row r="1701" spans="2:2" x14ac:dyDescent="0.2">
      <c r="B1701" s="186"/>
    </row>
    <row r="1702" spans="2:2" x14ac:dyDescent="0.2">
      <c r="B1702" s="186"/>
    </row>
    <row r="1703" spans="2:2" x14ac:dyDescent="0.2">
      <c r="B1703" s="186"/>
    </row>
    <row r="1704" spans="2:2" x14ac:dyDescent="0.2">
      <c r="B1704" s="186"/>
    </row>
    <row r="1705" spans="2:2" x14ac:dyDescent="0.2">
      <c r="B1705" s="186"/>
    </row>
    <row r="1706" spans="2:2" x14ac:dyDescent="0.2">
      <c r="B1706" s="186"/>
    </row>
    <row r="1707" spans="2:2" x14ac:dyDescent="0.2">
      <c r="B1707" s="186"/>
    </row>
    <row r="1708" spans="2:2" x14ac:dyDescent="0.2">
      <c r="B1708" s="186"/>
    </row>
    <row r="1709" spans="2:2" x14ac:dyDescent="0.2">
      <c r="B1709" s="186"/>
    </row>
    <row r="1710" spans="2:2" x14ac:dyDescent="0.2">
      <c r="B1710" s="186"/>
    </row>
    <row r="1711" spans="2:2" x14ac:dyDescent="0.2">
      <c r="B1711" s="186"/>
    </row>
    <row r="1712" spans="2:2" x14ac:dyDescent="0.2">
      <c r="B1712" s="186"/>
    </row>
    <row r="1713" spans="2:2" x14ac:dyDescent="0.2">
      <c r="B1713" s="186"/>
    </row>
    <row r="1714" spans="2:2" x14ac:dyDescent="0.2">
      <c r="B1714" s="186"/>
    </row>
    <row r="1715" spans="2:2" x14ac:dyDescent="0.2">
      <c r="B1715" s="186"/>
    </row>
    <row r="1716" spans="2:2" x14ac:dyDescent="0.2">
      <c r="B1716" s="186"/>
    </row>
    <row r="1717" spans="2:2" x14ac:dyDescent="0.2">
      <c r="B1717" s="186"/>
    </row>
    <row r="1718" spans="2:2" x14ac:dyDescent="0.2">
      <c r="B1718" s="186"/>
    </row>
    <row r="1719" spans="2:2" x14ac:dyDescent="0.2">
      <c r="B1719" s="186"/>
    </row>
    <row r="1720" spans="2:2" x14ac:dyDescent="0.2">
      <c r="B1720" s="186"/>
    </row>
    <row r="1721" spans="2:2" x14ac:dyDescent="0.2">
      <c r="B1721" s="186"/>
    </row>
    <row r="1722" spans="2:2" x14ac:dyDescent="0.2">
      <c r="B1722" s="186"/>
    </row>
    <row r="1723" spans="2:2" x14ac:dyDescent="0.2">
      <c r="B1723" s="186"/>
    </row>
    <row r="1724" spans="2:2" x14ac:dyDescent="0.2">
      <c r="B1724" s="186"/>
    </row>
    <row r="1725" spans="2:2" x14ac:dyDescent="0.2">
      <c r="B1725" s="186"/>
    </row>
    <row r="1726" spans="2:2" x14ac:dyDescent="0.2">
      <c r="B1726" s="186"/>
    </row>
    <row r="1727" spans="2:2" x14ac:dyDescent="0.2">
      <c r="B1727" s="186"/>
    </row>
    <row r="1728" spans="2:2" x14ac:dyDescent="0.2">
      <c r="B1728" s="186"/>
    </row>
    <row r="1729" spans="2:2" x14ac:dyDescent="0.2">
      <c r="B1729" s="186"/>
    </row>
    <row r="1730" spans="2:2" x14ac:dyDescent="0.2">
      <c r="B1730" s="186"/>
    </row>
    <row r="1731" spans="2:2" x14ac:dyDescent="0.2">
      <c r="B1731" s="186"/>
    </row>
    <row r="1732" spans="2:2" x14ac:dyDescent="0.2">
      <c r="B1732" s="186"/>
    </row>
    <row r="1733" spans="2:2" x14ac:dyDescent="0.2">
      <c r="B1733" s="186"/>
    </row>
    <row r="1734" spans="2:2" x14ac:dyDescent="0.2">
      <c r="B1734" s="186"/>
    </row>
    <row r="1735" spans="2:2" x14ac:dyDescent="0.2">
      <c r="B1735" s="186"/>
    </row>
    <row r="1736" spans="2:2" x14ac:dyDescent="0.2">
      <c r="B1736" s="186"/>
    </row>
    <row r="1737" spans="2:2" x14ac:dyDescent="0.2">
      <c r="B1737" s="186"/>
    </row>
    <row r="1738" spans="2:2" x14ac:dyDescent="0.2">
      <c r="B1738" s="186"/>
    </row>
    <row r="1739" spans="2:2" x14ac:dyDescent="0.2">
      <c r="B1739" s="186"/>
    </row>
    <row r="1740" spans="2:2" x14ac:dyDescent="0.2">
      <c r="B1740" s="186"/>
    </row>
    <row r="1741" spans="2:2" x14ac:dyDescent="0.2">
      <c r="B1741" s="186"/>
    </row>
    <row r="1742" spans="2:2" x14ac:dyDescent="0.2">
      <c r="B1742" s="186"/>
    </row>
    <row r="1743" spans="2:2" x14ac:dyDescent="0.2">
      <c r="B1743" s="186"/>
    </row>
    <row r="1744" spans="2:2" x14ac:dyDescent="0.2">
      <c r="B1744" s="186"/>
    </row>
    <row r="1745" spans="2:2" x14ac:dyDescent="0.2">
      <c r="B1745" s="186"/>
    </row>
    <row r="1746" spans="2:2" x14ac:dyDescent="0.2">
      <c r="B1746" s="186"/>
    </row>
    <row r="1747" spans="2:2" x14ac:dyDescent="0.2">
      <c r="B1747" s="186"/>
    </row>
    <row r="1748" spans="2:2" x14ac:dyDescent="0.2">
      <c r="B1748" s="186"/>
    </row>
    <row r="1749" spans="2:2" x14ac:dyDescent="0.2">
      <c r="B1749" s="186"/>
    </row>
    <row r="1750" spans="2:2" x14ac:dyDescent="0.2">
      <c r="B1750" s="186"/>
    </row>
    <row r="1751" spans="2:2" x14ac:dyDescent="0.2">
      <c r="B1751" s="186"/>
    </row>
    <row r="1752" spans="2:2" x14ac:dyDescent="0.2">
      <c r="B1752" s="186"/>
    </row>
    <row r="1753" spans="2:2" x14ac:dyDescent="0.2">
      <c r="B1753" s="186"/>
    </row>
    <row r="1754" spans="2:2" x14ac:dyDescent="0.2">
      <c r="B1754" s="186"/>
    </row>
    <row r="1755" spans="2:2" x14ac:dyDescent="0.2">
      <c r="B1755" s="186"/>
    </row>
    <row r="1756" spans="2:2" x14ac:dyDescent="0.2">
      <c r="B1756" s="186"/>
    </row>
    <row r="1757" spans="2:2" x14ac:dyDescent="0.2">
      <c r="B1757" s="186"/>
    </row>
    <row r="1758" spans="2:2" x14ac:dyDescent="0.2">
      <c r="B1758" s="186"/>
    </row>
    <row r="1759" spans="2:2" x14ac:dyDescent="0.2">
      <c r="B1759" s="186"/>
    </row>
    <row r="1760" spans="2:2" x14ac:dyDescent="0.2">
      <c r="B1760" s="186"/>
    </row>
    <row r="1761" spans="2:2" x14ac:dyDescent="0.2">
      <c r="B1761" s="186"/>
    </row>
    <row r="1762" spans="2:2" x14ac:dyDescent="0.2">
      <c r="B1762" s="186"/>
    </row>
    <row r="1763" spans="2:2" x14ac:dyDescent="0.2">
      <c r="B1763" s="186"/>
    </row>
    <row r="1764" spans="2:2" x14ac:dyDescent="0.2">
      <c r="B1764" s="186"/>
    </row>
    <row r="1765" spans="2:2" x14ac:dyDescent="0.2">
      <c r="B1765" s="186"/>
    </row>
    <row r="1766" spans="2:2" x14ac:dyDescent="0.2">
      <c r="B1766" s="186"/>
    </row>
    <row r="1767" spans="2:2" x14ac:dyDescent="0.2">
      <c r="B1767" s="186"/>
    </row>
    <row r="1768" spans="2:2" x14ac:dyDescent="0.2">
      <c r="B1768" s="186"/>
    </row>
    <row r="1769" spans="2:2" x14ac:dyDescent="0.2">
      <c r="B1769" s="186"/>
    </row>
    <row r="1770" spans="2:2" x14ac:dyDescent="0.2">
      <c r="B1770" s="186"/>
    </row>
    <row r="1771" spans="2:2" x14ac:dyDescent="0.2">
      <c r="B1771" s="186"/>
    </row>
    <row r="1772" spans="2:2" x14ac:dyDescent="0.2">
      <c r="B1772" s="186"/>
    </row>
    <row r="1773" spans="2:2" x14ac:dyDescent="0.2">
      <c r="B1773" s="186"/>
    </row>
    <row r="1774" spans="2:2" x14ac:dyDescent="0.2">
      <c r="B1774" s="186"/>
    </row>
    <row r="1775" spans="2:2" x14ac:dyDescent="0.2">
      <c r="B1775" s="186"/>
    </row>
    <row r="1776" spans="2:2" x14ac:dyDescent="0.2">
      <c r="B1776" s="186"/>
    </row>
    <row r="1777" spans="2:2" x14ac:dyDescent="0.2">
      <c r="B1777" s="186"/>
    </row>
    <row r="1778" spans="2:2" x14ac:dyDescent="0.2">
      <c r="B1778" s="186"/>
    </row>
    <row r="1779" spans="2:2" x14ac:dyDescent="0.2">
      <c r="B1779" s="186"/>
    </row>
    <row r="1780" spans="2:2" x14ac:dyDescent="0.2">
      <c r="B1780" s="186"/>
    </row>
    <row r="1781" spans="2:2" x14ac:dyDescent="0.2">
      <c r="B1781" s="186"/>
    </row>
    <row r="1782" spans="2:2" x14ac:dyDescent="0.2">
      <c r="B1782" s="186"/>
    </row>
    <row r="1783" spans="2:2" x14ac:dyDescent="0.2">
      <c r="B1783" s="186"/>
    </row>
    <row r="1784" spans="2:2" x14ac:dyDescent="0.2">
      <c r="B1784" s="186"/>
    </row>
    <row r="1785" spans="2:2" x14ac:dyDescent="0.2">
      <c r="B1785" s="186"/>
    </row>
    <row r="1786" spans="2:2" x14ac:dyDescent="0.2">
      <c r="B1786" s="186"/>
    </row>
    <row r="1787" spans="2:2" x14ac:dyDescent="0.2">
      <c r="B1787" s="186"/>
    </row>
    <row r="1788" spans="2:2" x14ac:dyDescent="0.2">
      <c r="B1788" s="186"/>
    </row>
    <row r="1789" spans="2:2" x14ac:dyDescent="0.2">
      <c r="B1789" s="186"/>
    </row>
    <row r="1790" spans="2:2" x14ac:dyDescent="0.2">
      <c r="B1790" s="186"/>
    </row>
    <row r="1791" spans="2:2" x14ac:dyDescent="0.2">
      <c r="B1791" s="186"/>
    </row>
    <row r="1792" spans="2:2" x14ac:dyDescent="0.2">
      <c r="B1792" s="186"/>
    </row>
    <row r="1793" spans="2:2" x14ac:dyDescent="0.2">
      <c r="B1793" s="186"/>
    </row>
    <row r="1794" spans="2:2" x14ac:dyDescent="0.2">
      <c r="B1794" s="186"/>
    </row>
    <row r="1795" spans="2:2" x14ac:dyDescent="0.2">
      <c r="B1795" s="186"/>
    </row>
    <row r="1796" spans="2:2" x14ac:dyDescent="0.2">
      <c r="B1796" s="186"/>
    </row>
    <row r="1797" spans="2:2" x14ac:dyDescent="0.2">
      <c r="B1797" s="186"/>
    </row>
    <row r="1798" spans="2:2" x14ac:dyDescent="0.2">
      <c r="B1798" s="186"/>
    </row>
    <row r="1799" spans="2:2" x14ac:dyDescent="0.2">
      <c r="B1799" s="186"/>
    </row>
    <row r="1800" spans="2:2" x14ac:dyDescent="0.2">
      <c r="B1800" s="186"/>
    </row>
    <row r="1801" spans="2:2" x14ac:dyDescent="0.2">
      <c r="B1801" s="186"/>
    </row>
    <row r="1802" spans="2:2" x14ac:dyDescent="0.2">
      <c r="B1802" s="186"/>
    </row>
    <row r="1803" spans="2:2" x14ac:dyDescent="0.2">
      <c r="B1803" s="186"/>
    </row>
    <row r="1804" spans="2:2" x14ac:dyDescent="0.2">
      <c r="B1804" s="186"/>
    </row>
    <row r="1805" spans="2:2" x14ac:dyDescent="0.2">
      <c r="B1805" s="186"/>
    </row>
    <row r="1806" spans="2:2" x14ac:dyDescent="0.2">
      <c r="B1806" s="186"/>
    </row>
    <row r="1807" spans="2:2" x14ac:dyDescent="0.2">
      <c r="B1807" s="186"/>
    </row>
    <row r="1808" spans="2:2" x14ac:dyDescent="0.2">
      <c r="B1808" s="186"/>
    </row>
    <row r="1809" spans="2:2" x14ac:dyDescent="0.2">
      <c r="B1809" s="186"/>
    </row>
    <row r="1810" spans="2:2" x14ac:dyDescent="0.2">
      <c r="B1810" s="186"/>
    </row>
    <row r="1811" spans="2:2" x14ac:dyDescent="0.2">
      <c r="B1811" s="186"/>
    </row>
    <row r="1812" spans="2:2" x14ac:dyDescent="0.2">
      <c r="B1812" s="186"/>
    </row>
    <row r="1813" spans="2:2" x14ac:dyDescent="0.2">
      <c r="B1813" s="186"/>
    </row>
    <row r="1814" spans="2:2" x14ac:dyDescent="0.2">
      <c r="B1814" s="186"/>
    </row>
    <row r="1815" spans="2:2" x14ac:dyDescent="0.2">
      <c r="B1815" s="186"/>
    </row>
    <row r="1816" spans="2:2" x14ac:dyDescent="0.2">
      <c r="B1816" s="186"/>
    </row>
    <row r="1817" spans="2:2" x14ac:dyDescent="0.2">
      <c r="B1817" s="186"/>
    </row>
    <row r="1818" spans="2:2" x14ac:dyDescent="0.2">
      <c r="B1818" s="186"/>
    </row>
    <row r="1819" spans="2:2" x14ac:dyDescent="0.2">
      <c r="B1819" s="186"/>
    </row>
    <row r="1820" spans="2:2" x14ac:dyDescent="0.2">
      <c r="B1820" s="186"/>
    </row>
    <row r="1821" spans="2:2" x14ac:dyDescent="0.2">
      <c r="B1821" s="186"/>
    </row>
    <row r="1822" spans="2:2" x14ac:dyDescent="0.2">
      <c r="B1822" s="186"/>
    </row>
    <row r="1823" spans="2:2" x14ac:dyDescent="0.2">
      <c r="B1823" s="186"/>
    </row>
    <row r="1824" spans="2:2" x14ac:dyDescent="0.2">
      <c r="B1824" s="186"/>
    </row>
    <row r="1825" spans="2:2" x14ac:dyDescent="0.2">
      <c r="B1825" s="186"/>
    </row>
    <row r="1826" spans="2:2" x14ac:dyDescent="0.2">
      <c r="B1826" s="186"/>
    </row>
    <row r="1827" spans="2:2" x14ac:dyDescent="0.2">
      <c r="B1827" s="186"/>
    </row>
    <row r="1828" spans="2:2" x14ac:dyDescent="0.2">
      <c r="B1828" s="186"/>
    </row>
    <row r="1829" spans="2:2" x14ac:dyDescent="0.2">
      <c r="B1829" s="186"/>
    </row>
    <row r="1830" spans="2:2" x14ac:dyDescent="0.2">
      <c r="B1830" s="186"/>
    </row>
    <row r="1831" spans="2:2" x14ac:dyDescent="0.2">
      <c r="B1831" s="186"/>
    </row>
    <row r="1832" spans="2:2" x14ac:dyDescent="0.2">
      <c r="B1832" s="186"/>
    </row>
    <row r="1833" spans="2:2" x14ac:dyDescent="0.2">
      <c r="B1833" s="186"/>
    </row>
    <row r="1834" spans="2:2" x14ac:dyDescent="0.2">
      <c r="B1834" s="186"/>
    </row>
    <row r="1835" spans="2:2" x14ac:dyDescent="0.2">
      <c r="B1835" s="186"/>
    </row>
    <row r="1836" spans="2:2" x14ac:dyDescent="0.2">
      <c r="B1836" s="186"/>
    </row>
    <row r="1837" spans="2:2" x14ac:dyDescent="0.2">
      <c r="B1837" s="186"/>
    </row>
    <row r="1838" spans="2:2" x14ac:dyDescent="0.2">
      <c r="B1838" s="186"/>
    </row>
    <row r="1839" spans="2:2" x14ac:dyDescent="0.2">
      <c r="B1839" s="186"/>
    </row>
    <row r="1840" spans="2:2" x14ac:dyDescent="0.2">
      <c r="B1840" s="186"/>
    </row>
    <row r="1841" spans="2:2" x14ac:dyDescent="0.2">
      <c r="B1841" s="186"/>
    </row>
    <row r="1842" spans="2:2" x14ac:dyDescent="0.2">
      <c r="B1842" s="186"/>
    </row>
    <row r="1843" spans="2:2" x14ac:dyDescent="0.2">
      <c r="B1843" s="186"/>
    </row>
    <row r="1844" spans="2:2" x14ac:dyDescent="0.2">
      <c r="B1844" s="186"/>
    </row>
    <row r="1845" spans="2:2" x14ac:dyDescent="0.2">
      <c r="B1845" s="186"/>
    </row>
    <row r="1846" spans="2:2" x14ac:dyDescent="0.2">
      <c r="B1846" s="186"/>
    </row>
    <row r="1847" spans="2:2" x14ac:dyDescent="0.2">
      <c r="B1847" s="186"/>
    </row>
    <row r="1848" spans="2:2" x14ac:dyDescent="0.2">
      <c r="B1848" s="186"/>
    </row>
    <row r="1849" spans="2:2" x14ac:dyDescent="0.2">
      <c r="B1849" s="186"/>
    </row>
    <row r="1850" spans="2:2" x14ac:dyDescent="0.2">
      <c r="B1850" s="186"/>
    </row>
    <row r="1851" spans="2:2" x14ac:dyDescent="0.2">
      <c r="B1851" s="186"/>
    </row>
    <row r="1852" spans="2:2" x14ac:dyDescent="0.2">
      <c r="B1852" s="186"/>
    </row>
    <row r="1853" spans="2:2" x14ac:dyDescent="0.2">
      <c r="B1853" s="186"/>
    </row>
    <row r="1854" spans="2:2" x14ac:dyDescent="0.2">
      <c r="B1854" s="186"/>
    </row>
    <row r="1855" spans="2:2" x14ac:dyDescent="0.2">
      <c r="B1855" s="186"/>
    </row>
    <row r="1856" spans="2:2" x14ac:dyDescent="0.2">
      <c r="B1856" s="186"/>
    </row>
    <row r="1857" spans="2:2" x14ac:dyDescent="0.2">
      <c r="B1857" s="186"/>
    </row>
    <row r="1858" spans="2:2" x14ac:dyDescent="0.2">
      <c r="B1858" s="186"/>
    </row>
    <row r="1859" spans="2:2" x14ac:dyDescent="0.2">
      <c r="B1859" s="186"/>
    </row>
    <row r="1860" spans="2:2" x14ac:dyDescent="0.2">
      <c r="B1860" s="186"/>
    </row>
    <row r="1861" spans="2:2" x14ac:dyDescent="0.2">
      <c r="B1861" s="186"/>
    </row>
    <row r="1862" spans="2:2" x14ac:dyDescent="0.2">
      <c r="B1862" s="186"/>
    </row>
    <row r="1863" spans="2:2" x14ac:dyDescent="0.2">
      <c r="B1863" s="186"/>
    </row>
    <row r="1864" spans="2:2" x14ac:dyDescent="0.2">
      <c r="B1864" s="186"/>
    </row>
    <row r="1865" spans="2:2" x14ac:dyDescent="0.2">
      <c r="B1865" s="186"/>
    </row>
    <row r="1866" spans="2:2" x14ac:dyDescent="0.2">
      <c r="B1866" s="186"/>
    </row>
    <row r="1867" spans="2:2" x14ac:dyDescent="0.2">
      <c r="B1867" s="186"/>
    </row>
    <row r="1868" spans="2:2" x14ac:dyDescent="0.2">
      <c r="B1868" s="186"/>
    </row>
    <row r="1869" spans="2:2" x14ac:dyDescent="0.2">
      <c r="B1869" s="186"/>
    </row>
    <row r="1870" spans="2:2" x14ac:dyDescent="0.2">
      <c r="B1870" s="186"/>
    </row>
    <row r="1871" spans="2:2" x14ac:dyDescent="0.2">
      <c r="B1871" s="186"/>
    </row>
    <row r="1872" spans="2:2" x14ac:dyDescent="0.2">
      <c r="B1872" s="186"/>
    </row>
    <row r="1873" spans="2:2" x14ac:dyDescent="0.2">
      <c r="B1873" s="186"/>
    </row>
    <row r="1874" spans="2:2" x14ac:dyDescent="0.2">
      <c r="B1874" s="186"/>
    </row>
    <row r="1875" spans="2:2" x14ac:dyDescent="0.2">
      <c r="B1875" s="186"/>
    </row>
    <row r="1876" spans="2:2" x14ac:dyDescent="0.2">
      <c r="B1876" s="186"/>
    </row>
    <row r="1877" spans="2:2" x14ac:dyDescent="0.2">
      <c r="B1877" s="186"/>
    </row>
    <row r="1878" spans="2:2" x14ac:dyDescent="0.2">
      <c r="B1878" s="186"/>
    </row>
    <row r="1879" spans="2:2" x14ac:dyDescent="0.2">
      <c r="B1879" s="186"/>
    </row>
    <row r="1880" spans="2:2" x14ac:dyDescent="0.2">
      <c r="B1880" s="186"/>
    </row>
    <row r="1881" spans="2:2" x14ac:dyDescent="0.2">
      <c r="B1881" s="186"/>
    </row>
    <row r="1882" spans="2:2" x14ac:dyDescent="0.2">
      <c r="B1882" s="186"/>
    </row>
    <row r="1883" spans="2:2" x14ac:dyDescent="0.2">
      <c r="B1883" s="186"/>
    </row>
    <row r="1884" spans="2:2" x14ac:dyDescent="0.2">
      <c r="B1884" s="186"/>
    </row>
    <row r="1885" spans="2:2" x14ac:dyDescent="0.2">
      <c r="B1885" s="186"/>
    </row>
    <row r="1886" spans="2:2" x14ac:dyDescent="0.2">
      <c r="B1886" s="186"/>
    </row>
    <row r="1887" spans="2:2" x14ac:dyDescent="0.2">
      <c r="B1887" s="186"/>
    </row>
    <row r="1888" spans="2:2" x14ac:dyDescent="0.2">
      <c r="B1888" s="186"/>
    </row>
    <row r="1889" spans="2:2" x14ac:dyDescent="0.2">
      <c r="B1889" s="186"/>
    </row>
    <row r="1890" spans="2:2" x14ac:dyDescent="0.2">
      <c r="B1890" s="186"/>
    </row>
    <row r="1891" spans="2:2" x14ac:dyDescent="0.2">
      <c r="B1891" s="186"/>
    </row>
    <row r="1892" spans="2:2" x14ac:dyDescent="0.2">
      <c r="B1892" s="186"/>
    </row>
    <row r="1893" spans="2:2" x14ac:dyDescent="0.2">
      <c r="B1893" s="186"/>
    </row>
    <row r="1894" spans="2:2" x14ac:dyDescent="0.2">
      <c r="B1894" s="186"/>
    </row>
    <row r="1895" spans="2:2" x14ac:dyDescent="0.2">
      <c r="B1895" s="186"/>
    </row>
    <row r="1896" spans="2:2" x14ac:dyDescent="0.2">
      <c r="B1896" s="186"/>
    </row>
    <row r="1897" spans="2:2" x14ac:dyDescent="0.2">
      <c r="B1897" s="186"/>
    </row>
    <row r="1898" spans="2:2" x14ac:dyDescent="0.2">
      <c r="B1898" s="186"/>
    </row>
    <row r="1899" spans="2:2" x14ac:dyDescent="0.2">
      <c r="B1899" s="186"/>
    </row>
    <row r="1900" spans="2:2" x14ac:dyDescent="0.2">
      <c r="B1900" s="186"/>
    </row>
    <row r="1901" spans="2:2" x14ac:dyDescent="0.2">
      <c r="B1901" s="186"/>
    </row>
    <row r="1902" spans="2:2" x14ac:dyDescent="0.2">
      <c r="B1902" s="186"/>
    </row>
    <row r="1903" spans="2:2" x14ac:dyDescent="0.2">
      <c r="B1903" s="186"/>
    </row>
    <row r="1904" spans="2:2" x14ac:dyDescent="0.2">
      <c r="B1904" s="186"/>
    </row>
    <row r="1905" spans="2:2" x14ac:dyDescent="0.2">
      <c r="B1905" s="186"/>
    </row>
    <row r="1906" spans="2:2" x14ac:dyDescent="0.2">
      <c r="B1906" s="186"/>
    </row>
    <row r="1907" spans="2:2" x14ac:dyDescent="0.2">
      <c r="B1907" s="186"/>
    </row>
    <row r="1908" spans="2:2" x14ac:dyDescent="0.2">
      <c r="B1908" s="186"/>
    </row>
    <row r="1909" spans="2:2" x14ac:dyDescent="0.2">
      <c r="B1909" s="186"/>
    </row>
    <row r="1910" spans="2:2" x14ac:dyDescent="0.2">
      <c r="B1910" s="186"/>
    </row>
    <row r="1911" spans="2:2" x14ac:dyDescent="0.2">
      <c r="B1911" s="186"/>
    </row>
    <row r="1912" spans="2:2" x14ac:dyDescent="0.2">
      <c r="B1912" s="186"/>
    </row>
    <row r="1913" spans="2:2" x14ac:dyDescent="0.2">
      <c r="B1913" s="186"/>
    </row>
    <row r="1914" spans="2:2" x14ac:dyDescent="0.2">
      <c r="B1914" s="186"/>
    </row>
    <row r="1915" spans="2:2" x14ac:dyDescent="0.2">
      <c r="B1915" s="186"/>
    </row>
    <row r="1916" spans="2:2" x14ac:dyDescent="0.2">
      <c r="B1916" s="186"/>
    </row>
    <row r="1917" spans="2:2" x14ac:dyDescent="0.2">
      <c r="B1917" s="186"/>
    </row>
    <row r="1918" spans="2:2" x14ac:dyDescent="0.2">
      <c r="B1918" s="186"/>
    </row>
    <row r="1919" spans="2:2" x14ac:dyDescent="0.2">
      <c r="B1919" s="186"/>
    </row>
    <row r="1920" spans="2:2" x14ac:dyDescent="0.2">
      <c r="B1920" s="186"/>
    </row>
    <row r="1921" spans="2:2" x14ac:dyDescent="0.2">
      <c r="B1921" s="186"/>
    </row>
    <row r="1922" spans="2:2" x14ac:dyDescent="0.2">
      <c r="B1922" s="186"/>
    </row>
    <row r="1923" spans="2:2" x14ac:dyDescent="0.2">
      <c r="B1923" s="186"/>
    </row>
    <row r="1924" spans="2:2" x14ac:dyDescent="0.2">
      <c r="B1924" s="186"/>
    </row>
    <row r="1925" spans="2:2" x14ac:dyDescent="0.2">
      <c r="B1925" s="186"/>
    </row>
    <row r="1926" spans="2:2" x14ac:dyDescent="0.2">
      <c r="B1926" s="186"/>
    </row>
    <row r="1927" spans="2:2" x14ac:dyDescent="0.2">
      <c r="B1927" s="186"/>
    </row>
    <row r="1928" spans="2:2" x14ac:dyDescent="0.2">
      <c r="B1928" s="186"/>
    </row>
    <row r="1929" spans="2:2" x14ac:dyDescent="0.2">
      <c r="B1929" s="186"/>
    </row>
    <row r="1930" spans="2:2" x14ac:dyDescent="0.2">
      <c r="B1930" s="186"/>
    </row>
    <row r="1931" spans="2:2" x14ac:dyDescent="0.2">
      <c r="B1931" s="186"/>
    </row>
    <row r="1932" spans="2:2" x14ac:dyDescent="0.2">
      <c r="B1932" s="186"/>
    </row>
    <row r="1933" spans="2:2" x14ac:dyDescent="0.2">
      <c r="B1933" s="186"/>
    </row>
    <row r="1934" spans="2:2" x14ac:dyDescent="0.2">
      <c r="B1934" s="186"/>
    </row>
    <row r="1935" spans="2:2" x14ac:dyDescent="0.2">
      <c r="B1935" s="186"/>
    </row>
    <row r="1936" spans="2:2" x14ac:dyDescent="0.2">
      <c r="B1936" s="186"/>
    </row>
    <row r="1937" spans="2:2" x14ac:dyDescent="0.2">
      <c r="B1937" s="186"/>
    </row>
    <row r="1938" spans="2:2" x14ac:dyDescent="0.2">
      <c r="B1938" s="186"/>
    </row>
    <row r="1939" spans="2:2" x14ac:dyDescent="0.2">
      <c r="B1939" s="186"/>
    </row>
    <row r="1940" spans="2:2" x14ac:dyDescent="0.2">
      <c r="B1940" s="186"/>
    </row>
    <row r="1941" spans="2:2" x14ac:dyDescent="0.2">
      <c r="B1941" s="186"/>
    </row>
    <row r="1942" spans="2:2" x14ac:dyDescent="0.2">
      <c r="B1942" s="186"/>
    </row>
    <row r="1943" spans="2:2" x14ac:dyDescent="0.2">
      <c r="B1943" s="186"/>
    </row>
    <row r="1944" spans="2:2" x14ac:dyDescent="0.2">
      <c r="B1944" s="186"/>
    </row>
    <row r="1945" spans="2:2" x14ac:dyDescent="0.2">
      <c r="B1945" s="186"/>
    </row>
    <row r="1946" spans="2:2" x14ac:dyDescent="0.2">
      <c r="B1946" s="186"/>
    </row>
    <row r="1947" spans="2:2" x14ac:dyDescent="0.2">
      <c r="B1947" s="186"/>
    </row>
    <row r="1948" spans="2:2" x14ac:dyDescent="0.2">
      <c r="B1948" s="186"/>
    </row>
    <row r="1949" spans="2:2" x14ac:dyDescent="0.2">
      <c r="B1949" s="186"/>
    </row>
    <row r="1950" spans="2:2" x14ac:dyDescent="0.2">
      <c r="B1950" s="186"/>
    </row>
    <row r="1951" spans="2:2" x14ac:dyDescent="0.2">
      <c r="B1951" s="186"/>
    </row>
    <row r="1952" spans="2:2" x14ac:dyDescent="0.2">
      <c r="B1952" s="186"/>
    </row>
    <row r="1953" spans="2:2" x14ac:dyDescent="0.2">
      <c r="B1953" s="186"/>
    </row>
    <row r="1954" spans="2:2" x14ac:dyDescent="0.2">
      <c r="B1954" s="186"/>
    </row>
    <row r="1955" spans="2:2" x14ac:dyDescent="0.2">
      <c r="B1955" s="186"/>
    </row>
    <row r="1956" spans="2:2" x14ac:dyDescent="0.2">
      <c r="B1956" s="186"/>
    </row>
    <row r="1957" spans="2:2" x14ac:dyDescent="0.2">
      <c r="B1957" s="186"/>
    </row>
    <row r="1958" spans="2:2" x14ac:dyDescent="0.2">
      <c r="B1958" s="186"/>
    </row>
    <row r="1959" spans="2:2" x14ac:dyDescent="0.2">
      <c r="B1959" s="186"/>
    </row>
    <row r="1960" spans="2:2" x14ac:dyDescent="0.2">
      <c r="B1960" s="186"/>
    </row>
    <row r="1961" spans="2:2" x14ac:dyDescent="0.2">
      <c r="B1961" s="186"/>
    </row>
    <row r="1962" spans="2:2" x14ac:dyDescent="0.2">
      <c r="B1962" s="186"/>
    </row>
    <row r="1963" spans="2:2" x14ac:dyDescent="0.2">
      <c r="B1963" s="186"/>
    </row>
    <row r="1964" spans="2:2" x14ac:dyDescent="0.2">
      <c r="B1964" s="186"/>
    </row>
    <row r="1965" spans="2:2" x14ac:dyDescent="0.2">
      <c r="B1965" s="186"/>
    </row>
    <row r="1966" spans="2:2" x14ac:dyDescent="0.2">
      <c r="B1966" s="186"/>
    </row>
    <row r="1967" spans="2:2" x14ac:dyDescent="0.2">
      <c r="B1967" s="186"/>
    </row>
    <row r="1968" spans="2:2" x14ac:dyDescent="0.2">
      <c r="B1968" s="186"/>
    </row>
    <row r="1969" spans="2:2" x14ac:dyDescent="0.2">
      <c r="B1969" s="186"/>
    </row>
    <row r="1970" spans="2:2" x14ac:dyDescent="0.2">
      <c r="B1970" s="186"/>
    </row>
    <row r="1971" spans="2:2" x14ac:dyDescent="0.2">
      <c r="B1971" s="186"/>
    </row>
    <row r="1972" spans="2:2" x14ac:dyDescent="0.2">
      <c r="B1972" s="186"/>
    </row>
    <row r="1973" spans="2:2" x14ac:dyDescent="0.2">
      <c r="B1973" s="186"/>
    </row>
    <row r="1974" spans="2:2" x14ac:dyDescent="0.2">
      <c r="B1974" s="186"/>
    </row>
    <row r="1975" spans="2:2" x14ac:dyDescent="0.2">
      <c r="B1975" s="186"/>
    </row>
    <row r="1976" spans="2:2" x14ac:dyDescent="0.2">
      <c r="B1976" s="186"/>
    </row>
    <row r="1977" spans="2:2" x14ac:dyDescent="0.2">
      <c r="B1977" s="186"/>
    </row>
    <row r="1978" spans="2:2" x14ac:dyDescent="0.2">
      <c r="B1978" s="186"/>
    </row>
    <row r="1979" spans="2:2" x14ac:dyDescent="0.2">
      <c r="B1979" s="186"/>
    </row>
    <row r="1980" spans="2:2" x14ac:dyDescent="0.2">
      <c r="B1980" s="186"/>
    </row>
    <row r="1981" spans="2:2" x14ac:dyDescent="0.2">
      <c r="B1981" s="186"/>
    </row>
    <row r="1982" spans="2:2" x14ac:dyDescent="0.2">
      <c r="B1982" s="186"/>
    </row>
    <row r="1983" spans="2:2" x14ac:dyDescent="0.2">
      <c r="B1983" s="186"/>
    </row>
    <row r="1984" spans="2:2" x14ac:dyDescent="0.2">
      <c r="B1984" s="186"/>
    </row>
    <row r="1985" spans="2:2" x14ac:dyDescent="0.2">
      <c r="B1985" s="186"/>
    </row>
    <row r="1986" spans="2:2" x14ac:dyDescent="0.2">
      <c r="B1986" s="186"/>
    </row>
    <row r="1987" spans="2:2" x14ac:dyDescent="0.2">
      <c r="B1987" s="186"/>
    </row>
    <row r="1988" spans="2:2" x14ac:dyDescent="0.2">
      <c r="B1988" s="186"/>
    </row>
    <row r="1989" spans="2:2" x14ac:dyDescent="0.2">
      <c r="B1989" s="186"/>
    </row>
    <row r="1990" spans="2:2" x14ac:dyDescent="0.2">
      <c r="B1990" s="186"/>
    </row>
    <row r="1991" spans="2:2" x14ac:dyDescent="0.2">
      <c r="B1991" s="186"/>
    </row>
    <row r="1992" spans="2:2" x14ac:dyDescent="0.2">
      <c r="B1992" s="186"/>
    </row>
    <row r="1993" spans="2:2" x14ac:dyDescent="0.2">
      <c r="B1993" s="186"/>
    </row>
    <row r="1994" spans="2:2" x14ac:dyDescent="0.2">
      <c r="B1994" s="186"/>
    </row>
    <row r="1995" spans="2:2" x14ac:dyDescent="0.2">
      <c r="B1995" s="186"/>
    </row>
    <row r="1996" spans="2:2" x14ac:dyDescent="0.2">
      <c r="B1996" s="186"/>
    </row>
    <row r="1997" spans="2:2" x14ac:dyDescent="0.2">
      <c r="B1997" s="186"/>
    </row>
    <row r="1998" spans="2:2" x14ac:dyDescent="0.2">
      <c r="B1998" s="186"/>
    </row>
    <row r="1999" spans="2:2" x14ac:dyDescent="0.2">
      <c r="B1999" s="186"/>
    </row>
    <row r="2000" spans="2:2" x14ac:dyDescent="0.2">
      <c r="B2000" s="186"/>
    </row>
    <row r="2001" spans="2:2" x14ac:dyDescent="0.2">
      <c r="B2001" s="186"/>
    </row>
    <row r="2002" spans="2:2" x14ac:dyDescent="0.2">
      <c r="B2002" s="186"/>
    </row>
    <row r="2003" spans="2:2" x14ac:dyDescent="0.2">
      <c r="B2003" s="186"/>
    </row>
    <row r="2004" spans="2:2" x14ac:dyDescent="0.2">
      <c r="B2004" s="186"/>
    </row>
    <row r="2005" spans="2:2" x14ac:dyDescent="0.2">
      <c r="B2005" s="186"/>
    </row>
    <row r="2006" spans="2:2" x14ac:dyDescent="0.2">
      <c r="B2006" s="186"/>
    </row>
    <row r="2007" spans="2:2" x14ac:dyDescent="0.2">
      <c r="B2007" s="186"/>
    </row>
    <row r="2008" spans="2:2" x14ac:dyDescent="0.2">
      <c r="B2008" s="186"/>
    </row>
    <row r="2009" spans="2:2" x14ac:dyDescent="0.2">
      <c r="B2009" s="186"/>
    </row>
    <row r="2010" spans="2:2" x14ac:dyDescent="0.2">
      <c r="B2010" s="186"/>
    </row>
    <row r="2011" spans="2:2" x14ac:dyDescent="0.2">
      <c r="B2011" s="186"/>
    </row>
    <row r="2012" spans="2:2" x14ac:dyDescent="0.2">
      <c r="B2012" s="186"/>
    </row>
    <row r="2013" spans="2:2" x14ac:dyDescent="0.2">
      <c r="B2013" s="186"/>
    </row>
    <row r="2014" spans="2:2" x14ac:dyDescent="0.2">
      <c r="B2014" s="186"/>
    </row>
    <row r="2015" spans="2:2" x14ac:dyDescent="0.2">
      <c r="B2015" s="186"/>
    </row>
    <row r="2016" spans="2:2" x14ac:dyDescent="0.2">
      <c r="B2016" s="186"/>
    </row>
    <row r="2017" spans="2:2" x14ac:dyDescent="0.2">
      <c r="B2017" s="186"/>
    </row>
    <row r="2018" spans="2:2" x14ac:dyDescent="0.2">
      <c r="B2018" s="186"/>
    </row>
    <row r="2019" spans="2:2" x14ac:dyDescent="0.2">
      <c r="B2019" s="186"/>
    </row>
    <row r="2020" spans="2:2" x14ac:dyDescent="0.2">
      <c r="B2020" s="186"/>
    </row>
    <row r="2021" spans="2:2" x14ac:dyDescent="0.2">
      <c r="B2021" s="186"/>
    </row>
    <row r="2022" spans="2:2" x14ac:dyDescent="0.2">
      <c r="B2022" s="186"/>
    </row>
    <row r="2023" spans="2:2" x14ac:dyDescent="0.2">
      <c r="B2023" s="186"/>
    </row>
    <row r="2024" spans="2:2" x14ac:dyDescent="0.2">
      <c r="B2024" s="186"/>
    </row>
    <row r="2025" spans="2:2" x14ac:dyDescent="0.2">
      <c r="B2025" s="186"/>
    </row>
    <row r="2026" spans="2:2" x14ac:dyDescent="0.2">
      <c r="B2026" s="186"/>
    </row>
    <row r="2027" spans="2:2" x14ac:dyDescent="0.2">
      <c r="B2027" s="186"/>
    </row>
    <row r="2028" spans="2:2" x14ac:dyDescent="0.2">
      <c r="B2028" s="186"/>
    </row>
    <row r="2029" spans="2:2" x14ac:dyDescent="0.2">
      <c r="B2029" s="186"/>
    </row>
    <row r="2030" spans="2:2" x14ac:dyDescent="0.2">
      <c r="B2030" s="186"/>
    </row>
    <row r="2031" spans="2:2" x14ac:dyDescent="0.2">
      <c r="B2031" s="186"/>
    </row>
    <row r="2032" spans="2:2" x14ac:dyDescent="0.2">
      <c r="B2032" s="186"/>
    </row>
    <row r="2033" spans="2:2" x14ac:dyDescent="0.2">
      <c r="B2033" s="186"/>
    </row>
    <row r="2034" spans="2:2" x14ac:dyDescent="0.2">
      <c r="B2034" s="186"/>
    </row>
    <row r="2035" spans="2:2" x14ac:dyDescent="0.2">
      <c r="B2035" s="186"/>
    </row>
    <row r="2036" spans="2:2" x14ac:dyDescent="0.2">
      <c r="B2036" s="186"/>
    </row>
    <row r="2037" spans="2:2" x14ac:dyDescent="0.2">
      <c r="B2037" s="186"/>
    </row>
    <row r="2038" spans="2:2" x14ac:dyDescent="0.2">
      <c r="B2038" s="186"/>
    </row>
    <row r="2039" spans="2:2" x14ac:dyDescent="0.2">
      <c r="B2039" s="186"/>
    </row>
    <row r="2040" spans="2:2" x14ac:dyDescent="0.2">
      <c r="B2040" s="186"/>
    </row>
    <row r="2041" spans="2:2" x14ac:dyDescent="0.2">
      <c r="B2041" s="186"/>
    </row>
    <row r="2042" spans="2:2" x14ac:dyDescent="0.2">
      <c r="B2042" s="186"/>
    </row>
    <row r="2043" spans="2:2" x14ac:dyDescent="0.2">
      <c r="B2043" s="186"/>
    </row>
    <row r="2044" spans="2:2" x14ac:dyDescent="0.2">
      <c r="B2044" s="186"/>
    </row>
    <row r="2045" spans="2:2" x14ac:dyDescent="0.2">
      <c r="B2045" s="186"/>
    </row>
    <row r="2046" spans="2:2" x14ac:dyDescent="0.2">
      <c r="B2046" s="186"/>
    </row>
    <row r="2047" spans="2:2" x14ac:dyDescent="0.2">
      <c r="B2047" s="186"/>
    </row>
    <row r="2048" spans="2:2" x14ac:dyDescent="0.2">
      <c r="B2048" s="186"/>
    </row>
    <row r="2049" spans="2:2" x14ac:dyDescent="0.2">
      <c r="B2049" s="186"/>
    </row>
    <row r="2050" spans="2:2" x14ac:dyDescent="0.2">
      <c r="B2050" s="186"/>
    </row>
    <row r="2051" spans="2:2" x14ac:dyDescent="0.2">
      <c r="B2051" s="186"/>
    </row>
    <row r="2052" spans="2:2" x14ac:dyDescent="0.2">
      <c r="B2052" s="186"/>
    </row>
    <row r="2053" spans="2:2" x14ac:dyDescent="0.2">
      <c r="B2053" s="186"/>
    </row>
    <row r="2054" spans="2:2" x14ac:dyDescent="0.2">
      <c r="B2054" s="186"/>
    </row>
    <row r="2055" spans="2:2" x14ac:dyDescent="0.2">
      <c r="B2055" s="186"/>
    </row>
    <row r="2056" spans="2:2" x14ac:dyDescent="0.2">
      <c r="B2056" s="186"/>
    </row>
    <row r="2057" spans="2:2" x14ac:dyDescent="0.2">
      <c r="B2057" s="186"/>
    </row>
    <row r="2058" spans="2:2" x14ac:dyDescent="0.2">
      <c r="B2058" s="186"/>
    </row>
    <row r="2059" spans="2:2" x14ac:dyDescent="0.2">
      <c r="B2059" s="186"/>
    </row>
    <row r="2060" spans="2:2" x14ac:dyDescent="0.2">
      <c r="B2060" s="186"/>
    </row>
    <row r="2061" spans="2:2" x14ac:dyDescent="0.2">
      <c r="B2061" s="186"/>
    </row>
    <row r="2062" spans="2:2" x14ac:dyDescent="0.2">
      <c r="B2062" s="186"/>
    </row>
    <row r="2063" spans="2:2" x14ac:dyDescent="0.2">
      <c r="B2063" s="186"/>
    </row>
    <row r="2064" spans="2:2" x14ac:dyDescent="0.2">
      <c r="B2064" s="186"/>
    </row>
    <row r="2065" spans="2:2" x14ac:dyDescent="0.2">
      <c r="B2065" s="186"/>
    </row>
    <row r="2066" spans="2:2" x14ac:dyDescent="0.2">
      <c r="B2066" s="186"/>
    </row>
    <row r="2067" spans="2:2" x14ac:dyDescent="0.2">
      <c r="B2067" s="186"/>
    </row>
    <row r="2068" spans="2:2" x14ac:dyDescent="0.2">
      <c r="B2068" s="186"/>
    </row>
    <row r="2069" spans="2:2" x14ac:dyDescent="0.2">
      <c r="B2069" s="186"/>
    </row>
    <row r="2070" spans="2:2" x14ac:dyDescent="0.2">
      <c r="B2070" s="186"/>
    </row>
    <row r="2071" spans="2:2" x14ac:dyDescent="0.2">
      <c r="B2071" s="186"/>
    </row>
    <row r="2072" spans="2:2" x14ac:dyDescent="0.2">
      <c r="B2072" s="186"/>
    </row>
    <row r="2073" spans="2:2" x14ac:dyDescent="0.2">
      <c r="B2073" s="186"/>
    </row>
    <row r="2074" spans="2:2" x14ac:dyDescent="0.2">
      <c r="B2074" s="186"/>
    </row>
    <row r="2075" spans="2:2" x14ac:dyDescent="0.2">
      <c r="B2075" s="186"/>
    </row>
    <row r="2076" spans="2:2" x14ac:dyDescent="0.2">
      <c r="B2076" s="186"/>
    </row>
    <row r="2077" spans="2:2" x14ac:dyDescent="0.2">
      <c r="B2077" s="186"/>
    </row>
    <row r="2078" spans="2:2" x14ac:dyDescent="0.2">
      <c r="B2078" s="186"/>
    </row>
    <row r="2079" spans="2:2" x14ac:dyDescent="0.2">
      <c r="B2079" s="186"/>
    </row>
    <row r="2080" spans="2:2" x14ac:dyDescent="0.2">
      <c r="B2080" s="186"/>
    </row>
    <row r="2081" spans="2:2" x14ac:dyDescent="0.2">
      <c r="B2081" s="186"/>
    </row>
    <row r="2082" spans="2:2" x14ac:dyDescent="0.2">
      <c r="B2082" s="186"/>
    </row>
    <row r="2083" spans="2:2" x14ac:dyDescent="0.2">
      <c r="B2083" s="186"/>
    </row>
    <row r="2084" spans="2:2" x14ac:dyDescent="0.2">
      <c r="B2084" s="186"/>
    </row>
    <row r="2085" spans="2:2" x14ac:dyDescent="0.2">
      <c r="B2085" s="186"/>
    </row>
    <row r="2086" spans="2:2" x14ac:dyDescent="0.2">
      <c r="B2086" s="186"/>
    </row>
    <row r="2087" spans="2:2" x14ac:dyDescent="0.2">
      <c r="B2087" s="186"/>
    </row>
    <row r="2088" spans="2:2" x14ac:dyDescent="0.2">
      <c r="B2088" s="186"/>
    </row>
    <row r="2089" spans="2:2" x14ac:dyDescent="0.2">
      <c r="B2089" s="186"/>
    </row>
    <row r="2090" spans="2:2" x14ac:dyDescent="0.2">
      <c r="B2090" s="186"/>
    </row>
    <row r="2091" spans="2:2" x14ac:dyDescent="0.2">
      <c r="B2091" s="186"/>
    </row>
    <row r="2092" spans="2:2" x14ac:dyDescent="0.2">
      <c r="B2092" s="186"/>
    </row>
    <row r="2093" spans="2:2" x14ac:dyDescent="0.2">
      <c r="B2093" s="186"/>
    </row>
    <row r="2094" spans="2:2" x14ac:dyDescent="0.2">
      <c r="B2094" s="186"/>
    </row>
    <row r="2095" spans="2:2" x14ac:dyDescent="0.2">
      <c r="B2095" s="186"/>
    </row>
    <row r="2096" spans="2:2" x14ac:dyDescent="0.2">
      <c r="B2096" s="186"/>
    </row>
    <row r="2097" spans="2:2" x14ac:dyDescent="0.2">
      <c r="B2097" s="186"/>
    </row>
    <row r="2098" spans="2:2" x14ac:dyDescent="0.2">
      <c r="B2098" s="186"/>
    </row>
    <row r="2099" spans="2:2" x14ac:dyDescent="0.2">
      <c r="B2099" s="186"/>
    </row>
    <row r="2100" spans="2:2" x14ac:dyDescent="0.2">
      <c r="B2100" s="186"/>
    </row>
    <row r="2101" spans="2:2" x14ac:dyDescent="0.2">
      <c r="B2101" s="186"/>
    </row>
    <row r="2102" spans="2:2" x14ac:dyDescent="0.2">
      <c r="B2102" s="186"/>
    </row>
    <row r="2103" spans="2:2" x14ac:dyDescent="0.2">
      <c r="B2103" s="186"/>
    </row>
    <row r="2104" spans="2:2" x14ac:dyDescent="0.2">
      <c r="B2104" s="186"/>
    </row>
    <row r="2105" spans="2:2" x14ac:dyDescent="0.2">
      <c r="B2105" s="186"/>
    </row>
    <row r="2106" spans="2:2" x14ac:dyDescent="0.2">
      <c r="B2106" s="186"/>
    </row>
    <row r="2107" spans="2:2" x14ac:dyDescent="0.2">
      <c r="B2107" s="186"/>
    </row>
    <row r="2108" spans="2:2" x14ac:dyDescent="0.2">
      <c r="B2108" s="186"/>
    </row>
    <row r="2109" spans="2:2" x14ac:dyDescent="0.2">
      <c r="B2109" s="186"/>
    </row>
    <row r="2110" spans="2:2" x14ac:dyDescent="0.2">
      <c r="B2110" s="186"/>
    </row>
    <row r="2111" spans="2:2" x14ac:dyDescent="0.2">
      <c r="B2111" s="186"/>
    </row>
    <row r="2112" spans="2:2" x14ac:dyDescent="0.2">
      <c r="B2112" s="186"/>
    </row>
    <row r="2113" spans="2:2" x14ac:dyDescent="0.2">
      <c r="B2113" s="186"/>
    </row>
    <row r="2114" spans="2:2" x14ac:dyDescent="0.2">
      <c r="B2114" s="186"/>
    </row>
    <row r="2115" spans="2:2" x14ac:dyDescent="0.2">
      <c r="B2115" s="186"/>
    </row>
    <row r="2116" spans="2:2" x14ac:dyDescent="0.2">
      <c r="B2116" s="186"/>
    </row>
    <row r="2117" spans="2:2" x14ac:dyDescent="0.2">
      <c r="B2117" s="186"/>
    </row>
    <row r="2118" spans="2:2" x14ac:dyDescent="0.2">
      <c r="B2118" s="186"/>
    </row>
    <row r="2119" spans="2:2" x14ac:dyDescent="0.2">
      <c r="B2119" s="186"/>
    </row>
    <row r="2120" spans="2:2" x14ac:dyDescent="0.2">
      <c r="B2120" s="186"/>
    </row>
    <row r="2121" spans="2:2" x14ac:dyDescent="0.2">
      <c r="B2121" s="186"/>
    </row>
    <row r="2122" spans="2:2" x14ac:dyDescent="0.2">
      <c r="B2122" s="186"/>
    </row>
    <row r="2123" spans="2:2" x14ac:dyDescent="0.2">
      <c r="B2123" s="186"/>
    </row>
    <row r="2124" spans="2:2" x14ac:dyDescent="0.2">
      <c r="B2124" s="186"/>
    </row>
    <row r="2125" spans="2:2" x14ac:dyDescent="0.2">
      <c r="B2125" s="186"/>
    </row>
    <row r="2126" spans="2:2" x14ac:dyDescent="0.2">
      <c r="B2126" s="186"/>
    </row>
    <row r="2127" spans="2:2" x14ac:dyDescent="0.2">
      <c r="B2127" s="186"/>
    </row>
    <row r="2128" spans="2:2" x14ac:dyDescent="0.2">
      <c r="B2128" s="186"/>
    </row>
    <row r="2129" spans="2:2" x14ac:dyDescent="0.2">
      <c r="B2129" s="186"/>
    </row>
    <row r="2130" spans="2:2" x14ac:dyDescent="0.2">
      <c r="B2130" s="186"/>
    </row>
    <row r="2131" spans="2:2" x14ac:dyDescent="0.2">
      <c r="B2131" s="186"/>
    </row>
    <row r="2132" spans="2:2" x14ac:dyDescent="0.2">
      <c r="B2132" s="186"/>
    </row>
    <row r="2133" spans="2:2" x14ac:dyDescent="0.2">
      <c r="B2133" s="186"/>
    </row>
    <row r="2134" spans="2:2" x14ac:dyDescent="0.2">
      <c r="B2134" s="186"/>
    </row>
    <row r="2135" spans="2:2" x14ac:dyDescent="0.2">
      <c r="B2135" s="186"/>
    </row>
    <row r="2136" spans="2:2" x14ac:dyDescent="0.2">
      <c r="B2136" s="186"/>
    </row>
    <row r="2137" spans="2:2" x14ac:dyDescent="0.2">
      <c r="B2137" s="186"/>
    </row>
    <row r="2138" spans="2:2" x14ac:dyDescent="0.2">
      <c r="B2138" s="186"/>
    </row>
    <row r="2139" spans="2:2" x14ac:dyDescent="0.2">
      <c r="B2139" s="186"/>
    </row>
    <row r="2140" spans="2:2" x14ac:dyDescent="0.2">
      <c r="B2140" s="186"/>
    </row>
    <row r="2141" spans="2:2" x14ac:dyDescent="0.2">
      <c r="B2141" s="186"/>
    </row>
    <row r="2142" spans="2:2" x14ac:dyDescent="0.2">
      <c r="B2142" s="186"/>
    </row>
    <row r="2143" spans="2:2" x14ac:dyDescent="0.2">
      <c r="B2143" s="186"/>
    </row>
    <row r="2144" spans="2:2" x14ac:dyDescent="0.2">
      <c r="B2144" s="186"/>
    </row>
    <row r="2145" spans="2:2" x14ac:dyDescent="0.2">
      <c r="B2145" s="186"/>
    </row>
    <row r="2146" spans="2:2" x14ac:dyDescent="0.2">
      <c r="B2146" s="186"/>
    </row>
    <row r="2147" spans="2:2" x14ac:dyDescent="0.2">
      <c r="B2147" s="186"/>
    </row>
    <row r="2148" spans="2:2" x14ac:dyDescent="0.2">
      <c r="B2148" s="186"/>
    </row>
    <row r="2149" spans="2:2" x14ac:dyDescent="0.2">
      <c r="B2149" s="186"/>
    </row>
    <row r="2150" spans="2:2" x14ac:dyDescent="0.2">
      <c r="B2150" s="186"/>
    </row>
    <row r="2151" spans="2:2" x14ac:dyDescent="0.2">
      <c r="B2151" s="186"/>
    </row>
    <row r="2152" spans="2:2" x14ac:dyDescent="0.2">
      <c r="B2152" s="186"/>
    </row>
    <row r="2153" spans="2:2" x14ac:dyDescent="0.2">
      <c r="B2153" s="186"/>
    </row>
    <row r="2154" spans="2:2" x14ac:dyDescent="0.2">
      <c r="B2154" s="186"/>
    </row>
    <row r="2155" spans="2:2" x14ac:dyDescent="0.2">
      <c r="B2155" s="186"/>
    </row>
    <row r="2156" spans="2:2" x14ac:dyDescent="0.2">
      <c r="B2156" s="186"/>
    </row>
    <row r="2157" spans="2:2" x14ac:dyDescent="0.2">
      <c r="B2157" s="186"/>
    </row>
    <row r="2158" spans="2:2" x14ac:dyDescent="0.2">
      <c r="B2158" s="186"/>
    </row>
    <row r="2159" spans="2:2" x14ac:dyDescent="0.2">
      <c r="B2159" s="186"/>
    </row>
    <row r="2160" spans="2:2" x14ac:dyDescent="0.2">
      <c r="B2160" s="186"/>
    </row>
    <row r="2161" spans="2:2" x14ac:dyDescent="0.2">
      <c r="B2161" s="186"/>
    </row>
    <row r="2162" spans="2:2" x14ac:dyDescent="0.2">
      <c r="B2162" s="186"/>
    </row>
    <row r="2163" spans="2:2" x14ac:dyDescent="0.2">
      <c r="B2163" s="186"/>
    </row>
    <row r="2164" spans="2:2" x14ac:dyDescent="0.2">
      <c r="B2164" s="186"/>
    </row>
    <row r="2165" spans="2:2" x14ac:dyDescent="0.2">
      <c r="B2165" s="186"/>
    </row>
    <row r="2166" spans="2:2" x14ac:dyDescent="0.2">
      <c r="B2166" s="186"/>
    </row>
    <row r="2167" spans="2:2" x14ac:dyDescent="0.2">
      <c r="B2167" s="186"/>
    </row>
    <row r="2168" spans="2:2" x14ac:dyDescent="0.2">
      <c r="B2168" s="186"/>
    </row>
    <row r="2169" spans="2:2" x14ac:dyDescent="0.2">
      <c r="B2169" s="186"/>
    </row>
    <row r="2170" spans="2:2" x14ac:dyDescent="0.2">
      <c r="B2170" s="186"/>
    </row>
    <row r="2171" spans="2:2" x14ac:dyDescent="0.2">
      <c r="B2171" s="186"/>
    </row>
    <row r="2172" spans="2:2" x14ac:dyDescent="0.2">
      <c r="B2172" s="186"/>
    </row>
    <row r="2173" spans="2:2" x14ac:dyDescent="0.2">
      <c r="B2173" s="186"/>
    </row>
    <row r="2174" spans="2:2" x14ac:dyDescent="0.2">
      <c r="B2174" s="186"/>
    </row>
    <row r="2175" spans="2:2" x14ac:dyDescent="0.2">
      <c r="B2175" s="186"/>
    </row>
    <row r="2176" spans="2:2" x14ac:dyDescent="0.2">
      <c r="B2176" s="186"/>
    </row>
    <row r="2177" spans="2:2" x14ac:dyDescent="0.2">
      <c r="B2177" s="186"/>
    </row>
    <row r="2178" spans="2:2" x14ac:dyDescent="0.2">
      <c r="B2178" s="186"/>
    </row>
    <row r="2179" spans="2:2" x14ac:dyDescent="0.2">
      <c r="B2179" s="186"/>
    </row>
    <row r="2180" spans="2:2" x14ac:dyDescent="0.2">
      <c r="B2180" s="186"/>
    </row>
    <row r="2181" spans="2:2" x14ac:dyDescent="0.2">
      <c r="B2181" s="186"/>
    </row>
    <row r="2182" spans="2:2" x14ac:dyDescent="0.2">
      <c r="B2182" s="186"/>
    </row>
    <row r="2183" spans="2:2" x14ac:dyDescent="0.2">
      <c r="B2183" s="186"/>
    </row>
    <row r="2184" spans="2:2" x14ac:dyDescent="0.2">
      <c r="B2184" s="186"/>
    </row>
    <row r="2185" spans="2:2" x14ac:dyDescent="0.2">
      <c r="B2185" s="186"/>
    </row>
    <row r="2186" spans="2:2" x14ac:dyDescent="0.2">
      <c r="B2186" s="186"/>
    </row>
    <row r="2187" spans="2:2" x14ac:dyDescent="0.2">
      <c r="B2187" s="186"/>
    </row>
    <row r="2188" spans="2:2" x14ac:dyDescent="0.2">
      <c r="B2188" s="186"/>
    </row>
    <row r="2189" spans="2:2" x14ac:dyDescent="0.2">
      <c r="B2189" s="186"/>
    </row>
    <row r="2190" spans="2:2" x14ac:dyDescent="0.2">
      <c r="B2190" s="186"/>
    </row>
    <row r="2191" spans="2:2" x14ac:dyDescent="0.2">
      <c r="B2191" s="186"/>
    </row>
    <row r="2192" spans="2:2" x14ac:dyDescent="0.2">
      <c r="B2192" s="186"/>
    </row>
    <row r="2193" spans="2:2" x14ac:dyDescent="0.2">
      <c r="B2193" s="186"/>
    </row>
    <row r="2194" spans="2:2" x14ac:dyDescent="0.2">
      <c r="B2194" s="186"/>
    </row>
    <row r="2195" spans="2:2" x14ac:dyDescent="0.2">
      <c r="B2195" s="186"/>
    </row>
    <row r="2196" spans="2:2" x14ac:dyDescent="0.2">
      <c r="B2196" s="186"/>
    </row>
    <row r="2197" spans="2:2" x14ac:dyDescent="0.2">
      <c r="B2197" s="186"/>
    </row>
    <row r="2198" spans="2:2" x14ac:dyDescent="0.2">
      <c r="B2198" s="186"/>
    </row>
    <row r="2199" spans="2:2" x14ac:dyDescent="0.2">
      <c r="B2199" s="186"/>
    </row>
    <row r="2200" spans="2:2" x14ac:dyDescent="0.2">
      <c r="B2200" s="186"/>
    </row>
    <row r="2201" spans="2:2" x14ac:dyDescent="0.2">
      <c r="B2201" s="186"/>
    </row>
    <row r="2202" spans="2:2" x14ac:dyDescent="0.2">
      <c r="B2202" s="186"/>
    </row>
    <row r="2203" spans="2:2" x14ac:dyDescent="0.2">
      <c r="B2203" s="186"/>
    </row>
    <row r="2204" spans="2:2" x14ac:dyDescent="0.2">
      <c r="B2204" s="186"/>
    </row>
    <row r="2205" spans="2:2" x14ac:dyDescent="0.2">
      <c r="B2205" s="186"/>
    </row>
    <row r="2206" spans="2:2" x14ac:dyDescent="0.2">
      <c r="B2206" s="186"/>
    </row>
    <row r="2207" spans="2:2" x14ac:dyDescent="0.2">
      <c r="B2207" s="186"/>
    </row>
    <row r="2208" spans="2:2" x14ac:dyDescent="0.2">
      <c r="B2208" s="186"/>
    </row>
    <row r="2209" spans="2:2" x14ac:dyDescent="0.2">
      <c r="B2209" s="186"/>
    </row>
    <row r="2210" spans="2:2" x14ac:dyDescent="0.2">
      <c r="B2210" s="186"/>
    </row>
    <row r="2211" spans="2:2" x14ac:dyDescent="0.2">
      <c r="B2211" s="186"/>
    </row>
    <row r="2212" spans="2:2" x14ac:dyDescent="0.2">
      <c r="B2212" s="186"/>
    </row>
    <row r="2213" spans="2:2" x14ac:dyDescent="0.2">
      <c r="B2213" s="186"/>
    </row>
    <row r="2214" spans="2:2" x14ac:dyDescent="0.2">
      <c r="B2214" s="186"/>
    </row>
    <row r="2215" spans="2:2" x14ac:dyDescent="0.2">
      <c r="B2215" s="186"/>
    </row>
    <row r="2216" spans="2:2" x14ac:dyDescent="0.2">
      <c r="B2216" s="186"/>
    </row>
    <row r="2217" spans="2:2" x14ac:dyDescent="0.2">
      <c r="B2217" s="186"/>
    </row>
    <row r="2218" spans="2:2" x14ac:dyDescent="0.2">
      <c r="B2218" s="186"/>
    </row>
    <row r="2219" spans="2:2" x14ac:dyDescent="0.2">
      <c r="B2219" s="186"/>
    </row>
    <row r="2220" spans="2:2" x14ac:dyDescent="0.2">
      <c r="B2220" s="186"/>
    </row>
    <row r="2221" spans="2:2" x14ac:dyDescent="0.2">
      <c r="B2221" s="186"/>
    </row>
    <row r="2222" spans="2:2" x14ac:dyDescent="0.2">
      <c r="B2222" s="186"/>
    </row>
    <row r="2223" spans="2:2" x14ac:dyDescent="0.2">
      <c r="B2223" s="186"/>
    </row>
    <row r="2224" spans="2:2" x14ac:dyDescent="0.2">
      <c r="B2224" s="186"/>
    </row>
    <row r="2225" spans="2:2" x14ac:dyDescent="0.2">
      <c r="B2225" s="186"/>
    </row>
    <row r="2226" spans="2:2" x14ac:dyDescent="0.2">
      <c r="B2226" s="186"/>
    </row>
    <row r="2227" spans="2:2" x14ac:dyDescent="0.2">
      <c r="B2227" s="186"/>
    </row>
    <row r="2228" spans="2:2" x14ac:dyDescent="0.2">
      <c r="B2228" s="186"/>
    </row>
    <row r="2229" spans="2:2" x14ac:dyDescent="0.2">
      <c r="B2229" s="186"/>
    </row>
    <row r="2230" spans="2:2" x14ac:dyDescent="0.2">
      <c r="B2230" s="186"/>
    </row>
    <row r="2231" spans="2:2" x14ac:dyDescent="0.2">
      <c r="B2231" s="186"/>
    </row>
    <row r="2232" spans="2:2" x14ac:dyDescent="0.2">
      <c r="B2232" s="186"/>
    </row>
    <row r="2233" spans="2:2" x14ac:dyDescent="0.2">
      <c r="B2233" s="186"/>
    </row>
    <row r="2234" spans="2:2" x14ac:dyDescent="0.2">
      <c r="B2234" s="186"/>
    </row>
    <row r="2235" spans="2:2" x14ac:dyDescent="0.2">
      <c r="B2235" s="186"/>
    </row>
    <row r="2236" spans="2:2" x14ac:dyDescent="0.2">
      <c r="B2236" s="186"/>
    </row>
    <row r="2237" spans="2:2" x14ac:dyDescent="0.2">
      <c r="B2237" s="186"/>
    </row>
    <row r="2238" spans="2:2" x14ac:dyDescent="0.2">
      <c r="B2238" s="186"/>
    </row>
    <row r="2239" spans="2:2" x14ac:dyDescent="0.2">
      <c r="B2239" s="186"/>
    </row>
    <row r="2240" spans="2:2" x14ac:dyDescent="0.2">
      <c r="B2240" s="186"/>
    </row>
    <row r="2241" spans="2:2" x14ac:dyDescent="0.2">
      <c r="B2241" s="186"/>
    </row>
    <row r="2242" spans="2:2" x14ac:dyDescent="0.2">
      <c r="B2242" s="186"/>
    </row>
    <row r="2243" spans="2:2" x14ac:dyDescent="0.2">
      <c r="B2243" s="186"/>
    </row>
    <row r="2244" spans="2:2" x14ac:dyDescent="0.2">
      <c r="B2244" s="186"/>
    </row>
    <row r="2245" spans="2:2" x14ac:dyDescent="0.2">
      <c r="B2245" s="186"/>
    </row>
    <row r="2246" spans="2:2" x14ac:dyDescent="0.2">
      <c r="B2246" s="186"/>
    </row>
    <row r="2247" spans="2:2" x14ac:dyDescent="0.2">
      <c r="B2247" s="186"/>
    </row>
    <row r="2248" spans="2:2" x14ac:dyDescent="0.2">
      <c r="B2248" s="186"/>
    </row>
    <row r="2249" spans="2:2" x14ac:dyDescent="0.2">
      <c r="B2249" s="186"/>
    </row>
    <row r="2250" spans="2:2" x14ac:dyDescent="0.2">
      <c r="B2250" s="186"/>
    </row>
    <row r="2251" spans="2:2" x14ac:dyDescent="0.2">
      <c r="B2251" s="186"/>
    </row>
    <row r="2252" spans="2:2" x14ac:dyDescent="0.2">
      <c r="B2252" s="186"/>
    </row>
    <row r="2253" spans="2:2" x14ac:dyDescent="0.2">
      <c r="B2253" s="186"/>
    </row>
    <row r="2254" spans="2:2" x14ac:dyDescent="0.2">
      <c r="B2254" s="186"/>
    </row>
    <row r="2255" spans="2:2" x14ac:dyDescent="0.2">
      <c r="B2255" s="186"/>
    </row>
    <row r="2256" spans="2:2" x14ac:dyDescent="0.2">
      <c r="B2256" s="186"/>
    </row>
    <row r="2257" spans="2:2" x14ac:dyDescent="0.2">
      <c r="B2257" s="186"/>
    </row>
    <row r="2258" spans="2:2" x14ac:dyDescent="0.2">
      <c r="B2258" s="186"/>
    </row>
    <row r="2259" spans="2:2" x14ac:dyDescent="0.2">
      <c r="B2259" s="186"/>
    </row>
    <row r="2260" spans="2:2" x14ac:dyDescent="0.2">
      <c r="B2260" s="186"/>
    </row>
    <row r="2261" spans="2:2" x14ac:dyDescent="0.2">
      <c r="B2261" s="186"/>
    </row>
    <row r="2262" spans="2:2" x14ac:dyDescent="0.2">
      <c r="B2262" s="186"/>
    </row>
    <row r="2263" spans="2:2" x14ac:dyDescent="0.2">
      <c r="B2263" s="186"/>
    </row>
    <row r="2264" spans="2:2" x14ac:dyDescent="0.2">
      <c r="B2264" s="186"/>
    </row>
    <row r="2265" spans="2:2" x14ac:dyDescent="0.2">
      <c r="B2265" s="186"/>
    </row>
    <row r="2266" spans="2:2" x14ac:dyDescent="0.2">
      <c r="B2266" s="186"/>
    </row>
    <row r="2267" spans="2:2" x14ac:dyDescent="0.2">
      <c r="B2267" s="186"/>
    </row>
    <row r="2268" spans="2:2" x14ac:dyDescent="0.2">
      <c r="B2268" s="186"/>
    </row>
    <row r="2269" spans="2:2" x14ac:dyDescent="0.2">
      <c r="B2269" s="186"/>
    </row>
    <row r="2270" spans="2:2" x14ac:dyDescent="0.2">
      <c r="B2270" s="186"/>
    </row>
    <row r="2271" spans="2:2" x14ac:dyDescent="0.2">
      <c r="B2271" s="186"/>
    </row>
    <row r="2272" spans="2:2" x14ac:dyDescent="0.2">
      <c r="B2272" s="186"/>
    </row>
    <row r="2273" spans="2:2" x14ac:dyDescent="0.2">
      <c r="B2273" s="186"/>
    </row>
    <row r="2274" spans="2:2" x14ac:dyDescent="0.2">
      <c r="B2274" s="186"/>
    </row>
    <row r="2275" spans="2:2" x14ac:dyDescent="0.2">
      <c r="B2275" s="186"/>
    </row>
    <row r="2276" spans="2:2" x14ac:dyDescent="0.2">
      <c r="B2276" s="186"/>
    </row>
    <row r="2277" spans="2:2" x14ac:dyDescent="0.2">
      <c r="B2277" s="186"/>
    </row>
    <row r="2278" spans="2:2" x14ac:dyDescent="0.2">
      <c r="B2278" s="186"/>
    </row>
    <row r="2279" spans="2:2" x14ac:dyDescent="0.2">
      <c r="B2279" s="186"/>
    </row>
    <row r="2280" spans="2:2" x14ac:dyDescent="0.2">
      <c r="B2280" s="186"/>
    </row>
    <row r="2281" spans="2:2" x14ac:dyDescent="0.2">
      <c r="B2281" s="186"/>
    </row>
    <row r="2282" spans="2:2" x14ac:dyDescent="0.2">
      <c r="B2282" s="186"/>
    </row>
    <row r="2283" spans="2:2" x14ac:dyDescent="0.2">
      <c r="B2283" s="186"/>
    </row>
    <row r="2284" spans="2:2" x14ac:dyDescent="0.2">
      <c r="B2284" s="186"/>
    </row>
    <row r="2285" spans="2:2" x14ac:dyDescent="0.2">
      <c r="B2285" s="186"/>
    </row>
    <row r="2286" spans="2:2" x14ac:dyDescent="0.2">
      <c r="B2286" s="186"/>
    </row>
    <row r="2287" spans="2:2" x14ac:dyDescent="0.2">
      <c r="B2287" s="186"/>
    </row>
    <row r="2288" spans="2:2" x14ac:dyDescent="0.2">
      <c r="B2288" s="186"/>
    </row>
    <row r="2289" spans="2:2" x14ac:dyDescent="0.2">
      <c r="B2289" s="186"/>
    </row>
    <row r="2290" spans="2:2" x14ac:dyDescent="0.2">
      <c r="B2290" s="186"/>
    </row>
    <row r="2291" spans="2:2" x14ac:dyDescent="0.2">
      <c r="B2291" s="186"/>
    </row>
    <row r="2292" spans="2:2" x14ac:dyDescent="0.2">
      <c r="B2292" s="186"/>
    </row>
    <row r="2293" spans="2:2" x14ac:dyDescent="0.2">
      <c r="B2293" s="186"/>
    </row>
    <row r="2294" spans="2:2" x14ac:dyDescent="0.2">
      <c r="B2294" s="186"/>
    </row>
    <row r="2295" spans="2:2" x14ac:dyDescent="0.2">
      <c r="B2295" s="186"/>
    </row>
    <row r="2296" spans="2:2" x14ac:dyDescent="0.2">
      <c r="B2296" s="186"/>
    </row>
    <row r="2297" spans="2:2" x14ac:dyDescent="0.2">
      <c r="B2297" s="186"/>
    </row>
    <row r="2298" spans="2:2" x14ac:dyDescent="0.2">
      <c r="B2298" s="186"/>
    </row>
    <row r="2299" spans="2:2" x14ac:dyDescent="0.2">
      <c r="B2299" s="186"/>
    </row>
    <row r="2300" spans="2:2" x14ac:dyDescent="0.2">
      <c r="B2300" s="186"/>
    </row>
    <row r="2301" spans="2:2" x14ac:dyDescent="0.2">
      <c r="B2301" s="186"/>
    </row>
    <row r="2302" spans="2:2" x14ac:dyDescent="0.2">
      <c r="B2302" s="186"/>
    </row>
    <row r="2303" spans="2:2" x14ac:dyDescent="0.2">
      <c r="B2303" s="186"/>
    </row>
    <row r="2304" spans="2:2" x14ac:dyDescent="0.2">
      <c r="B2304" s="186"/>
    </row>
    <row r="2305" spans="2:2" x14ac:dyDescent="0.2">
      <c r="B2305" s="186"/>
    </row>
    <row r="2306" spans="2:2" x14ac:dyDescent="0.2">
      <c r="B2306" s="186"/>
    </row>
    <row r="2307" spans="2:2" x14ac:dyDescent="0.2">
      <c r="B2307" s="186"/>
    </row>
    <row r="2308" spans="2:2" x14ac:dyDescent="0.2">
      <c r="B2308" s="186"/>
    </row>
    <row r="2309" spans="2:2" x14ac:dyDescent="0.2">
      <c r="B2309" s="186"/>
    </row>
    <row r="2310" spans="2:2" x14ac:dyDescent="0.2">
      <c r="B2310" s="186"/>
    </row>
    <row r="2311" spans="2:2" x14ac:dyDescent="0.2">
      <c r="B2311" s="186"/>
    </row>
    <row r="2312" spans="2:2" x14ac:dyDescent="0.2">
      <c r="B2312" s="186"/>
    </row>
    <row r="2313" spans="2:2" x14ac:dyDescent="0.2">
      <c r="B2313" s="186"/>
    </row>
    <row r="2314" spans="2:2" x14ac:dyDescent="0.2">
      <c r="B2314" s="186"/>
    </row>
    <row r="2315" spans="2:2" x14ac:dyDescent="0.2">
      <c r="B2315" s="186"/>
    </row>
    <row r="2316" spans="2:2" x14ac:dyDescent="0.2">
      <c r="B2316" s="186"/>
    </row>
    <row r="2317" spans="2:2" x14ac:dyDescent="0.2">
      <c r="B2317" s="186"/>
    </row>
    <row r="2318" spans="2:2" x14ac:dyDescent="0.2">
      <c r="B2318" s="186"/>
    </row>
    <row r="2319" spans="2:2" x14ac:dyDescent="0.2">
      <c r="B2319" s="186"/>
    </row>
    <row r="2320" spans="2:2" x14ac:dyDescent="0.2">
      <c r="B2320" s="186"/>
    </row>
    <row r="2321" spans="2:2" x14ac:dyDescent="0.2">
      <c r="B2321" s="186"/>
    </row>
    <row r="2322" spans="2:2" x14ac:dyDescent="0.2">
      <c r="B2322" s="186"/>
    </row>
    <row r="2323" spans="2:2" x14ac:dyDescent="0.2">
      <c r="B2323" s="186"/>
    </row>
    <row r="2324" spans="2:2" x14ac:dyDescent="0.2">
      <c r="B2324" s="186"/>
    </row>
    <row r="2325" spans="2:2" x14ac:dyDescent="0.2">
      <c r="B2325" s="186"/>
    </row>
    <row r="2326" spans="2:2" x14ac:dyDescent="0.2">
      <c r="B2326" s="186"/>
    </row>
    <row r="2327" spans="2:2" x14ac:dyDescent="0.2">
      <c r="B2327" s="186"/>
    </row>
    <row r="2328" spans="2:2" x14ac:dyDescent="0.2">
      <c r="B2328" s="186"/>
    </row>
    <row r="2329" spans="2:2" x14ac:dyDescent="0.2">
      <c r="B2329" s="186"/>
    </row>
    <row r="2330" spans="2:2" x14ac:dyDescent="0.2">
      <c r="B2330" s="186"/>
    </row>
    <row r="2331" spans="2:2" x14ac:dyDescent="0.2">
      <c r="B2331" s="186"/>
    </row>
    <row r="2332" spans="2:2" x14ac:dyDescent="0.2">
      <c r="B2332" s="186"/>
    </row>
    <row r="2333" spans="2:2" x14ac:dyDescent="0.2">
      <c r="B2333" s="186"/>
    </row>
    <row r="2334" spans="2:2" x14ac:dyDescent="0.2">
      <c r="B2334" s="186"/>
    </row>
    <row r="2335" spans="2:2" x14ac:dyDescent="0.2">
      <c r="B2335" s="186"/>
    </row>
    <row r="2336" spans="2:2" x14ac:dyDescent="0.2">
      <c r="B2336" s="186"/>
    </row>
    <row r="2337" spans="2:2" x14ac:dyDescent="0.2">
      <c r="B2337" s="186"/>
    </row>
    <row r="2338" spans="2:2" x14ac:dyDescent="0.2">
      <c r="B2338" s="186"/>
    </row>
    <row r="2339" spans="2:2" x14ac:dyDescent="0.2">
      <c r="B2339" s="186"/>
    </row>
    <row r="2340" spans="2:2" x14ac:dyDescent="0.2">
      <c r="B2340" s="186"/>
    </row>
    <row r="2341" spans="2:2" x14ac:dyDescent="0.2">
      <c r="B2341" s="186"/>
    </row>
    <row r="2342" spans="2:2" x14ac:dyDescent="0.2">
      <c r="B2342" s="186"/>
    </row>
    <row r="2343" spans="2:2" x14ac:dyDescent="0.2">
      <c r="B2343" s="186"/>
    </row>
    <row r="2344" spans="2:2" x14ac:dyDescent="0.2">
      <c r="B2344" s="186"/>
    </row>
    <row r="2345" spans="2:2" x14ac:dyDescent="0.2">
      <c r="B2345" s="186"/>
    </row>
    <row r="2346" spans="2:2" x14ac:dyDescent="0.2">
      <c r="B2346" s="186"/>
    </row>
    <row r="2347" spans="2:2" x14ac:dyDescent="0.2">
      <c r="B2347" s="186"/>
    </row>
    <row r="2348" spans="2:2" x14ac:dyDescent="0.2">
      <c r="B2348" s="186"/>
    </row>
    <row r="2349" spans="2:2" x14ac:dyDescent="0.2">
      <c r="B2349" s="186"/>
    </row>
    <row r="2350" spans="2:2" x14ac:dyDescent="0.2">
      <c r="B2350" s="186"/>
    </row>
    <row r="2351" spans="2:2" x14ac:dyDescent="0.2">
      <c r="B2351" s="186"/>
    </row>
    <row r="2352" spans="2:2" x14ac:dyDescent="0.2">
      <c r="B2352" s="186"/>
    </row>
    <row r="2353" spans="2:2" x14ac:dyDescent="0.2">
      <c r="B2353" s="186"/>
    </row>
    <row r="2354" spans="2:2" x14ac:dyDescent="0.2">
      <c r="B2354" s="186"/>
    </row>
    <row r="2355" spans="2:2" x14ac:dyDescent="0.2">
      <c r="B2355" s="186"/>
    </row>
    <row r="2356" spans="2:2" x14ac:dyDescent="0.2">
      <c r="B2356" s="186"/>
    </row>
    <row r="2357" spans="2:2" x14ac:dyDescent="0.2">
      <c r="B2357" s="186"/>
    </row>
    <row r="2358" spans="2:2" x14ac:dyDescent="0.2">
      <c r="B2358" s="186"/>
    </row>
    <row r="2359" spans="2:2" x14ac:dyDescent="0.2">
      <c r="B2359" s="186"/>
    </row>
    <row r="2360" spans="2:2" x14ac:dyDescent="0.2">
      <c r="B2360" s="186"/>
    </row>
    <row r="2361" spans="2:2" x14ac:dyDescent="0.2">
      <c r="B2361" s="186"/>
    </row>
    <row r="2362" spans="2:2" x14ac:dyDescent="0.2">
      <c r="B2362" s="186"/>
    </row>
    <row r="2363" spans="2:2" x14ac:dyDescent="0.2">
      <c r="B2363" s="186"/>
    </row>
    <row r="2364" spans="2:2" x14ac:dyDescent="0.2">
      <c r="B2364" s="186"/>
    </row>
    <row r="2365" spans="2:2" x14ac:dyDescent="0.2">
      <c r="B2365" s="186"/>
    </row>
    <row r="2366" spans="2:2" x14ac:dyDescent="0.2">
      <c r="B2366" s="186"/>
    </row>
    <row r="2367" spans="2:2" x14ac:dyDescent="0.2">
      <c r="B2367" s="186"/>
    </row>
    <row r="2368" spans="2:2" x14ac:dyDescent="0.2">
      <c r="B2368" s="186"/>
    </row>
    <row r="2369" spans="2:2" x14ac:dyDescent="0.2">
      <c r="B2369" s="186"/>
    </row>
    <row r="2370" spans="2:2" x14ac:dyDescent="0.2">
      <c r="B2370" s="186"/>
    </row>
    <row r="2371" spans="2:2" x14ac:dyDescent="0.2">
      <c r="B2371" s="186"/>
    </row>
    <row r="2372" spans="2:2" x14ac:dyDescent="0.2">
      <c r="B2372" s="186"/>
    </row>
    <row r="2373" spans="2:2" x14ac:dyDescent="0.2">
      <c r="B2373" s="186"/>
    </row>
    <row r="2374" spans="2:2" x14ac:dyDescent="0.2">
      <c r="B2374" s="186"/>
    </row>
    <row r="2375" spans="2:2" x14ac:dyDescent="0.2">
      <c r="B2375" s="186"/>
    </row>
    <row r="2376" spans="2:2" x14ac:dyDescent="0.2">
      <c r="B2376" s="186"/>
    </row>
    <row r="2377" spans="2:2" x14ac:dyDescent="0.2">
      <c r="B2377" s="186"/>
    </row>
    <row r="2378" spans="2:2" x14ac:dyDescent="0.2">
      <c r="B2378" s="186"/>
    </row>
    <row r="2379" spans="2:2" x14ac:dyDescent="0.2">
      <c r="B2379" s="186"/>
    </row>
    <row r="2380" spans="2:2" x14ac:dyDescent="0.2">
      <c r="B2380" s="186"/>
    </row>
    <row r="2381" spans="2:2" x14ac:dyDescent="0.2">
      <c r="B2381" s="186"/>
    </row>
    <row r="2382" spans="2:2" x14ac:dyDescent="0.2">
      <c r="B2382" s="186"/>
    </row>
    <row r="2383" spans="2:2" x14ac:dyDescent="0.2">
      <c r="B2383" s="186"/>
    </row>
    <row r="2384" spans="2:2" x14ac:dyDescent="0.2">
      <c r="B2384" s="186"/>
    </row>
    <row r="2385" spans="2:2" x14ac:dyDescent="0.2">
      <c r="B2385" s="186"/>
    </row>
    <row r="2386" spans="2:2" x14ac:dyDescent="0.2">
      <c r="B2386" s="186"/>
    </row>
    <row r="2387" spans="2:2" x14ac:dyDescent="0.2">
      <c r="B2387" s="186"/>
    </row>
    <row r="2388" spans="2:2" x14ac:dyDescent="0.2">
      <c r="B2388" s="186"/>
    </row>
    <row r="2389" spans="2:2" x14ac:dyDescent="0.2">
      <c r="B2389" s="186"/>
    </row>
    <row r="2390" spans="2:2" x14ac:dyDescent="0.2">
      <c r="B2390" s="186"/>
    </row>
    <row r="2391" spans="2:2" x14ac:dyDescent="0.2">
      <c r="B2391" s="186"/>
    </row>
    <row r="2392" spans="2:2" x14ac:dyDescent="0.2">
      <c r="B2392" s="186"/>
    </row>
    <row r="2393" spans="2:2" x14ac:dyDescent="0.2">
      <c r="B2393" s="186"/>
    </row>
    <row r="2394" spans="2:2" x14ac:dyDescent="0.2">
      <c r="B2394" s="186"/>
    </row>
    <row r="2395" spans="2:2" x14ac:dyDescent="0.2">
      <c r="B2395" s="186"/>
    </row>
    <row r="2396" spans="2:2" x14ac:dyDescent="0.2">
      <c r="B2396" s="186"/>
    </row>
    <row r="2397" spans="2:2" x14ac:dyDescent="0.2">
      <c r="B2397" s="186"/>
    </row>
    <row r="2398" spans="2:2" x14ac:dyDescent="0.2">
      <c r="B2398" s="186"/>
    </row>
    <row r="2399" spans="2:2" x14ac:dyDescent="0.2">
      <c r="B2399" s="186"/>
    </row>
    <row r="2400" spans="2:2" x14ac:dyDescent="0.2">
      <c r="B2400" s="186"/>
    </row>
    <row r="2401" spans="2:2" x14ac:dyDescent="0.2">
      <c r="B2401" s="186"/>
    </row>
    <row r="2402" spans="2:2" x14ac:dyDescent="0.2">
      <c r="B2402" s="186"/>
    </row>
    <row r="2403" spans="2:2" x14ac:dyDescent="0.2">
      <c r="B2403" s="186"/>
    </row>
    <row r="2404" spans="2:2" x14ac:dyDescent="0.2">
      <c r="B2404" s="186"/>
    </row>
    <row r="2405" spans="2:2" x14ac:dyDescent="0.2">
      <c r="B2405" s="186"/>
    </row>
    <row r="2406" spans="2:2" x14ac:dyDescent="0.2">
      <c r="B2406" s="186"/>
    </row>
    <row r="2407" spans="2:2" x14ac:dyDescent="0.2">
      <c r="B2407" s="186"/>
    </row>
    <row r="2408" spans="2:2" x14ac:dyDescent="0.2">
      <c r="B2408" s="186"/>
    </row>
    <row r="2409" spans="2:2" x14ac:dyDescent="0.2">
      <c r="B2409" s="186"/>
    </row>
    <row r="2410" spans="2:2" x14ac:dyDescent="0.2">
      <c r="B2410" s="186"/>
    </row>
    <row r="2411" spans="2:2" x14ac:dyDescent="0.2">
      <c r="B2411" s="186"/>
    </row>
    <row r="2412" spans="2:2" x14ac:dyDescent="0.2">
      <c r="B2412" s="186"/>
    </row>
    <row r="2413" spans="2:2" x14ac:dyDescent="0.2">
      <c r="B2413" s="186"/>
    </row>
    <row r="2414" spans="2:2" x14ac:dyDescent="0.2">
      <c r="B2414" s="186"/>
    </row>
    <row r="2415" spans="2:2" x14ac:dyDescent="0.2">
      <c r="B2415" s="186"/>
    </row>
    <row r="2416" spans="2:2" x14ac:dyDescent="0.2">
      <c r="B2416" s="186"/>
    </row>
    <row r="2417" spans="2:2" x14ac:dyDescent="0.2">
      <c r="B2417" s="186"/>
    </row>
    <row r="2418" spans="2:2" x14ac:dyDescent="0.2">
      <c r="B2418" s="186"/>
    </row>
    <row r="2419" spans="2:2" x14ac:dyDescent="0.2">
      <c r="B2419" s="186"/>
    </row>
    <row r="2420" spans="2:2" x14ac:dyDescent="0.2">
      <c r="B2420" s="186"/>
    </row>
    <row r="2421" spans="2:2" x14ac:dyDescent="0.2">
      <c r="B2421" s="186"/>
    </row>
    <row r="2422" spans="2:2" x14ac:dyDescent="0.2">
      <c r="B2422" s="186"/>
    </row>
    <row r="2423" spans="2:2" x14ac:dyDescent="0.2">
      <c r="B2423" s="186"/>
    </row>
    <row r="2424" spans="2:2" x14ac:dyDescent="0.2">
      <c r="B2424" s="186"/>
    </row>
    <row r="2425" spans="2:2" x14ac:dyDescent="0.2">
      <c r="B2425" s="186"/>
    </row>
    <row r="2426" spans="2:2" x14ac:dyDescent="0.2">
      <c r="B2426" s="186"/>
    </row>
    <row r="2427" spans="2:2" x14ac:dyDescent="0.2">
      <c r="B2427" s="186"/>
    </row>
    <row r="2428" spans="2:2" x14ac:dyDescent="0.2">
      <c r="B2428" s="186"/>
    </row>
    <row r="2429" spans="2:2" x14ac:dyDescent="0.2">
      <c r="B2429" s="186"/>
    </row>
    <row r="2430" spans="2:2" x14ac:dyDescent="0.2">
      <c r="B2430" s="186"/>
    </row>
    <row r="2431" spans="2:2" x14ac:dyDescent="0.2">
      <c r="B2431" s="186"/>
    </row>
    <row r="2432" spans="2:2" x14ac:dyDescent="0.2">
      <c r="B2432" s="186"/>
    </row>
    <row r="2433" spans="2:2" x14ac:dyDescent="0.2">
      <c r="B2433" s="186"/>
    </row>
    <row r="2434" spans="2:2" x14ac:dyDescent="0.2">
      <c r="B2434" s="186"/>
    </row>
    <row r="2435" spans="2:2" x14ac:dyDescent="0.2">
      <c r="B2435" s="186"/>
    </row>
    <row r="2436" spans="2:2" x14ac:dyDescent="0.2">
      <c r="B2436" s="186"/>
    </row>
    <row r="2437" spans="2:2" x14ac:dyDescent="0.2">
      <c r="B2437" s="186"/>
    </row>
    <row r="2438" spans="2:2" x14ac:dyDescent="0.2">
      <c r="B2438" s="186"/>
    </row>
    <row r="2439" spans="2:2" x14ac:dyDescent="0.2">
      <c r="B2439" s="186"/>
    </row>
    <row r="2440" spans="2:2" x14ac:dyDescent="0.2">
      <c r="B2440" s="186"/>
    </row>
    <row r="2441" spans="2:2" x14ac:dyDescent="0.2">
      <c r="B2441" s="186"/>
    </row>
    <row r="2442" spans="2:2" x14ac:dyDescent="0.2">
      <c r="B2442" s="186"/>
    </row>
    <row r="2443" spans="2:2" x14ac:dyDescent="0.2">
      <c r="B2443" s="186"/>
    </row>
    <row r="2444" spans="2:2" x14ac:dyDescent="0.2">
      <c r="B2444" s="186"/>
    </row>
    <row r="2445" spans="2:2" x14ac:dyDescent="0.2">
      <c r="B2445" s="186"/>
    </row>
    <row r="2446" spans="2:2" x14ac:dyDescent="0.2">
      <c r="B2446" s="186"/>
    </row>
    <row r="2447" spans="2:2" x14ac:dyDescent="0.2">
      <c r="B2447" s="186"/>
    </row>
    <row r="2448" spans="2:2" x14ac:dyDescent="0.2">
      <c r="B2448" s="186"/>
    </row>
    <row r="2449" spans="2:2" x14ac:dyDescent="0.2">
      <c r="B2449" s="186"/>
    </row>
    <row r="2450" spans="2:2" x14ac:dyDescent="0.2">
      <c r="B2450" s="186"/>
    </row>
    <row r="2451" spans="2:2" x14ac:dyDescent="0.2">
      <c r="B2451" s="186"/>
    </row>
    <row r="2452" spans="2:2" x14ac:dyDescent="0.2">
      <c r="B2452" s="186"/>
    </row>
    <row r="2453" spans="2:2" x14ac:dyDescent="0.2">
      <c r="B2453" s="186"/>
    </row>
    <row r="2454" spans="2:2" x14ac:dyDescent="0.2">
      <c r="B2454" s="186"/>
    </row>
    <row r="2455" spans="2:2" x14ac:dyDescent="0.2">
      <c r="B2455" s="186"/>
    </row>
    <row r="2456" spans="2:2" x14ac:dyDescent="0.2">
      <c r="B2456" s="186"/>
    </row>
    <row r="2457" spans="2:2" x14ac:dyDescent="0.2">
      <c r="B2457" s="186"/>
    </row>
    <row r="2458" spans="2:2" x14ac:dyDescent="0.2">
      <c r="B2458" s="186"/>
    </row>
    <row r="2459" spans="2:2" x14ac:dyDescent="0.2">
      <c r="B2459" s="186"/>
    </row>
    <row r="2460" spans="2:2" x14ac:dyDescent="0.2">
      <c r="B2460" s="186"/>
    </row>
    <row r="2461" spans="2:2" x14ac:dyDescent="0.2">
      <c r="B2461" s="186"/>
    </row>
    <row r="2462" spans="2:2" x14ac:dyDescent="0.2">
      <c r="B2462" s="186"/>
    </row>
    <row r="2463" spans="2:2" x14ac:dyDescent="0.2">
      <c r="B2463" s="186"/>
    </row>
    <row r="2464" spans="2:2" x14ac:dyDescent="0.2">
      <c r="B2464" s="186"/>
    </row>
    <row r="2465" spans="2:2" x14ac:dyDescent="0.2">
      <c r="B2465" s="186"/>
    </row>
    <row r="2466" spans="2:2" x14ac:dyDescent="0.2">
      <c r="B2466" s="186"/>
    </row>
    <row r="2467" spans="2:2" x14ac:dyDescent="0.2">
      <c r="B2467" s="186"/>
    </row>
    <row r="2468" spans="2:2" x14ac:dyDescent="0.2">
      <c r="B2468" s="186"/>
    </row>
    <row r="2469" spans="2:2" x14ac:dyDescent="0.2">
      <c r="B2469" s="186"/>
    </row>
    <row r="2470" spans="2:2" x14ac:dyDescent="0.2">
      <c r="B2470" s="186"/>
    </row>
    <row r="2471" spans="2:2" x14ac:dyDescent="0.2">
      <c r="B2471" s="186"/>
    </row>
    <row r="2472" spans="2:2" x14ac:dyDescent="0.2">
      <c r="B2472" s="186"/>
    </row>
    <row r="2473" spans="2:2" x14ac:dyDescent="0.2">
      <c r="B2473" s="186"/>
    </row>
    <row r="2474" spans="2:2" x14ac:dyDescent="0.2">
      <c r="B2474" s="186"/>
    </row>
    <row r="2475" spans="2:2" x14ac:dyDescent="0.2">
      <c r="B2475" s="186"/>
    </row>
    <row r="2476" spans="2:2" x14ac:dyDescent="0.2">
      <c r="B2476" s="186"/>
    </row>
    <row r="2477" spans="2:2" x14ac:dyDescent="0.2">
      <c r="B2477" s="186"/>
    </row>
    <row r="2478" spans="2:2" x14ac:dyDescent="0.2">
      <c r="B2478" s="186"/>
    </row>
    <row r="2479" spans="2:2" x14ac:dyDescent="0.2">
      <c r="B2479" s="186"/>
    </row>
    <row r="2480" spans="2:2" x14ac:dyDescent="0.2">
      <c r="B2480" s="186"/>
    </row>
    <row r="2481" spans="2:2" x14ac:dyDescent="0.2">
      <c r="B2481" s="186"/>
    </row>
    <row r="2482" spans="2:2" x14ac:dyDescent="0.2">
      <c r="B2482" s="186"/>
    </row>
    <row r="2483" spans="2:2" x14ac:dyDescent="0.2">
      <c r="B2483" s="186"/>
    </row>
    <row r="2484" spans="2:2" x14ac:dyDescent="0.2">
      <c r="B2484" s="186"/>
    </row>
    <row r="2485" spans="2:2" x14ac:dyDescent="0.2">
      <c r="B2485" s="186"/>
    </row>
    <row r="2486" spans="2:2" x14ac:dyDescent="0.2">
      <c r="B2486" s="186"/>
    </row>
    <row r="2487" spans="2:2" x14ac:dyDescent="0.2">
      <c r="B2487" s="186"/>
    </row>
    <row r="2488" spans="2:2" x14ac:dyDescent="0.2">
      <c r="B2488" s="186"/>
    </row>
    <row r="2489" spans="2:2" x14ac:dyDescent="0.2">
      <c r="B2489" s="186"/>
    </row>
    <row r="2490" spans="2:2" x14ac:dyDescent="0.2">
      <c r="B2490" s="186"/>
    </row>
    <row r="2491" spans="2:2" x14ac:dyDescent="0.2">
      <c r="B2491" s="186"/>
    </row>
    <row r="2492" spans="2:2" x14ac:dyDescent="0.2">
      <c r="B2492" s="186"/>
    </row>
    <row r="2493" spans="2:2" x14ac:dyDescent="0.2">
      <c r="B2493" s="186"/>
    </row>
    <row r="2494" spans="2:2" x14ac:dyDescent="0.2">
      <c r="B2494" s="186"/>
    </row>
    <row r="2495" spans="2:2" x14ac:dyDescent="0.2">
      <c r="B2495" s="186"/>
    </row>
    <row r="2496" spans="2:2" x14ac:dyDescent="0.2">
      <c r="B2496" s="186"/>
    </row>
    <row r="2497" spans="2:2" x14ac:dyDescent="0.2">
      <c r="B2497" s="186"/>
    </row>
    <row r="2498" spans="2:2" x14ac:dyDescent="0.2">
      <c r="B2498" s="186"/>
    </row>
    <row r="2499" spans="2:2" x14ac:dyDescent="0.2">
      <c r="B2499" s="186"/>
    </row>
    <row r="2500" spans="2:2" x14ac:dyDescent="0.2">
      <c r="B2500" s="186"/>
    </row>
    <row r="2501" spans="2:2" x14ac:dyDescent="0.2">
      <c r="B2501" s="186"/>
    </row>
    <row r="2502" spans="2:2" x14ac:dyDescent="0.2">
      <c r="B2502" s="186"/>
    </row>
    <row r="2503" spans="2:2" x14ac:dyDescent="0.2">
      <c r="B2503" s="186"/>
    </row>
    <row r="2504" spans="2:2" x14ac:dyDescent="0.2">
      <c r="B2504" s="186"/>
    </row>
    <row r="2505" spans="2:2" x14ac:dyDescent="0.2">
      <c r="B2505" s="186"/>
    </row>
    <row r="2506" spans="2:2" x14ac:dyDescent="0.2">
      <c r="B2506" s="186"/>
    </row>
    <row r="2507" spans="2:2" x14ac:dyDescent="0.2">
      <c r="B2507" s="186"/>
    </row>
    <row r="2508" spans="2:2" x14ac:dyDescent="0.2">
      <c r="B2508" s="186"/>
    </row>
    <row r="2509" spans="2:2" x14ac:dyDescent="0.2">
      <c r="B2509" s="186"/>
    </row>
    <row r="2510" spans="2:2" x14ac:dyDescent="0.2">
      <c r="B2510" s="186"/>
    </row>
    <row r="2511" spans="2:2" x14ac:dyDescent="0.2">
      <c r="B2511" s="186"/>
    </row>
    <row r="2512" spans="2:2" x14ac:dyDescent="0.2">
      <c r="B2512" s="186"/>
    </row>
    <row r="2513" spans="2:2" x14ac:dyDescent="0.2">
      <c r="B2513" s="186"/>
    </row>
    <row r="2514" spans="2:2" x14ac:dyDescent="0.2">
      <c r="B2514" s="186"/>
    </row>
    <row r="2515" spans="2:2" x14ac:dyDescent="0.2">
      <c r="B2515" s="186"/>
    </row>
    <row r="2516" spans="2:2" x14ac:dyDescent="0.2">
      <c r="B2516" s="186"/>
    </row>
    <row r="2517" spans="2:2" x14ac:dyDescent="0.2">
      <c r="B2517" s="186"/>
    </row>
    <row r="2518" spans="2:2" x14ac:dyDescent="0.2">
      <c r="B2518" s="186"/>
    </row>
    <row r="2519" spans="2:2" x14ac:dyDescent="0.2">
      <c r="B2519" s="186"/>
    </row>
    <row r="2520" spans="2:2" x14ac:dyDescent="0.2">
      <c r="B2520" s="186"/>
    </row>
    <row r="2521" spans="2:2" x14ac:dyDescent="0.2">
      <c r="B2521" s="186"/>
    </row>
    <row r="2522" spans="2:2" x14ac:dyDescent="0.2">
      <c r="B2522" s="186"/>
    </row>
    <row r="2523" spans="2:2" x14ac:dyDescent="0.2">
      <c r="B2523" s="186"/>
    </row>
    <row r="2524" spans="2:2" x14ac:dyDescent="0.2">
      <c r="B2524" s="186"/>
    </row>
    <row r="2525" spans="2:2" x14ac:dyDescent="0.2">
      <c r="B2525" s="186"/>
    </row>
    <row r="2526" spans="2:2" x14ac:dyDescent="0.2">
      <c r="B2526" s="186"/>
    </row>
    <row r="2527" spans="2:2" x14ac:dyDescent="0.2">
      <c r="B2527" s="186"/>
    </row>
    <row r="2528" spans="2:2" x14ac:dyDescent="0.2">
      <c r="B2528" s="186"/>
    </row>
    <row r="2529" spans="2:2" x14ac:dyDescent="0.2">
      <c r="B2529" s="186"/>
    </row>
    <row r="2530" spans="2:2" x14ac:dyDescent="0.2">
      <c r="B2530" s="186"/>
    </row>
    <row r="2531" spans="2:2" x14ac:dyDescent="0.2">
      <c r="B2531" s="186"/>
    </row>
    <row r="2532" spans="2:2" x14ac:dyDescent="0.2">
      <c r="B2532" s="186"/>
    </row>
    <row r="2533" spans="2:2" x14ac:dyDescent="0.2">
      <c r="B2533" s="186"/>
    </row>
    <row r="2534" spans="2:2" x14ac:dyDescent="0.2">
      <c r="B2534" s="186"/>
    </row>
    <row r="2535" spans="2:2" x14ac:dyDescent="0.2">
      <c r="B2535" s="186"/>
    </row>
    <row r="2536" spans="2:2" x14ac:dyDescent="0.2">
      <c r="B2536" s="186"/>
    </row>
    <row r="2537" spans="2:2" x14ac:dyDescent="0.2">
      <c r="B2537" s="186"/>
    </row>
    <row r="2538" spans="2:2" x14ac:dyDescent="0.2">
      <c r="B2538" s="186"/>
    </row>
    <row r="2539" spans="2:2" x14ac:dyDescent="0.2">
      <c r="B2539" s="186"/>
    </row>
    <row r="2540" spans="2:2" x14ac:dyDescent="0.2">
      <c r="B2540" s="186"/>
    </row>
    <row r="2541" spans="2:2" x14ac:dyDescent="0.2">
      <c r="B2541" s="186"/>
    </row>
    <row r="2542" spans="2:2" x14ac:dyDescent="0.2">
      <c r="B2542" s="186"/>
    </row>
    <row r="2543" spans="2:2" x14ac:dyDescent="0.2">
      <c r="B2543" s="186"/>
    </row>
    <row r="2544" spans="2:2" x14ac:dyDescent="0.2">
      <c r="B2544" s="186"/>
    </row>
    <row r="2545" spans="2:2" x14ac:dyDescent="0.2">
      <c r="B2545" s="186"/>
    </row>
    <row r="2546" spans="2:2" x14ac:dyDescent="0.2">
      <c r="B2546" s="186"/>
    </row>
    <row r="2547" spans="2:2" x14ac:dyDescent="0.2">
      <c r="B2547" s="186"/>
    </row>
    <row r="2548" spans="2:2" x14ac:dyDescent="0.2">
      <c r="B2548" s="186"/>
    </row>
    <row r="2549" spans="2:2" x14ac:dyDescent="0.2">
      <c r="B2549" s="186"/>
    </row>
    <row r="2550" spans="2:2" x14ac:dyDescent="0.2">
      <c r="B2550" s="186"/>
    </row>
    <row r="2551" spans="2:2" x14ac:dyDescent="0.2">
      <c r="B2551" s="186"/>
    </row>
    <row r="2552" spans="2:2" x14ac:dyDescent="0.2">
      <c r="B2552" s="186"/>
    </row>
    <row r="2553" spans="2:2" x14ac:dyDescent="0.2">
      <c r="B2553" s="186"/>
    </row>
    <row r="2554" spans="2:2" x14ac:dyDescent="0.2">
      <c r="B2554" s="186"/>
    </row>
    <row r="2555" spans="2:2" x14ac:dyDescent="0.2">
      <c r="B2555" s="186"/>
    </row>
    <row r="2556" spans="2:2" x14ac:dyDescent="0.2">
      <c r="B2556" s="186"/>
    </row>
    <row r="2557" spans="2:2" x14ac:dyDescent="0.2">
      <c r="B2557" s="186"/>
    </row>
    <row r="2558" spans="2:2" x14ac:dyDescent="0.2">
      <c r="B2558" s="186"/>
    </row>
    <row r="2559" spans="2:2" x14ac:dyDescent="0.2">
      <c r="B2559" s="186"/>
    </row>
    <row r="2560" spans="2:2" x14ac:dyDescent="0.2">
      <c r="B2560" s="186"/>
    </row>
    <row r="2561" spans="2:2" x14ac:dyDescent="0.2">
      <c r="B2561" s="186"/>
    </row>
    <row r="2562" spans="2:2" x14ac:dyDescent="0.2">
      <c r="B2562" s="186"/>
    </row>
    <row r="2563" spans="2:2" x14ac:dyDescent="0.2">
      <c r="B2563" s="186"/>
    </row>
    <row r="2564" spans="2:2" x14ac:dyDescent="0.2">
      <c r="B2564" s="186"/>
    </row>
    <row r="2565" spans="2:2" x14ac:dyDescent="0.2">
      <c r="B2565" s="186"/>
    </row>
    <row r="2566" spans="2:2" x14ac:dyDescent="0.2">
      <c r="B2566" s="186"/>
    </row>
    <row r="2567" spans="2:2" x14ac:dyDescent="0.2">
      <c r="B2567" s="186"/>
    </row>
    <row r="2568" spans="2:2" x14ac:dyDescent="0.2">
      <c r="B2568" s="186"/>
    </row>
    <row r="2569" spans="2:2" x14ac:dyDescent="0.2">
      <c r="B2569" s="186"/>
    </row>
    <row r="2570" spans="2:2" x14ac:dyDescent="0.2">
      <c r="B2570" s="186"/>
    </row>
    <row r="2571" spans="2:2" x14ac:dyDescent="0.2">
      <c r="B2571" s="186"/>
    </row>
    <row r="2572" spans="2:2" x14ac:dyDescent="0.2">
      <c r="B2572" s="186"/>
    </row>
    <row r="2573" spans="2:2" x14ac:dyDescent="0.2">
      <c r="B2573" s="186"/>
    </row>
    <row r="2574" spans="2:2" x14ac:dyDescent="0.2">
      <c r="B2574" s="186"/>
    </row>
    <row r="2575" spans="2:2" x14ac:dyDescent="0.2">
      <c r="B2575" s="186"/>
    </row>
    <row r="2576" spans="2:2" x14ac:dyDescent="0.2">
      <c r="B2576" s="186"/>
    </row>
    <row r="2577" spans="2:2" x14ac:dyDescent="0.2">
      <c r="B2577" s="186"/>
    </row>
    <row r="2578" spans="2:2" x14ac:dyDescent="0.2">
      <c r="B2578" s="186"/>
    </row>
    <row r="2579" spans="2:2" x14ac:dyDescent="0.2">
      <c r="B2579" s="186"/>
    </row>
    <row r="2580" spans="2:2" x14ac:dyDescent="0.2">
      <c r="B2580" s="186"/>
    </row>
    <row r="2581" spans="2:2" x14ac:dyDescent="0.2">
      <c r="B2581" s="186"/>
    </row>
    <row r="2582" spans="2:2" x14ac:dyDescent="0.2">
      <c r="B2582" s="186"/>
    </row>
    <row r="2583" spans="2:2" x14ac:dyDescent="0.2">
      <c r="B2583" s="186"/>
    </row>
    <row r="2584" spans="2:2" x14ac:dyDescent="0.2">
      <c r="B2584" s="186"/>
    </row>
    <row r="2585" spans="2:2" x14ac:dyDescent="0.2">
      <c r="B2585" s="186"/>
    </row>
    <row r="2586" spans="2:2" x14ac:dyDescent="0.2">
      <c r="B2586" s="186"/>
    </row>
    <row r="2587" spans="2:2" x14ac:dyDescent="0.2">
      <c r="B2587" s="186"/>
    </row>
    <row r="2588" spans="2:2" x14ac:dyDescent="0.2">
      <c r="B2588" s="186"/>
    </row>
    <row r="2589" spans="2:2" x14ac:dyDescent="0.2">
      <c r="B2589" s="186"/>
    </row>
    <row r="2590" spans="2:2" x14ac:dyDescent="0.2">
      <c r="B2590" s="186"/>
    </row>
    <row r="2591" spans="2:2" x14ac:dyDescent="0.2">
      <c r="B2591" s="186"/>
    </row>
    <row r="2592" spans="2:2" x14ac:dyDescent="0.2">
      <c r="B2592" s="186"/>
    </row>
    <row r="2593" spans="2:2" x14ac:dyDescent="0.2">
      <c r="B2593" s="186"/>
    </row>
    <row r="2594" spans="2:2" x14ac:dyDescent="0.2">
      <c r="B2594" s="186"/>
    </row>
    <row r="2595" spans="2:2" x14ac:dyDescent="0.2">
      <c r="B2595" s="186"/>
    </row>
    <row r="2596" spans="2:2" x14ac:dyDescent="0.2">
      <c r="B2596" s="186"/>
    </row>
    <row r="2597" spans="2:2" x14ac:dyDescent="0.2">
      <c r="B2597" s="186"/>
    </row>
    <row r="2598" spans="2:2" x14ac:dyDescent="0.2">
      <c r="B2598" s="186"/>
    </row>
    <row r="2599" spans="2:2" x14ac:dyDescent="0.2">
      <c r="B2599" s="186"/>
    </row>
    <row r="2600" spans="2:2" x14ac:dyDescent="0.2">
      <c r="B2600" s="186"/>
    </row>
    <row r="2601" spans="2:2" x14ac:dyDescent="0.2">
      <c r="B2601" s="186"/>
    </row>
    <row r="2602" spans="2:2" x14ac:dyDescent="0.2">
      <c r="B2602" s="186"/>
    </row>
    <row r="2603" spans="2:2" x14ac:dyDescent="0.2">
      <c r="B2603" s="186"/>
    </row>
    <row r="2604" spans="2:2" x14ac:dyDescent="0.2">
      <c r="B2604" s="186"/>
    </row>
    <row r="2605" spans="2:2" x14ac:dyDescent="0.2">
      <c r="B2605" s="186"/>
    </row>
    <row r="2606" spans="2:2" x14ac:dyDescent="0.2">
      <c r="B2606" s="186"/>
    </row>
    <row r="2607" spans="2:2" x14ac:dyDescent="0.2">
      <c r="B2607" s="186"/>
    </row>
    <row r="2608" spans="2:2" x14ac:dyDescent="0.2">
      <c r="B2608" s="186"/>
    </row>
    <row r="2609" spans="2:2" x14ac:dyDescent="0.2">
      <c r="B2609" s="186"/>
    </row>
    <row r="2610" spans="2:2" x14ac:dyDescent="0.2">
      <c r="B2610" s="186"/>
    </row>
    <row r="2611" spans="2:2" x14ac:dyDescent="0.2">
      <c r="B2611" s="186"/>
    </row>
    <row r="2612" spans="2:2" x14ac:dyDescent="0.2">
      <c r="B2612" s="186"/>
    </row>
    <row r="2613" spans="2:2" x14ac:dyDescent="0.2">
      <c r="B2613" s="186"/>
    </row>
    <row r="2614" spans="2:2" x14ac:dyDescent="0.2">
      <c r="B2614" s="186"/>
    </row>
    <row r="2615" spans="2:2" x14ac:dyDescent="0.2">
      <c r="B2615" s="186"/>
    </row>
    <row r="2616" spans="2:2" x14ac:dyDescent="0.2">
      <c r="B2616" s="186"/>
    </row>
    <row r="2617" spans="2:2" x14ac:dyDescent="0.2">
      <c r="B2617" s="186"/>
    </row>
    <row r="2618" spans="2:2" x14ac:dyDescent="0.2">
      <c r="B2618" s="186"/>
    </row>
    <row r="2619" spans="2:2" x14ac:dyDescent="0.2">
      <c r="B2619" s="186"/>
    </row>
    <row r="2620" spans="2:2" x14ac:dyDescent="0.2">
      <c r="B2620" s="186"/>
    </row>
    <row r="2621" spans="2:2" x14ac:dyDescent="0.2">
      <c r="B2621" s="186"/>
    </row>
    <row r="2622" spans="2:2" x14ac:dyDescent="0.2">
      <c r="B2622" s="186"/>
    </row>
    <row r="2623" spans="2:2" x14ac:dyDescent="0.2">
      <c r="B2623" s="186"/>
    </row>
    <row r="2624" spans="2:2" x14ac:dyDescent="0.2">
      <c r="B2624" s="186"/>
    </row>
    <row r="2625" spans="2:2" x14ac:dyDescent="0.2">
      <c r="B2625" s="186"/>
    </row>
    <row r="2626" spans="2:2" x14ac:dyDescent="0.2">
      <c r="B2626" s="186"/>
    </row>
    <row r="2627" spans="2:2" x14ac:dyDescent="0.2">
      <c r="B2627" s="186"/>
    </row>
    <row r="2628" spans="2:2" x14ac:dyDescent="0.2">
      <c r="B2628" s="186"/>
    </row>
    <row r="2629" spans="2:2" x14ac:dyDescent="0.2">
      <c r="B2629" s="186"/>
    </row>
    <row r="2630" spans="2:2" x14ac:dyDescent="0.2">
      <c r="B2630" s="186"/>
    </row>
    <row r="2631" spans="2:2" x14ac:dyDescent="0.2">
      <c r="B2631" s="186"/>
    </row>
    <row r="2632" spans="2:2" x14ac:dyDescent="0.2">
      <c r="B2632" s="186"/>
    </row>
    <row r="2633" spans="2:2" x14ac:dyDescent="0.2">
      <c r="B2633" s="186"/>
    </row>
    <row r="2634" spans="2:2" x14ac:dyDescent="0.2">
      <c r="B2634" s="186"/>
    </row>
    <row r="2635" spans="2:2" x14ac:dyDescent="0.2">
      <c r="B2635" s="186"/>
    </row>
    <row r="2636" spans="2:2" x14ac:dyDescent="0.2">
      <c r="B2636" s="186"/>
    </row>
    <row r="2637" spans="2:2" x14ac:dyDescent="0.2">
      <c r="B2637" s="186"/>
    </row>
    <row r="2638" spans="2:2" x14ac:dyDescent="0.2">
      <c r="B2638" s="186"/>
    </row>
    <row r="2639" spans="2:2" x14ac:dyDescent="0.2">
      <c r="B2639" s="186"/>
    </row>
    <row r="2640" spans="2:2" x14ac:dyDescent="0.2">
      <c r="B2640" s="186"/>
    </row>
    <row r="2641" spans="2:2" x14ac:dyDescent="0.2">
      <c r="B2641" s="186"/>
    </row>
    <row r="2642" spans="2:2" x14ac:dyDescent="0.2">
      <c r="B2642" s="186"/>
    </row>
    <row r="2643" spans="2:2" x14ac:dyDescent="0.2">
      <c r="B2643" s="186"/>
    </row>
    <row r="2644" spans="2:2" x14ac:dyDescent="0.2">
      <c r="B2644" s="186"/>
    </row>
    <row r="2645" spans="2:2" x14ac:dyDescent="0.2">
      <c r="B2645" s="186"/>
    </row>
    <row r="2646" spans="2:2" x14ac:dyDescent="0.2">
      <c r="B2646" s="186"/>
    </row>
    <row r="2647" spans="2:2" x14ac:dyDescent="0.2">
      <c r="B2647" s="186"/>
    </row>
    <row r="2648" spans="2:2" x14ac:dyDescent="0.2">
      <c r="B2648" s="186"/>
    </row>
    <row r="2649" spans="2:2" x14ac:dyDescent="0.2">
      <c r="B2649" s="186"/>
    </row>
    <row r="2650" spans="2:2" x14ac:dyDescent="0.2">
      <c r="B2650" s="186"/>
    </row>
    <row r="2651" spans="2:2" x14ac:dyDescent="0.2">
      <c r="B2651" s="186"/>
    </row>
    <row r="2652" spans="2:2" x14ac:dyDescent="0.2">
      <c r="B2652" s="186"/>
    </row>
    <row r="2653" spans="2:2" x14ac:dyDescent="0.2">
      <c r="B2653" s="186"/>
    </row>
    <row r="2654" spans="2:2" x14ac:dyDescent="0.2">
      <c r="B2654" s="186"/>
    </row>
    <row r="2655" spans="2:2" x14ac:dyDescent="0.2">
      <c r="B2655" s="186"/>
    </row>
    <row r="2656" spans="2:2" x14ac:dyDescent="0.2">
      <c r="B2656" s="186"/>
    </row>
    <row r="2657" spans="2:2" x14ac:dyDescent="0.2">
      <c r="B2657" s="186"/>
    </row>
    <row r="2658" spans="2:2" x14ac:dyDescent="0.2">
      <c r="B2658" s="186"/>
    </row>
    <row r="2659" spans="2:2" x14ac:dyDescent="0.2">
      <c r="B2659" s="186"/>
    </row>
    <row r="2660" spans="2:2" x14ac:dyDescent="0.2">
      <c r="B2660" s="186"/>
    </row>
    <row r="2661" spans="2:2" x14ac:dyDescent="0.2">
      <c r="B2661" s="186"/>
    </row>
    <row r="2662" spans="2:2" x14ac:dyDescent="0.2">
      <c r="B2662" s="186"/>
    </row>
    <row r="2663" spans="2:2" x14ac:dyDescent="0.2">
      <c r="B2663" s="186"/>
    </row>
    <row r="2664" spans="2:2" x14ac:dyDescent="0.2">
      <c r="B2664" s="186"/>
    </row>
    <row r="2665" spans="2:2" x14ac:dyDescent="0.2">
      <c r="B2665" s="186"/>
    </row>
    <row r="2666" spans="2:2" x14ac:dyDescent="0.2">
      <c r="B2666" s="186"/>
    </row>
    <row r="2667" spans="2:2" x14ac:dyDescent="0.2">
      <c r="B2667" s="186"/>
    </row>
    <row r="2668" spans="2:2" x14ac:dyDescent="0.2">
      <c r="B2668" s="186"/>
    </row>
    <row r="2669" spans="2:2" x14ac:dyDescent="0.2">
      <c r="B2669" s="186"/>
    </row>
    <row r="2670" spans="2:2" x14ac:dyDescent="0.2">
      <c r="B2670" s="186"/>
    </row>
    <row r="2671" spans="2:2" x14ac:dyDescent="0.2">
      <c r="B2671" s="186"/>
    </row>
    <row r="2672" spans="2:2" x14ac:dyDescent="0.2">
      <c r="B2672" s="186"/>
    </row>
    <row r="2673" spans="2:2" x14ac:dyDescent="0.2">
      <c r="B2673" s="186"/>
    </row>
    <row r="2674" spans="2:2" x14ac:dyDescent="0.2">
      <c r="B2674" s="186"/>
    </row>
    <row r="2675" spans="2:2" x14ac:dyDescent="0.2">
      <c r="B2675" s="186"/>
    </row>
    <row r="2676" spans="2:2" x14ac:dyDescent="0.2">
      <c r="B2676" s="186"/>
    </row>
    <row r="2677" spans="2:2" x14ac:dyDescent="0.2">
      <c r="B2677" s="186"/>
    </row>
    <row r="2678" spans="2:2" x14ac:dyDescent="0.2">
      <c r="B2678" s="186"/>
    </row>
    <row r="2679" spans="2:2" x14ac:dyDescent="0.2">
      <c r="B2679" s="186"/>
    </row>
    <row r="2680" spans="2:2" x14ac:dyDescent="0.2">
      <c r="B2680" s="186"/>
    </row>
    <row r="2681" spans="2:2" x14ac:dyDescent="0.2">
      <c r="B2681" s="186"/>
    </row>
    <row r="2682" spans="2:2" x14ac:dyDescent="0.2">
      <c r="B2682" s="186"/>
    </row>
    <row r="2683" spans="2:2" x14ac:dyDescent="0.2">
      <c r="B2683" s="186"/>
    </row>
    <row r="2684" spans="2:2" x14ac:dyDescent="0.2">
      <c r="B2684" s="186"/>
    </row>
    <row r="2685" spans="2:2" x14ac:dyDescent="0.2">
      <c r="B2685" s="186"/>
    </row>
    <row r="2686" spans="2:2" x14ac:dyDescent="0.2">
      <c r="B2686" s="186"/>
    </row>
    <row r="2687" spans="2:2" x14ac:dyDescent="0.2">
      <c r="B2687" s="186"/>
    </row>
    <row r="2688" spans="2:2" x14ac:dyDescent="0.2">
      <c r="B2688" s="186"/>
    </row>
    <row r="2689" spans="2:2" x14ac:dyDescent="0.2">
      <c r="B2689" s="186"/>
    </row>
    <row r="2690" spans="2:2" x14ac:dyDescent="0.2">
      <c r="B2690" s="186"/>
    </row>
    <row r="2691" spans="2:2" x14ac:dyDescent="0.2">
      <c r="B2691" s="186"/>
    </row>
    <row r="2692" spans="2:2" x14ac:dyDescent="0.2">
      <c r="B2692" s="186"/>
    </row>
    <row r="2693" spans="2:2" x14ac:dyDescent="0.2">
      <c r="B2693" s="186"/>
    </row>
    <row r="2694" spans="2:2" x14ac:dyDescent="0.2">
      <c r="B2694" s="186"/>
    </row>
    <row r="2695" spans="2:2" x14ac:dyDescent="0.2">
      <c r="B2695" s="186"/>
    </row>
    <row r="2696" spans="2:2" x14ac:dyDescent="0.2">
      <c r="B2696" s="186"/>
    </row>
    <row r="2697" spans="2:2" x14ac:dyDescent="0.2">
      <c r="B2697" s="186"/>
    </row>
    <row r="2698" spans="2:2" x14ac:dyDescent="0.2">
      <c r="B2698" s="186"/>
    </row>
    <row r="2699" spans="2:2" x14ac:dyDescent="0.2">
      <c r="B2699" s="186"/>
    </row>
    <row r="2700" spans="2:2" x14ac:dyDescent="0.2">
      <c r="B2700" s="186"/>
    </row>
    <row r="2701" spans="2:2" x14ac:dyDescent="0.2">
      <c r="B2701" s="186"/>
    </row>
    <row r="2702" spans="2:2" x14ac:dyDescent="0.2">
      <c r="B2702" s="186"/>
    </row>
    <row r="2703" spans="2:2" x14ac:dyDescent="0.2">
      <c r="B2703" s="186"/>
    </row>
    <row r="2704" spans="2:2" x14ac:dyDescent="0.2">
      <c r="B2704" s="186"/>
    </row>
    <row r="2705" spans="2:2" x14ac:dyDescent="0.2">
      <c r="B2705" s="186"/>
    </row>
    <row r="2706" spans="2:2" x14ac:dyDescent="0.2">
      <c r="B2706" s="186"/>
    </row>
    <row r="2707" spans="2:2" x14ac:dyDescent="0.2">
      <c r="B2707" s="186"/>
    </row>
    <row r="2708" spans="2:2" x14ac:dyDescent="0.2">
      <c r="B2708" s="186"/>
    </row>
    <row r="2709" spans="2:2" x14ac:dyDescent="0.2">
      <c r="B2709" s="186"/>
    </row>
    <row r="2710" spans="2:2" x14ac:dyDescent="0.2">
      <c r="B2710" s="186"/>
    </row>
    <row r="2711" spans="2:2" x14ac:dyDescent="0.2">
      <c r="B2711" s="186"/>
    </row>
    <row r="2712" spans="2:2" x14ac:dyDescent="0.2">
      <c r="B2712" s="186"/>
    </row>
    <row r="2713" spans="2:2" x14ac:dyDescent="0.2">
      <c r="B2713" s="186"/>
    </row>
    <row r="2714" spans="2:2" x14ac:dyDescent="0.2">
      <c r="B2714" s="186"/>
    </row>
    <row r="2715" spans="2:2" x14ac:dyDescent="0.2">
      <c r="B2715" s="186"/>
    </row>
    <row r="2716" spans="2:2" x14ac:dyDescent="0.2">
      <c r="B2716" s="186"/>
    </row>
    <row r="2717" spans="2:2" x14ac:dyDescent="0.2">
      <c r="B2717" s="186"/>
    </row>
    <row r="2718" spans="2:2" x14ac:dyDescent="0.2">
      <c r="B2718" s="186"/>
    </row>
    <row r="2719" spans="2:2" x14ac:dyDescent="0.2">
      <c r="B2719" s="186"/>
    </row>
    <row r="2720" spans="2:2" x14ac:dyDescent="0.2">
      <c r="B2720" s="186"/>
    </row>
    <row r="2721" spans="2:2" x14ac:dyDescent="0.2">
      <c r="B2721" s="186"/>
    </row>
    <row r="2722" spans="2:2" x14ac:dyDescent="0.2">
      <c r="B2722" s="186"/>
    </row>
    <row r="2723" spans="2:2" x14ac:dyDescent="0.2">
      <c r="B2723" s="186"/>
    </row>
    <row r="2724" spans="2:2" x14ac:dyDescent="0.2">
      <c r="B2724" s="186"/>
    </row>
    <row r="2725" spans="2:2" x14ac:dyDescent="0.2">
      <c r="B2725" s="186"/>
    </row>
    <row r="2726" spans="2:2" x14ac:dyDescent="0.2">
      <c r="B2726" s="186"/>
    </row>
    <row r="2727" spans="2:2" x14ac:dyDescent="0.2">
      <c r="B2727" s="186"/>
    </row>
    <row r="2728" spans="2:2" x14ac:dyDescent="0.2">
      <c r="B2728" s="186"/>
    </row>
    <row r="2729" spans="2:2" x14ac:dyDescent="0.2">
      <c r="B2729" s="186"/>
    </row>
    <row r="2730" spans="2:2" x14ac:dyDescent="0.2">
      <c r="B2730" s="186"/>
    </row>
    <row r="2731" spans="2:2" x14ac:dyDescent="0.2">
      <c r="B2731" s="186"/>
    </row>
    <row r="2732" spans="2:2" x14ac:dyDescent="0.2">
      <c r="B2732" s="186"/>
    </row>
    <row r="2733" spans="2:2" x14ac:dyDescent="0.2">
      <c r="B2733" s="186"/>
    </row>
    <row r="2734" spans="2:2" x14ac:dyDescent="0.2">
      <c r="B2734" s="186"/>
    </row>
    <row r="2735" spans="2:2" x14ac:dyDescent="0.2">
      <c r="B2735" s="186"/>
    </row>
    <row r="2736" spans="2:2" x14ac:dyDescent="0.2">
      <c r="B2736" s="186"/>
    </row>
    <row r="2737" spans="2:2" x14ac:dyDescent="0.2">
      <c r="B2737" s="186"/>
    </row>
    <row r="2738" spans="2:2" x14ac:dyDescent="0.2">
      <c r="B2738" s="186"/>
    </row>
    <row r="2739" spans="2:2" x14ac:dyDescent="0.2">
      <c r="B2739" s="186"/>
    </row>
    <row r="2740" spans="2:2" x14ac:dyDescent="0.2">
      <c r="B2740" s="186"/>
    </row>
    <row r="2741" spans="2:2" x14ac:dyDescent="0.2">
      <c r="B2741" s="186"/>
    </row>
    <row r="2742" spans="2:2" x14ac:dyDescent="0.2">
      <c r="B2742" s="186"/>
    </row>
    <row r="2743" spans="2:2" x14ac:dyDescent="0.2">
      <c r="B2743" s="186"/>
    </row>
    <row r="2744" spans="2:2" x14ac:dyDescent="0.2">
      <c r="B2744" s="186"/>
    </row>
    <row r="2745" spans="2:2" x14ac:dyDescent="0.2">
      <c r="B2745" s="186"/>
    </row>
    <row r="2746" spans="2:2" x14ac:dyDescent="0.2">
      <c r="B2746" s="186"/>
    </row>
    <row r="2747" spans="2:2" x14ac:dyDescent="0.2">
      <c r="B2747" s="186"/>
    </row>
    <row r="2748" spans="2:2" x14ac:dyDescent="0.2">
      <c r="B2748" s="186"/>
    </row>
    <row r="2749" spans="2:2" x14ac:dyDescent="0.2">
      <c r="B2749" s="186"/>
    </row>
    <row r="2750" spans="2:2" x14ac:dyDescent="0.2">
      <c r="B2750" s="186"/>
    </row>
    <row r="2751" spans="2:2" x14ac:dyDescent="0.2">
      <c r="B2751" s="186"/>
    </row>
    <row r="2752" spans="2:2" x14ac:dyDescent="0.2">
      <c r="B2752" s="186"/>
    </row>
    <row r="2753" spans="2:2" x14ac:dyDescent="0.2">
      <c r="B2753" s="186"/>
    </row>
    <row r="2754" spans="2:2" x14ac:dyDescent="0.2">
      <c r="B2754" s="186"/>
    </row>
    <row r="2755" spans="2:2" x14ac:dyDescent="0.2">
      <c r="B2755" s="186"/>
    </row>
    <row r="2756" spans="2:2" x14ac:dyDescent="0.2">
      <c r="B2756" s="186"/>
    </row>
    <row r="2757" spans="2:2" x14ac:dyDescent="0.2">
      <c r="B2757" s="186"/>
    </row>
    <row r="2758" spans="2:2" x14ac:dyDescent="0.2">
      <c r="B2758" s="186"/>
    </row>
    <row r="2759" spans="2:2" x14ac:dyDescent="0.2">
      <c r="B2759" s="186"/>
    </row>
    <row r="2760" spans="2:2" x14ac:dyDescent="0.2">
      <c r="B2760" s="186"/>
    </row>
    <row r="2761" spans="2:2" x14ac:dyDescent="0.2">
      <c r="B2761" s="186"/>
    </row>
    <row r="2762" spans="2:2" x14ac:dyDescent="0.2">
      <c r="B2762" s="186"/>
    </row>
    <row r="2763" spans="2:2" x14ac:dyDescent="0.2">
      <c r="B2763" s="186"/>
    </row>
    <row r="2764" spans="2:2" x14ac:dyDescent="0.2">
      <c r="B2764" s="186"/>
    </row>
    <row r="2765" spans="2:2" x14ac:dyDescent="0.2">
      <c r="B2765" s="186"/>
    </row>
    <row r="2766" spans="2:2" x14ac:dyDescent="0.2">
      <c r="B2766" s="186"/>
    </row>
    <row r="2767" spans="2:2" x14ac:dyDescent="0.2">
      <c r="B2767" s="186"/>
    </row>
    <row r="2768" spans="2:2" x14ac:dyDescent="0.2">
      <c r="B2768" s="186"/>
    </row>
    <row r="2769" spans="2:2" x14ac:dyDescent="0.2">
      <c r="B2769" s="186"/>
    </row>
    <row r="2770" spans="2:2" x14ac:dyDescent="0.2">
      <c r="B2770" s="186"/>
    </row>
    <row r="2771" spans="2:2" x14ac:dyDescent="0.2">
      <c r="B2771" s="186"/>
    </row>
    <row r="2772" spans="2:2" x14ac:dyDescent="0.2">
      <c r="B2772" s="186"/>
    </row>
    <row r="2773" spans="2:2" x14ac:dyDescent="0.2">
      <c r="B2773" s="186"/>
    </row>
    <row r="2774" spans="2:2" x14ac:dyDescent="0.2">
      <c r="B2774" s="186"/>
    </row>
    <row r="2775" spans="2:2" x14ac:dyDescent="0.2">
      <c r="B2775" s="186"/>
    </row>
    <row r="2776" spans="2:2" x14ac:dyDescent="0.2">
      <c r="B2776" s="186"/>
    </row>
    <row r="2777" spans="2:2" x14ac:dyDescent="0.2">
      <c r="B2777" s="186"/>
    </row>
    <row r="2778" spans="2:2" x14ac:dyDescent="0.2">
      <c r="B2778" s="186"/>
    </row>
    <row r="2779" spans="2:2" x14ac:dyDescent="0.2">
      <c r="B2779" s="186"/>
    </row>
    <row r="2780" spans="2:2" x14ac:dyDescent="0.2">
      <c r="B2780" s="186"/>
    </row>
    <row r="2781" spans="2:2" x14ac:dyDescent="0.2">
      <c r="B2781" s="186"/>
    </row>
    <row r="2782" spans="2:2" x14ac:dyDescent="0.2">
      <c r="B2782" s="186"/>
    </row>
    <row r="2783" spans="2:2" x14ac:dyDescent="0.2">
      <c r="B2783" s="186"/>
    </row>
    <row r="2784" spans="2:2" x14ac:dyDescent="0.2">
      <c r="B2784" s="186"/>
    </row>
    <row r="2785" spans="2:2" x14ac:dyDescent="0.2">
      <c r="B2785" s="186"/>
    </row>
    <row r="2786" spans="2:2" x14ac:dyDescent="0.2">
      <c r="B2786" s="186"/>
    </row>
    <row r="2787" spans="2:2" x14ac:dyDescent="0.2">
      <c r="B2787" s="186"/>
    </row>
    <row r="2788" spans="2:2" x14ac:dyDescent="0.2">
      <c r="B2788" s="186"/>
    </row>
    <row r="2789" spans="2:2" x14ac:dyDescent="0.2">
      <c r="B2789" s="186"/>
    </row>
    <row r="2790" spans="2:2" x14ac:dyDescent="0.2">
      <c r="B2790" s="186"/>
    </row>
    <row r="2791" spans="2:2" x14ac:dyDescent="0.2">
      <c r="B2791" s="186"/>
    </row>
    <row r="2792" spans="2:2" x14ac:dyDescent="0.2">
      <c r="B2792" s="186"/>
    </row>
    <row r="2793" spans="2:2" x14ac:dyDescent="0.2">
      <c r="B2793" s="186"/>
    </row>
    <row r="2794" spans="2:2" x14ac:dyDescent="0.2">
      <c r="B2794" s="186"/>
    </row>
    <row r="2795" spans="2:2" x14ac:dyDescent="0.2">
      <c r="B2795" s="186"/>
    </row>
    <row r="2796" spans="2:2" x14ac:dyDescent="0.2">
      <c r="B2796" s="186"/>
    </row>
    <row r="2797" spans="2:2" x14ac:dyDescent="0.2">
      <c r="B2797" s="186"/>
    </row>
    <row r="2798" spans="2:2" x14ac:dyDescent="0.2">
      <c r="B2798" s="186"/>
    </row>
    <row r="2799" spans="2:2" x14ac:dyDescent="0.2">
      <c r="B2799" s="186"/>
    </row>
    <row r="2800" spans="2:2" x14ac:dyDescent="0.2">
      <c r="B2800" s="186"/>
    </row>
    <row r="2801" spans="2:2" x14ac:dyDescent="0.2">
      <c r="B2801" s="186"/>
    </row>
    <row r="2802" spans="2:2" x14ac:dyDescent="0.2">
      <c r="B2802" s="186"/>
    </row>
    <row r="2803" spans="2:2" x14ac:dyDescent="0.2">
      <c r="B2803" s="186"/>
    </row>
    <row r="2804" spans="2:2" x14ac:dyDescent="0.2">
      <c r="B2804" s="186"/>
    </row>
    <row r="2805" spans="2:2" x14ac:dyDescent="0.2">
      <c r="B2805" s="186"/>
    </row>
    <row r="2806" spans="2:2" x14ac:dyDescent="0.2">
      <c r="B2806" s="186"/>
    </row>
    <row r="2807" spans="2:2" x14ac:dyDescent="0.2">
      <c r="B2807" s="186"/>
    </row>
    <row r="2808" spans="2:2" x14ac:dyDescent="0.2">
      <c r="B2808" s="186"/>
    </row>
    <row r="2809" spans="2:2" x14ac:dyDescent="0.2">
      <c r="B2809" s="186"/>
    </row>
    <row r="2810" spans="2:2" x14ac:dyDescent="0.2">
      <c r="B2810" s="186"/>
    </row>
    <row r="2811" spans="2:2" x14ac:dyDescent="0.2">
      <c r="B2811" s="186"/>
    </row>
    <row r="2812" spans="2:2" x14ac:dyDescent="0.2">
      <c r="B2812" s="186"/>
    </row>
    <row r="2813" spans="2:2" x14ac:dyDescent="0.2">
      <c r="B2813" s="186"/>
    </row>
    <row r="2814" spans="2:2" x14ac:dyDescent="0.2">
      <c r="B2814" s="186"/>
    </row>
    <row r="2815" spans="2:2" x14ac:dyDescent="0.2">
      <c r="B2815" s="186"/>
    </row>
    <row r="2816" spans="2:2" x14ac:dyDescent="0.2">
      <c r="B2816" s="186"/>
    </row>
    <row r="2817" spans="2:2" x14ac:dyDescent="0.2">
      <c r="B2817" s="186"/>
    </row>
    <row r="2818" spans="2:2" x14ac:dyDescent="0.2">
      <c r="B2818" s="186"/>
    </row>
    <row r="2819" spans="2:2" x14ac:dyDescent="0.2">
      <c r="B2819" s="186"/>
    </row>
    <row r="2820" spans="2:2" x14ac:dyDescent="0.2">
      <c r="B2820" s="186"/>
    </row>
    <row r="2821" spans="2:2" x14ac:dyDescent="0.2">
      <c r="B2821" s="186"/>
    </row>
    <row r="2822" spans="2:2" x14ac:dyDescent="0.2">
      <c r="B2822" s="186"/>
    </row>
    <row r="2823" spans="2:2" x14ac:dyDescent="0.2">
      <c r="B2823" s="186"/>
    </row>
    <row r="2824" spans="2:2" x14ac:dyDescent="0.2">
      <c r="B2824" s="186"/>
    </row>
    <row r="2825" spans="2:2" x14ac:dyDescent="0.2">
      <c r="B2825" s="186"/>
    </row>
    <row r="2826" spans="2:2" x14ac:dyDescent="0.2">
      <c r="B2826" s="186"/>
    </row>
    <row r="2827" spans="2:2" x14ac:dyDescent="0.2">
      <c r="B2827" s="186"/>
    </row>
    <row r="2828" spans="2:2" x14ac:dyDescent="0.2">
      <c r="B2828" s="186"/>
    </row>
    <row r="2829" spans="2:2" x14ac:dyDescent="0.2">
      <c r="B2829" s="186"/>
    </row>
    <row r="2830" spans="2:2" x14ac:dyDescent="0.2">
      <c r="B2830" s="186"/>
    </row>
    <row r="2831" spans="2:2" x14ac:dyDescent="0.2">
      <c r="B2831" s="186"/>
    </row>
    <row r="2832" spans="2:2" x14ac:dyDescent="0.2">
      <c r="B2832" s="186"/>
    </row>
    <row r="2833" spans="2:2" x14ac:dyDescent="0.2">
      <c r="B2833" s="186"/>
    </row>
    <row r="2834" spans="2:2" x14ac:dyDescent="0.2">
      <c r="B2834" s="186"/>
    </row>
    <row r="2835" spans="2:2" x14ac:dyDescent="0.2">
      <c r="B2835" s="186"/>
    </row>
    <row r="2836" spans="2:2" x14ac:dyDescent="0.2">
      <c r="B2836" s="186"/>
    </row>
    <row r="2837" spans="2:2" x14ac:dyDescent="0.2">
      <c r="B2837" s="186"/>
    </row>
    <row r="2838" spans="2:2" x14ac:dyDescent="0.2">
      <c r="B2838" s="186"/>
    </row>
    <row r="2839" spans="2:2" x14ac:dyDescent="0.2">
      <c r="B2839" s="186"/>
    </row>
    <row r="2840" spans="2:2" x14ac:dyDescent="0.2">
      <c r="B2840" s="186"/>
    </row>
    <row r="2841" spans="2:2" x14ac:dyDescent="0.2">
      <c r="B2841" s="186"/>
    </row>
    <row r="2842" spans="2:2" x14ac:dyDescent="0.2">
      <c r="B2842" s="186"/>
    </row>
    <row r="2843" spans="2:2" x14ac:dyDescent="0.2">
      <c r="B2843" s="186"/>
    </row>
    <row r="2844" spans="2:2" x14ac:dyDescent="0.2">
      <c r="B2844" s="186"/>
    </row>
    <row r="2845" spans="2:2" x14ac:dyDescent="0.2">
      <c r="B2845" s="186"/>
    </row>
    <row r="2846" spans="2:2" x14ac:dyDescent="0.2">
      <c r="B2846" s="186"/>
    </row>
    <row r="2847" spans="2:2" x14ac:dyDescent="0.2">
      <c r="B2847" s="186"/>
    </row>
    <row r="2848" spans="2:2" x14ac:dyDescent="0.2">
      <c r="B2848" s="186"/>
    </row>
    <row r="2849" spans="2:2" x14ac:dyDescent="0.2">
      <c r="B2849" s="186"/>
    </row>
    <row r="2850" spans="2:2" x14ac:dyDescent="0.2">
      <c r="B2850" s="186"/>
    </row>
    <row r="2851" spans="2:2" x14ac:dyDescent="0.2">
      <c r="B2851" s="186"/>
    </row>
    <row r="2852" spans="2:2" x14ac:dyDescent="0.2">
      <c r="B2852" s="186"/>
    </row>
    <row r="2853" spans="2:2" x14ac:dyDescent="0.2">
      <c r="B2853" s="186"/>
    </row>
    <row r="2854" spans="2:2" x14ac:dyDescent="0.2">
      <c r="B2854" s="186"/>
    </row>
    <row r="2855" spans="2:2" x14ac:dyDescent="0.2">
      <c r="B2855" s="186"/>
    </row>
    <row r="2856" spans="2:2" x14ac:dyDescent="0.2">
      <c r="B2856" s="186"/>
    </row>
    <row r="2857" spans="2:2" x14ac:dyDescent="0.2">
      <c r="B2857" s="186"/>
    </row>
    <row r="2858" spans="2:2" x14ac:dyDescent="0.2">
      <c r="B2858" s="186"/>
    </row>
    <row r="2859" spans="2:2" x14ac:dyDescent="0.2">
      <c r="B2859" s="186"/>
    </row>
    <row r="2860" spans="2:2" x14ac:dyDescent="0.2">
      <c r="B2860" s="186"/>
    </row>
    <row r="2861" spans="2:2" x14ac:dyDescent="0.2">
      <c r="B2861" s="186"/>
    </row>
    <row r="2862" spans="2:2" x14ac:dyDescent="0.2">
      <c r="B2862" s="186"/>
    </row>
    <row r="2863" spans="2:2" x14ac:dyDescent="0.2">
      <c r="B2863" s="186"/>
    </row>
    <row r="2864" spans="2:2" x14ac:dyDescent="0.2">
      <c r="B2864" s="186"/>
    </row>
    <row r="2865" spans="2:2" x14ac:dyDescent="0.2">
      <c r="B2865" s="186"/>
    </row>
    <row r="2866" spans="2:2" x14ac:dyDescent="0.2">
      <c r="B2866" s="186"/>
    </row>
    <row r="2867" spans="2:2" x14ac:dyDescent="0.2">
      <c r="B2867" s="186"/>
    </row>
    <row r="2868" spans="2:2" x14ac:dyDescent="0.2">
      <c r="B2868" s="186"/>
    </row>
    <row r="2869" spans="2:2" x14ac:dyDescent="0.2">
      <c r="B2869" s="186"/>
    </row>
    <row r="2870" spans="2:2" x14ac:dyDescent="0.2">
      <c r="B2870" s="186"/>
    </row>
    <row r="2871" spans="2:2" x14ac:dyDescent="0.2">
      <c r="B2871" s="186"/>
    </row>
    <row r="2872" spans="2:2" x14ac:dyDescent="0.2">
      <c r="B2872" s="186"/>
    </row>
    <row r="2873" spans="2:2" x14ac:dyDescent="0.2">
      <c r="B2873" s="186"/>
    </row>
    <row r="2874" spans="2:2" x14ac:dyDescent="0.2">
      <c r="B2874" s="186"/>
    </row>
    <row r="2875" spans="2:2" x14ac:dyDescent="0.2">
      <c r="B2875" s="186"/>
    </row>
    <row r="2876" spans="2:2" x14ac:dyDescent="0.2">
      <c r="B2876" s="186"/>
    </row>
    <row r="2877" spans="2:2" x14ac:dyDescent="0.2">
      <c r="B2877" s="186"/>
    </row>
    <row r="2878" spans="2:2" x14ac:dyDescent="0.2">
      <c r="B2878" s="186"/>
    </row>
    <row r="2879" spans="2:2" x14ac:dyDescent="0.2">
      <c r="B2879" s="186"/>
    </row>
    <row r="2880" spans="2:2" x14ac:dyDescent="0.2">
      <c r="B2880" s="186"/>
    </row>
    <row r="2881" spans="2:2" x14ac:dyDescent="0.2">
      <c r="B2881" s="186"/>
    </row>
    <row r="2882" spans="2:2" x14ac:dyDescent="0.2">
      <c r="B2882" s="186"/>
    </row>
    <row r="2883" spans="2:2" x14ac:dyDescent="0.2">
      <c r="B2883" s="186"/>
    </row>
    <row r="2884" spans="2:2" x14ac:dyDescent="0.2">
      <c r="B2884" s="186"/>
    </row>
    <row r="2885" spans="2:2" x14ac:dyDescent="0.2">
      <c r="B2885" s="186"/>
    </row>
    <row r="2886" spans="2:2" x14ac:dyDescent="0.2">
      <c r="B2886" s="186"/>
    </row>
    <row r="2887" spans="2:2" x14ac:dyDescent="0.2">
      <c r="B2887" s="186"/>
    </row>
    <row r="2888" spans="2:2" x14ac:dyDescent="0.2">
      <c r="B2888" s="186"/>
    </row>
    <row r="2889" spans="2:2" x14ac:dyDescent="0.2">
      <c r="B2889" s="186"/>
    </row>
    <row r="2890" spans="2:2" x14ac:dyDescent="0.2">
      <c r="B2890" s="186"/>
    </row>
    <row r="2891" spans="2:2" x14ac:dyDescent="0.2">
      <c r="B2891" s="186"/>
    </row>
    <row r="2892" spans="2:2" x14ac:dyDescent="0.2">
      <c r="B2892" s="186"/>
    </row>
    <row r="2893" spans="2:2" x14ac:dyDescent="0.2">
      <c r="B2893" s="186"/>
    </row>
    <row r="2894" spans="2:2" x14ac:dyDescent="0.2">
      <c r="B2894" s="186"/>
    </row>
    <row r="2895" spans="2:2" x14ac:dyDescent="0.2">
      <c r="B2895" s="186"/>
    </row>
    <row r="2896" spans="2:2" x14ac:dyDescent="0.2">
      <c r="B2896" s="186"/>
    </row>
    <row r="2897" spans="2:2" x14ac:dyDescent="0.2">
      <c r="B2897" s="186"/>
    </row>
    <row r="2898" spans="2:2" x14ac:dyDescent="0.2">
      <c r="B2898" s="186"/>
    </row>
    <row r="2899" spans="2:2" x14ac:dyDescent="0.2">
      <c r="B2899" s="186"/>
    </row>
    <row r="2900" spans="2:2" x14ac:dyDescent="0.2">
      <c r="B2900" s="186"/>
    </row>
    <row r="2901" spans="2:2" x14ac:dyDescent="0.2">
      <c r="B2901" s="186"/>
    </row>
    <row r="2902" spans="2:2" x14ac:dyDescent="0.2">
      <c r="B2902" s="186"/>
    </row>
    <row r="2903" spans="2:2" x14ac:dyDescent="0.2">
      <c r="B2903" s="186"/>
    </row>
    <row r="2904" spans="2:2" x14ac:dyDescent="0.2">
      <c r="B2904" s="186"/>
    </row>
    <row r="2905" spans="2:2" x14ac:dyDescent="0.2">
      <c r="B2905" s="186"/>
    </row>
    <row r="2906" spans="2:2" x14ac:dyDescent="0.2">
      <c r="B2906" s="186"/>
    </row>
    <row r="2907" spans="2:2" x14ac:dyDescent="0.2">
      <c r="B2907" s="186"/>
    </row>
    <row r="2908" spans="2:2" x14ac:dyDescent="0.2">
      <c r="B2908" s="186"/>
    </row>
    <row r="2909" spans="2:2" x14ac:dyDescent="0.2">
      <c r="B2909" s="186"/>
    </row>
    <row r="2910" spans="2:2" x14ac:dyDescent="0.2">
      <c r="B2910" s="186"/>
    </row>
    <row r="2911" spans="2:2" x14ac:dyDescent="0.2">
      <c r="B2911" s="186"/>
    </row>
    <row r="2912" spans="2:2" x14ac:dyDescent="0.2">
      <c r="B2912" s="186"/>
    </row>
    <row r="2913" spans="2:2" x14ac:dyDescent="0.2">
      <c r="B2913" s="186"/>
    </row>
    <row r="2914" spans="2:2" x14ac:dyDescent="0.2">
      <c r="B2914" s="186"/>
    </row>
    <row r="2915" spans="2:2" x14ac:dyDescent="0.2">
      <c r="B2915" s="186"/>
    </row>
    <row r="2916" spans="2:2" x14ac:dyDescent="0.2">
      <c r="B2916" s="186"/>
    </row>
    <row r="2917" spans="2:2" x14ac:dyDescent="0.2">
      <c r="B2917" s="186"/>
    </row>
    <row r="2918" spans="2:2" x14ac:dyDescent="0.2">
      <c r="B2918" s="186"/>
    </row>
    <row r="2919" spans="2:2" x14ac:dyDescent="0.2">
      <c r="B2919" s="186"/>
    </row>
    <row r="2920" spans="2:2" x14ac:dyDescent="0.2">
      <c r="B2920" s="186"/>
    </row>
    <row r="2921" spans="2:2" x14ac:dyDescent="0.2">
      <c r="B2921" s="186"/>
    </row>
    <row r="2922" spans="2:2" x14ac:dyDescent="0.2">
      <c r="B2922" s="186"/>
    </row>
    <row r="2923" spans="2:2" x14ac:dyDescent="0.2">
      <c r="B2923" s="186"/>
    </row>
    <row r="2924" spans="2:2" x14ac:dyDescent="0.2">
      <c r="B2924" s="186"/>
    </row>
    <row r="2925" spans="2:2" x14ac:dyDescent="0.2">
      <c r="B2925" s="186"/>
    </row>
    <row r="2926" spans="2:2" x14ac:dyDescent="0.2">
      <c r="B2926" s="186"/>
    </row>
    <row r="2927" spans="2:2" x14ac:dyDescent="0.2">
      <c r="B2927" s="186"/>
    </row>
    <row r="2928" spans="2:2" x14ac:dyDescent="0.2">
      <c r="B2928" s="186"/>
    </row>
    <row r="2929" spans="2:2" x14ac:dyDescent="0.2">
      <c r="B2929" s="186"/>
    </row>
    <row r="2930" spans="2:2" x14ac:dyDescent="0.2">
      <c r="B2930" s="186"/>
    </row>
    <row r="2931" spans="2:2" x14ac:dyDescent="0.2">
      <c r="B2931" s="186"/>
    </row>
    <row r="2932" spans="2:2" x14ac:dyDescent="0.2">
      <c r="B2932" s="186"/>
    </row>
    <row r="2933" spans="2:2" x14ac:dyDescent="0.2">
      <c r="B2933" s="186"/>
    </row>
    <row r="2934" spans="2:2" x14ac:dyDescent="0.2">
      <c r="B2934" s="186"/>
    </row>
    <row r="2935" spans="2:2" x14ac:dyDescent="0.2">
      <c r="B2935" s="186"/>
    </row>
    <row r="2936" spans="2:2" x14ac:dyDescent="0.2">
      <c r="B2936" s="186"/>
    </row>
    <row r="2937" spans="2:2" x14ac:dyDescent="0.2">
      <c r="B2937" s="186"/>
    </row>
    <row r="2938" spans="2:2" x14ac:dyDescent="0.2">
      <c r="B2938" s="186"/>
    </row>
    <row r="2939" spans="2:2" x14ac:dyDescent="0.2">
      <c r="B2939" s="186"/>
    </row>
    <row r="2940" spans="2:2" x14ac:dyDescent="0.2">
      <c r="B2940" s="186"/>
    </row>
    <row r="2941" spans="2:2" x14ac:dyDescent="0.2">
      <c r="B2941" s="186"/>
    </row>
    <row r="2942" spans="2:2" x14ac:dyDescent="0.2">
      <c r="B2942" s="186"/>
    </row>
    <row r="2943" spans="2:2" x14ac:dyDescent="0.2">
      <c r="B2943" s="186"/>
    </row>
    <row r="2944" spans="2:2" x14ac:dyDescent="0.2">
      <c r="B2944" s="186"/>
    </row>
    <row r="2945" spans="2:2" x14ac:dyDescent="0.2">
      <c r="B2945" s="186"/>
    </row>
    <row r="2946" spans="2:2" x14ac:dyDescent="0.2">
      <c r="B2946" s="186"/>
    </row>
    <row r="2947" spans="2:2" x14ac:dyDescent="0.2">
      <c r="B2947" s="186"/>
    </row>
    <row r="2948" spans="2:2" x14ac:dyDescent="0.2">
      <c r="B2948" s="186"/>
    </row>
    <row r="2949" spans="2:2" x14ac:dyDescent="0.2">
      <c r="B2949" s="186"/>
    </row>
    <row r="2950" spans="2:2" x14ac:dyDescent="0.2">
      <c r="B2950" s="186"/>
    </row>
    <row r="2951" spans="2:2" x14ac:dyDescent="0.2">
      <c r="B2951" s="186"/>
    </row>
    <row r="2952" spans="2:2" x14ac:dyDescent="0.2">
      <c r="B2952" s="186"/>
    </row>
    <row r="2953" spans="2:2" x14ac:dyDescent="0.2">
      <c r="B2953" s="186"/>
    </row>
    <row r="2954" spans="2:2" x14ac:dyDescent="0.2">
      <c r="B2954" s="186"/>
    </row>
    <row r="2955" spans="2:2" x14ac:dyDescent="0.2">
      <c r="B2955" s="186"/>
    </row>
    <row r="2956" spans="2:2" x14ac:dyDescent="0.2">
      <c r="B2956" s="186"/>
    </row>
    <row r="2957" spans="2:2" x14ac:dyDescent="0.2">
      <c r="B2957" s="186"/>
    </row>
    <row r="2958" spans="2:2" x14ac:dyDescent="0.2">
      <c r="B2958" s="186"/>
    </row>
    <row r="2959" spans="2:2" x14ac:dyDescent="0.2">
      <c r="B2959" s="186"/>
    </row>
    <row r="2960" spans="2:2" x14ac:dyDescent="0.2">
      <c r="B2960" s="186"/>
    </row>
    <row r="2961" spans="2:2" x14ac:dyDescent="0.2">
      <c r="B2961" s="186"/>
    </row>
    <row r="2962" spans="2:2" x14ac:dyDescent="0.2">
      <c r="B2962" s="186"/>
    </row>
    <row r="2963" spans="2:2" x14ac:dyDescent="0.2">
      <c r="B2963" s="186"/>
    </row>
    <row r="2964" spans="2:2" x14ac:dyDescent="0.2">
      <c r="B2964" s="186"/>
    </row>
    <row r="2965" spans="2:2" x14ac:dyDescent="0.2">
      <c r="B2965" s="186"/>
    </row>
    <row r="2966" spans="2:2" x14ac:dyDescent="0.2">
      <c r="B2966" s="186"/>
    </row>
    <row r="2967" spans="2:2" x14ac:dyDescent="0.2">
      <c r="B2967" s="186"/>
    </row>
    <row r="2968" spans="2:2" x14ac:dyDescent="0.2">
      <c r="B2968" s="186"/>
    </row>
    <row r="2969" spans="2:2" x14ac:dyDescent="0.2">
      <c r="B2969" s="186"/>
    </row>
    <row r="2970" spans="2:2" x14ac:dyDescent="0.2">
      <c r="B2970" s="186"/>
    </row>
    <row r="2971" spans="2:2" x14ac:dyDescent="0.2">
      <c r="B2971" s="186"/>
    </row>
    <row r="2972" spans="2:2" x14ac:dyDescent="0.2">
      <c r="B2972" s="186"/>
    </row>
    <row r="2973" spans="2:2" x14ac:dyDescent="0.2">
      <c r="B2973" s="186"/>
    </row>
    <row r="2974" spans="2:2" x14ac:dyDescent="0.2">
      <c r="B2974" s="186"/>
    </row>
    <row r="2975" spans="2:2" x14ac:dyDescent="0.2">
      <c r="B2975" s="186"/>
    </row>
    <row r="2976" spans="2:2" x14ac:dyDescent="0.2">
      <c r="B2976" s="186"/>
    </row>
    <row r="2977" spans="2:2" x14ac:dyDescent="0.2">
      <c r="B2977" s="186"/>
    </row>
    <row r="2978" spans="2:2" x14ac:dyDescent="0.2">
      <c r="B2978" s="186"/>
    </row>
    <row r="2979" spans="2:2" x14ac:dyDescent="0.2">
      <c r="B2979" s="186"/>
    </row>
    <row r="2980" spans="2:2" x14ac:dyDescent="0.2">
      <c r="B2980" s="186"/>
    </row>
    <row r="2981" spans="2:2" x14ac:dyDescent="0.2">
      <c r="B2981" s="186"/>
    </row>
    <row r="2982" spans="2:2" x14ac:dyDescent="0.2">
      <c r="B2982" s="186"/>
    </row>
    <row r="2983" spans="2:2" x14ac:dyDescent="0.2">
      <c r="B2983" s="186"/>
    </row>
    <row r="2984" spans="2:2" x14ac:dyDescent="0.2">
      <c r="B2984" s="186"/>
    </row>
    <row r="2985" spans="2:2" x14ac:dyDescent="0.2">
      <c r="B2985" s="186"/>
    </row>
    <row r="2986" spans="2:2" x14ac:dyDescent="0.2">
      <c r="B2986" s="186"/>
    </row>
    <row r="2987" spans="2:2" x14ac:dyDescent="0.2">
      <c r="B2987" s="186"/>
    </row>
    <row r="2988" spans="2:2" x14ac:dyDescent="0.2">
      <c r="B2988" s="186"/>
    </row>
    <row r="2989" spans="2:2" x14ac:dyDescent="0.2">
      <c r="B2989" s="186"/>
    </row>
    <row r="2990" spans="2:2" x14ac:dyDescent="0.2">
      <c r="B2990" s="186"/>
    </row>
    <row r="2991" spans="2:2" x14ac:dyDescent="0.2">
      <c r="B2991" s="186"/>
    </row>
    <row r="2992" spans="2:2" x14ac:dyDescent="0.2">
      <c r="B2992" s="186"/>
    </row>
    <row r="2993" spans="2:2" x14ac:dyDescent="0.2">
      <c r="B2993" s="186"/>
    </row>
    <row r="2994" spans="2:2" x14ac:dyDescent="0.2">
      <c r="B2994" s="186"/>
    </row>
    <row r="2995" spans="2:2" x14ac:dyDescent="0.2">
      <c r="B2995" s="186"/>
    </row>
    <row r="2996" spans="2:2" x14ac:dyDescent="0.2">
      <c r="B2996" s="186"/>
    </row>
    <row r="2997" spans="2:2" x14ac:dyDescent="0.2">
      <c r="B2997" s="186"/>
    </row>
    <row r="2998" spans="2:2" x14ac:dyDescent="0.2">
      <c r="B2998" s="186"/>
    </row>
    <row r="2999" spans="2:2" x14ac:dyDescent="0.2">
      <c r="B2999" s="186"/>
    </row>
    <row r="3000" spans="2:2" x14ac:dyDescent="0.2">
      <c r="B3000" s="186"/>
    </row>
    <row r="3001" spans="2:2" x14ac:dyDescent="0.2">
      <c r="B3001" s="186"/>
    </row>
    <row r="3002" spans="2:2" x14ac:dyDescent="0.2">
      <c r="B3002" s="186"/>
    </row>
    <row r="3003" spans="2:2" x14ac:dyDescent="0.2">
      <c r="B3003" s="186"/>
    </row>
    <row r="3004" spans="2:2" x14ac:dyDescent="0.2">
      <c r="B3004" s="186"/>
    </row>
    <row r="3005" spans="2:2" x14ac:dyDescent="0.2">
      <c r="B3005" s="186"/>
    </row>
    <row r="3006" spans="2:2" x14ac:dyDescent="0.2">
      <c r="B3006" s="186"/>
    </row>
    <row r="3007" spans="2:2" x14ac:dyDescent="0.2">
      <c r="B3007" s="186"/>
    </row>
    <row r="3008" spans="2:2" x14ac:dyDescent="0.2">
      <c r="B3008" s="186"/>
    </row>
    <row r="3009" spans="2:2" x14ac:dyDescent="0.2">
      <c r="B3009" s="186"/>
    </row>
    <row r="3010" spans="2:2" x14ac:dyDescent="0.2">
      <c r="B3010" s="186"/>
    </row>
    <row r="3011" spans="2:2" x14ac:dyDescent="0.2">
      <c r="B3011" s="186"/>
    </row>
    <row r="3012" spans="2:2" x14ac:dyDescent="0.2">
      <c r="B3012" s="186"/>
    </row>
    <row r="3013" spans="2:2" x14ac:dyDescent="0.2">
      <c r="B3013" s="186"/>
    </row>
    <row r="3014" spans="2:2" x14ac:dyDescent="0.2">
      <c r="B3014" s="186"/>
    </row>
    <row r="3015" spans="2:2" x14ac:dyDescent="0.2">
      <c r="B3015" s="186"/>
    </row>
    <row r="3016" spans="2:2" x14ac:dyDescent="0.2">
      <c r="B3016" s="186"/>
    </row>
    <row r="3017" spans="2:2" x14ac:dyDescent="0.2">
      <c r="B3017" s="186"/>
    </row>
    <row r="3018" spans="2:2" x14ac:dyDescent="0.2">
      <c r="B3018" s="186"/>
    </row>
    <row r="3019" spans="2:2" x14ac:dyDescent="0.2">
      <c r="B3019" s="186"/>
    </row>
    <row r="3020" spans="2:2" x14ac:dyDescent="0.2">
      <c r="B3020" s="186"/>
    </row>
    <row r="3021" spans="2:2" x14ac:dyDescent="0.2">
      <c r="B3021" s="186"/>
    </row>
    <row r="3022" spans="2:2" x14ac:dyDescent="0.2">
      <c r="B3022" s="186"/>
    </row>
    <row r="3023" spans="2:2" x14ac:dyDescent="0.2">
      <c r="B3023" s="186"/>
    </row>
    <row r="3024" spans="2:2" x14ac:dyDescent="0.2">
      <c r="B3024" s="186"/>
    </row>
    <row r="3025" spans="2:2" x14ac:dyDescent="0.2">
      <c r="B3025" s="186"/>
    </row>
    <row r="3026" spans="2:2" x14ac:dyDescent="0.2">
      <c r="B3026" s="186"/>
    </row>
    <row r="3027" spans="2:2" x14ac:dyDescent="0.2">
      <c r="B3027" s="186"/>
    </row>
    <row r="3028" spans="2:2" x14ac:dyDescent="0.2">
      <c r="B3028" s="186"/>
    </row>
    <row r="3029" spans="2:2" x14ac:dyDescent="0.2">
      <c r="B3029" s="186"/>
    </row>
    <row r="3030" spans="2:2" x14ac:dyDescent="0.2">
      <c r="B3030" s="186"/>
    </row>
    <row r="3031" spans="2:2" x14ac:dyDescent="0.2">
      <c r="B3031" s="186"/>
    </row>
    <row r="3032" spans="2:2" x14ac:dyDescent="0.2">
      <c r="B3032" s="186"/>
    </row>
    <row r="3033" spans="2:2" x14ac:dyDescent="0.2">
      <c r="B3033" s="186"/>
    </row>
    <row r="3034" spans="2:2" x14ac:dyDescent="0.2">
      <c r="B3034" s="186"/>
    </row>
    <row r="3035" spans="2:2" x14ac:dyDescent="0.2">
      <c r="B3035" s="186"/>
    </row>
    <row r="3036" spans="2:2" x14ac:dyDescent="0.2">
      <c r="B3036" s="186"/>
    </row>
    <row r="3037" spans="2:2" x14ac:dyDescent="0.2">
      <c r="B3037" s="186"/>
    </row>
    <row r="3038" spans="2:2" x14ac:dyDescent="0.2">
      <c r="B3038" s="186"/>
    </row>
    <row r="3039" spans="2:2" x14ac:dyDescent="0.2">
      <c r="B3039" s="186"/>
    </row>
    <row r="3040" spans="2:2" x14ac:dyDescent="0.2">
      <c r="B3040" s="186"/>
    </row>
    <row r="3041" spans="2:2" x14ac:dyDescent="0.2">
      <c r="B3041" s="186"/>
    </row>
    <row r="3042" spans="2:2" x14ac:dyDescent="0.2">
      <c r="B3042" s="186"/>
    </row>
    <row r="3043" spans="2:2" x14ac:dyDescent="0.2">
      <c r="B3043" s="186"/>
    </row>
    <row r="3044" spans="2:2" x14ac:dyDescent="0.2">
      <c r="B3044" s="186"/>
    </row>
    <row r="3045" spans="2:2" x14ac:dyDescent="0.2">
      <c r="B3045" s="186"/>
    </row>
    <row r="3046" spans="2:2" x14ac:dyDescent="0.2">
      <c r="B3046" s="186"/>
    </row>
    <row r="3047" spans="2:2" x14ac:dyDescent="0.2">
      <c r="B3047" s="186"/>
    </row>
    <row r="3048" spans="2:2" x14ac:dyDescent="0.2">
      <c r="B3048" s="186"/>
    </row>
    <row r="3049" spans="2:2" x14ac:dyDescent="0.2">
      <c r="B3049" s="186"/>
    </row>
    <row r="3050" spans="2:2" x14ac:dyDescent="0.2">
      <c r="B3050" s="186"/>
    </row>
    <row r="3051" spans="2:2" x14ac:dyDescent="0.2">
      <c r="B3051" s="186"/>
    </row>
    <row r="3052" spans="2:2" x14ac:dyDescent="0.2">
      <c r="B3052" s="186"/>
    </row>
    <row r="3053" spans="2:2" x14ac:dyDescent="0.2">
      <c r="B3053" s="186"/>
    </row>
    <row r="3054" spans="2:2" x14ac:dyDescent="0.2">
      <c r="B3054" s="186"/>
    </row>
    <row r="3055" spans="2:2" x14ac:dyDescent="0.2">
      <c r="B3055" s="186"/>
    </row>
    <row r="3056" spans="2:2" x14ac:dyDescent="0.2">
      <c r="B3056" s="186"/>
    </row>
    <row r="3057" spans="2:2" x14ac:dyDescent="0.2">
      <c r="B3057" s="186"/>
    </row>
    <row r="3058" spans="2:2" x14ac:dyDescent="0.2">
      <c r="B3058" s="186"/>
    </row>
    <row r="3059" spans="2:2" x14ac:dyDescent="0.2">
      <c r="B3059" s="186"/>
    </row>
    <row r="3060" spans="2:2" x14ac:dyDescent="0.2">
      <c r="B3060" s="186"/>
    </row>
    <row r="3061" spans="2:2" x14ac:dyDescent="0.2">
      <c r="B3061" s="186"/>
    </row>
    <row r="3062" spans="2:2" x14ac:dyDescent="0.2">
      <c r="B3062" s="186"/>
    </row>
    <row r="3063" spans="2:2" x14ac:dyDescent="0.2">
      <c r="B3063" s="186"/>
    </row>
    <row r="3064" spans="2:2" x14ac:dyDescent="0.2">
      <c r="B3064" s="186"/>
    </row>
    <row r="3065" spans="2:2" x14ac:dyDescent="0.2">
      <c r="B3065" s="186"/>
    </row>
    <row r="3066" spans="2:2" x14ac:dyDescent="0.2">
      <c r="B3066" s="186"/>
    </row>
    <row r="3067" spans="2:2" x14ac:dyDescent="0.2">
      <c r="B3067" s="186"/>
    </row>
    <row r="3068" spans="2:2" x14ac:dyDescent="0.2">
      <c r="B3068" s="186"/>
    </row>
    <row r="3069" spans="2:2" x14ac:dyDescent="0.2">
      <c r="B3069" s="186"/>
    </row>
    <row r="3070" spans="2:2" x14ac:dyDescent="0.2">
      <c r="B3070" s="186"/>
    </row>
    <row r="3071" spans="2:2" x14ac:dyDescent="0.2">
      <c r="B3071" s="186"/>
    </row>
    <row r="3072" spans="2:2" x14ac:dyDescent="0.2">
      <c r="B3072" s="186"/>
    </row>
    <row r="3073" spans="2:2" x14ac:dyDescent="0.2">
      <c r="B3073" s="186"/>
    </row>
    <row r="3074" spans="2:2" x14ac:dyDescent="0.2">
      <c r="B3074" s="186"/>
    </row>
    <row r="3075" spans="2:2" x14ac:dyDescent="0.2">
      <c r="B3075" s="186"/>
    </row>
    <row r="3076" spans="2:2" x14ac:dyDescent="0.2">
      <c r="B3076" s="186"/>
    </row>
    <row r="3077" spans="2:2" x14ac:dyDescent="0.2">
      <c r="B3077" s="186"/>
    </row>
    <row r="3078" spans="2:2" x14ac:dyDescent="0.2">
      <c r="B3078" s="186"/>
    </row>
    <row r="3079" spans="2:2" x14ac:dyDescent="0.2">
      <c r="B3079" s="186"/>
    </row>
    <row r="3080" spans="2:2" x14ac:dyDescent="0.2">
      <c r="B3080" s="186"/>
    </row>
    <row r="3081" spans="2:2" x14ac:dyDescent="0.2">
      <c r="B3081" s="186"/>
    </row>
    <row r="3082" spans="2:2" x14ac:dyDescent="0.2">
      <c r="B3082" s="186"/>
    </row>
    <row r="3083" spans="2:2" x14ac:dyDescent="0.2">
      <c r="B3083" s="186"/>
    </row>
    <row r="3084" spans="2:2" x14ac:dyDescent="0.2">
      <c r="B3084" s="186"/>
    </row>
    <row r="3085" spans="2:2" x14ac:dyDescent="0.2">
      <c r="B3085" s="186"/>
    </row>
    <row r="3086" spans="2:2" x14ac:dyDescent="0.2">
      <c r="B3086" s="186"/>
    </row>
    <row r="3087" spans="2:2" x14ac:dyDescent="0.2">
      <c r="B3087" s="186"/>
    </row>
    <row r="3088" spans="2:2" x14ac:dyDescent="0.2">
      <c r="B3088" s="186"/>
    </row>
    <row r="3089" spans="2:2" x14ac:dyDescent="0.2">
      <c r="B3089" s="186"/>
    </row>
    <row r="3090" spans="2:2" x14ac:dyDescent="0.2">
      <c r="B3090" s="186"/>
    </row>
    <row r="3091" spans="2:2" x14ac:dyDescent="0.2">
      <c r="B3091" s="186"/>
    </row>
    <row r="3092" spans="2:2" x14ac:dyDescent="0.2">
      <c r="B3092" s="186"/>
    </row>
    <row r="3093" spans="2:2" x14ac:dyDescent="0.2">
      <c r="B3093" s="186"/>
    </row>
    <row r="3094" spans="2:2" x14ac:dyDescent="0.2">
      <c r="B3094" s="186"/>
    </row>
    <row r="3095" spans="2:2" x14ac:dyDescent="0.2">
      <c r="B3095" s="186"/>
    </row>
    <row r="3096" spans="2:2" x14ac:dyDescent="0.2">
      <c r="B3096" s="186"/>
    </row>
    <row r="3097" spans="2:2" x14ac:dyDescent="0.2">
      <c r="B3097" s="186"/>
    </row>
    <row r="3098" spans="2:2" x14ac:dyDescent="0.2">
      <c r="B3098" s="186"/>
    </row>
    <row r="3099" spans="2:2" x14ac:dyDescent="0.2">
      <c r="B3099" s="186"/>
    </row>
    <row r="3100" spans="2:2" x14ac:dyDescent="0.2">
      <c r="B3100" s="186"/>
    </row>
    <row r="3101" spans="2:2" x14ac:dyDescent="0.2">
      <c r="B3101" s="186"/>
    </row>
    <row r="3102" spans="2:2" x14ac:dyDescent="0.2">
      <c r="B3102" s="186"/>
    </row>
    <row r="3103" spans="2:2" x14ac:dyDescent="0.2">
      <c r="B3103" s="186"/>
    </row>
    <row r="3104" spans="2:2" x14ac:dyDescent="0.2">
      <c r="B3104" s="186"/>
    </row>
    <row r="3105" spans="2:2" x14ac:dyDescent="0.2">
      <c r="B3105" s="186"/>
    </row>
    <row r="3106" spans="2:2" x14ac:dyDescent="0.2">
      <c r="B3106" s="186"/>
    </row>
    <row r="3107" spans="2:2" x14ac:dyDescent="0.2">
      <c r="B3107" s="186"/>
    </row>
    <row r="3108" spans="2:2" x14ac:dyDescent="0.2">
      <c r="B3108" s="186"/>
    </row>
    <row r="3109" spans="2:2" x14ac:dyDescent="0.2">
      <c r="B3109" s="186"/>
    </row>
    <row r="3110" spans="2:2" x14ac:dyDescent="0.2">
      <c r="B3110" s="186"/>
    </row>
    <row r="3111" spans="2:2" x14ac:dyDescent="0.2">
      <c r="B3111" s="186"/>
    </row>
    <row r="3112" spans="2:2" x14ac:dyDescent="0.2">
      <c r="B3112" s="186"/>
    </row>
    <row r="3113" spans="2:2" x14ac:dyDescent="0.2">
      <c r="B3113" s="186"/>
    </row>
    <row r="3114" spans="2:2" x14ac:dyDescent="0.2">
      <c r="B3114" s="186"/>
    </row>
    <row r="3115" spans="2:2" x14ac:dyDescent="0.2">
      <c r="B3115" s="186"/>
    </row>
    <row r="3116" spans="2:2" x14ac:dyDescent="0.2">
      <c r="B3116" s="186"/>
    </row>
    <row r="3117" spans="2:2" x14ac:dyDescent="0.2">
      <c r="B3117" s="186"/>
    </row>
    <row r="3118" spans="2:2" x14ac:dyDescent="0.2">
      <c r="B3118" s="186"/>
    </row>
    <row r="3119" spans="2:2" x14ac:dyDescent="0.2">
      <c r="B3119" s="186"/>
    </row>
    <row r="3120" spans="2:2" x14ac:dyDescent="0.2">
      <c r="B3120" s="186"/>
    </row>
    <row r="3121" spans="2:2" x14ac:dyDescent="0.2">
      <c r="B3121" s="186"/>
    </row>
    <row r="3122" spans="2:2" x14ac:dyDescent="0.2">
      <c r="B3122" s="186"/>
    </row>
    <row r="3123" spans="2:2" x14ac:dyDescent="0.2">
      <c r="B3123" s="186"/>
    </row>
    <row r="3124" spans="2:2" x14ac:dyDescent="0.2">
      <c r="B3124" s="186"/>
    </row>
    <row r="3125" spans="2:2" x14ac:dyDescent="0.2">
      <c r="B3125" s="186"/>
    </row>
    <row r="3126" spans="2:2" x14ac:dyDescent="0.2">
      <c r="B3126" s="186"/>
    </row>
    <row r="3127" spans="2:2" x14ac:dyDescent="0.2">
      <c r="B3127" s="186"/>
    </row>
    <row r="3128" spans="2:2" x14ac:dyDescent="0.2">
      <c r="B3128" s="186"/>
    </row>
    <row r="3129" spans="2:2" x14ac:dyDescent="0.2">
      <c r="B3129" s="186"/>
    </row>
    <row r="3130" spans="2:2" x14ac:dyDescent="0.2">
      <c r="B3130" s="186"/>
    </row>
    <row r="3131" spans="2:2" x14ac:dyDescent="0.2">
      <c r="B3131" s="186"/>
    </row>
    <row r="3132" spans="2:2" x14ac:dyDescent="0.2">
      <c r="B3132" s="186"/>
    </row>
    <row r="3133" spans="2:2" x14ac:dyDescent="0.2">
      <c r="B3133" s="186"/>
    </row>
    <row r="3134" spans="2:2" x14ac:dyDescent="0.2">
      <c r="B3134" s="186"/>
    </row>
    <row r="3135" spans="2:2" x14ac:dyDescent="0.2">
      <c r="B3135" s="186"/>
    </row>
    <row r="3136" spans="2:2" x14ac:dyDescent="0.2">
      <c r="B3136" s="186"/>
    </row>
    <row r="3137" spans="2:2" x14ac:dyDescent="0.2">
      <c r="B3137" s="186"/>
    </row>
    <row r="3138" spans="2:2" x14ac:dyDescent="0.2">
      <c r="B3138" s="186"/>
    </row>
    <row r="3139" spans="2:2" x14ac:dyDescent="0.2">
      <c r="B3139" s="186"/>
    </row>
    <row r="3140" spans="2:2" x14ac:dyDescent="0.2">
      <c r="B3140" s="186"/>
    </row>
    <row r="3141" spans="2:2" x14ac:dyDescent="0.2">
      <c r="B3141" s="186"/>
    </row>
    <row r="3142" spans="2:2" x14ac:dyDescent="0.2">
      <c r="B3142" s="186"/>
    </row>
    <row r="3143" spans="2:2" x14ac:dyDescent="0.2">
      <c r="B3143" s="186"/>
    </row>
    <row r="3144" spans="2:2" x14ac:dyDescent="0.2">
      <c r="B3144" s="186"/>
    </row>
    <row r="3145" spans="2:2" x14ac:dyDescent="0.2">
      <c r="B3145" s="186"/>
    </row>
    <row r="3146" spans="2:2" x14ac:dyDescent="0.2">
      <c r="B3146" s="186"/>
    </row>
    <row r="3147" spans="2:2" x14ac:dyDescent="0.2">
      <c r="B3147" s="186"/>
    </row>
    <row r="3148" spans="2:2" x14ac:dyDescent="0.2">
      <c r="B3148" s="186"/>
    </row>
    <row r="3149" spans="2:2" x14ac:dyDescent="0.2">
      <c r="B3149" s="186"/>
    </row>
    <row r="3150" spans="2:2" x14ac:dyDescent="0.2">
      <c r="B3150" s="186"/>
    </row>
    <row r="3151" spans="2:2" x14ac:dyDescent="0.2">
      <c r="B3151" s="186"/>
    </row>
    <row r="3152" spans="2:2" x14ac:dyDescent="0.2">
      <c r="B3152" s="186"/>
    </row>
    <row r="3153" spans="2:2" x14ac:dyDescent="0.2">
      <c r="B3153" s="186"/>
    </row>
    <row r="3154" spans="2:2" x14ac:dyDescent="0.2">
      <c r="B3154" s="186"/>
    </row>
    <row r="3155" spans="2:2" x14ac:dyDescent="0.2">
      <c r="B3155" s="186"/>
    </row>
    <row r="3156" spans="2:2" x14ac:dyDescent="0.2">
      <c r="B3156" s="186"/>
    </row>
    <row r="3157" spans="2:2" x14ac:dyDescent="0.2">
      <c r="B3157" s="186"/>
    </row>
    <row r="3158" spans="2:2" x14ac:dyDescent="0.2">
      <c r="B3158" s="186"/>
    </row>
    <row r="3159" spans="2:2" x14ac:dyDescent="0.2">
      <c r="B3159" s="186"/>
    </row>
    <row r="3160" spans="2:2" x14ac:dyDescent="0.2">
      <c r="B3160" s="186"/>
    </row>
    <row r="3161" spans="2:2" x14ac:dyDescent="0.2">
      <c r="B3161" s="186"/>
    </row>
    <row r="3162" spans="2:2" x14ac:dyDescent="0.2">
      <c r="B3162" s="186"/>
    </row>
    <row r="3163" spans="2:2" x14ac:dyDescent="0.2">
      <c r="B3163" s="186"/>
    </row>
    <row r="3164" spans="2:2" x14ac:dyDescent="0.2">
      <c r="B3164" s="186"/>
    </row>
    <row r="3165" spans="2:2" x14ac:dyDescent="0.2">
      <c r="B3165" s="186"/>
    </row>
    <row r="3166" spans="2:2" x14ac:dyDescent="0.2">
      <c r="B3166" s="186"/>
    </row>
    <row r="3167" spans="2:2" x14ac:dyDescent="0.2">
      <c r="B3167" s="186"/>
    </row>
    <row r="3168" spans="2:2" x14ac:dyDescent="0.2">
      <c r="B3168" s="186"/>
    </row>
    <row r="3169" spans="2:2" x14ac:dyDescent="0.2">
      <c r="B3169" s="186"/>
    </row>
    <row r="3170" spans="2:2" x14ac:dyDescent="0.2">
      <c r="B3170" s="186"/>
    </row>
    <row r="3171" spans="2:2" x14ac:dyDescent="0.2">
      <c r="B3171" s="186"/>
    </row>
    <row r="3172" spans="2:2" x14ac:dyDescent="0.2">
      <c r="B3172" s="186"/>
    </row>
    <row r="3173" spans="2:2" x14ac:dyDescent="0.2">
      <c r="B3173" s="186"/>
    </row>
    <row r="3174" spans="2:2" x14ac:dyDescent="0.2">
      <c r="B3174" s="186"/>
    </row>
    <row r="3175" spans="2:2" x14ac:dyDescent="0.2">
      <c r="B3175" s="186"/>
    </row>
    <row r="3176" spans="2:2" x14ac:dyDescent="0.2">
      <c r="B3176" s="186"/>
    </row>
    <row r="3177" spans="2:2" x14ac:dyDescent="0.2">
      <c r="B3177" s="186"/>
    </row>
    <row r="3178" spans="2:2" x14ac:dyDescent="0.2">
      <c r="B3178" s="186"/>
    </row>
    <row r="3179" spans="2:2" x14ac:dyDescent="0.2">
      <c r="B3179" s="186"/>
    </row>
    <row r="3180" spans="2:2" x14ac:dyDescent="0.2">
      <c r="B3180" s="186"/>
    </row>
    <row r="3181" spans="2:2" x14ac:dyDescent="0.2">
      <c r="B3181" s="186"/>
    </row>
    <row r="3182" spans="2:2" x14ac:dyDescent="0.2">
      <c r="B3182" s="186"/>
    </row>
    <row r="3183" spans="2:2" x14ac:dyDescent="0.2">
      <c r="B3183" s="186"/>
    </row>
    <row r="3184" spans="2:2" x14ac:dyDescent="0.2">
      <c r="B3184" s="186"/>
    </row>
    <row r="3185" spans="2:2" x14ac:dyDescent="0.2">
      <c r="B3185" s="186"/>
    </row>
    <row r="3186" spans="2:2" x14ac:dyDescent="0.2">
      <c r="B3186" s="186"/>
    </row>
    <row r="3187" spans="2:2" x14ac:dyDescent="0.2">
      <c r="B3187" s="186"/>
    </row>
    <row r="3188" spans="2:2" x14ac:dyDescent="0.2">
      <c r="B3188" s="186"/>
    </row>
    <row r="3189" spans="2:2" x14ac:dyDescent="0.2">
      <c r="B3189" s="186"/>
    </row>
    <row r="3190" spans="2:2" x14ac:dyDescent="0.2">
      <c r="B3190" s="186"/>
    </row>
    <row r="3191" spans="2:2" x14ac:dyDescent="0.2">
      <c r="B3191" s="186"/>
    </row>
    <row r="3192" spans="2:2" x14ac:dyDescent="0.2">
      <c r="B3192" s="186"/>
    </row>
    <row r="3193" spans="2:2" x14ac:dyDescent="0.2">
      <c r="B3193" s="186"/>
    </row>
    <row r="3194" spans="2:2" x14ac:dyDescent="0.2">
      <c r="B3194" s="186"/>
    </row>
    <row r="3195" spans="2:2" x14ac:dyDescent="0.2">
      <c r="B3195" s="186"/>
    </row>
    <row r="3196" spans="2:2" x14ac:dyDescent="0.2">
      <c r="B3196" s="186"/>
    </row>
    <row r="3197" spans="2:2" x14ac:dyDescent="0.2">
      <c r="B3197" s="186"/>
    </row>
    <row r="3198" spans="2:2" x14ac:dyDescent="0.2">
      <c r="B3198" s="186"/>
    </row>
    <row r="3199" spans="2:2" x14ac:dyDescent="0.2">
      <c r="B3199" s="186"/>
    </row>
    <row r="3200" spans="2:2" x14ac:dyDescent="0.2">
      <c r="B3200" s="186"/>
    </row>
    <row r="3201" spans="2:2" x14ac:dyDescent="0.2">
      <c r="B3201" s="186"/>
    </row>
    <row r="3202" spans="2:2" x14ac:dyDescent="0.2">
      <c r="B3202" s="186"/>
    </row>
    <row r="3203" spans="2:2" x14ac:dyDescent="0.2">
      <c r="B3203" s="186"/>
    </row>
    <row r="3204" spans="2:2" x14ac:dyDescent="0.2">
      <c r="B3204" s="186"/>
    </row>
    <row r="3205" spans="2:2" x14ac:dyDescent="0.2">
      <c r="B3205" s="186"/>
    </row>
    <row r="3206" spans="2:2" x14ac:dyDescent="0.2">
      <c r="B3206" s="186"/>
    </row>
    <row r="3207" spans="2:2" x14ac:dyDescent="0.2">
      <c r="B3207" s="186"/>
    </row>
    <row r="3208" spans="2:2" x14ac:dyDescent="0.2">
      <c r="B3208" s="186"/>
    </row>
    <row r="3209" spans="2:2" x14ac:dyDescent="0.2">
      <c r="B3209" s="186"/>
    </row>
    <row r="3210" spans="2:2" x14ac:dyDescent="0.2">
      <c r="B3210" s="186"/>
    </row>
    <row r="3211" spans="2:2" x14ac:dyDescent="0.2">
      <c r="B3211" s="186"/>
    </row>
    <row r="3212" spans="2:2" x14ac:dyDescent="0.2">
      <c r="B3212" s="186"/>
    </row>
    <row r="3213" spans="2:2" x14ac:dyDescent="0.2">
      <c r="B3213" s="186"/>
    </row>
    <row r="3214" spans="2:2" x14ac:dyDescent="0.2">
      <c r="B3214" s="186"/>
    </row>
    <row r="3215" spans="2:2" x14ac:dyDescent="0.2">
      <c r="B3215" s="186"/>
    </row>
    <row r="3216" spans="2:2" x14ac:dyDescent="0.2">
      <c r="B3216" s="186"/>
    </row>
    <row r="3217" spans="2:2" x14ac:dyDescent="0.2">
      <c r="B3217" s="186"/>
    </row>
    <row r="3218" spans="2:2" x14ac:dyDescent="0.2">
      <c r="B3218" s="186"/>
    </row>
    <row r="3219" spans="2:2" x14ac:dyDescent="0.2">
      <c r="B3219" s="186"/>
    </row>
    <row r="3220" spans="2:2" x14ac:dyDescent="0.2">
      <c r="B3220" s="186"/>
    </row>
    <row r="3221" spans="2:2" x14ac:dyDescent="0.2">
      <c r="B3221" s="186"/>
    </row>
    <row r="3222" spans="2:2" x14ac:dyDescent="0.2">
      <c r="B3222" s="186"/>
    </row>
    <row r="3223" spans="2:2" x14ac:dyDescent="0.2">
      <c r="B3223" s="186"/>
    </row>
    <row r="3224" spans="2:2" x14ac:dyDescent="0.2">
      <c r="B3224" s="186"/>
    </row>
    <row r="3225" spans="2:2" x14ac:dyDescent="0.2">
      <c r="B3225" s="186"/>
    </row>
    <row r="3226" spans="2:2" x14ac:dyDescent="0.2">
      <c r="B3226" s="186"/>
    </row>
    <row r="3227" spans="2:2" x14ac:dyDescent="0.2">
      <c r="B3227" s="186"/>
    </row>
    <row r="3228" spans="2:2" x14ac:dyDescent="0.2">
      <c r="B3228" s="186"/>
    </row>
    <row r="3229" spans="2:2" x14ac:dyDescent="0.2">
      <c r="B3229" s="186"/>
    </row>
    <row r="3230" spans="2:2" x14ac:dyDescent="0.2">
      <c r="B3230" s="186"/>
    </row>
    <row r="3231" spans="2:2" x14ac:dyDescent="0.2">
      <c r="B3231" s="186"/>
    </row>
    <row r="3232" spans="2:2" x14ac:dyDescent="0.2">
      <c r="B3232" s="186"/>
    </row>
    <row r="3233" spans="2:2" x14ac:dyDescent="0.2">
      <c r="B3233" s="186"/>
    </row>
    <row r="3234" spans="2:2" x14ac:dyDescent="0.2">
      <c r="B3234" s="186"/>
    </row>
    <row r="3235" spans="2:2" x14ac:dyDescent="0.2">
      <c r="B3235" s="186"/>
    </row>
    <row r="3236" spans="2:2" x14ac:dyDescent="0.2">
      <c r="B3236" s="186"/>
    </row>
    <row r="3237" spans="2:2" x14ac:dyDescent="0.2">
      <c r="B3237" s="186"/>
    </row>
    <row r="3238" spans="2:2" x14ac:dyDescent="0.2">
      <c r="B3238" s="186"/>
    </row>
    <row r="3239" spans="2:2" x14ac:dyDescent="0.2">
      <c r="B3239" s="186"/>
    </row>
    <row r="3240" spans="2:2" x14ac:dyDescent="0.2">
      <c r="B3240" s="186"/>
    </row>
    <row r="3241" spans="2:2" x14ac:dyDescent="0.2">
      <c r="B3241" s="186"/>
    </row>
    <row r="3242" spans="2:2" x14ac:dyDescent="0.2">
      <c r="B3242" s="186"/>
    </row>
    <row r="3243" spans="2:2" x14ac:dyDescent="0.2">
      <c r="B3243" s="186"/>
    </row>
    <row r="3244" spans="2:2" x14ac:dyDescent="0.2">
      <c r="B3244" s="186"/>
    </row>
    <row r="3245" spans="2:2" x14ac:dyDescent="0.2">
      <c r="B3245" s="186"/>
    </row>
    <row r="3246" spans="2:2" x14ac:dyDescent="0.2">
      <c r="B3246" s="186"/>
    </row>
    <row r="3247" spans="2:2" x14ac:dyDescent="0.2">
      <c r="B3247" s="186"/>
    </row>
    <row r="3248" spans="2:2" x14ac:dyDescent="0.2">
      <c r="B3248" s="186"/>
    </row>
    <row r="3249" spans="2:2" x14ac:dyDescent="0.2">
      <c r="B3249" s="186"/>
    </row>
    <row r="3250" spans="2:2" x14ac:dyDescent="0.2">
      <c r="B3250" s="186"/>
    </row>
    <row r="3251" spans="2:2" x14ac:dyDescent="0.2">
      <c r="B3251" s="186"/>
    </row>
    <row r="3252" spans="2:2" x14ac:dyDescent="0.2">
      <c r="B3252" s="186"/>
    </row>
    <row r="3253" spans="2:2" x14ac:dyDescent="0.2">
      <c r="B3253" s="186"/>
    </row>
    <row r="3254" spans="2:2" x14ac:dyDescent="0.2">
      <c r="B3254" s="186"/>
    </row>
    <row r="3255" spans="2:2" x14ac:dyDescent="0.2">
      <c r="B3255" s="186"/>
    </row>
    <row r="3256" spans="2:2" x14ac:dyDescent="0.2">
      <c r="B3256" s="186"/>
    </row>
    <row r="3257" spans="2:2" x14ac:dyDescent="0.2">
      <c r="B3257" s="186"/>
    </row>
    <row r="3258" spans="2:2" x14ac:dyDescent="0.2">
      <c r="B3258" s="186"/>
    </row>
    <row r="3259" spans="2:2" x14ac:dyDescent="0.2">
      <c r="B3259" s="186"/>
    </row>
    <row r="3260" spans="2:2" x14ac:dyDescent="0.2">
      <c r="B3260" s="186"/>
    </row>
    <row r="3261" spans="2:2" x14ac:dyDescent="0.2">
      <c r="B3261" s="186"/>
    </row>
    <row r="3262" spans="2:2" x14ac:dyDescent="0.2">
      <c r="B3262" s="186"/>
    </row>
    <row r="3263" spans="2:2" x14ac:dyDescent="0.2">
      <c r="B3263" s="186"/>
    </row>
    <row r="3264" spans="2:2" x14ac:dyDescent="0.2">
      <c r="B3264" s="186"/>
    </row>
    <row r="3265" spans="2:2" x14ac:dyDescent="0.2">
      <c r="B3265" s="186"/>
    </row>
    <row r="3266" spans="2:2" x14ac:dyDescent="0.2">
      <c r="B3266" s="186"/>
    </row>
    <row r="3267" spans="2:2" x14ac:dyDescent="0.2">
      <c r="B3267" s="186"/>
    </row>
    <row r="3268" spans="2:2" x14ac:dyDescent="0.2">
      <c r="B3268" s="186"/>
    </row>
    <row r="3269" spans="2:2" x14ac:dyDescent="0.2">
      <c r="B3269" s="186"/>
    </row>
    <row r="3270" spans="2:2" x14ac:dyDescent="0.2">
      <c r="B3270" s="186"/>
    </row>
    <row r="3271" spans="2:2" x14ac:dyDescent="0.2">
      <c r="B3271" s="186"/>
    </row>
    <row r="3272" spans="2:2" x14ac:dyDescent="0.2">
      <c r="B3272" s="186"/>
    </row>
    <row r="3273" spans="2:2" x14ac:dyDescent="0.2">
      <c r="B3273" s="186"/>
    </row>
    <row r="3274" spans="2:2" x14ac:dyDescent="0.2">
      <c r="B3274" s="186"/>
    </row>
    <row r="3275" spans="2:2" x14ac:dyDescent="0.2">
      <c r="B3275" s="186"/>
    </row>
    <row r="3276" spans="2:2" x14ac:dyDescent="0.2">
      <c r="B3276" s="186"/>
    </row>
    <row r="3277" spans="2:2" x14ac:dyDescent="0.2">
      <c r="B3277" s="186"/>
    </row>
    <row r="3278" spans="2:2" x14ac:dyDescent="0.2">
      <c r="B3278" s="186"/>
    </row>
    <row r="3279" spans="2:2" x14ac:dyDescent="0.2">
      <c r="B3279" s="186"/>
    </row>
    <row r="3280" spans="2:2" x14ac:dyDescent="0.2">
      <c r="B3280" s="186"/>
    </row>
    <row r="3281" spans="2:2" x14ac:dyDescent="0.2">
      <c r="B3281" s="186"/>
    </row>
    <row r="3282" spans="2:2" x14ac:dyDescent="0.2">
      <c r="B3282" s="186"/>
    </row>
    <row r="3283" spans="2:2" x14ac:dyDescent="0.2">
      <c r="B3283" s="186"/>
    </row>
    <row r="3284" spans="2:2" x14ac:dyDescent="0.2">
      <c r="B3284" s="186"/>
    </row>
    <row r="3285" spans="2:2" x14ac:dyDescent="0.2">
      <c r="B3285" s="186"/>
    </row>
    <row r="3286" spans="2:2" x14ac:dyDescent="0.2">
      <c r="B3286" s="186"/>
    </row>
    <row r="3287" spans="2:2" x14ac:dyDescent="0.2">
      <c r="B3287" s="186"/>
    </row>
    <row r="3288" spans="2:2" x14ac:dyDescent="0.2">
      <c r="B3288" s="186"/>
    </row>
    <row r="3289" spans="2:2" x14ac:dyDescent="0.2">
      <c r="B3289" s="186"/>
    </row>
    <row r="3290" spans="2:2" x14ac:dyDescent="0.2">
      <c r="B3290" s="186"/>
    </row>
    <row r="3291" spans="2:2" x14ac:dyDescent="0.2">
      <c r="B3291" s="186"/>
    </row>
    <row r="3292" spans="2:2" x14ac:dyDescent="0.2">
      <c r="B3292" s="186"/>
    </row>
    <row r="3293" spans="2:2" x14ac:dyDescent="0.2">
      <c r="B3293" s="186"/>
    </row>
    <row r="3294" spans="2:2" x14ac:dyDescent="0.2">
      <c r="B3294" s="186"/>
    </row>
    <row r="3295" spans="2:2" x14ac:dyDescent="0.2">
      <c r="B3295" s="186"/>
    </row>
    <row r="3296" spans="2:2" x14ac:dyDescent="0.2">
      <c r="B3296" s="186"/>
    </row>
    <row r="3297" spans="2:2" x14ac:dyDescent="0.2">
      <c r="B3297" s="186"/>
    </row>
    <row r="3298" spans="2:2" x14ac:dyDescent="0.2">
      <c r="B3298" s="186"/>
    </row>
    <row r="3299" spans="2:2" x14ac:dyDescent="0.2">
      <c r="B3299" s="186"/>
    </row>
    <row r="3300" spans="2:2" x14ac:dyDescent="0.2">
      <c r="B3300" s="186"/>
    </row>
    <row r="3301" spans="2:2" x14ac:dyDescent="0.2">
      <c r="B3301" s="186"/>
    </row>
    <row r="3302" spans="2:2" x14ac:dyDescent="0.2">
      <c r="B3302" s="186"/>
    </row>
    <row r="3303" spans="2:2" x14ac:dyDescent="0.2">
      <c r="B3303" s="186"/>
    </row>
    <row r="3304" spans="2:2" x14ac:dyDescent="0.2">
      <c r="B3304" s="186"/>
    </row>
    <row r="3305" spans="2:2" x14ac:dyDescent="0.2">
      <c r="B3305" s="186"/>
    </row>
    <row r="3306" spans="2:2" x14ac:dyDescent="0.2">
      <c r="B3306" s="186"/>
    </row>
    <row r="3307" spans="2:2" x14ac:dyDescent="0.2">
      <c r="B3307" s="186"/>
    </row>
    <row r="3308" spans="2:2" x14ac:dyDescent="0.2">
      <c r="B3308" s="186"/>
    </row>
    <row r="3309" spans="2:2" x14ac:dyDescent="0.2">
      <c r="B3309" s="186"/>
    </row>
    <row r="3310" spans="2:2" x14ac:dyDescent="0.2">
      <c r="B3310" s="186"/>
    </row>
    <row r="3311" spans="2:2" x14ac:dyDescent="0.2">
      <c r="B3311" s="186"/>
    </row>
    <row r="3312" spans="2:2" x14ac:dyDescent="0.2">
      <c r="B3312" s="186"/>
    </row>
    <row r="3313" spans="2:2" x14ac:dyDescent="0.2">
      <c r="B3313" s="186"/>
    </row>
    <row r="3314" spans="2:2" x14ac:dyDescent="0.2">
      <c r="B3314" s="186"/>
    </row>
    <row r="3315" spans="2:2" x14ac:dyDescent="0.2">
      <c r="B3315" s="186"/>
    </row>
    <row r="3316" spans="2:2" x14ac:dyDescent="0.2">
      <c r="B3316" s="186"/>
    </row>
    <row r="3317" spans="2:2" x14ac:dyDescent="0.2">
      <c r="B3317" s="186"/>
    </row>
    <row r="3318" spans="2:2" x14ac:dyDescent="0.2">
      <c r="B3318" s="186"/>
    </row>
    <row r="3319" spans="2:2" x14ac:dyDescent="0.2">
      <c r="B3319" s="186"/>
    </row>
    <row r="3320" spans="2:2" x14ac:dyDescent="0.2">
      <c r="B3320" s="186"/>
    </row>
    <row r="3321" spans="2:2" x14ac:dyDescent="0.2">
      <c r="B3321" s="186"/>
    </row>
    <row r="3322" spans="2:2" x14ac:dyDescent="0.2">
      <c r="B3322" s="186"/>
    </row>
    <row r="3323" spans="2:2" x14ac:dyDescent="0.2">
      <c r="B3323" s="186"/>
    </row>
    <row r="3324" spans="2:2" x14ac:dyDescent="0.2">
      <c r="B3324" s="186"/>
    </row>
    <row r="3325" spans="2:2" x14ac:dyDescent="0.2">
      <c r="B3325" s="186"/>
    </row>
    <row r="3326" spans="2:2" x14ac:dyDescent="0.2">
      <c r="B3326" s="186"/>
    </row>
    <row r="3327" spans="2:2" x14ac:dyDescent="0.2">
      <c r="B3327" s="186"/>
    </row>
    <row r="3328" spans="2:2" x14ac:dyDescent="0.2">
      <c r="B3328" s="186"/>
    </row>
    <row r="3329" spans="2:2" x14ac:dyDescent="0.2">
      <c r="B3329" s="186"/>
    </row>
    <row r="3330" spans="2:2" x14ac:dyDescent="0.2">
      <c r="B3330" s="186"/>
    </row>
    <row r="3331" spans="2:2" x14ac:dyDescent="0.2">
      <c r="B3331" s="186"/>
    </row>
    <row r="3332" spans="2:2" x14ac:dyDescent="0.2">
      <c r="B3332" s="186"/>
    </row>
    <row r="3333" spans="2:2" x14ac:dyDescent="0.2">
      <c r="B3333" s="186"/>
    </row>
    <row r="3334" spans="2:2" x14ac:dyDescent="0.2">
      <c r="B3334" s="186"/>
    </row>
    <row r="3335" spans="2:2" x14ac:dyDescent="0.2">
      <c r="B3335" s="186"/>
    </row>
    <row r="3336" spans="2:2" x14ac:dyDescent="0.2">
      <c r="B3336" s="186"/>
    </row>
    <row r="3337" spans="2:2" x14ac:dyDescent="0.2">
      <c r="B3337" s="186"/>
    </row>
    <row r="3338" spans="2:2" x14ac:dyDescent="0.2">
      <c r="B3338" s="186"/>
    </row>
    <row r="3339" spans="2:2" x14ac:dyDescent="0.2">
      <c r="B3339" s="186"/>
    </row>
    <row r="3340" spans="2:2" x14ac:dyDescent="0.2">
      <c r="B3340" s="186"/>
    </row>
    <row r="3341" spans="2:2" x14ac:dyDescent="0.2">
      <c r="B3341" s="186"/>
    </row>
    <row r="3342" spans="2:2" x14ac:dyDescent="0.2">
      <c r="B3342" s="186"/>
    </row>
    <row r="3343" spans="2:2" x14ac:dyDescent="0.2">
      <c r="B3343" s="186"/>
    </row>
    <row r="3344" spans="2:2" x14ac:dyDescent="0.2">
      <c r="B3344" s="186"/>
    </row>
    <row r="3345" spans="2:2" x14ac:dyDescent="0.2">
      <c r="B3345" s="186"/>
    </row>
    <row r="3346" spans="2:2" x14ac:dyDescent="0.2">
      <c r="B3346" s="186"/>
    </row>
    <row r="3347" spans="2:2" x14ac:dyDescent="0.2">
      <c r="B3347" s="186"/>
    </row>
    <row r="3348" spans="2:2" x14ac:dyDescent="0.2">
      <c r="B3348" s="186"/>
    </row>
    <row r="3349" spans="2:2" x14ac:dyDescent="0.2">
      <c r="B3349" s="186"/>
    </row>
    <row r="3350" spans="2:2" x14ac:dyDescent="0.2">
      <c r="B3350" s="186"/>
    </row>
    <row r="3351" spans="2:2" x14ac:dyDescent="0.2">
      <c r="B3351" s="186"/>
    </row>
    <row r="3352" spans="2:2" x14ac:dyDescent="0.2">
      <c r="B3352" s="186"/>
    </row>
    <row r="3353" spans="2:2" x14ac:dyDescent="0.2">
      <c r="B3353" s="186"/>
    </row>
    <row r="3354" spans="2:2" x14ac:dyDescent="0.2">
      <c r="B3354" s="186"/>
    </row>
    <row r="3355" spans="2:2" x14ac:dyDescent="0.2">
      <c r="B3355" s="186"/>
    </row>
    <row r="3356" spans="2:2" x14ac:dyDescent="0.2">
      <c r="B3356" s="186"/>
    </row>
    <row r="3357" spans="2:2" x14ac:dyDescent="0.2">
      <c r="B3357" s="186"/>
    </row>
    <row r="3358" spans="2:2" x14ac:dyDescent="0.2">
      <c r="B3358" s="186"/>
    </row>
    <row r="3359" spans="2:2" x14ac:dyDescent="0.2">
      <c r="B3359" s="186"/>
    </row>
    <row r="3360" spans="2:2" x14ac:dyDescent="0.2">
      <c r="B3360" s="186"/>
    </row>
    <row r="3361" spans="2:2" x14ac:dyDescent="0.2">
      <c r="B3361" s="186"/>
    </row>
    <row r="3362" spans="2:2" x14ac:dyDescent="0.2">
      <c r="B3362" s="186"/>
    </row>
    <row r="3363" spans="2:2" x14ac:dyDescent="0.2">
      <c r="B3363" s="186"/>
    </row>
    <row r="3364" spans="2:2" x14ac:dyDescent="0.2">
      <c r="B3364" s="186"/>
    </row>
    <row r="3365" spans="2:2" x14ac:dyDescent="0.2">
      <c r="B3365" s="186"/>
    </row>
    <row r="3366" spans="2:2" x14ac:dyDescent="0.2">
      <c r="B3366" s="186"/>
    </row>
    <row r="3367" spans="2:2" x14ac:dyDescent="0.2">
      <c r="B3367" s="186"/>
    </row>
    <row r="3368" spans="2:2" x14ac:dyDescent="0.2">
      <c r="B3368" s="186"/>
    </row>
    <row r="3369" spans="2:2" x14ac:dyDescent="0.2">
      <c r="B3369" s="186"/>
    </row>
    <row r="3370" spans="2:2" x14ac:dyDescent="0.2">
      <c r="B3370" s="186"/>
    </row>
    <row r="3371" spans="2:2" x14ac:dyDescent="0.2">
      <c r="B3371" s="186"/>
    </row>
    <row r="3372" spans="2:2" x14ac:dyDescent="0.2">
      <c r="B3372" s="186"/>
    </row>
    <row r="3373" spans="2:2" x14ac:dyDescent="0.2">
      <c r="B3373" s="186"/>
    </row>
    <row r="3374" spans="2:2" x14ac:dyDescent="0.2">
      <c r="B3374" s="186"/>
    </row>
    <row r="3375" spans="2:2" x14ac:dyDescent="0.2">
      <c r="B3375" s="186"/>
    </row>
    <row r="3376" spans="2:2" x14ac:dyDescent="0.2">
      <c r="B3376" s="186"/>
    </row>
    <row r="3377" spans="2:2" x14ac:dyDescent="0.2">
      <c r="B3377" s="186"/>
    </row>
    <row r="3378" spans="2:2" x14ac:dyDescent="0.2">
      <c r="B3378" s="186"/>
    </row>
    <row r="3379" spans="2:2" x14ac:dyDescent="0.2">
      <c r="B3379" s="186"/>
    </row>
    <row r="3380" spans="2:2" x14ac:dyDescent="0.2">
      <c r="B3380" s="186"/>
    </row>
    <row r="3381" spans="2:2" x14ac:dyDescent="0.2">
      <c r="B3381" s="186"/>
    </row>
    <row r="3382" spans="2:2" x14ac:dyDescent="0.2">
      <c r="B3382" s="186"/>
    </row>
    <row r="3383" spans="2:2" x14ac:dyDescent="0.2">
      <c r="B3383" s="186"/>
    </row>
    <row r="3384" spans="2:2" x14ac:dyDescent="0.2">
      <c r="B3384" s="186"/>
    </row>
    <row r="3385" spans="2:2" x14ac:dyDescent="0.2">
      <c r="B3385" s="186"/>
    </row>
    <row r="3386" spans="2:2" x14ac:dyDescent="0.2">
      <c r="B3386" s="186"/>
    </row>
    <row r="3387" spans="2:2" x14ac:dyDescent="0.2">
      <c r="B3387" s="186"/>
    </row>
    <row r="3388" spans="2:2" x14ac:dyDescent="0.2">
      <c r="B3388" s="186"/>
    </row>
    <row r="3389" spans="2:2" x14ac:dyDescent="0.2">
      <c r="B3389" s="186"/>
    </row>
    <row r="3390" spans="2:2" x14ac:dyDescent="0.2">
      <c r="B3390" s="186"/>
    </row>
    <row r="3391" spans="2:2" x14ac:dyDescent="0.2">
      <c r="B3391" s="186"/>
    </row>
    <row r="3392" spans="2:2" x14ac:dyDescent="0.2">
      <c r="B3392" s="186"/>
    </row>
    <row r="3393" spans="2:2" x14ac:dyDescent="0.2">
      <c r="B3393" s="186"/>
    </row>
    <row r="3394" spans="2:2" x14ac:dyDescent="0.2">
      <c r="B3394" s="186"/>
    </row>
    <row r="3395" spans="2:2" x14ac:dyDescent="0.2">
      <c r="B3395" s="186"/>
    </row>
    <row r="3396" spans="2:2" x14ac:dyDescent="0.2">
      <c r="B3396" s="186"/>
    </row>
    <row r="3397" spans="2:2" x14ac:dyDescent="0.2">
      <c r="B3397" s="186"/>
    </row>
    <row r="3398" spans="2:2" x14ac:dyDescent="0.2">
      <c r="B3398" s="186"/>
    </row>
    <row r="3399" spans="2:2" x14ac:dyDescent="0.2">
      <c r="B3399" s="186"/>
    </row>
    <row r="3400" spans="2:2" x14ac:dyDescent="0.2">
      <c r="B3400" s="186"/>
    </row>
    <row r="3401" spans="2:2" x14ac:dyDescent="0.2">
      <c r="B3401" s="186"/>
    </row>
    <row r="3402" spans="2:2" x14ac:dyDescent="0.2">
      <c r="B3402" s="186"/>
    </row>
    <row r="3403" spans="2:2" x14ac:dyDescent="0.2">
      <c r="B3403" s="186"/>
    </row>
    <row r="3404" spans="2:2" x14ac:dyDescent="0.2">
      <c r="B3404" s="186"/>
    </row>
    <row r="3405" spans="2:2" x14ac:dyDescent="0.2">
      <c r="B3405" s="186"/>
    </row>
    <row r="3406" spans="2:2" x14ac:dyDescent="0.2">
      <c r="B3406" s="186"/>
    </row>
    <row r="3407" spans="2:2" x14ac:dyDescent="0.2">
      <c r="B3407" s="186"/>
    </row>
    <row r="3408" spans="2:2" x14ac:dyDescent="0.2">
      <c r="B3408" s="186"/>
    </row>
    <row r="3409" spans="2:2" x14ac:dyDescent="0.2">
      <c r="B3409" s="186"/>
    </row>
    <row r="3410" spans="2:2" x14ac:dyDescent="0.2">
      <c r="B3410" s="186"/>
    </row>
    <row r="3411" spans="2:2" x14ac:dyDescent="0.2">
      <c r="B3411" s="186"/>
    </row>
    <row r="3412" spans="2:2" x14ac:dyDescent="0.2">
      <c r="B3412" s="186"/>
    </row>
    <row r="3413" spans="2:2" x14ac:dyDescent="0.2">
      <c r="B3413" s="186"/>
    </row>
    <row r="3414" spans="2:2" x14ac:dyDescent="0.2">
      <c r="B3414" s="186"/>
    </row>
    <row r="3415" spans="2:2" x14ac:dyDescent="0.2">
      <c r="B3415" s="186"/>
    </row>
    <row r="3416" spans="2:2" x14ac:dyDescent="0.2">
      <c r="B3416" s="186"/>
    </row>
    <row r="3417" spans="2:2" x14ac:dyDescent="0.2">
      <c r="B3417" s="186"/>
    </row>
    <row r="3418" spans="2:2" x14ac:dyDescent="0.2">
      <c r="B3418" s="186"/>
    </row>
    <row r="3419" spans="2:2" x14ac:dyDescent="0.2">
      <c r="B3419" s="186"/>
    </row>
    <row r="3420" spans="2:2" x14ac:dyDescent="0.2">
      <c r="B3420" s="186"/>
    </row>
    <row r="3421" spans="2:2" x14ac:dyDescent="0.2">
      <c r="B3421" s="186"/>
    </row>
    <row r="3422" spans="2:2" x14ac:dyDescent="0.2">
      <c r="B3422" s="186"/>
    </row>
    <row r="3423" spans="2:2" x14ac:dyDescent="0.2">
      <c r="B3423" s="186"/>
    </row>
    <row r="3424" spans="2:2" x14ac:dyDescent="0.2">
      <c r="B3424" s="186"/>
    </row>
    <row r="3425" spans="2:2" x14ac:dyDescent="0.2">
      <c r="B3425" s="186"/>
    </row>
    <row r="3426" spans="2:2" x14ac:dyDescent="0.2">
      <c r="B3426" s="186"/>
    </row>
    <row r="3427" spans="2:2" x14ac:dyDescent="0.2">
      <c r="B3427" s="186"/>
    </row>
    <row r="3428" spans="2:2" x14ac:dyDescent="0.2">
      <c r="B3428" s="186"/>
    </row>
    <row r="3429" spans="2:2" x14ac:dyDescent="0.2">
      <c r="B3429" s="186"/>
    </row>
    <row r="3430" spans="2:2" x14ac:dyDescent="0.2">
      <c r="B3430" s="186"/>
    </row>
    <row r="3431" spans="2:2" x14ac:dyDescent="0.2">
      <c r="B3431" s="186"/>
    </row>
    <row r="3432" spans="2:2" x14ac:dyDescent="0.2">
      <c r="B3432" s="186"/>
    </row>
    <row r="3433" spans="2:2" x14ac:dyDescent="0.2">
      <c r="B3433" s="186"/>
    </row>
    <row r="3434" spans="2:2" x14ac:dyDescent="0.2">
      <c r="B3434" s="186"/>
    </row>
    <row r="3435" spans="2:2" x14ac:dyDescent="0.2">
      <c r="B3435" s="186"/>
    </row>
    <row r="3436" spans="2:2" x14ac:dyDescent="0.2">
      <c r="B3436" s="186"/>
    </row>
    <row r="3437" spans="2:2" x14ac:dyDescent="0.2">
      <c r="B3437" s="186"/>
    </row>
    <row r="3438" spans="2:2" x14ac:dyDescent="0.2">
      <c r="B3438" s="186"/>
    </row>
    <row r="3439" spans="2:2" x14ac:dyDescent="0.2">
      <c r="B3439" s="186"/>
    </row>
    <row r="3440" spans="2:2" x14ac:dyDescent="0.2">
      <c r="B3440" s="186"/>
    </row>
    <row r="3441" spans="2:2" x14ac:dyDescent="0.2">
      <c r="B3441" s="186"/>
    </row>
    <row r="3442" spans="2:2" x14ac:dyDescent="0.2">
      <c r="B3442" s="186"/>
    </row>
    <row r="3443" spans="2:2" x14ac:dyDescent="0.2">
      <c r="B3443" s="186"/>
    </row>
    <row r="3444" spans="2:2" x14ac:dyDescent="0.2">
      <c r="B3444" s="186"/>
    </row>
    <row r="3445" spans="2:2" x14ac:dyDescent="0.2">
      <c r="B3445" s="186"/>
    </row>
    <row r="3446" spans="2:2" x14ac:dyDescent="0.2">
      <c r="B3446" s="186"/>
    </row>
    <row r="3447" spans="2:2" x14ac:dyDescent="0.2">
      <c r="B3447" s="186"/>
    </row>
    <row r="3448" spans="2:2" x14ac:dyDescent="0.2">
      <c r="B3448" s="186"/>
    </row>
    <row r="3449" spans="2:2" x14ac:dyDescent="0.2">
      <c r="B3449" s="186"/>
    </row>
    <row r="3450" spans="2:2" x14ac:dyDescent="0.2">
      <c r="B3450" s="186"/>
    </row>
    <row r="3451" spans="2:2" x14ac:dyDescent="0.2">
      <c r="B3451" s="186"/>
    </row>
    <row r="3452" spans="2:2" x14ac:dyDescent="0.2">
      <c r="B3452" s="186"/>
    </row>
    <row r="3453" spans="2:2" x14ac:dyDescent="0.2">
      <c r="B3453" s="186"/>
    </row>
    <row r="3454" spans="2:2" x14ac:dyDescent="0.2">
      <c r="B3454" s="186"/>
    </row>
    <row r="3455" spans="2:2" x14ac:dyDescent="0.2">
      <c r="B3455" s="186"/>
    </row>
    <row r="3456" spans="2:2" x14ac:dyDescent="0.2">
      <c r="B3456" s="186"/>
    </row>
    <row r="3457" spans="2:2" x14ac:dyDescent="0.2">
      <c r="B3457" s="186"/>
    </row>
    <row r="3458" spans="2:2" x14ac:dyDescent="0.2">
      <c r="B3458" s="186"/>
    </row>
    <row r="3459" spans="2:2" x14ac:dyDescent="0.2">
      <c r="B3459" s="186"/>
    </row>
    <row r="3460" spans="2:2" x14ac:dyDescent="0.2">
      <c r="B3460" s="186"/>
    </row>
    <row r="3461" spans="2:2" x14ac:dyDescent="0.2">
      <c r="B3461" s="186"/>
    </row>
    <row r="3462" spans="2:2" x14ac:dyDescent="0.2">
      <c r="B3462" s="186"/>
    </row>
    <row r="3463" spans="2:2" x14ac:dyDescent="0.2">
      <c r="B3463" s="186"/>
    </row>
    <row r="3464" spans="2:2" x14ac:dyDescent="0.2">
      <c r="B3464" s="186"/>
    </row>
    <row r="3465" spans="2:2" x14ac:dyDescent="0.2">
      <c r="B3465" s="186"/>
    </row>
    <row r="3466" spans="2:2" x14ac:dyDescent="0.2">
      <c r="B3466" s="186"/>
    </row>
    <row r="3467" spans="2:2" x14ac:dyDescent="0.2">
      <c r="B3467" s="186"/>
    </row>
    <row r="3468" spans="2:2" x14ac:dyDescent="0.2">
      <c r="B3468" s="186"/>
    </row>
    <row r="3469" spans="2:2" x14ac:dyDescent="0.2">
      <c r="B3469" s="186"/>
    </row>
    <row r="3470" spans="2:2" x14ac:dyDescent="0.2">
      <c r="B3470" s="186"/>
    </row>
    <row r="3471" spans="2:2" x14ac:dyDescent="0.2">
      <c r="B3471" s="186"/>
    </row>
    <row r="3472" spans="2:2" x14ac:dyDescent="0.2">
      <c r="B3472" s="186"/>
    </row>
    <row r="3473" spans="2:2" x14ac:dyDescent="0.2">
      <c r="B3473" s="186"/>
    </row>
    <row r="3474" spans="2:2" x14ac:dyDescent="0.2">
      <c r="B3474" s="186"/>
    </row>
    <row r="3475" spans="2:2" x14ac:dyDescent="0.2">
      <c r="B3475" s="186"/>
    </row>
    <row r="3476" spans="2:2" x14ac:dyDescent="0.2">
      <c r="B3476" s="186"/>
    </row>
    <row r="3477" spans="2:2" x14ac:dyDescent="0.2">
      <c r="B3477" s="186"/>
    </row>
    <row r="3478" spans="2:2" x14ac:dyDescent="0.2">
      <c r="B3478" s="186"/>
    </row>
    <row r="3479" spans="2:2" x14ac:dyDescent="0.2">
      <c r="B3479" s="186"/>
    </row>
    <row r="3480" spans="2:2" x14ac:dyDescent="0.2">
      <c r="B3480" s="186"/>
    </row>
    <row r="3481" spans="2:2" x14ac:dyDescent="0.2">
      <c r="B3481" s="186"/>
    </row>
    <row r="3482" spans="2:2" x14ac:dyDescent="0.2">
      <c r="B3482" s="186"/>
    </row>
    <row r="3483" spans="2:2" x14ac:dyDescent="0.2">
      <c r="B3483" s="186"/>
    </row>
    <row r="3484" spans="2:2" x14ac:dyDescent="0.2">
      <c r="B3484" s="186"/>
    </row>
    <row r="3485" spans="2:2" x14ac:dyDescent="0.2">
      <c r="B3485" s="186"/>
    </row>
    <row r="3486" spans="2:2" x14ac:dyDescent="0.2">
      <c r="B3486" s="186"/>
    </row>
    <row r="3487" spans="2:2" x14ac:dyDescent="0.2">
      <c r="B3487" s="186"/>
    </row>
    <row r="3488" spans="2:2" x14ac:dyDescent="0.2">
      <c r="B3488" s="186"/>
    </row>
    <row r="3489" spans="2:2" x14ac:dyDescent="0.2">
      <c r="B3489" s="186"/>
    </row>
    <row r="3490" spans="2:2" x14ac:dyDescent="0.2">
      <c r="B3490" s="186"/>
    </row>
    <row r="3491" spans="2:2" x14ac:dyDescent="0.2">
      <c r="B3491" s="186"/>
    </row>
    <row r="3492" spans="2:2" x14ac:dyDescent="0.2">
      <c r="B3492" s="186"/>
    </row>
    <row r="3493" spans="2:2" x14ac:dyDescent="0.2">
      <c r="B3493" s="186"/>
    </row>
    <row r="3494" spans="2:2" x14ac:dyDescent="0.2">
      <c r="B3494" s="186"/>
    </row>
    <row r="3495" spans="2:2" x14ac:dyDescent="0.2">
      <c r="B3495" s="186"/>
    </row>
    <row r="3496" spans="2:2" x14ac:dyDescent="0.2">
      <c r="B3496" s="186"/>
    </row>
    <row r="3497" spans="2:2" x14ac:dyDescent="0.2">
      <c r="B3497" s="186"/>
    </row>
    <row r="3498" spans="2:2" x14ac:dyDescent="0.2">
      <c r="B3498" s="186"/>
    </row>
    <row r="3499" spans="2:2" x14ac:dyDescent="0.2">
      <c r="B3499" s="186"/>
    </row>
    <row r="3500" spans="2:2" x14ac:dyDescent="0.2">
      <c r="B3500" s="186"/>
    </row>
    <row r="3501" spans="2:2" x14ac:dyDescent="0.2">
      <c r="B3501" s="186"/>
    </row>
    <row r="3502" spans="2:2" x14ac:dyDescent="0.2">
      <c r="B3502" s="186"/>
    </row>
    <row r="3503" spans="2:2" x14ac:dyDescent="0.2">
      <c r="B3503" s="186"/>
    </row>
    <row r="3504" spans="2:2" x14ac:dyDescent="0.2">
      <c r="B3504" s="186"/>
    </row>
    <row r="3505" spans="2:2" x14ac:dyDescent="0.2">
      <c r="B3505" s="186"/>
    </row>
    <row r="3506" spans="2:2" x14ac:dyDescent="0.2">
      <c r="B3506" s="186"/>
    </row>
    <row r="3507" spans="2:2" x14ac:dyDescent="0.2">
      <c r="B3507" s="186"/>
    </row>
    <row r="3508" spans="2:2" x14ac:dyDescent="0.2">
      <c r="B3508" s="186"/>
    </row>
    <row r="3509" spans="2:2" x14ac:dyDescent="0.2">
      <c r="B3509" s="186"/>
    </row>
    <row r="3510" spans="2:2" x14ac:dyDescent="0.2">
      <c r="B3510" s="186"/>
    </row>
    <row r="3511" spans="2:2" x14ac:dyDescent="0.2">
      <c r="B3511" s="186"/>
    </row>
    <row r="3512" spans="2:2" x14ac:dyDescent="0.2">
      <c r="B3512" s="186"/>
    </row>
    <row r="3513" spans="2:2" x14ac:dyDescent="0.2">
      <c r="B3513" s="186"/>
    </row>
    <row r="3514" spans="2:2" x14ac:dyDescent="0.2">
      <c r="B3514" s="186"/>
    </row>
    <row r="3515" spans="2:2" x14ac:dyDescent="0.2">
      <c r="B3515" s="186"/>
    </row>
    <row r="3516" spans="2:2" x14ac:dyDescent="0.2">
      <c r="B3516" s="186"/>
    </row>
    <row r="3517" spans="2:2" x14ac:dyDescent="0.2">
      <c r="B3517" s="186"/>
    </row>
    <row r="3518" spans="2:2" x14ac:dyDescent="0.2">
      <c r="B3518" s="186"/>
    </row>
    <row r="3519" spans="2:2" x14ac:dyDescent="0.2">
      <c r="B3519" s="186"/>
    </row>
    <row r="3520" spans="2:2" x14ac:dyDescent="0.2">
      <c r="B3520" s="186"/>
    </row>
    <row r="3521" spans="2:2" x14ac:dyDescent="0.2">
      <c r="B3521" s="186"/>
    </row>
    <row r="3522" spans="2:2" x14ac:dyDescent="0.2">
      <c r="B3522" s="186"/>
    </row>
    <row r="3523" spans="2:2" x14ac:dyDescent="0.2">
      <c r="B3523" s="186"/>
    </row>
    <row r="3524" spans="2:2" x14ac:dyDescent="0.2">
      <c r="B3524" s="186"/>
    </row>
    <row r="3525" spans="2:2" x14ac:dyDescent="0.2">
      <c r="B3525" s="186"/>
    </row>
    <row r="3526" spans="2:2" x14ac:dyDescent="0.2">
      <c r="B3526" s="186"/>
    </row>
    <row r="3527" spans="2:2" x14ac:dyDescent="0.2">
      <c r="B3527" s="186"/>
    </row>
    <row r="3528" spans="2:2" x14ac:dyDescent="0.2">
      <c r="B3528" s="186"/>
    </row>
    <row r="3529" spans="2:2" x14ac:dyDescent="0.2">
      <c r="B3529" s="186"/>
    </row>
    <row r="3530" spans="2:2" x14ac:dyDescent="0.2">
      <c r="B3530" s="186"/>
    </row>
    <row r="3531" spans="2:2" x14ac:dyDescent="0.2">
      <c r="B3531" s="186"/>
    </row>
    <row r="3532" spans="2:2" x14ac:dyDescent="0.2">
      <c r="B3532" s="186"/>
    </row>
    <row r="3533" spans="2:2" x14ac:dyDescent="0.2">
      <c r="B3533" s="186"/>
    </row>
    <row r="3534" spans="2:2" x14ac:dyDescent="0.2">
      <c r="B3534" s="186"/>
    </row>
    <row r="3535" spans="2:2" x14ac:dyDescent="0.2">
      <c r="B3535" s="186"/>
    </row>
    <row r="3536" spans="2:2" x14ac:dyDescent="0.2">
      <c r="B3536" s="186"/>
    </row>
    <row r="3537" spans="2:2" x14ac:dyDescent="0.2">
      <c r="B3537" s="186"/>
    </row>
    <row r="3538" spans="2:2" x14ac:dyDescent="0.2">
      <c r="B3538" s="186"/>
    </row>
    <row r="3539" spans="2:2" x14ac:dyDescent="0.2">
      <c r="B3539" s="186"/>
    </row>
    <row r="3540" spans="2:2" x14ac:dyDescent="0.2">
      <c r="B3540" s="186"/>
    </row>
    <row r="3541" spans="2:2" x14ac:dyDescent="0.2">
      <c r="B3541" s="186"/>
    </row>
    <row r="3542" spans="2:2" x14ac:dyDescent="0.2">
      <c r="B3542" s="186"/>
    </row>
    <row r="3543" spans="2:2" x14ac:dyDescent="0.2">
      <c r="B3543" s="186"/>
    </row>
    <row r="3544" spans="2:2" x14ac:dyDescent="0.2">
      <c r="B3544" s="186"/>
    </row>
    <row r="3545" spans="2:2" x14ac:dyDescent="0.2">
      <c r="B3545" s="186"/>
    </row>
    <row r="3546" spans="2:2" x14ac:dyDescent="0.2">
      <c r="B3546" s="186"/>
    </row>
    <row r="3547" spans="2:2" x14ac:dyDescent="0.2">
      <c r="B3547" s="186"/>
    </row>
    <row r="3548" spans="2:2" x14ac:dyDescent="0.2">
      <c r="B3548" s="186"/>
    </row>
    <row r="3549" spans="2:2" x14ac:dyDescent="0.2">
      <c r="B3549" s="186"/>
    </row>
    <row r="3550" spans="2:2" x14ac:dyDescent="0.2">
      <c r="B3550" s="186"/>
    </row>
    <row r="3551" spans="2:2" x14ac:dyDescent="0.2">
      <c r="B3551" s="186"/>
    </row>
    <row r="3552" spans="2:2" x14ac:dyDescent="0.2">
      <c r="B3552" s="186"/>
    </row>
    <row r="3553" spans="2:2" x14ac:dyDescent="0.2">
      <c r="B3553" s="186"/>
    </row>
    <row r="3554" spans="2:2" x14ac:dyDescent="0.2">
      <c r="B3554" s="186"/>
    </row>
    <row r="3555" spans="2:2" x14ac:dyDescent="0.2">
      <c r="B3555" s="186"/>
    </row>
    <row r="3556" spans="2:2" x14ac:dyDescent="0.2">
      <c r="B3556" s="186"/>
    </row>
    <row r="3557" spans="2:2" x14ac:dyDescent="0.2">
      <c r="B3557" s="186"/>
    </row>
    <row r="3558" spans="2:2" x14ac:dyDescent="0.2">
      <c r="B3558" s="186"/>
    </row>
    <row r="3559" spans="2:2" x14ac:dyDescent="0.2">
      <c r="B3559" s="186"/>
    </row>
    <row r="3560" spans="2:2" x14ac:dyDescent="0.2">
      <c r="B3560" s="186"/>
    </row>
    <row r="3561" spans="2:2" x14ac:dyDescent="0.2">
      <c r="B3561" s="186"/>
    </row>
    <row r="3562" spans="2:2" x14ac:dyDescent="0.2">
      <c r="B3562" s="186"/>
    </row>
    <row r="3563" spans="2:2" x14ac:dyDescent="0.2">
      <c r="B3563" s="186"/>
    </row>
    <row r="3564" spans="2:2" x14ac:dyDescent="0.2">
      <c r="B3564" s="186"/>
    </row>
    <row r="3565" spans="2:2" x14ac:dyDescent="0.2">
      <c r="B3565" s="186"/>
    </row>
    <row r="3566" spans="2:2" x14ac:dyDescent="0.2">
      <c r="B3566" s="186"/>
    </row>
    <row r="3567" spans="2:2" x14ac:dyDescent="0.2">
      <c r="B3567" s="186"/>
    </row>
    <row r="3568" spans="2:2" x14ac:dyDescent="0.2">
      <c r="B3568" s="186"/>
    </row>
    <row r="3569" spans="2:2" x14ac:dyDescent="0.2">
      <c r="B3569" s="186"/>
    </row>
    <row r="3570" spans="2:2" x14ac:dyDescent="0.2">
      <c r="B3570" s="186"/>
    </row>
    <row r="3571" spans="2:2" x14ac:dyDescent="0.2">
      <c r="B3571" s="186"/>
    </row>
    <row r="3572" spans="2:2" x14ac:dyDescent="0.2">
      <c r="B3572" s="186"/>
    </row>
    <row r="3573" spans="2:2" x14ac:dyDescent="0.2">
      <c r="B3573" s="186"/>
    </row>
    <row r="3574" spans="2:2" x14ac:dyDescent="0.2">
      <c r="B3574" s="186"/>
    </row>
    <row r="3575" spans="2:2" x14ac:dyDescent="0.2">
      <c r="B3575" s="186"/>
    </row>
    <row r="3576" spans="2:2" x14ac:dyDescent="0.2">
      <c r="B3576" s="186"/>
    </row>
    <row r="3577" spans="2:2" x14ac:dyDescent="0.2">
      <c r="B3577" s="186"/>
    </row>
    <row r="3578" spans="2:2" x14ac:dyDescent="0.2">
      <c r="B3578" s="186"/>
    </row>
    <row r="3579" spans="2:2" x14ac:dyDescent="0.2">
      <c r="B3579" s="186"/>
    </row>
    <row r="3580" spans="2:2" x14ac:dyDescent="0.2">
      <c r="B3580" s="186"/>
    </row>
    <row r="3581" spans="2:2" x14ac:dyDescent="0.2">
      <c r="B3581" s="186"/>
    </row>
    <row r="3582" spans="2:2" x14ac:dyDescent="0.2">
      <c r="B3582" s="186"/>
    </row>
    <row r="3583" spans="2:2" x14ac:dyDescent="0.2">
      <c r="B3583" s="186"/>
    </row>
    <row r="3584" spans="2:2" x14ac:dyDescent="0.2">
      <c r="B3584" s="186"/>
    </row>
    <row r="3585" spans="2:2" x14ac:dyDescent="0.2">
      <c r="B3585" s="186"/>
    </row>
    <row r="3586" spans="2:2" x14ac:dyDescent="0.2">
      <c r="B3586" s="186"/>
    </row>
    <row r="3587" spans="2:2" x14ac:dyDescent="0.2">
      <c r="B3587" s="186"/>
    </row>
    <row r="3588" spans="2:2" x14ac:dyDescent="0.2">
      <c r="B3588" s="186"/>
    </row>
    <row r="3589" spans="2:2" x14ac:dyDescent="0.2">
      <c r="B3589" s="186"/>
    </row>
    <row r="3590" spans="2:2" x14ac:dyDescent="0.2">
      <c r="B3590" s="186"/>
    </row>
    <row r="3591" spans="2:2" x14ac:dyDescent="0.2">
      <c r="B3591" s="186"/>
    </row>
    <row r="3592" spans="2:2" x14ac:dyDescent="0.2">
      <c r="B3592" s="186"/>
    </row>
    <row r="3593" spans="2:2" x14ac:dyDescent="0.2">
      <c r="B3593" s="186"/>
    </row>
    <row r="3594" spans="2:2" x14ac:dyDescent="0.2">
      <c r="B3594" s="186"/>
    </row>
    <row r="3595" spans="2:2" x14ac:dyDescent="0.2">
      <c r="B3595" s="186"/>
    </row>
    <row r="3596" spans="2:2" x14ac:dyDescent="0.2">
      <c r="B3596" s="186"/>
    </row>
    <row r="3597" spans="2:2" x14ac:dyDescent="0.2">
      <c r="B3597" s="186"/>
    </row>
    <row r="3598" spans="2:2" x14ac:dyDescent="0.2">
      <c r="B3598" s="186"/>
    </row>
    <row r="3599" spans="2:2" x14ac:dyDescent="0.2">
      <c r="B3599" s="186"/>
    </row>
    <row r="3600" spans="2:2" x14ac:dyDescent="0.2">
      <c r="B3600" s="186"/>
    </row>
    <row r="3601" spans="2:2" x14ac:dyDescent="0.2">
      <c r="B3601" s="186"/>
    </row>
    <row r="3602" spans="2:2" x14ac:dyDescent="0.2">
      <c r="B3602" s="186"/>
    </row>
    <row r="3603" spans="2:2" x14ac:dyDescent="0.2">
      <c r="B3603" s="186"/>
    </row>
    <row r="3604" spans="2:2" x14ac:dyDescent="0.2">
      <c r="B3604" s="186"/>
    </row>
    <row r="3605" spans="2:2" x14ac:dyDescent="0.2">
      <c r="B3605" s="186"/>
    </row>
    <row r="3606" spans="2:2" x14ac:dyDescent="0.2">
      <c r="B3606" s="186"/>
    </row>
    <row r="3607" spans="2:2" x14ac:dyDescent="0.2">
      <c r="B3607" s="186"/>
    </row>
    <row r="3608" spans="2:2" x14ac:dyDescent="0.2">
      <c r="B3608" s="186"/>
    </row>
    <row r="3609" spans="2:2" x14ac:dyDescent="0.2">
      <c r="B3609" s="186"/>
    </row>
    <row r="3610" spans="2:2" x14ac:dyDescent="0.2">
      <c r="B3610" s="186"/>
    </row>
    <row r="3611" spans="2:2" x14ac:dyDescent="0.2">
      <c r="B3611" s="186"/>
    </row>
    <row r="3612" spans="2:2" x14ac:dyDescent="0.2">
      <c r="B3612" s="186"/>
    </row>
    <row r="3613" spans="2:2" x14ac:dyDescent="0.2">
      <c r="B3613" s="186"/>
    </row>
    <row r="3614" spans="2:2" x14ac:dyDescent="0.2">
      <c r="B3614" s="186"/>
    </row>
    <row r="3615" spans="2:2" x14ac:dyDescent="0.2">
      <c r="B3615" s="186"/>
    </row>
    <row r="3616" spans="2:2" x14ac:dyDescent="0.2">
      <c r="B3616" s="186"/>
    </row>
    <row r="3617" spans="2:2" x14ac:dyDescent="0.2">
      <c r="B3617" s="186"/>
    </row>
    <row r="3618" spans="2:2" x14ac:dyDescent="0.2">
      <c r="B3618" s="186"/>
    </row>
    <row r="3619" spans="2:2" x14ac:dyDescent="0.2">
      <c r="B3619" s="186"/>
    </row>
    <row r="3620" spans="2:2" x14ac:dyDescent="0.2">
      <c r="B3620" s="186"/>
    </row>
    <row r="3621" spans="2:2" x14ac:dyDescent="0.2">
      <c r="B3621" s="186"/>
    </row>
    <row r="3622" spans="2:2" x14ac:dyDescent="0.2">
      <c r="B3622" s="186"/>
    </row>
    <row r="3623" spans="2:2" x14ac:dyDescent="0.2">
      <c r="B3623" s="186"/>
    </row>
    <row r="3624" spans="2:2" x14ac:dyDescent="0.2">
      <c r="B3624" s="186"/>
    </row>
    <row r="3625" spans="2:2" x14ac:dyDescent="0.2">
      <c r="B3625" s="186"/>
    </row>
    <row r="3626" spans="2:2" x14ac:dyDescent="0.2">
      <c r="B3626" s="186"/>
    </row>
    <row r="3627" spans="2:2" x14ac:dyDescent="0.2">
      <c r="B3627" s="186"/>
    </row>
    <row r="3628" spans="2:2" x14ac:dyDescent="0.2">
      <c r="B3628" s="186"/>
    </row>
    <row r="3629" spans="2:2" x14ac:dyDescent="0.2">
      <c r="B3629" s="186"/>
    </row>
    <row r="3630" spans="2:2" x14ac:dyDescent="0.2">
      <c r="B3630" s="186"/>
    </row>
    <row r="3631" spans="2:2" x14ac:dyDescent="0.2">
      <c r="B3631" s="186"/>
    </row>
    <row r="3632" spans="2:2" x14ac:dyDescent="0.2">
      <c r="B3632" s="186"/>
    </row>
    <row r="3633" spans="2:2" x14ac:dyDescent="0.2">
      <c r="B3633" s="186"/>
    </row>
    <row r="3634" spans="2:2" x14ac:dyDescent="0.2">
      <c r="B3634" s="186"/>
    </row>
    <row r="3635" spans="2:2" x14ac:dyDescent="0.2">
      <c r="B3635" s="186"/>
    </row>
    <row r="3636" spans="2:2" x14ac:dyDescent="0.2">
      <c r="B3636" s="186"/>
    </row>
    <row r="3637" spans="2:2" x14ac:dyDescent="0.2">
      <c r="B3637" s="186"/>
    </row>
    <row r="3638" spans="2:2" x14ac:dyDescent="0.2">
      <c r="B3638" s="186"/>
    </row>
    <row r="3639" spans="2:2" x14ac:dyDescent="0.2">
      <c r="B3639" s="186"/>
    </row>
    <row r="3640" spans="2:2" x14ac:dyDescent="0.2">
      <c r="B3640" s="186"/>
    </row>
    <row r="3641" spans="2:2" x14ac:dyDescent="0.2">
      <c r="B3641" s="186"/>
    </row>
    <row r="3642" spans="2:2" x14ac:dyDescent="0.2">
      <c r="B3642" s="186"/>
    </row>
    <row r="3643" spans="2:2" x14ac:dyDescent="0.2">
      <c r="B3643" s="186"/>
    </row>
    <row r="3644" spans="2:2" x14ac:dyDescent="0.2">
      <c r="B3644" s="186"/>
    </row>
    <row r="3645" spans="2:2" x14ac:dyDescent="0.2">
      <c r="B3645" s="186"/>
    </row>
    <row r="3646" spans="2:2" x14ac:dyDescent="0.2">
      <c r="B3646" s="186"/>
    </row>
    <row r="3647" spans="2:2" x14ac:dyDescent="0.2">
      <c r="B3647" s="186"/>
    </row>
    <row r="3648" spans="2:2" x14ac:dyDescent="0.2">
      <c r="B3648" s="186"/>
    </row>
    <row r="3649" spans="2:2" x14ac:dyDescent="0.2">
      <c r="B3649" s="186"/>
    </row>
    <row r="3650" spans="2:2" x14ac:dyDescent="0.2">
      <c r="B3650" s="186"/>
    </row>
    <row r="3651" spans="2:2" x14ac:dyDescent="0.2">
      <c r="B3651" s="186"/>
    </row>
    <row r="3652" spans="2:2" x14ac:dyDescent="0.2">
      <c r="B3652" s="186"/>
    </row>
    <row r="3653" spans="2:2" x14ac:dyDescent="0.2">
      <c r="B3653" s="186"/>
    </row>
    <row r="3654" spans="2:2" x14ac:dyDescent="0.2">
      <c r="B3654" s="186"/>
    </row>
    <row r="3655" spans="2:2" x14ac:dyDescent="0.2">
      <c r="B3655" s="186"/>
    </row>
    <row r="3656" spans="2:2" x14ac:dyDescent="0.2">
      <c r="B3656" s="186"/>
    </row>
    <row r="3657" spans="2:2" x14ac:dyDescent="0.2">
      <c r="B3657" s="186"/>
    </row>
    <row r="3658" spans="2:2" x14ac:dyDescent="0.2">
      <c r="B3658" s="186"/>
    </row>
    <row r="3659" spans="2:2" x14ac:dyDescent="0.2">
      <c r="B3659" s="186"/>
    </row>
    <row r="3660" spans="2:2" x14ac:dyDescent="0.2">
      <c r="B3660" s="186"/>
    </row>
    <row r="3661" spans="2:2" x14ac:dyDescent="0.2">
      <c r="B3661" s="186"/>
    </row>
    <row r="3662" spans="2:2" x14ac:dyDescent="0.2">
      <c r="B3662" s="186"/>
    </row>
    <row r="3663" spans="2:2" x14ac:dyDescent="0.2">
      <c r="B3663" s="186"/>
    </row>
    <row r="3664" spans="2:2" x14ac:dyDescent="0.2">
      <c r="B3664" s="186"/>
    </row>
    <row r="3665" spans="2:2" x14ac:dyDescent="0.2">
      <c r="B3665" s="186"/>
    </row>
    <row r="3666" spans="2:2" x14ac:dyDescent="0.2">
      <c r="B3666" s="186"/>
    </row>
    <row r="3667" spans="2:2" x14ac:dyDescent="0.2">
      <c r="B3667" s="186"/>
    </row>
    <row r="3668" spans="2:2" x14ac:dyDescent="0.2">
      <c r="B3668" s="186"/>
    </row>
    <row r="3669" spans="2:2" x14ac:dyDescent="0.2">
      <c r="B3669" s="186"/>
    </row>
    <row r="3670" spans="2:2" x14ac:dyDescent="0.2">
      <c r="B3670" s="186"/>
    </row>
    <row r="3671" spans="2:2" x14ac:dyDescent="0.2">
      <c r="B3671" s="186"/>
    </row>
    <row r="3672" spans="2:2" x14ac:dyDescent="0.2">
      <c r="B3672" s="186"/>
    </row>
    <row r="3673" spans="2:2" x14ac:dyDescent="0.2">
      <c r="B3673" s="186"/>
    </row>
    <row r="3674" spans="2:2" x14ac:dyDescent="0.2">
      <c r="B3674" s="186"/>
    </row>
    <row r="3675" spans="2:2" x14ac:dyDescent="0.2">
      <c r="B3675" s="186"/>
    </row>
    <row r="3676" spans="2:2" x14ac:dyDescent="0.2">
      <c r="B3676" s="186"/>
    </row>
    <row r="3677" spans="2:2" x14ac:dyDescent="0.2">
      <c r="B3677" s="186"/>
    </row>
    <row r="3678" spans="2:2" x14ac:dyDescent="0.2">
      <c r="B3678" s="186"/>
    </row>
    <row r="3679" spans="2:2" x14ac:dyDescent="0.2">
      <c r="B3679" s="186"/>
    </row>
    <row r="3680" spans="2:2" x14ac:dyDescent="0.2">
      <c r="B3680" s="186"/>
    </row>
    <row r="3681" spans="2:2" x14ac:dyDescent="0.2">
      <c r="B3681" s="186"/>
    </row>
    <row r="3682" spans="2:2" x14ac:dyDescent="0.2">
      <c r="B3682" s="186"/>
    </row>
    <row r="3683" spans="2:2" x14ac:dyDescent="0.2">
      <c r="B3683" s="186"/>
    </row>
    <row r="3684" spans="2:2" x14ac:dyDescent="0.2">
      <c r="B3684" s="186"/>
    </row>
    <row r="3685" spans="2:2" x14ac:dyDescent="0.2">
      <c r="B3685" s="186"/>
    </row>
    <row r="3686" spans="2:2" x14ac:dyDescent="0.2">
      <c r="B3686" s="186"/>
    </row>
    <row r="3687" spans="2:2" x14ac:dyDescent="0.2">
      <c r="B3687" s="186"/>
    </row>
    <row r="3688" spans="2:2" x14ac:dyDescent="0.2">
      <c r="B3688" s="186"/>
    </row>
    <row r="3689" spans="2:2" x14ac:dyDescent="0.2">
      <c r="B3689" s="186"/>
    </row>
    <row r="3690" spans="2:2" x14ac:dyDescent="0.2">
      <c r="B3690" s="186"/>
    </row>
    <row r="3691" spans="2:2" x14ac:dyDescent="0.2">
      <c r="B3691" s="186"/>
    </row>
    <row r="3692" spans="2:2" x14ac:dyDescent="0.2">
      <c r="B3692" s="186"/>
    </row>
    <row r="3693" spans="2:2" x14ac:dyDescent="0.2">
      <c r="B3693" s="186"/>
    </row>
    <row r="3694" spans="2:2" x14ac:dyDescent="0.2">
      <c r="B3694" s="186"/>
    </row>
    <row r="3695" spans="2:2" x14ac:dyDescent="0.2">
      <c r="B3695" s="186"/>
    </row>
    <row r="3696" spans="2:2" x14ac:dyDescent="0.2">
      <c r="B3696" s="186"/>
    </row>
    <row r="3697" spans="2:2" x14ac:dyDescent="0.2">
      <c r="B3697" s="186"/>
    </row>
    <row r="3698" spans="2:2" x14ac:dyDescent="0.2">
      <c r="B3698" s="186"/>
    </row>
    <row r="3699" spans="2:2" x14ac:dyDescent="0.2">
      <c r="B3699" s="186"/>
    </row>
    <row r="3700" spans="2:2" x14ac:dyDescent="0.2">
      <c r="B3700" s="186"/>
    </row>
    <row r="3701" spans="2:2" x14ac:dyDescent="0.2">
      <c r="B3701" s="186"/>
    </row>
    <row r="3702" spans="2:2" x14ac:dyDescent="0.2">
      <c r="B3702" s="186"/>
    </row>
    <row r="3703" spans="2:2" x14ac:dyDescent="0.2">
      <c r="B3703" s="186"/>
    </row>
    <row r="3704" spans="2:2" x14ac:dyDescent="0.2">
      <c r="B3704" s="186"/>
    </row>
    <row r="3705" spans="2:2" x14ac:dyDescent="0.2">
      <c r="B3705" s="186"/>
    </row>
    <row r="3706" spans="2:2" x14ac:dyDescent="0.2">
      <c r="B3706" s="186"/>
    </row>
    <row r="3707" spans="2:2" x14ac:dyDescent="0.2">
      <c r="B3707" s="186"/>
    </row>
    <row r="3708" spans="2:2" x14ac:dyDescent="0.2">
      <c r="B3708" s="186"/>
    </row>
    <row r="3709" spans="2:2" x14ac:dyDescent="0.2">
      <c r="B3709" s="186"/>
    </row>
    <row r="3710" spans="2:2" x14ac:dyDescent="0.2">
      <c r="B3710" s="186"/>
    </row>
    <row r="3711" spans="2:2" x14ac:dyDescent="0.2">
      <c r="B3711" s="186"/>
    </row>
    <row r="3712" spans="2:2" x14ac:dyDescent="0.2">
      <c r="B3712" s="186"/>
    </row>
    <row r="3713" spans="2:2" x14ac:dyDescent="0.2">
      <c r="B3713" s="186"/>
    </row>
    <row r="3714" spans="2:2" x14ac:dyDescent="0.2">
      <c r="B3714" s="186"/>
    </row>
    <row r="3715" spans="2:2" x14ac:dyDescent="0.2">
      <c r="B3715" s="186"/>
    </row>
    <row r="3716" spans="2:2" x14ac:dyDescent="0.2">
      <c r="B3716" s="186"/>
    </row>
    <row r="3717" spans="2:2" x14ac:dyDescent="0.2">
      <c r="B3717" s="186"/>
    </row>
    <row r="3718" spans="2:2" x14ac:dyDescent="0.2">
      <c r="B3718" s="186"/>
    </row>
    <row r="3719" spans="2:2" x14ac:dyDescent="0.2">
      <c r="B3719" s="186"/>
    </row>
    <row r="3720" spans="2:2" x14ac:dyDescent="0.2">
      <c r="B3720" s="186"/>
    </row>
    <row r="3721" spans="2:2" x14ac:dyDescent="0.2">
      <c r="B3721" s="186"/>
    </row>
    <row r="3722" spans="2:2" x14ac:dyDescent="0.2">
      <c r="B3722" s="186"/>
    </row>
    <row r="3723" spans="2:2" x14ac:dyDescent="0.2">
      <c r="B3723" s="186"/>
    </row>
    <row r="3724" spans="2:2" x14ac:dyDescent="0.2">
      <c r="B3724" s="186"/>
    </row>
    <row r="3725" spans="2:2" x14ac:dyDescent="0.2">
      <c r="B3725" s="186"/>
    </row>
    <row r="3726" spans="2:2" x14ac:dyDescent="0.2">
      <c r="B3726" s="186"/>
    </row>
    <row r="3727" spans="2:2" x14ac:dyDescent="0.2">
      <c r="B3727" s="186"/>
    </row>
    <row r="3728" spans="2:2" x14ac:dyDescent="0.2">
      <c r="B3728" s="186"/>
    </row>
    <row r="3729" spans="2:2" x14ac:dyDescent="0.2">
      <c r="B3729" s="186"/>
    </row>
    <row r="3730" spans="2:2" x14ac:dyDescent="0.2">
      <c r="B3730" s="186"/>
    </row>
    <row r="3731" spans="2:2" x14ac:dyDescent="0.2">
      <c r="B3731" s="186"/>
    </row>
    <row r="3732" spans="2:2" x14ac:dyDescent="0.2">
      <c r="B3732" s="186"/>
    </row>
    <row r="3733" spans="2:2" x14ac:dyDescent="0.2">
      <c r="B3733" s="186"/>
    </row>
    <row r="3734" spans="2:2" x14ac:dyDescent="0.2">
      <c r="B3734" s="186"/>
    </row>
    <row r="3735" spans="2:2" x14ac:dyDescent="0.2">
      <c r="B3735" s="186"/>
    </row>
    <row r="3736" spans="2:2" x14ac:dyDescent="0.2">
      <c r="B3736" s="186"/>
    </row>
    <row r="3737" spans="2:2" x14ac:dyDescent="0.2">
      <c r="B3737" s="186"/>
    </row>
    <row r="3738" spans="2:2" x14ac:dyDescent="0.2">
      <c r="B3738" s="186"/>
    </row>
    <row r="3739" spans="2:2" x14ac:dyDescent="0.2">
      <c r="B3739" s="186"/>
    </row>
    <row r="3740" spans="2:2" x14ac:dyDescent="0.2">
      <c r="B3740" s="186"/>
    </row>
    <row r="3741" spans="2:2" x14ac:dyDescent="0.2">
      <c r="B3741" s="186"/>
    </row>
    <row r="3742" spans="2:2" x14ac:dyDescent="0.2">
      <c r="B3742" s="186"/>
    </row>
    <row r="3743" spans="2:2" x14ac:dyDescent="0.2">
      <c r="B3743" s="186"/>
    </row>
    <row r="3744" spans="2:2" x14ac:dyDescent="0.2">
      <c r="B3744" s="186"/>
    </row>
    <row r="3745" spans="2:2" x14ac:dyDescent="0.2">
      <c r="B3745" s="186"/>
    </row>
    <row r="3746" spans="2:2" x14ac:dyDescent="0.2">
      <c r="B3746" s="186"/>
    </row>
    <row r="3747" spans="2:2" x14ac:dyDescent="0.2">
      <c r="B3747" s="186"/>
    </row>
    <row r="3748" spans="2:2" x14ac:dyDescent="0.2">
      <c r="B3748" s="186"/>
    </row>
    <row r="3749" spans="2:2" x14ac:dyDescent="0.2">
      <c r="B3749" s="186"/>
    </row>
    <row r="3750" spans="2:2" x14ac:dyDescent="0.2">
      <c r="B3750" s="186"/>
    </row>
    <row r="3751" spans="2:2" x14ac:dyDescent="0.2">
      <c r="B3751" s="186"/>
    </row>
    <row r="3752" spans="2:2" x14ac:dyDescent="0.2">
      <c r="B3752" s="186"/>
    </row>
    <row r="3753" spans="2:2" x14ac:dyDescent="0.2">
      <c r="B3753" s="186"/>
    </row>
    <row r="3754" spans="2:2" x14ac:dyDescent="0.2">
      <c r="B3754" s="186"/>
    </row>
    <row r="3755" spans="2:2" x14ac:dyDescent="0.2">
      <c r="B3755" s="186"/>
    </row>
    <row r="3756" spans="2:2" x14ac:dyDescent="0.2">
      <c r="B3756" s="186"/>
    </row>
    <row r="3757" spans="2:2" x14ac:dyDescent="0.2">
      <c r="B3757" s="186"/>
    </row>
    <row r="3758" spans="2:2" x14ac:dyDescent="0.2">
      <c r="B3758" s="186"/>
    </row>
    <row r="3759" spans="2:2" x14ac:dyDescent="0.2">
      <c r="B3759" s="186"/>
    </row>
    <row r="3760" spans="2:2" x14ac:dyDescent="0.2">
      <c r="B3760" s="186"/>
    </row>
    <row r="3761" spans="2:2" x14ac:dyDescent="0.2">
      <c r="B3761" s="186"/>
    </row>
    <row r="3762" spans="2:2" x14ac:dyDescent="0.2">
      <c r="B3762" s="186"/>
    </row>
    <row r="3763" spans="2:2" x14ac:dyDescent="0.2">
      <c r="B3763" s="186"/>
    </row>
    <row r="3764" spans="2:2" x14ac:dyDescent="0.2">
      <c r="B3764" s="186"/>
    </row>
    <row r="3765" spans="2:2" x14ac:dyDescent="0.2">
      <c r="B3765" s="186"/>
    </row>
    <row r="3766" spans="2:2" x14ac:dyDescent="0.2">
      <c r="B3766" s="186"/>
    </row>
    <row r="3767" spans="2:2" x14ac:dyDescent="0.2">
      <c r="B3767" s="186"/>
    </row>
    <row r="3768" spans="2:2" x14ac:dyDescent="0.2">
      <c r="B3768" s="186"/>
    </row>
    <row r="3769" spans="2:2" x14ac:dyDescent="0.2">
      <c r="B3769" s="186"/>
    </row>
    <row r="3770" spans="2:2" x14ac:dyDescent="0.2">
      <c r="B3770" s="186"/>
    </row>
    <row r="3771" spans="2:2" x14ac:dyDescent="0.2">
      <c r="B3771" s="186"/>
    </row>
    <row r="3772" spans="2:2" x14ac:dyDescent="0.2">
      <c r="B3772" s="186"/>
    </row>
    <row r="3773" spans="2:2" x14ac:dyDescent="0.2">
      <c r="B3773" s="186"/>
    </row>
    <row r="3774" spans="2:2" x14ac:dyDescent="0.2">
      <c r="B3774" s="186"/>
    </row>
    <row r="3775" spans="2:2" x14ac:dyDescent="0.2">
      <c r="B3775" s="186"/>
    </row>
    <row r="3776" spans="2:2" x14ac:dyDescent="0.2">
      <c r="B3776" s="186"/>
    </row>
    <row r="3777" spans="2:2" x14ac:dyDescent="0.2">
      <c r="B3777" s="186"/>
    </row>
    <row r="3778" spans="2:2" x14ac:dyDescent="0.2">
      <c r="B3778" s="186"/>
    </row>
    <row r="3779" spans="2:2" x14ac:dyDescent="0.2">
      <c r="B3779" s="186"/>
    </row>
    <row r="3780" spans="2:2" x14ac:dyDescent="0.2">
      <c r="B3780" s="186"/>
    </row>
    <row r="3781" spans="2:2" x14ac:dyDescent="0.2">
      <c r="B3781" s="186"/>
    </row>
    <row r="3782" spans="2:2" x14ac:dyDescent="0.2">
      <c r="B3782" s="186"/>
    </row>
    <row r="3783" spans="2:2" x14ac:dyDescent="0.2">
      <c r="B3783" s="186"/>
    </row>
    <row r="3784" spans="2:2" x14ac:dyDescent="0.2">
      <c r="B3784" s="186"/>
    </row>
    <row r="3785" spans="2:2" x14ac:dyDescent="0.2">
      <c r="B3785" s="186"/>
    </row>
    <row r="3786" spans="2:2" x14ac:dyDescent="0.2">
      <c r="B3786" s="186"/>
    </row>
    <row r="3787" spans="2:2" x14ac:dyDescent="0.2">
      <c r="B3787" s="186"/>
    </row>
    <row r="3788" spans="2:2" x14ac:dyDescent="0.2">
      <c r="B3788" s="186"/>
    </row>
    <row r="3789" spans="2:2" x14ac:dyDescent="0.2">
      <c r="B3789" s="186"/>
    </row>
    <row r="3790" spans="2:2" x14ac:dyDescent="0.2">
      <c r="B3790" s="186"/>
    </row>
    <row r="3791" spans="2:2" x14ac:dyDescent="0.2">
      <c r="B3791" s="186"/>
    </row>
    <row r="3792" spans="2:2" x14ac:dyDescent="0.2">
      <c r="B3792" s="186"/>
    </row>
    <row r="3793" spans="2:2" x14ac:dyDescent="0.2">
      <c r="B3793" s="186"/>
    </row>
    <row r="3794" spans="2:2" x14ac:dyDescent="0.2">
      <c r="B3794" s="186"/>
    </row>
    <row r="3795" spans="2:2" x14ac:dyDescent="0.2">
      <c r="B3795" s="186"/>
    </row>
    <row r="3796" spans="2:2" x14ac:dyDescent="0.2">
      <c r="B3796" s="186"/>
    </row>
    <row r="3797" spans="2:2" x14ac:dyDescent="0.2">
      <c r="B3797" s="186"/>
    </row>
    <row r="3798" spans="2:2" x14ac:dyDescent="0.2">
      <c r="B3798" s="186"/>
    </row>
    <row r="3799" spans="2:2" x14ac:dyDescent="0.2">
      <c r="B3799" s="186"/>
    </row>
    <row r="3800" spans="2:2" x14ac:dyDescent="0.2">
      <c r="B3800" s="186"/>
    </row>
    <row r="3801" spans="2:2" x14ac:dyDescent="0.2">
      <c r="B3801" s="186"/>
    </row>
    <row r="3802" spans="2:2" x14ac:dyDescent="0.2">
      <c r="B3802" s="186"/>
    </row>
    <row r="3803" spans="2:2" x14ac:dyDescent="0.2">
      <c r="B3803" s="186"/>
    </row>
    <row r="3804" spans="2:2" x14ac:dyDescent="0.2">
      <c r="B3804" s="186"/>
    </row>
    <row r="3805" spans="2:2" x14ac:dyDescent="0.2">
      <c r="B3805" s="186"/>
    </row>
    <row r="3806" spans="2:2" x14ac:dyDescent="0.2">
      <c r="B3806" s="186"/>
    </row>
    <row r="3807" spans="2:2" x14ac:dyDescent="0.2">
      <c r="B3807" s="186"/>
    </row>
    <row r="3808" spans="2:2" x14ac:dyDescent="0.2">
      <c r="B3808" s="186"/>
    </row>
    <row r="3809" spans="2:2" x14ac:dyDescent="0.2">
      <c r="B3809" s="186"/>
    </row>
    <row r="3810" spans="2:2" x14ac:dyDescent="0.2">
      <c r="B3810" s="186"/>
    </row>
    <row r="3811" spans="2:2" x14ac:dyDescent="0.2">
      <c r="B3811" s="186"/>
    </row>
    <row r="3812" spans="2:2" x14ac:dyDescent="0.2">
      <c r="B3812" s="186"/>
    </row>
    <row r="3813" spans="2:2" x14ac:dyDescent="0.2">
      <c r="B3813" s="186"/>
    </row>
    <row r="3814" spans="2:2" x14ac:dyDescent="0.2">
      <c r="B3814" s="186"/>
    </row>
    <row r="3815" spans="2:2" x14ac:dyDescent="0.2">
      <c r="B3815" s="186"/>
    </row>
    <row r="3816" spans="2:2" x14ac:dyDescent="0.2">
      <c r="B3816" s="186"/>
    </row>
    <row r="3817" spans="2:2" x14ac:dyDescent="0.2">
      <c r="B3817" s="186"/>
    </row>
    <row r="3818" spans="2:2" x14ac:dyDescent="0.2">
      <c r="B3818" s="186"/>
    </row>
    <row r="3819" spans="2:2" x14ac:dyDescent="0.2">
      <c r="B3819" s="186"/>
    </row>
    <row r="3820" spans="2:2" x14ac:dyDescent="0.2">
      <c r="B3820" s="186"/>
    </row>
    <row r="3821" spans="2:2" x14ac:dyDescent="0.2">
      <c r="B3821" s="186"/>
    </row>
    <row r="3822" spans="2:2" x14ac:dyDescent="0.2">
      <c r="B3822" s="186"/>
    </row>
    <row r="3823" spans="2:2" x14ac:dyDescent="0.2">
      <c r="B3823" s="186"/>
    </row>
    <row r="3824" spans="2:2" x14ac:dyDescent="0.2">
      <c r="B3824" s="186"/>
    </row>
    <row r="3825" spans="2:2" x14ac:dyDescent="0.2">
      <c r="B3825" s="186"/>
    </row>
    <row r="3826" spans="2:2" x14ac:dyDescent="0.2">
      <c r="B3826" s="186"/>
    </row>
    <row r="3827" spans="2:2" x14ac:dyDescent="0.2">
      <c r="B3827" s="186"/>
    </row>
    <row r="3828" spans="2:2" x14ac:dyDescent="0.2">
      <c r="B3828" s="186"/>
    </row>
    <row r="3829" spans="2:2" x14ac:dyDescent="0.2">
      <c r="B3829" s="186"/>
    </row>
    <row r="3830" spans="2:2" x14ac:dyDescent="0.2">
      <c r="B3830" s="186"/>
    </row>
    <row r="3831" spans="2:2" x14ac:dyDescent="0.2">
      <c r="B3831" s="186"/>
    </row>
    <row r="3832" spans="2:2" x14ac:dyDescent="0.2">
      <c r="B3832" s="186"/>
    </row>
    <row r="3833" spans="2:2" x14ac:dyDescent="0.2">
      <c r="B3833" s="186"/>
    </row>
    <row r="3834" spans="2:2" x14ac:dyDescent="0.2">
      <c r="B3834" s="186"/>
    </row>
    <row r="3835" spans="2:2" x14ac:dyDescent="0.2">
      <c r="B3835" s="186"/>
    </row>
    <row r="3836" spans="2:2" x14ac:dyDescent="0.2">
      <c r="B3836" s="186"/>
    </row>
    <row r="3837" spans="2:2" x14ac:dyDescent="0.2">
      <c r="B3837" s="186"/>
    </row>
    <row r="3838" spans="2:2" x14ac:dyDescent="0.2">
      <c r="B3838" s="186"/>
    </row>
    <row r="3839" spans="2:2" x14ac:dyDescent="0.2">
      <c r="B3839" s="186"/>
    </row>
    <row r="3840" spans="2:2" x14ac:dyDescent="0.2">
      <c r="B3840" s="186"/>
    </row>
    <row r="3841" spans="2:2" x14ac:dyDescent="0.2">
      <c r="B3841" s="186"/>
    </row>
    <row r="3842" spans="2:2" x14ac:dyDescent="0.2">
      <c r="B3842" s="186"/>
    </row>
    <row r="3843" spans="2:2" x14ac:dyDescent="0.2">
      <c r="B3843" s="186"/>
    </row>
    <row r="3844" spans="2:2" x14ac:dyDescent="0.2">
      <c r="B3844" s="186"/>
    </row>
    <row r="3845" spans="2:2" x14ac:dyDescent="0.2">
      <c r="B3845" s="186"/>
    </row>
    <row r="3846" spans="2:2" x14ac:dyDescent="0.2">
      <c r="B3846" s="186"/>
    </row>
    <row r="3847" spans="2:2" x14ac:dyDescent="0.2">
      <c r="B3847" s="186"/>
    </row>
    <row r="3848" spans="2:2" x14ac:dyDescent="0.2">
      <c r="B3848" s="186"/>
    </row>
    <row r="3849" spans="2:2" x14ac:dyDescent="0.2">
      <c r="B3849" s="186"/>
    </row>
    <row r="3850" spans="2:2" x14ac:dyDescent="0.2">
      <c r="B3850" s="186"/>
    </row>
    <row r="3851" spans="2:2" x14ac:dyDescent="0.2">
      <c r="B3851" s="186"/>
    </row>
    <row r="3852" spans="2:2" x14ac:dyDescent="0.2">
      <c r="B3852" s="186"/>
    </row>
    <row r="3853" spans="2:2" x14ac:dyDescent="0.2">
      <c r="B3853" s="186"/>
    </row>
    <row r="3854" spans="2:2" x14ac:dyDescent="0.2">
      <c r="B3854" s="186"/>
    </row>
    <row r="3855" spans="2:2" x14ac:dyDescent="0.2">
      <c r="B3855" s="186"/>
    </row>
    <row r="3856" spans="2:2" x14ac:dyDescent="0.2">
      <c r="B3856" s="186"/>
    </row>
    <row r="3857" spans="2:2" x14ac:dyDescent="0.2">
      <c r="B3857" s="186"/>
    </row>
    <row r="3858" spans="2:2" x14ac:dyDescent="0.2">
      <c r="B3858" s="186"/>
    </row>
    <row r="3859" spans="2:2" x14ac:dyDescent="0.2">
      <c r="B3859" s="186"/>
    </row>
    <row r="3860" spans="2:2" x14ac:dyDescent="0.2">
      <c r="B3860" s="186"/>
    </row>
    <row r="3861" spans="2:2" x14ac:dyDescent="0.2">
      <c r="B3861" s="186"/>
    </row>
    <row r="3862" spans="2:2" x14ac:dyDescent="0.2">
      <c r="B3862" s="186"/>
    </row>
    <row r="3863" spans="2:2" x14ac:dyDescent="0.2">
      <c r="B3863" s="186"/>
    </row>
    <row r="3864" spans="2:2" x14ac:dyDescent="0.2">
      <c r="B3864" s="186"/>
    </row>
    <row r="3865" spans="2:2" x14ac:dyDescent="0.2">
      <c r="B3865" s="186"/>
    </row>
    <row r="3866" spans="2:2" x14ac:dyDescent="0.2">
      <c r="B3866" s="186"/>
    </row>
    <row r="3867" spans="2:2" x14ac:dyDescent="0.2">
      <c r="B3867" s="186"/>
    </row>
    <row r="3868" spans="2:2" x14ac:dyDescent="0.2">
      <c r="B3868" s="186"/>
    </row>
    <row r="3869" spans="2:2" x14ac:dyDescent="0.2">
      <c r="B3869" s="186"/>
    </row>
    <row r="3870" spans="2:2" x14ac:dyDescent="0.2">
      <c r="B3870" s="186"/>
    </row>
    <row r="3871" spans="2:2" x14ac:dyDescent="0.2">
      <c r="B3871" s="186"/>
    </row>
    <row r="3872" spans="2:2" x14ac:dyDescent="0.2">
      <c r="B3872" s="186"/>
    </row>
    <row r="3873" spans="2:2" x14ac:dyDescent="0.2">
      <c r="B3873" s="186"/>
    </row>
    <row r="3874" spans="2:2" x14ac:dyDescent="0.2">
      <c r="B3874" s="186"/>
    </row>
    <row r="3875" spans="2:2" x14ac:dyDescent="0.2">
      <c r="B3875" s="186"/>
    </row>
    <row r="3876" spans="2:2" x14ac:dyDescent="0.2">
      <c r="B3876" s="186"/>
    </row>
    <row r="3877" spans="2:2" x14ac:dyDescent="0.2">
      <c r="B3877" s="186"/>
    </row>
    <row r="3878" spans="2:2" x14ac:dyDescent="0.2">
      <c r="B3878" s="186"/>
    </row>
    <row r="3879" spans="2:2" x14ac:dyDescent="0.2">
      <c r="B3879" s="186"/>
    </row>
    <row r="3880" spans="2:2" x14ac:dyDescent="0.2">
      <c r="B3880" s="186"/>
    </row>
    <row r="3881" spans="2:2" x14ac:dyDescent="0.2">
      <c r="B3881" s="186"/>
    </row>
    <row r="3882" spans="2:2" x14ac:dyDescent="0.2">
      <c r="B3882" s="186"/>
    </row>
    <row r="3883" spans="2:2" x14ac:dyDescent="0.2">
      <c r="B3883" s="186"/>
    </row>
    <row r="3884" spans="2:2" x14ac:dyDescent="0.2">
      <c r="B3884" s="186"/>
    </row>
    <row r="3885" spans="2:2" x14ac:dyDescent="0.2">
      <c r="B3885" s="186"/>
    </row>
    <row r="3886" spans="2:2" x14ac:dyDescent="0.2">
      <c r="B3886" s="186"/>
    </row>
    <row r="3887" spans="2:2" x14ac:dyDescent="0.2">
      <c r="B3887" s="186"/>
    </row>
    <row r="3888" spans="2:2" x14ac:dyDescent="0.2">
      <c r="B3888" s="186"/>
    </row>
    <row r="3889" spans="2:2" x14ac:dyDescent="0.2">
      <c r="B3889" s="186"/>
    </row>
    <row r="3890" spans="2:2" x14ac:dyDescent="0.2">
      <c r="B3890" s="186"/>
    </row>
    <row r="3891" spans="2:2" x14ac:dyDescent="0.2">
      <c r="B3891" s="186"/>
    </row>
    <row r="3892" spans="2:2" x14ac:dyDescent="0.2">
      <c r="B3892" s="186"/>
    </row>
    <row r="3893" spans="2:2" x14ac:dyDescent="0.2">
      <c r="B3893" s="186"/>
    </row>
    <row r="3894" spans="2:2" x14ac:dyDescent="0.2">
      <c r="B3894" s="186"/>
    </row>
    <row r="3895" spans="2:2" x14ac:dyDescent="0.2">
      <c r="B3895" s="186"/>
    </row>
    <row r="3896" spans="2:2" x14ac:dyDescent="0.2">
      <c r="B3896" s="186"/>
    </row>
    <row r="3897" spans="2:2" x14ac:dyDescent="0.2">
      <c r="B3897" s="186"/>
    </row>
    <row r="3898" spans="2:2" x14ac:dyDescent="0.2">
      <c r="B3898" s="186"/>
    </row>
    <row r="3899" spans="2:2" x14ac:dyDescent="0.2">
      <c r="B3899" s="186"/>
    </row>
    <row r="3900" spans="2:2" x14ac:dyDescent="0.2">
      <c r="B3900" s="186"/>
    </row>
    <row r="3901" spans="2:2" x14ac:dyDescent="0.2">
      <c r="B3901" s="186"/>
    </row>
    <row r="3902" spans="2:2" x14ac:dyDescent="0.2">
      <c r="B3902" s="186"/>
    </row>
    <row r="3903" spans="2:2" x14ac:dyDescent="0.2">
      <c r="B3903" s="186"/>
    </row>
    <row r="3904" spans="2:2" x14ac:dyDescent="0.2">
      <c r="B3904" s="186"/>
    </row>
    <row r="3905" spans="2:2" x14ac:dyDescent="0.2">
      <c r="B3905" s="186"/>
    </row>
    <row r="3906" spans="2:2" x14ac:dyDescent="0.2">
      <c r="B3906" s="186"/>
    </row>
    <row r="3907" spans="2:2" x14ac:dyDescent="0.2">
      <c r="B3907" s="186"/>
    </row>
    <row r="3908" spans="2:2" x14ac:dyDescent="0.2">
      <c r="B3908" s="186"/>
    </row>
    <row r="3909" spans="2:2" x14ac:dyDescent="0.2">
      <c r="B3909" s="186"/>
    </row>
    <row r="3910" spans="2:2" x14ac:dyDescent="0.2">
      <c r="B3910" s="186"/>
    </row>
    <row r="3911" spans="2:2" x14ac:dyDescent="0.2">
      <c r="B3911" s="186"/>
    </row>
    <row r="3912" spans="2:2" x14ac:dyDescent="0.2">
      <c r="B3912" s="186"/>
    </row>
    <row r="3913" spans="2:2" x14ac:dyDescent="0.2">
      <c r="B3913" s="186"/>
    </row>
    <row r="3914" spans="2:2" x14ac:dyDescent="0.2">
      <c r="B3914" s="186"/>
    </row>
    <row r="3915" spans="2:2" x14ac:dyDescent="0.2">
      <c r="B3915" s="186"/>
    </row>
    <row r="3916" spans="2:2" x14ac:dyDescent="0.2">
      <c r="B3916" s="186"/>
    </row>
    <row r="3917" spans="2:2" x14ac:dyDescent="0.2">
      <c r="B3917" s="186"/>
    </row>
    <row r="3918" spans="2:2" x14ac:dyDescent="0.2">
      <c r="B3918" s="186"/>
    </row>
    <row r="3919" spans="2:2" x14ac:dyDescent="0.2">
      <c r="B3919" s="186"/>
    </row>
    <row r="3920" spans="2:2" x14ac:dyDescent="0.2">
      <c r="B3920" s="186"/>
    </row>
    <row r="3921" spans="2:2" x14ac:dyDescent="0.2">
      <c r="B3921" s="186"/>
    </row>
    <row r="3922" spans="2:2" x14ac:dyDescent="0.2">
      <c r="B3922" s="186"/>
    </row>
    <row r="3923" spans="2:2" x14ac:dyDescent="0.2">
      <c r="B3923" s="186"/>
    </row>
    <row r="3924" spans="2:2" x14ac:dyDescent="0.2">
      <c r="B3924" s="186"/>
    </row>
    <row r="3925" spans="2:2" x14ac:dyDescent="0.2">
      <c r="B3925" s="186"/>
    </row>
    <row r="3926" spans="2:2" x14ac:dyDescent="0.2">
      <c r="B3926" s="186"/>
    </row>
    <row r="3927" spans="2:2" x14ac:dyDescent="0.2">
      <c r="B3927" s="186"/>
    </row>
    <row r="3928" spans="2:2" x14ac:dyDescent="0.2">
      <c r="B3928" s="186"/>
    </row>
    <row r="3929" spans="2:2" x14ac:dyDescent="0.2">
      <c r="B3929" s="186"/>
    </row>
    <row r="3930" spans="2:2" x14ac:dyDescent="0.2">
      <c r="B3930" s="186"/>
    </row>
    <row r="3931" spans="2:2" x14ac:dyDescent="0.2">
      <c r="B3931" s="186"/>
    </row>
    <row r="3932" spans="2:2" x14ac:dyDescent="0.2">
      <c r="B3932" s="186"/>
    </row>
    <row r="3933" spans="2:2" x14ac:dyDescent="0.2">
      <c r="B3933" s="186"/>
    </row>
    <row r="3934" spans="2:2" x14ac:dyDescent="0.2">
      <c r="B3934" s="186"/>
    </row>
    <row r="3935" spans="2:2" x14ac:dyDescent="0.2">
      <c r="B3935" s="186"/>
    </row>
    <row r="3936" spans="2:2" x14ac:dyDescent="0.2">
      <c r="B3936" s="186"/>
    </row>
    <row r="3937" spans="2:2" x14ac:dyDescent="0.2">
      <c r="B3937" s="186"/>
    </row>
    <row r="3938" spans="2:2" x14ac:dyDescent="0.2">
      <c r="B3938" s="186"/>
    </row>
    <row r="3939" spans="2:2" x14ac:dyDescent="0.2">
      <c r="B3939" s="186"/>
    </row>
    <row r="3940" spans="2:2" x14ac:dyDescent="0.2">
      <c r="B3940" s="186"/>
    </row>
    <row r="3941" spans="2:2" x14ac:dyDescent="0.2">
      <c r="B3941" s="186"/>
    </row>
    <row r="3942" spans="2:2" x14ac:dyDescent="0.2">
      <c r="B3942" s="186"/>
    </row>
    <row r="3943" spans="2:2" x14ac:dyDescent="0.2">
      <c r="B3943" s="186"/>
    </row>
    <row r="3944" spans="2:2" x14ac:dyDescent="0.2">
      <c r="B3944" s="186"/>
    </row>
    <row r="3945" spans="2:2" x14ac:dyDescent="0.2">
      <c r="B3945" s="186"/>
    </row>
    <row r="3946" spans="2:2" x14ac:dyDescent="0.2">
      <c r="B3946" s="186"/>
    </row>
    <row r="3947" spans="2:2" x14ac:dyDescent="0.2">
      <c r="B3947" s="186"/>
    </row>
    <row r="3948" spans="2:2" x14ac:dyDescent="0.2">
      <c r="B3948" s="186"/>
    </row>
    <row r="3949" spans="2:2" x14ac:dyDescent="0.2">
      <c r="B3949" s="186"/>
    </row>
    <row r="3950" spans="2:2" x14ac:dyDescent="0.2">
      <c r="B3950" s="186"/>
    </row>
    <row r="3951" spans="2:2" x14ac:dyDescent="0.2">
      <c r="B3951" s="186"/>
    </row>
    <row r="3952" spans="2:2" x14ac:dyDescent="0.2">
      <c r="B3952" s="186"/>
    </row>
    <row r="3953" spans="2:2" x14ac:dyDescent="0.2">
      <c r="B3953" s="186"/>
    </row>
    <row r="3954" spans="2:2" x14ac:dyDescent="0.2">
      <c r="B3954" s="186"/>
    </row>
    <row r="3955" spans="2:2" x14ac:dyDescent="0.2">
      <c r="B3955" s="186"/>
    </row>
    <row r="3956" spans="2:2" x14ac:dyDescent="0.2">
      <c r="B3956" s="186"/>
    </row>
    <row r="3957" spans="2:2" x14ac:dyDescent="0.2">
      <c r="B3957" s="186"/>
    </row>
    <row r="3958" spans="2:2" x14ac:dyDescent="0.2">
      <c r="B3958" s="186"/>
    </row>
    <row r="3959" spans="2:2" x14ac:dyDescent="0.2">
      <c r="B3959" s="186"/>
    </row>
    <row r="3960" spans="2:2" x14ac:dyDescent="0.2">
      <c r="B3960" s="186"/>
    </row>
    <row r="3961" spans="2:2" x14ac:dyDescent="0.2">
      <c r="B3961" s="186"/>
    </row>
    <row r="3962" spans="2:2" x14ac:dyDescent="0.2">
      <c r="B3962" s="186"/>
    </row>
    <row r="3963" spans="2:2" x14ac:dyDescent="0.2">
      <c r="B3963" s="186"/>
    </row>
    <row r="3964" spans="2:2" x14ac:dyDescent="0.2">
      <c r="B3964" s="186"/>
    </row>
    <row r="3965" spans="2:2" x14ac:dyDescent="0.2">
      <c r="B3965" s="186"/>
    </row>
    <row r="3966" spans="2:2" x14ac:dyDescent="0.2">
      <c r="B3966" s="186"/>
    </row>
    <row r="3967" spans="2:2" x14ac:dyDescent="0.2">
      <c r="B3967" s="186"/>
    </row>
    <row r="3968" spans="2:2" x14ac:dyDescent="0.2">
      <c r="B3968" s="186"/>
    </row>
    <row r="3969" spans="2:2" x14ac:dyDescent="0.2">
      <c r="B3969" s="186"/>
    </row>
    <row r="3970" spans="2:2" x14ac:dyDescent="0.2">
      <c r="B3970" s="186"/>
    </row>
    <row r="3971" spans="2:2" x14ac:dyDescent="0.2">
      <c r="B3971" s="186"/>
    </row>
    <row r="3972" spans="2:2" x14ac:dyDescent="0.2">
      <c r="B3972" s="186"/>
    </row>
    <row r="3973" spans="2:2" x14ac:dyDescent="0.2">
      <c r="B3973" s="186"/>
    </row>
    <row r="3974" spans="2:2" x14ac:dyDescent="0.2">
      <c r="B3974" s="186"/>
    </row>
    <row r="3975" spans="2:2" x14ac:dyDescent="0.2">
      <c r="B3975" s="186"/>
    </row>
    <row r="3976" spans="2:2" x14ac:dyDescent="0.2">
      <c r="B3976" s="186"/>
    </row>
    <row r="3977" spans="2:2" x14ac:dyDescent="0.2">
      <c r="B3977" s="186"/>
    </row>
    <row r="3978" spans="2:2" x14ac:dyDescent="0.2">
      <c r="B3978" s="186"/>
    </row>
    <row r="3979" spans="2:2" x14ac:dyDescent="0.2">
      <c r="B3979" s="186"/>
    </row>
    <row r="3980" spans="2:2" x14ac:dyDescent="0.2">
      <c r="B3980" s="186"/>
    </row>
    <row r="3981" spans="2:2" x14ac:dyDescent="0.2">
      <c r="B3981" s="186"/>
    </row>
    <row r="3982" spans="2:2" x14ac:dyDescent="0.2">
      <c r="B3982" s="186"/>
    </row>
    <row r="3983" spans="2:2" x14ac:dyDescent="0.2">
      <c r="B3983" s="186"/>
    </row>
    <row r="3984" spans="2:2" x14ac:dyDescent="0.2">
      <c r="B3984" s="186"/>
    </row>
    <row r="3985" spans="2:2" x14ac:dyDescent="0.2">
      <c r="B3985" s="186"/>
    </row>
    <row r="3986" spans="2:2" x14ac:dyDescent="0.2">
      <c r="B3986" s="186"/>
    </row>
    <row r="3987" spans="2:2" x14ac:dyDescent="0.2">
      <c r="B3987" s="186"/>
    </row>
    <row r="3988" spans="2:2" x14ac:dyDescent="0.2">
      <c r="B3988" s="186"/>
    </row>
    <row r="3989" spans="2:2" x14ac:dyDescent="0.2">
      <c r="B3989" s="186"/>
    </row>
    <row r="3990" spans="2:2" x14ac:dyDescent="0.2">
      <c r="B3990" s="186"/>
    </row>
    <row r="3991" spans="2:2" x14ac:dyDescent="0.2">
      <c r="B3991" s="186"/>
    </row>
    <row r="3992" spans="2:2" x14ac:dyDescent="0.2">
      <c r="B3992" s="186"/>
    </row>
    <row r="3993" spans="2:2" x14ac:dyDescent="0.2">
      <c r="B3993" s="186"/>
    </row>
    <row r="3994" spans="2:2" x14ac:dyDescent="0.2">
      <c r="B3994" s="186"/>
    </row>
    <row r="3995" spans="2:2" x14ac:dyDescent="0.2">
      <c r="B3995" s="186"/>
    </row>
    <row r="3996" spans="2:2" x14ac:dyDescent="0.2">
      <c r="B3996" s="186"/>
    </row>
    <row r="3997" spans="2:2" x14ac:dyDescent="0.2">
      <c r="B3997" s="186"/>
    </row>
    <row r="3998" spans="2:2" x14ac:dyDescent="0.2">
      <c r="B3998" s="186"/>
    </row>
    <row r="3999" spans="2:2" x14ac:dyDescent="0.2">
      <c r="B3999" s="186"/>
    </row>
    <row r="4000" spans="2:2" x14ac:dyDescent="0.2">
      <c r="B4000" s="186"/>
    </row>
    <row r="4001" spans="2:2" x14ac:dyDescent="0.2">
      <c r="B4001" s="186"/>
    </row>
    <row r="4002" spans="2:2" x14ac:dyDescent="0.2">
      <c r="B4002" s="186"/>
    </row>
    <row r="4003" spans="2:2" x14ac:dyDescent="0.2">
      <c r="B4003" s="186"/>
    </row>
    <row r="4004" spans="2:2" x14ac:dyDescent="0.2">
      <c r="B4004" s="186"/>
    </row>
    <row r="4005" spans="2:2" x14ac:dyDescent="0.2">
      <c r="B4005" s="186"/>
    </row>
    <row r="4006" spans="2:2" x14ac:dyDescent="0.2">
      <c r="B4006" s="186"/>
    </row>
    <row r="4007" spans="2:2" x14ac:dyDescent="0.2">
      <c r="B4007" s="186"/>
    </row>
    <row r="4008" spans="2:2" x14ac:dyDescent="0.2">
      <c r="B4008" s="186"/>
    </row>
    <row r="4009" spans="2:2" x14ac:dyDescent="0.2">
      <c r="B4009" s="186"/>
    </row>
    <row r="4010" spans="2:2" x14ac:dyDescent="0.2">
      <c r="B4010" s="186"/>
    </row>
    <row r="4011" spans="2:2" x14ac:dyDescent="0.2">
      <c r="B4011" s="186"/>
    </row>
    <row r="4012" spans="2:2" x14ac:dyDescent="0.2">
      <c r="B4012" s="186"/>
    </row>
    <row r="4013" spans="2:2" x14ac:dyDescent="0.2">
      <c r="B4013" s="186"/>
    </row>
    <row r="4014" spans="2:2" x14ac:dyDescent="0.2">
      <c r="B4014" s="186"/>
    </row>
    <row r="4015" spans="2:2" x14ac:dyDescent="0.2">
      <c r="B4015" s="186"/>
    </row>
    <row r="4016" spans="2:2" x14ac:dyDescent="0.2">
      <c r="B4016" s="186"/>
    </row>
    <row r="4017" spans="2:2" x14ac:dyDescent="0.2">
      <c r="B4017" s="186"/>
    </row>
    <row r="4018" spans="2:2" x14ac:dyDescent="0.2">
      <c r="B4018" s="186"/>
    </row>
    <row r="4019" spans="2:2" x14ac:dyDescent="0.2">
      <c r="B4019" s="186"/>
    </row>
    <row r="4020" spans="2:2" x14ac:dyDescent="0.2">
      <c r="B4020" s="186"/>
    </row>
    <row r="4021" spans="2:2" x14ac:dyDescent="0.2">
      <c r="B4021" s="186"/>
    </row>
    <row r="4022" spans="2:2" x14ac:dyDescent="0.2">
      <c r="B4022" s="186"/>
    </row>
    <row r="4023" spans="2:2" x14ac:dyDescent="0.2">
      <c r="B4023" s="186"/>
    </row>
    <row r="4024" spans="2:2" x14ac:dyDescent="0.2">
      <c r="B4024" s="186"/>
    </row>
    <row r="4025" spans="2:2" x14ac:dyDescent="0.2">
      <c r="B4025" s="186"/>
    </row>
    <row r="4026" spans="2:2" x14ac:dyDescent="0.2">
      <c r="B4026" s="186"/>
    </row>
    <row r="4027" spans="2:2" x14ac:dyDescent="0.2">
      <c r="B4027" s="186"/>
    </row>
    <row r="4028" spans="2:2" x14ac:dyDescent="0.2">
      <c r="B4028" s="186"/>
    </row>
    <row r="4029" spans="2:2" x14ac:dyDescent="0.2">
      <c r="B4029" s="186"/>
    </row>
    <row r="4030" spans="2:2" x14ac:dyDescent="0.2">
      <c r="B4030" s="186"/>
    </row>
    <row r="4031" spans="2:2" x14ac:dyDescent="0.2">
      <c r="B4031" s="186"/>
    </row>
    <row r="4032" spans="2:2" x14ac:dyDescent="0.2">
      <c r="B4032" s="186"/>
    </row>
    <row r="4033" spans="2:2" x14ac:dyDescent="0.2">
      <c r="B4033" s="186"/>
    </row>
    <row r="4034" spans="2:2" x14ac:dyDescent="0.2">
      <c r="B4034" s="186"/>
    </row>
    <row r="4035" spans="2:2" x14ac:dyDescent="0.2">
      <c r="B4035" s="186"/>
    </row>
    <row r="4036" spans="2:2" x14ac:dyDescent="0.2">
      <c r="B4036" s="186"/>
    </row>
    <row r="4037" spans="2:2" x14ac:dyDescent="0.2">
      <c r="B4037" s="186"/>
    </row>
    <row r="4038" spans="2:2" x14ac:dyDescent="0.2">
      <c r="B4038" s="186"/>
    </row>
    <row r="4039" spans="2:2" x14ac:dyDescent="0.2">
      <c r="B4039" s="186"/>
    </row>
    <row r="4040" spans="2:2" x14ac:dyDescent="0.2">
      <c r="B4040" s="186"/>
    </row>
    <row r="4041" spans="2:2" x14ac:dyDescent="0.2">
      <c r="B4041" s="186"/>
    </row>
    <row r="4042" spans="2:2" x14ac:dyDescent="0.2">
      <c r="B4042" s="186"/>
    </row>
    <row r="4043" spans="2:2" x14ac:dyDescent="0.2">
      <c r="B4043" s="186"/>
    </row>
    <row r="4044" spans="2:2" x14ac:dyDescent="0.2">
      <c r="B4044" s="186"/>
    </row>
    <row r="4045" spans="2:2" x14ac:dyDescent="0.2">
      <c r="B4045" s="186"/>
    </row>
    <row r="4046" spans="2:2" x14ac:dyDescent="0.2">
      <c r="B4046" s="186"/>
    </row>
    <row r="4047" spans="2:2" x14ac:dyDescent="0.2">
      <c r="B4047" s="186"/>
    </row>
    <row r="4048" spans="2:2" x14ac:dyDescent="0.2">
      <c r="B4048" s="186"/>
    </row>
    <row r="4049" spans="2:2" x14ac:dyDescent="0.2">
      <c r="B4049" s="186"/>
    </row>
    <row r="4050" spans="2:2" x14ac:dyDescent="0.2">
      <c r="B4050" s="186"/>
    </row>
    <row r="4051" spans="2:2" x14ac:dyDescent="0.2">
      <c r="B4051" s="186"/>
    </row>
    <row r="4052" spans="2:2" x14ac:dyDescent="0.2">
      <c r="B4052" s="186"/>
    </row>
    <row r="4053" spans="2:2" x14ac:dyDescent="0.2">
      <c r="B4053" s="186"/>
    </row>
    <row r="4054" spans="2:2" x14ac:dyDescent="0.2">
      <c r="B4054" s="186"/>
    </row>
    <row r="4055" spans="2:2" x14ac:dyDescent="0.2">
      <c r="B4055" s="186"/>
    </row>
    <row r="4056" spans="2:2" x14ac:dyDescent="0.2">
      <c r="B4056" s="186"/>
    </row>
    <row r="4057" spans="2:2" x14ac:dyDescent="0.2">
      <c r="B4057" s="186"/>
    </row>
    <row r="4058" spans="2:2" x14ac:dyDescent="0.2">
      <c r="B4058" s="186"/>
    </row>
    <row r="4059" spans="2:2" x14ac:dyDescent="0.2">
      <c r="B4059" s="186"/>
    </row>
    <row r="4060" spans="2:2" x14ac:dyDescent="0.2">
      <c r="B4060" s="186"/>
    </row>
    <row r="4061" spans="2:2" x14ac:dyDescent="0.2">
      <c r="B4061" s="186"/>
    </row>
    <row r="4062" spans="2:2" x14ac:dyDescent="0.2">
      <c r="B4062" s="186"/>
    </row>
    <row r="4063" spans="2:2" x14ac:dyDescent="0.2">
      <c r="B4063" s="186"/>
    </row>
    <row r="4064" spans="2:2" x14ac:dyDescent="0.2">
      <c r="B4064" s="186"/>
    </row>
    <row r="4065" spans="2:2" x14ac:dyDescent="0.2">
      <c r="B4065" s="186"/>
    </row>
    <row r="4066" spans="2:2" x14ac:dyDescent="0.2">
      <c r="B4066" s="186"/>
    </row>
    <row r="4067" spans="2:2" x14ac:dyDescent="0.2">
      <c r="B4067" s="186"/>
    </row>
    <row r="4068" spans="2:2" x14ac:dyDescent="0.2">
      <c r="B4068" s="186"/>
    </row>
    <row r="4069" spans="2:2" x14ac:dyDescent="0.2">
      <c r="B4069" s="186"/>
    </row>
    <row r="4070" spans="2:2" x14ac:dyDescent="0.2">
      <c r="B4070" s="186"/>
    </row>
    <row r="4071" spans="2:2" x14ac:dyDescent="0.2">
      <c r="B4071" s="186"/>
    </row>
    <row r="4072" spans="2:2" x14ac:dyDescent="0.2">
      <c r="B4072" s="186"/>
    </row>
    <row r="4073" spans="2:2" x14ac:dyDescent="0.2">
      <c r="B4073" s="186"/>
    </row>
    <row r="4074" spans="2:2" x14ac:dyDescent="0.2">
      <c r="B4074" s="186"/>
    </row>
    <row r="4075" spans="2:2" x14ac:dyDescent="0.2">
      <c r="B4075" s="186"/>
    </row>
    <row r="4076" spans="2:2" x14ac:dyDescent="0.2">
      <c r="B4076" s="186"/>
    </row>
    <row r="4077" spans="2:2" x14ac:dyDescent="0.2">
      <c r="B4077" s="186"/>
    </row>
    <row r="4078" spans="2:2" x14ac:dyDescent="0.2">
      <c r="B4078" s="186"/>
    </row>
    <row r="4079" spans="2:2" x14ac:dyDescent="0.2">
      <c r="B4079" s="186"/>
    </row>
    <row r="4080" spans="2:2" x14ac:dyDescent="0.2">
      <c r="B4080" s="186"/>
    </row>
    <row r="4081" spans="2:2" x14ac:dyDescent="0.2">
      <c r="B4081" s="186"/>
    </row>
    <row r="4082" spans="2:2" x14ac:dyDescent="0.2">
      <c r="B4082" s="186"/>
    </row>
    <row r="4083" spans="2:2" x14ac:dyDescent="0.2">
      <c r="B4083" s="186"/>
    </row>
    <row r="4084" spans="2:2" x14ac:dyDescent="0.2">
      <c r="B4084" s="186"/>
    </row>
    <row r="4085" spans="2:2" x14ac:dyDescent="0.2">
      <c r="B4085" s="186"/>
    </row>
    <row r="4086" spans="2:2" x14ac:dyDescent="0.2">
      <c r="B4086" s="186"/>
    </row>
    <row r="4087" spans="2:2" x14ac:dyDescent="0.2">
      <c r="B4087" s="186"/>
    </row>
    <row r="4088" spans="2:2" x14ac:dyDescent="0.2">
      <c r="B4088" s="186"/>
    </row>
    <row r="4089" spans="2:2" x14ac:dyDescent="0.2">
      <c r="B4089" s="186"/>
    </row>
    <row r="4090" spans="2:2" x14ac:dyDescent="0.2">
      <c r="B4090" s="186"/>
    </row>
    <row r="4091" spans="2:2" x14ac:dyDescent="0.2">
      <c r="B4091" s="186"/>
    </row>
    <row r="4092" spans="2:2" x14ac:dyDescent="0.2">
      <c r="B4092" s="186"/>
    </row>
    <row r="4093" spans="2:2" x14ac:dyDescent="0.2">
      <c r="B4093" s="186"/>
    </row>
    <row r="4094" spans="2:2" x14ac:dyDescent="0.2">
      <c r="B4094" s="186"/>
    </row>
    <row r="4095" spans="2:2" x14ac:dyDescent="0.2">
      <c r="B4095" s="186"/>
    </row>
    <row r="4096" spans="2:2" x14ac:dyDescent="0.2">
      <c r="B4096" s="186"/>
    </row>
    <row r="4097" spans="2:2" x14ac:dyDescent="0.2">
      <c r="B4097" s="186"/>
    </row>
    <row r="4098" spans="2:2" x14ac:dyDescent="0.2">
      <c r="B4098" s="186"/>
    </row>
    <row r="4099" spans="2:2" x14ac:dyDescent="0.2">
      <c r="B4099" s="186"/>
    </row>
    <row r="4100" spans="2:2" x14ac:dyDescent="0.2">
      <c r="B4100" s="186"/>
    </row>
    <row r="4101" spans="2:2" x14ac:dyDescent="0.2">
      <c r="B4101" s="186"/>
    </row>
    <row r="4102" spans="2:2" x14ac:dyDescent="0.2">
      <c r="B4102" s="186"/>
    </row>
    <row r="4103" spans="2:2" x14ac:dyDescent="0.2">
      <c r="B4103" s="186"/>
    </row>
    <row r="4104" spans="2:2" x14ac:dyDescent="0.2">
      <c r="B4104" s="186"/>
    </row>
    <row r="4105" spans="2:2" x14ac:dyDescent="0.2">
      <c r="B4105" s="186"/>
    </row>
    <row r="4106" spans="2:2" x14ac:dyDescent="0.2">
      <c r="B4106" s="186"/>
    </row>
    <row r="4107" spans="2:2" x14ac:dyDescent="0.2">
      <c r="B4107" s="186"/>
    </row>
    <row r="4108" spans="2:2" x14ac:dyDescent="0.2">
      <c r="B4108" s="186"/>
    </row>
    <row r="4109" spans="2:2" x14ac:dyDescent="0.2">
      <c r="B4109" s="186"/>
    </row>
    <row r="4110" spans="2:2" x14ac:dyDescent="0.2">
      <c r="B4110" s="186"/>
    </row>
    <row r="4111" spans="2:2" x14ac:dyDescent="0.2">
      <c r="B4111" s="186"/>
    </row>
    <row r="4112" spans="2:2" x14ac:dyDescent="0.2">
      <c r="B4112" s="186"/>
    </row>
    <row r="4113" spans="2:2" x14ac:dyDescent="0.2">
      <c r="B4113" s="186"/>
    </row>
    <row r="4114" spans="2:2" x14ac:dyDescent="0.2">
      <c r="B4114" s="186"/>
    </row>
    <row r="4115" spans="2:2" x14ac:dyDescent="0.2">
      <c r="B4115" s="186"/>
    </row>
    <row r="4116" spans="2:2" x14ac:dyDescent="0.2">
      <c r="B4116" s="186"/>
    </row>
    <row r="4117" spans="2:2" x14ac:dyDescent="0.2">
      <c r="B4117" s="186"/>
    </row>
    <row r="4118" spans="2:2" x14ac:dyDescent="0.2">
      <c r="B4118" s="186"/>
    </row>
    <row r="4119" spans="2:2" x14ac:dyDescent="0.2">
      <c r="B4119" s="186"/>
    </row>
    <row r="4120" spans="2:2" x14ac:dyDescent="0.2">
      <c r="B4120" s="186"/>
    </row>
    <row r="4121" spans="2:2" x14ac:dyDescent="0.2">
      <c r="B4121" s="186"/>
    </row>
    <row r="4122" spans="2:2" x14ac:dyDescent="0.2">
      <c r="B4122" s="186"/>
    </row>
    <row r="4123" spans="2:2" x14ac:dyDescent="0.2">
      <c r="B4123" s="186"/>
    </row>
    <row r="4124" spans="2:2" x14ac:dyDescent="0.2">
      <c r="B4124" s="186"/>
    </row>
    <row r="4125" spans="2:2" x14ac:dyDescent="0.2">
      <c r="B4125" s="186"/>
    </row>
    <row r="4126" spans="2:2" x14ac:dyDescent="0.2">
      <c r="B4126" s="186"/>
    </row>
    <row r="4127" spans="2:2" x14ac:dyDescent="0.2">
      <c r="B4127" s="186"/>
    </row>
    <row r="4128" spans="2:2" x14ac:dyDescent="0.2">
      <c r="B4128" s="186"/>
    </row>
    <row r="4129" spans="2:2" x14ac:dyDescent="0.2">
      <c r="B4129" s="186"/>
    </row>
    <row r="4130" spans="2:2" x14ac:dyDescent="0.2">
      <c r="B4130" s="186"/>
    </row>
    <row r="4131" spans="2:2" x14ac:dyDescent="0.2">
      <c r="B4131" s="186"/>
    </row>
    <row r="4132" spans="2:2" x14ac:dyDescent="0.2">
      <c r="B4132" s="186"/>
    </row>
    <row r="4133" spans="2:2" x14ac:dyDescent="0.2">
      <c r="B4133" s="186"/>
    </row>
    <row r="4134" spans="2:2" x14ac:dyDescent="0.2">
      <c r="B4134" s="186"/>
    </row>
    <row r="4135" spans="2:2" x14ac:dyDescent="0.2">
      <c r="B4135" s="186"/>
    </row>
    <row r="4136" spans="2:2" x14ac:dyDescent="0.2">
      <c r="B4136" s="186"/>
    </row>
    <row r="4137" spans="2:2" x14ac:dyDescent="0.2">
      <c r="B4137" s="186"/>
    </row>
    <row r="4138" spans="2:2" x14ac:dyDescent="0.2">
      <c r="B4138" s="186"/>
    </row>
    <row r="4139" spans="2:2" x14ac:dyDescent="0.2">
      <c r="B4139" s="186"/>
    </row>
    <row r="4140" spans="2:2" x14ac:dyDescent="0.2">
      <c r="B4140" s="186"/>
    </row>
    <row r="4141" spans="2:2" x14ac:dyDescent="0.2">
      <c r="B4141" s="186"/>
    </row>
    <row r="4142" spans="2:2" x14ac:dyDescent="0.2">
      <c r="B4142" s="186"/>
    </row>
    <row r="4143" spans="2:2" x14ac:dyDescent="0.2">
      <c r="B4143" s="186"/>
    </row>
    <row r="4144" spans="2:2" x14ac:dyDescent="0.2">
      <c r="B4144" s="186"/>
    </row>
    <row r="4145" spans="2:2" x14ac:dyDescent="0.2">
      <c r="B4145" s="186"/>
    </row>
    <row r="4146" spans="2:2" x14ac:dyDescent="0.2">
      <c r="B4146" s="186"/>
    </row>
    <row r="4147" spans="2:2" x14ac:dyDescent="0.2">
      <c r="B4147" s="186"/>
    </row>
    <row r="4148" spans="2:2" x14ac:dyDescent="0.2">
      <c r="B4148" s="186"/>
    </row>
    <row r="4149" spans="2:2" x14ac:dyDescent="0.2">
      <c r="B4149" s="186"/>
    </row>
    <row r="4150" spans="2:2" x14ac:dyDescent="0.2">
      <c r="B4150" s="186"/>
    </row>
    <row r="4151" spans="2:2" x14ac:dyDescent="0.2">
      <c r="B4151" s="186"/>
    </row>
    <row r="4152" spans="2:2" x14ac:dyDescent="0.2">
      <c r="B4152" s="186"/>
    </row>
    <row r="4153" spans="2:2" x14ac:dyDescent="0.2">
      <c r="B4153" s="186"/>
    </row>
    <row r="4154" spans="2:2" x14ac:dyDescent="0.2">
      <c r="B4154" s="186"/>
    </row>
    <row r="4155" spans="2:2" x14ac:dyDescent="0.2">
      <c r="B4155" s="186"/>
    </row>
    <row r="4156" spans="2:2" x14ac:dyDescent="0.2">
      <c r="B4156" s="186"/>
    </row>
    <row r="4157" spans="2:2" x14ac:dyDescent="0.2">
      <c r="B4157" s="186"/>
    </row>
    <row r="4158" spans="2:2" x14ac:dyDescent="0.2">
      <c r="B4158" s="186"/>
    </row>
    <row r="4159" spans="2:2" x14ac:dyDescent="0.2">
      <c r="B4159" s="186"/>
    </row>
    <row r="4160" spans="2:2" x14ac:dyDescent="0.2">
      <c r="B4160" s="186"/>
    </row>
    <row r="4161" spans="2:2" x14ac:dyDescent="0.2">
      <c r="B4161" s="186"/>
    </row>
    <row r="4162" spans="2:2" x14ac:dyDescent="0.2">
      <c r="B4162" s="186"/>
    </row>
    <row r="4163" spans="2:2" x14ac:dyDescent="0.2">
      <c r="B4163" s="186"/>
    </row>
    <row r="4164" spans="2:2" x14ac:dyDescent="0.2">
      <c r="B4164" s="186"/>
    </row>
    <row r="4165" spans="2:2" x14ac:dyDescent="0.2">
      <c r="B4165" s="186"/>
    </row>
    <row r="4166" spans="2:2" x14ac:dyDescent="0.2">
      <c r="B4166" s="186"/>
    </row>
    <row r="4167" spans="2:2" x14ac:dyDescent="0.2">
      <c r="B4167" s="186"/>
    </row>
    <row r="4168" spans="2:2" x14ac:dyDescent="0.2">
      <c r="B4168" s="186"/>
    </row>
    <row r="4169" spans="2:2" x14ac:dyDescent="0.2">
      <c r="B4169" s="186"/>
    </row>
    <row r="4170" spans="2:2" x14ac:dyDescent="0.2">
      <c r="B4170" s="186"/>
    </row>
    <row r="4171" spans="2:2" x14ac:dyDescent="0.2">
      <c r="B4171" s="186"/>
    </row>
    <row r="4172" spans="2:2" x14ac:dyDescent="0.2">
      <c r="B4172" s="186"/>
    </row>
    <row r="4173" spans="2:2" x14ac:dyDescent="0.2">
      <c r="B4173" s="186"/>
    </row>
    <row r="4174" spans="2:2" x14ac:dyDescent="0.2">
      <c r="B4174" s="186"/>
    </row>
    <row r="4175" spans="2:2" x14ac:dyDescent="0.2">
      <c r="B4175" s="186"/>
    </row>
    <row r="4176" spans="2:2" x14ac:dyDescent="0.2">
      <c r="B4176" s="186"/>
    </row>
    <row r="4177" spans="2:2" x14ac:dyDescent="0.2">
      <c r="B4177" s="186"/>
    </row>
    <row r="4178" spans="2:2" x14ac:dyDescent="0.2">
      <c r="B4178" s="186"/>
    </row>
    <row r="4179" spans="2:2" x14ac:dyDescent="0.2">
      <c r="B4179" s="186"/>
    </row>
    <row r="4180" spans="2:2" x14ac:dyDescent="0.2">
      <c r="B4180" s="186"/>
    </row>
    <row r="4181" spans="2:2" x14ac:dyDescent="0.2">
      <c r="B4181" s="186"/>
    </row>
    <row r="4182" spans="2:2" x14ac:dyDescent="0.2">
      <c r="B4182" s="186"/>
    </row>
    <row r="4183" spans="2:2" x14ac:dyDescent="0.2">
      <c r="B4183" s="186"/>
    </row>
    <row r="4184" spans="2:2" x14ac:dyDescent="0.2">
      <c r="B4184" s="186"/>
    </row>
    <row r="4185" spans="2:2" x14ac:dyDescent="0.2">
      <c r="B4185" s="186"/>
    </row>
    <row r="4186" spans="2:2" x14ac:dyDescent="0.2">
      <c r="B4186" s="186"/>
    </row>
    <row r="4187" spans="2:2" x14ac:dyDescent="0.2">
      <c r="B4187" s="186"/>
    </row>
    <row r="4188" spans="2:2" x14ac:dyDescent="0.2">
      <c r="B4188" s="186"/>
    </row>
    <row r="4189" spans="2:2" x14ac:dyDescent="0.2">
      <c r="B4189" s="186"/>
    </row>
    <row r="4190" spans="2:2" x14ac:dyDescent="0.2">
      <c r="B4190" s="186"/>
    </row>
    <row r="4191" spans="2:2" x14ac:dyDescent="0.2">
      <c r="B4191" s="186"/>
    </row>
    <row r="4192" spans="2:2" x14ac:dyDescent="0.2">
      <c r="B4192" s="186"/>
    </row>
    <row r="4193" spans="2:2" x14ac:dyDescent="0.2">
      <c r="B4193" s="186"/>
    </row>
    <row r="4194" spans="2:2" x14ac:dyDescent="0.2">
      <c r="B4194" s="186"/>
    </row>
    <row r="4195" spans="2:2" x14ac:dyDescent="0.2">
      <c r="B4195" s="186"/>
    </row>
    <row r="4196" spans="2:2" x14ac:dyDescent="0.2">
      <c r="B4196" s="186"/>
    </row>
    <row r="4197" spans="2:2" x14ac:dyDescent="0.2">
      <c r="B4197" s="186"/>
    </row>
    <row r="4198" spans="2:2" x14ac:dyDescent="0.2">
      <c r="B4198" s="186"/>
    </row>
    <row r="4199" spans="2:2" x14ac:dyDescent="0.2">
      <c r="B4199" s="186"/>
    </row>
    <row r="4200" spans="2:2" x14ac:dyDescent="0.2">
      <c r="B4200" s="186"/>
    </row>
    <row r="4201" spans="2:2" x14ac:dyDescent="0.2">
      <c r="B4201" s="186"/>
    </row>
    <row r="4202" spans="2:2" x14ac:dyDescent="0.2">
      <c r="B4202" s="186"/>
    </row>
    <row r="4203" spans="2:2" x14ac:dyDescent="0.2">
      <c r="B4203" s="186"/>
    </row>
    <row r="4204" spans="2:2" x14ac:dyDescent="0.2">
      <c r="B4204" s="186"/>
    </row>
    <row r="4205" spans="2:2" x14ac:dyDescent="0.2">
      <c r="B4205" s="186"/>
    </row>
    <row r="4206" spans="2:2" x14ac:dyDescent="0.2">
      <c r="B4206" s="186"/>
    </row>
    <row r="4207" spans="2:2" x14ac:dyDescent="0.2">
      <c r="B4207" s="186"/>
    </row>
    <row r="4208" spans="2:2" x14ac:dyDescent="0.2">
      <c r="B4208" s="186"/>
    </row>
    <row r="4209" spans="2:2" x14ac:dyDescent="0.2">
      <c r="B4209" s="186"/>
    </row>
    <row r="4210" spans="2:2" x14ac:dyDescent="0.2">
      <c r="B4210" s="186"/>
    </row>
    <row r="4211" spans="2:2" x14ac:dyDescent="0.2">
      <c r="B4211" s="186"/>
    </row>
    <row r="4212" spans="2:2" x14ac:dyDescent="0.2">
      <c r="B4212" s="186"/>
    </row>
    <row r="4213" spans="2:2" x14ac:dyDescent="0.2">
      <c r="B4213" s="186"/>
    </row>
    <row r="4214" spans="2:2" x14ac:dyDescent="0.2">
      <c r="B4214" s="186"/>
    </row>
    <row r="4215" spans="2:2" x14ac:dyDescent="0.2">
      <c r="B4215" s="186"/>
    </row>
    <row r="4216" spans="2:2" x14ac:dyDescent="0.2">
      <c r="B4216" s="186"/>
    </row>
    <row r="4217" spans="2:2" x14ac:dyDescent="0.2">
      <c r="B4217" s="186"/>
    </row>
    <row r="4218" spans="2:2" x14ac:dyDescent="0.2">
      <c r="B4218" s="186"/>
    </row>
    <row r="4219" spans="2:2" x14ac:dyDescent="0.2">
      <c r="B4219" s="186"/>
    </row>
    <row r="4220" spans="2:2" x14ac:dyDescent="0.2">
      <c r="B4220" s="186"/>
    </row>
    <row r="4221" spans="2:2" x14ac:dyDescent="0.2">
      <c r="B4221" s="186"/>
    </row>
    <row r="4222" spans="2:2" x14ac:dyDescent="0.2">
      <c r="B4222" s="186"/>
    </row>
    <row r="4223" spans="2:2" x14ac:dyDescent="0.2">
      <c r="B4223" s="186"/>
    </row>
    <row r="4224" spans="2:2" x14ac:dyDescent="0.2">
      <c r="B4224" s="186"/>
    </row>
    <row r="4225" spans="2:2" x14ac:dyDescent="0.2">
      <c r="B4225" s="186"/>
    </row>
    <row r="4226" spans="2:2" x14ac:dyDescent="0.2">
      <c r="B4226" s="186"/>
    </row>
    <row r="4227" spans="2:2" x14ac:dyDescent="0.2">
      <c r="B4227" s="186"/>
    </row>
    <row r="4228" spans="2:2" x14ac:dyDescent="0.2">
      <c r="B4228" s="186"/>
    </row>
    <row r="4229" spans="2:2" x14ac:dyDescent="0.2">
      <c r="B4229" s="186"/>
    </row>
    <row r="4230" spans="2:2" x14ac:dyDescent="0.2">
      <c r="B4230" s="186"/>
    </row>
    <row r="4231" spans="2:2" x14ac:dyDescent="0.2">
      <c r="B4231" s="186"/>
    </row>
    <row r="4232" spans="2:2" x14ac:dyDescent="0.2">
      <c r="B4232" s="186"/>
    </row>
    <row r="4233" spans="2:2" x14ac:dyDescent="0.2">
      <c r="B4233" s="186"/>
    </row>
    <row r="4234" spans="2:2" x14ac:dyDescent="0.2">
      <c r="B4234" s="186"/>
    </row>
    <row r="4235" spans="2:2" x14ac:dyDescent="0.2">
      <c r="B4235" s="186"/>
    </row>
    <row r="4236" spans="2:2" x14ac:dyDescent="0.2">
      <c r="B4236" s="186"/>
    </row>
    <row r="4237" spans="2:2" x14ac:dyDescent="0.2">
      <c r="B4237" s="186"/>
    </row>
    <row r="4238" spans="2:2" x14ac:dyDescent="0.2">
      <c r="B4238" s="186"/>
    </row>
    <row r="4239" spans="2:2" x14ac:dyDescent="0.2">
      <c r="B4239" s="186"/>
    </row>
    <row r="4240" spans="2:2" x14ac:dyDescent="0.2">
      <c r="B4240" s="186"/>
    </row>
    <row r="4241" spans="2:2" x14ac:dyDescent="0.2">
      <c r="B4241" s="186"/>
    </row>
    <row r="4242" spans="2:2" x14ac:dyDescent="0.2">
      <c r="B4242" s="186"/>
    </row>
    <row r="4243" spans="2:2" x14ac:dyDescent="0.2">
      <c r="B4243" s="186"/>
    </row>
    <row r="4244" spans="2:2" x14ac:dyDescent="0.2">
      <c r="B4244" s="186"/>
    </row>
    <row r="4245" spans="2:2" x14ac:dyDescent="0.2">
      <c r="B4245" s="186"/>
    </row>
    <row r="4246" spans="2:2" x14ac:dyDescent="0.2">
      <c r="B4246" s="186"/>
    </row>
    <row r="4247" spans="2:2" x14ac:dyDescent="0.2">
      <c r="B4247" s="186"/>
    </row>
    <row r="4248" spans="2:2" x14ac:dyDescent="0.2">
      <c r="B4248" s="186"/>
    </row>
    <row r="4249" spans="2:2" x14ac:dyDescent="0.2">
      <c r="B4249" s="186"/>
    </row>
    <row r="4250" spans="2:2" x14ac:dyDescent="0.2">
      <c r="B4250" s="186"/>
    </row>
    <row r="4251" spans="2:2" x14ac:dyDescent="0.2">
      <c r="B4251" s="186"/>
    </row>
    <row r="4252" spans="2:2" x14ac:dyDescent="0.2">
      <c r="B4252" s="186"/>
    </row>
    <row r="4253" spans="2:2" x14ac:dyDescent="0.2">
      <c r="B4253" s="186"/>
    </row>
    <row r="4254" spans="2:2" x14ac:dyDescent="0.2">
      <c r="B4254" s="186"/>
    </row>
    <row r="4255" spans="2:2" x14ac:dyDescent="0.2">
      <c r="B4255" s="186"/>
    </row>
    <row r="4256" spans="2:2" x14ac:dyDescent="0.2">
      <c r="B4256" s="186"/>
    </row>
    <row r="4257" spans="2:2" x14ac:dyDescent="0.2">
      <c r="B4257" s="186"/>
    </row>
    <row r="4258" spans="2:2" x14ac:dyDescent="0.2">
      <c r="B4258" s="186"/>
    </row>
    <row r="4259" spans="2:2" x14ac:dyDescent="0.2">
      <c r="B4259" s="186"/>
    </row>
    <row r="4260" spans="2:2" x14ac:dyDescent="0.2">
      <c r="B4260" s="186"/>
    </row>
    <row r="4261" spans="2:2" x14ac:dyDescent="0.2">
      <c r="B4261" s="186"/>
    </row>
    <row r="4262" spans="2:2" x14ac:dyDescent="0.2">
      <c r="B4262" s="186"/>
    </row>
    <row r="4263" spans="2:2" x14ac:dyDescent="0.2">
      <c r="B4263" s="186"/>
    </row>
    <row r="4264" spans="2:2" x14ac:dyDescent="0.2">
      <c r="B4264" s="186"/>
    </row>
    <row r="4265" spans="2:2" x14ac:dyDescent="0.2">
      <c r="B4265" s="186"/>
    </row>
    <row r="4266" spans="2:2" x14ac:dyDescent="0.2">
      <c r="B4266" s="186"/>
    </row>
    <row r="4267" spans="2:2" x14ac:dyDescent="0.2">
      <c r="B4267" s="186"/>
    </row>
    <row r="4268" spans="2:2" x14ac:dyDescent="0.2">
      <c r="B4268" s="186"/>
    </row>
    <row r="4269" spans="2:2" x14ac:dyDescent="0.2">
      <c r="B4269" s="186"/>
    </row>
    <row r="4270" spans="2:2" x14ac:dyDescent="0.2">
      <c r="B4270" s="186"/>
    </row>
    <row r="4271" spans="2:2" x14ac:dyDescent="0.2">
      <c r="B4271" s="186"/>
    </row>
    <row r="4272" spans="2:2" x14ac:dyDescent="0.2">
      <c r="B4272" s="186"/>
    </row>
    <row r="4273" spans="2:2" x14ac:dyDescent="0.2">
      <c r="B4273" s="186"/>
    </row>
    <row r="4274" spans="2:2" x14ac:dyDescent="0.2">
      <c r="B4274" s="186"/>
    </row>
    <row r="4275" spans="2:2" x14ac:dyDescent="0.2">
      <c r="B4275" s="186"/>
    </row>
    <row r="4276" spans="2:2" x14ac:dyDescent="0.2">
      <c r="B4276" s="186"/>
    </row>
    <row r="4277" spans="2:2" x14ac:dyDescent="0.2">
      <c r="B4277" s="186"/>
    </row>
    <row r="4278" spans="2:2" x14ac:dyDescent="0.2">
      <c r="B4278" s="186"/>
    </row>
    <row r="4279" spans="2:2" x14ac:dyDescent="0.2">
      <c r="B4279" s="186"/>
    </row>
    <row r="4280" spans="2:2" x14ac:dyDescent="0.2">
      <c r="B4280" s="186"/>
    </row>
    <row r="4281" spans="2:2" x14ac:dyDescent="0.2">
      <c r="B4281" s="186"/>
    </row>
    <row r="4282" spans="2:2" x14ac:dyDescent="0.2">
      <c r="B4282" s="186"/>
    </row>
    <row r="4283" spans="2:2" x14ac:dyDescent="0.2">
      <c r="B4283" s="186"/>
    </row>
    <row r="4284" spans="2:2" x14ac:dyDescent="0.2">
      <c r="B4284" s="186"/>
    </row>
    <row r="4285" spans="2:2" x14ac:dyDescent="0.2">
      <c r="B4285" s="186"/>
    </row>
    <row r="4286" spans="2:2" x14ac:dyDescent="0.2">
      <c r="B4286" s="186"/>
    </row>
    <row r="4287" spans="2:2" x14ac:dyDescent="0.2">
      <c r="B4287" s="186"/>
    </row>
    <row r="4288" spans="2:2" x14ac:dyDescent="0.2">
      <c r="B4288" s="186"/>
    </row>
    <row r="4289" spans="2:2" x14ac:dyDescent="0.2">
      <c r="B4289" s="186"/>
    </row>
    <row r="4290" spans="2:2" x14ac:dyDescent="0.2">
      <c r="B4290" s="186"/>
    </row>
    <row r="4291" spans="2:2" x14ac:dyDescent="0.2">
      <c r="B4291" s="186"/>
    </row>
    <row r="4292" spans="2:2" x14ac:dyDescent="0.2">
      <c r="B4292" s="186"/>
    </row>
    <row r="4293" spans="2:2" x14ac:dyDescent="0.2">
      <c r="B4293" s="186"/>
    </row>
    <row r="4294" spans="2:2" x14ac:dyDescent="0.2">
      <c r="B4294" s="186"/>
    </row>
    <row r="4295" spans="2:2" x14ac:dyDescent="0.2">
      <c r="B4295" s="186"/>
    </row>
    <row r="4296" spans="2:2" x14ac:dyDescent="0.2">
      <c r="B4296" s="186"/>
    </row>
    <row r="4297" spans="2:2" x14ac:dyDescent="0.2">
      <c r="B4297" s="186"/>
    </row>
    <row r="4298" spans="2:2" x14ac:dyDescent="0.2">
      <c r="B4298" s="186"/>
    </row>
    <row r="4299" spans="2:2" x14ac:dyDescent="0.2">
      <c r="B4299" s="186"/>
    </row>
    <row r="4300" spans="2:2" x14ac:dyDescent="0.2">
      <c r="B4300" s="186"/>
    </row>
    <row r="4301" spans="2:2" x14ac:dyDescent="0.2">
      <c r="B4301" s="186"/>
    </row>
    <row r="4302" spans="2:2" x14ac:dyDescent="0.2">
      <c r="B4302" s="186"/>
    </row>
    <row r="4303" spans="2:2" x14ac:dyDescent="0.2">
      <c r="B4303" s="186"/>
    </row>
    <row r="4304" spans="2:2" x14ac:dyDescent="0.2">
      <c r="B4304" s="186"/>
    </row>
    <row r="4305" spans="2:2" x14ac:dyDescent="0.2">
      <c r="B4305" s="186"/>
    </row>
    <row r="4306" spans="2:2" x14ac:dyDescent="0.2">
      <c r="B4306" s="186"/>
    </row>
    <row r="4307" spans="2:2" x14ac:dyDescent="0.2">
      <c r="B4307" s="186"/>
    </row>
    <row r="4308" spans="2:2" x14ac:dyDescent="0.2">
      <c r="B4308" s="186"/>
    </row>
    <row r="4309" spans="2:2" x14ac:dyDescent="0.2">
      <c r="B4309" s="186"/>
    </row>
    <row r="4310" spans="2:2" x14ac:dyDescent="0.2">
      <c r="B4310" s="186"/>
    </row>
    <row r="4311" spans="2:2" x14ac:dyDescent="0.2">
      <c r="B4311" s="186"/>
    </row>
    <row r="4312" spans="2:2" x14ac:dyDescent="0.2">
      <c r="B4312" s="186"/>
    </row>
    <row r="4313" spans="2:2" x14ac:dyDescent="0.2">
      <c r="B4313" s="186"/>
    </row>
    <row r="4314" spans="2:2" x14ac:dyDescent="0.2">
      <c r="B4314" s="186"/>
    </row>
    <row r="4315" spans="2:2" x14ac:dyDescent="0.2">
      <c r="B4315" s="186"/>
    </row>
    <row r="4316" spans="2:2" x14ac:dyDescent="0.2">
      <c r="B4316" s="186"/>
    </row>
    <row r="4317" spans="2:2" x14ac:dyDescent="0.2">
      <c r="B4317" s="186"/>
    </row>
    <row r="4318" spans="2:2" x14ac:dyDescent="0.2">
      <c r="B4318" s="186"/>
    </row>
    <row r="4319" spans="2:2" x14ac:dyDescent="0.2">
      <c r="B4319" s="186"/>
    </row>
    <row r="4320" spans="2:2" x14ac:dyDescent="0.2">
      <c r="B4320" s="186"/>
    </row>
    <row r="4321" spans="2:2" x14ac:dyDescent="0.2">
      <c r="B4321" s="186"/>
    </row>
    <row r="4322" spans="2:2" x14ac:dyDescent="0.2">
      <c r="B4322" s="186"/>
    </row>
    <row r="4323" spans="2:2" x14ac:dyDescent="0.2">
      <c r="B4323" s="186"/>
    </row>
    <row r="4324" spans="2:2" x14ac:dyDescent="0.2">
      <c r="B4324" s="186"/>
    </row>
    <row r="4325" spans="2:2" x14ac:dyDescent="0.2">
      <c r="B4325" s="186"/>
    </row>
    <row r="4326" spans="2:2" x14ac:dyDescent="0.2">
      <c r="B4326" s="186"/>
    </row>
    <row r="4327" spans="2:2" x14ac:dyDescent="0.2">
      <c r="B4327" s="186"/>
    </row>
    <row r="4328" spans="2:2" x14ac:dyDescent="0.2">
      <c r="B4328" s="186"/>
    </row>
    <row r="4329" spans="2:2" x14ac:dyDescent="0.2">
      <c r="B4329" s="186"/>
    </row>
    <row r="4330" spans="2:2" x14ac:dyDescent="0.2">
      <c r="B4330" s="186"/>
    </row>
    <row r="4331" spans="2:2" x14ac:dyDescent="0.2">
      <c r="B4331" s="186"/>
    </row>
    <row r="4332" spans="2:2" x14ac:dyDescent="0.2">
      <c r="B4332" s="186"/>
    </row>
    <row r="4333" spans="2:2" x14ac:dyDescent="0.2">
      <c r="B4333" s="186"/>
    </row>
    <row r="4334" spans="2:2" x14ac:dyDescent="0.2">
      <c r="B4334" s="186"/>
    </row>
    <row r="4335" spans="2:2" x14ac:dyDescent="0.2">
      <c r="B4335" s="186"/>
    </row>
    <row r="4336" spans="2:2" x14ac:dyDescent="0.2">
      <c r="B4336" s="186"/>
    </row>
    <row r="4337" spans="2:2" x14ac:dyDescent="0.2">
      <c r="B4337" s="186"/>
    </row>
    <row r="4338" spans="2:2" x14ac:dyDescent="0.2">
      <c r="B4338" s="186"/>
    </row>
    <row r="4339" spans="2:2" x14ac:dyDescent="0.2">
      <c r="B4339" s="186"/>
    </row>
    <row r="4340" spans="2:2" x14ac:dyDescent="0.2">
      <c r="B4340" s="186"/>
    </row>
    <row r="4341" spans="2:2" x14ac:dyDescent="0.2">
      <c r="B4341" s="186"/>
    </row>
    <row r="4342" spans="2:2" x14ac:dyDescent="0.2">
      <c r="B4342" s="186"/>
    </row>
    <row r="4343" spans="2:2" x14ac:dyDescent="0.2">
      <c r="B4343" s="186"/>
    </row>
    <row r="4344" spans="2:2" x14ac:dyDescent="0.2">
      <c r="B4344" s="186"/>
    </row>
    <row r="4345" spans="2:2" x14ac:dyDescent="0.2">
      <c r="B4345" s="186"/>
    </row>
    <row r="4346" spans="2:2" x14ac:dyDescent="0.2">
      <c r="B4346" s="186"/>
    </row>
    <row r="4347" spans="2:2" x14ac:dyDescent="0.2">
      <c r="B4347" s="186"/>
    </row>
    <row r="4348" spans="2:2" x14ac:dyDescent="0.2">
      <c r="B4348" s="186"/>
    </row>
    <row r="4349" spans="2:2" x14ac:dyDescent="0.2">
      <c r="B4349" s="186"/>
    </row>
    <row r="4350" spans="2:2" x14ac:dyDescent="0.2">
      <c r="B4350" s="186"/>
    </row>
    <row r="4351" spans="2:2" x14ac:dyDescent="0.2">
      <c r="B4351" s="186"/>
    </row>
    <row r="4352" spans="2:2" x14ac:dyDescent="0.2">
      <c r="B4352" s="186"/>
    </row>
    <row r="4353" spans="2:2" x14ac:dyDescent="0.2">
      <c r="B4353" s="186"/>
    </row>
    <row r="4354" spans="2:2" x14ac:dyDescent="0.2">
      <c r="B4354" s="186"/>
    </row>
    <row r="4355" spans="2:2" x14ac:dyDescent="0.2">
      <c r="B4355" s="186"/>
    </row>
    <row r="4356" spans="2:2" x14ac:dyDescent="0.2">
      <c r="B4356" s="186"/>
    </row>
    <row r="4357" spans="2:2" x14ac:dyDescent="0.2">
      <c r="B4357" s="186"/>
    </row>
    <row r="4358" spans="2:2" x14ac:dyDescent="0.2">
      <c r="B4358" s="186"/>
    </row>
    <row r="4359" spans="2:2" x14ac:dyDescent="0.2">
      <c r="B4359" s="186"/>
    </row>
    <row r="4360" spans="2:2" x14ac:dyDescent="0.2">
      <c r="B4360" s="186"/>
    </row>
    <row r="4361" spans="2:2" x14ac:dyDescent="0.2">
      <c r="B4361" s="186"/>
    </row>
    <row r="4362" spans="2:2" x14ac:dyDescent="0.2">
      <c r="B4362" s="186"/>
    </row>
    <row r="4363" spans="2:2" x14ac:dyDescent="0.2">
      <c r="B4363" s="186"/>
    </row>
    <row r="4364" spans="2:2" x14ac:dyDescent="0.2">
      <c r="B4364" s="186"/>
    </row>
    <row r="4365" spans="2:2" x14ac:dyDescent="0.2">
      <c r="B4365" s="186"/>
    </row>
    <row r="4366" spans="2:2" x14ac:dyDescent="0.2">
      <c r="B4366" s="186"/>
    </row>
    <row r="4367" spans="2:2" x14ac:dyDescent="0.2">
      <c r="B4367" s="186"/>
    </row>
    <row r="4368" spans="2:2" x14ac:dyDescent="0.2">
      <c r="B4368" s="186"/>
    </row>
    <row r="4369" spans="2:2" x14ac:dyDescent="0.2">
      <c r="B4369" s="186"/>
    </row>
    <row r="4370" spans="2:2" x14ac:dyDescent="0.2">
      <c r="B4370" s="186"/>
    </row>
    <row r="4371" spans="2:2" x14ac:dyDescent="0.2">
      <c r="B4371" s="186"/>
    </row>
    <row r="4372" spans="2:2" x14ac:dyDescent="0.2">
      <c r="B4372" s="186"/>
    </row>
    <row r="4373" spans="2:2" x14ac:dyDescent="0.2">
      <c r="B4373" s="186"/>
    </row>
    <row r="4374" spans="2:2" x14ac:dyDescent="0.2">
      <c r="B4374" s="186"/>
    </row>
    <row r="4375" spans="2:2" x14ac:dyDescent="0.2">
      <c r="B4375" s="186"/>
    </row>
    <row r="4376" spans="2:2" x14ac:dyDescent="0.2">
      <c r="B4376" s="186"/>
    </row>
    <row r="4377" spans="2:2" x14ac:dyDescent="0.2">
      <c r="B4377" s="186"/>
    </row>
    <row r="4378" spans="2:2" x14ac:dyDescent="0.2">
      <c r="B4378" s="186"/>
    </row>
    <row r="4379" spans="2:2" x14ac:dyDescent="0.2">
      <c r="B4379" s="186"/>
    </row>
    <row r="4380" spans="2:2" x14ac:dyDescent="0.2">
      <c r="B4380" s="186"/>
    </row>
    <row r="4381" spans="2:2" x14ac:dyDescent="0.2">
      <c r="B4381" s="186"/>
    </row>
    <row r="4382" spans="2:2" x14ac:dyDescent="0.2">
      <c r="B4382" s="186"/>
    </row>
    <row r="4383" spans="2:2" x14ac:dyDescent="0.2">
      <c r="B4383" s="186"/>
    </row>
    <row r="4384" spans="2:2" x14ac:dyDescent="0.2">
      <c r="B4384" s="186"/>
    </row>
    <row r="4385" spans="2:2" x14ac:dyDescent="0.2">
      <c r="B4385" s="186"/>
    </row>
    <row r="4386" spans="2:2" x14ac:dyDescent="0.2">
      <c r="B4386" s="186"/>
    </row>
    <row r="4387" spans="2:2" x14ac:dyDescent="0.2">
      <c r="B4387" s="186"/>
    </row>
    <row r="4388" spans="2:2" x14ac:dyDescent="0.2">
      <c r="B4388" s="186"/>
    </row>
    <row r="4389" spans="2:2" x14ac:dyDescent="0.2">
      <c r="B4389" s="186"/>
    </row>
    <row r="4390" spans="2:2" x14ac:dyDescent="0.2">
      <c r="B4390" s="186"/>
    </row>
    <row r="4391" spans="2:2" x14ac:dyDescent="0.2">
      <c r="B4391" s="186"/>
    </row>
    <row r="4392" spans="2:2" x14ac:dyDescent="0.2">
      <c r="B4392" s="186"/>
    </row>
    <row r="4393" spans="2:2" x14ac:dyDescent="0.2">
      <c r="B4393" s="186"/>
    </row>
    <row r="4394" spans="2:2" x14ac:dyDescent="0.2">
      <c r="B4394" s="186"/>
    </row>
    <row r="4395" spans="2:2" x14ac:dyDescent="0.2">
      <c r="B4395" s="186"/>
    </row>
    <row r="4396" spans="2:2" x14ac:dyDescent="0.2">
      <c r="B4396" s="186"/>
    </row>
    <row r="4397" spans="2:2" x14ac:dyDescent="0.2">
      <c r="B4397" s="186"/>
    </row>
    <row r="4398" spans="2:2" x14ac:dyDescent="0.2">
      <c r="B4398" s="186"/>
    </row>
    <row r="4399" spans="2:2" x14ac:dyDescent="0.2">
      <c r="B4399" s="186"/>
    </row>
    <row r="4400" spans="2:2" x14ac:dyDescent="0.2">
      <c r="B4400" s="186"/>
    </row>
    <row r="4401" spans="2:2" x14ac:dyDescent="0.2">
      <c r="B4401" s="186"/>
    </row>
    <row r="4402" spans="2:2" x14ac:dyDescent="0.2">
      <c r="B4402" s="186"/>
    </row>
    <row r="4403" spans="2:2" x14ac:dyDescent="0.2">
      <c r="B4403" s="186"/>
    </row>
    <row r="4404" spans="2:2" x14ac:dyDescent="0.2">
      <c r="B4404" s="186"/>
    </row>
    <row r="4405" spans="2:2" x14ac:dyDescent="0.2">
      <c r="B4405" s="186"/>
    </row>
    <row r="4406" spans="2:2" x14ac:dyDescent="0.2">
      <c r="B4406" s="186"/>
    </row>
    <row r="4407" spans="2:2" x14ac:dyDescent="0.2">
      <c r="B4407" s="186"/>
    </row>
    <row r="4408" spans="2:2" x14ac:dyDescent="0.2">
      <c r="B4408" s="186"/>
    </row>
    <row r="4409" spans="2:2" x14ac:dyDescent="0.2">
      <c r="B4409" s="186"/>
    </row>
    <row r="4410" spans="2:2" x14ac:dyDescent="0.2">
      <c r="B4410" s="186"/>
    </row>
    <row r="4411" spans="2:2" x14ac:dyDescent="0.2">
      <c r="B4411" s="186"/>
    </row>
    <row r="4412" spans="2:2" x14ac:dyDescent="0.2">
      <c r="B4412" s="186"/>
    </row>
    <row r="4413" spans="2:2" x14ac:dyDescent="0.2">
      <c r="B4413" s="186"/>
    </row>
    <row r="4414" spans="2:2" x14ac:dyDescent="0.2">
      <c r="B4414" s="186"/>
    </row>
    <row r="4415" spans="2:2" x14ac:dyDescent="0.2">
      <c r="B4415" s="186"/>
    </row>
    <row r="4416" spans="2:2" x14ac:dyDescent="0.2">
      <c r="B4416" s="186"/>
    </row>
    <row r="4417" spans="2:2" x14ac:dyDescent="0.2">
      <c r="B4417" s="186"/>
    </row>
    <row r="4418" spans="2:2" x14ac:dyDescent="0.2">
      <c r="B4418" s="186"/>
    </row>
    <row r="4419" spans="2:2" x14ac:dyDescent="0.2">
      <c r="B4419" s="186"/>
    </row>
    <row r="4420" spans="2:2" x14ac:dyDescent="0.2">
      <c r="B4420" s="186"/>
    </row>
    <row r="4421" spans="2:2" x14ac:dyDescent="0.2">
      <c r="B4421" s="186"/>
    </row>
    <row r="4422" spans="2:2" x14ac:dyDescent="0.2">
      <c r="B4422" s="186"/>
    </row>
    <row r="4423" spans="2:2" x14ac:dyDescent="0.2">
      <c r="B4423" s="186"/>
    </row>
    <row r="4424" spans="2:2" x14ac:dyDescent="0.2">
      <c r="B4424" s="186"/>
    </row>
    <row r="4425" spans="2:2" x14ac:dyDescent="0.2">
      <c r="B4425" s="186"/>
    </row>
    <row r="4426" spans="2:2" x14ac:dyDescent="0.2">
      <c r="B4426" s="186"/>
    </row>
    <row r="4427" spans="2:2" x14ac:dyDescent="0.2">
      <c r="B4427" s="186"/>
    </row>
    <row r="4428" spans="2:2" x14ac:dyDescent="0.2">
      <c r="B4428" s="186"/>
    </row>
    <row r="4429" spans="2:2" x14ac:dyDescent="0.2">
      <c r="B4429" s="186"/>
    </row>
    <row r="4430" spans="2:2" x14ac:dyDescent="0.2">
      <c r="B4430" s="186"/>
    </row>
    <row r="4431" spans="2:2" x14ac:dyDescent="0.2">
      <c r="B4431" s="186"/>
    </row>
    <row r="4432" spans="2:2" x14ac:dyDescent="0.2">
      <c r="B4432" s="186"/>
    </row>
    <row r="4433" spans="2:2" x14ac:dyDescent="0.2">
      <c r="B4433" s="186"/>
    </row>
    <row r="4434" spans="2:2" x14ac:dyDescent="0.2">
      <c r="B4434" s="186"/>
    </row>
    <row r="4435" spans="2:2" x14ac:dyDescent="0.2">
      <c r="B4435" s="186"/>
    </row>
    <row r="4436" spans="2:2" x14ac:dyDescent="0.2">
      <c r="B4436" s="186"/>
    </row>
    <row r="4437" spans="2:2" x14ac:dyDescent="0.2">
      <c r="B4437" s="186"/>
    </row>
    <row r="4438" spans="2:2" x14ac:dyDescent="0.2">
      <c r="B4438" s="186"/>
    </row>
    <row r="4439" spans="2:2" x14ac:dyDescent="0.2">
      <c r="B4439" s="186"/>
    </row>
    <row r="4440" spans="2:2" x14ac:dyDescent="0.2">
      <c r="B4440" s="186"/>
    </row>
    <row r="4441" spans="2:2" x14ac:dyDescent="0.2">
      <c r="B4441" s="186"/>
    </row>
    <row r="4442" spans="2:2" x14ac:dyDescent="0.2">
      <c r="B4442" s="186"/>
    </row>
    <row r="4443" spans="2:2" x14ac:dyDescent="0.2">
      <c r="B4443" s="186"/>
    </row>
    <row r="4444" spans="2:2" x14ac:dyDescent="0.2">
      <c r="B4444" s="186"/>
    </row>
    <row r="4445" spans="2:2" x14ac:dyDescent="0.2">
      <c r="B4445" s="186"/>
    </row>
    <row r="4446" spans="2:2" x14ac:dyDescent="0.2">
      <c r="B4446" s="186"/>
    </row>
    <row r="4447" spans="2:2" x14ac:dyDescent="0.2">
      <c r="B4447" s="186"/>
    </row>
    <row r="4448" spans="2:2" x14ac:dyDescent="0.2">
      <c r="B4448" s="186"/>
    </row>
    <row r="4449" spans="2:2" x14ac:dyDescent="0.2">
      <c r="B4449" s="186"/>
    </row>
    <row r="4450" spans="2:2" x14ac:dyDescent="0.2">
      <c r="B4450" s="186"/>
    </row>
    <row r="4451" spans="2:2" x14ac:dyDescent="0.2">
      <c r="B4451" s="186"/>
    </row>
    <row r="4452" spans="2:2" x14ac:dyDescent="0.2">
      <c r="B4452" s="186"/>
    </row>
    <row r="4453" spans="2:2" x14ac:dyDescent="0.2">
      <c r="B4453" s="186"/>
    </row>
    <row r="4454" spans="2:2" x14ac:dyDescent="0.2">
      <c r="B4454" s="186"/>
    </row>
    <row r="4455" spans="2:2" x14ac:dyDescent="0.2">
      <c r="B4455" s="186"/>
    </row>
    <row r="4456" spans="2:2" x14ac:dyDescent="0.2">
      <c r="B4456" s="186"/>
    </row>
    <row r="4457" spans="2:2" x14ac:dyDescent="0.2">
      <c r="B4457" s="186"/>
    </row>
    <row r="4458" spans="2:2" x14ac:dyDescent="0.2">
      <c r="B4458" s="186"/>
    </row>
    <row r="4459" spans="2:2" x14ac:dyDescent="0.2">
      <c r="B4459" s="186"/>
    </row>
    <row r="4460" spans="2:2" x14ac:dyDescent="0.2">
      <c r="B4460" s="186"/>
    </row>
    <row r="4461" spans="2:2" x14ac:dyDescent="0.2">
      <c r="B4461" s="186"/>
    </row>
    <row r="4462" spans="2:2" x14ac:dyDescent="0.2">
      <c r="B4462" s="186"/>
    </row>
    <row r="4463" spans="2:2" x14ac:dyDescent="0.2">
      <c r="B4463" s="186"/>
    </row>
    <row r="4464" spans="2:2" x14ac:dyDescent="0.2">
      <c r="B4464" s="186"/>
    </row>
    <row r="4465" spans="2:2" x14ac:dyDescent="0.2">
      <c r="B4465" s="186"/>
    </row>
    <row r="4466" spans="2:2" x14ac:dyDescent="0.2">
      <c r="B4466" s="186"/>
    </row>
    <row r="4467" spans="2:2" x14ac:dyDescent="0.2">
      <c r="B4467" s="186"/>
    </row>
    <row r="4468" spans="2:2" x14ac:dyDescent="0.2">
      <c r="B4468" s="186"/>
    </row>
    <row r="4469" spans="2:2" x14ac:dyDescent="0.2">
      <c r="B4469" s="186"/>
    </row>
    <row r="4470" spans="2:2" x14ac:dyDescent="0.2">
      <c r="B4470" s="186"/>
    </row>
    <row r="4471" spans="2:2" x14ac:dyDescent="0.2">
      <c r="B4471" s="186"/>
    </row>
    <row r="4472" spans="2:2" x14ac:dyDescent="0.2">
      <c r="B4472" s="186"/>
    </row>
    <row r="4473" spans="2:2" x14ac:dyDescent="0.2">
      <c r="B4473" s="186"/>
    </row>
    <row r="4474" spans="2:2" x14ac:dyDescent="0.2">
      <c r="B4474" s="186"/>
    </row>
    <row r="4475" spans="2:2" x14ac:dyDescent="0.2">
      <c r="B4475" s="186"/>
    </row>
    <row r="4476" spans="2:2" x14ac:dyDescent="0.2">
      <c r="B4476" s="186"/>
    </row>
    <row r="4477" spans="2:2" x14ac:dyDescent="0.2">
      <c r="B4477" s="186"/>
    </row>
    <row r="4478" spans="2:2" x14ac:dyDescent="0.2">
      <c r="B4478" s="186"/>
    </row>
    <row r="4479" spans="2:2" x14ac:dyDescent="0.2">
      <c r="B4479" s="186"/>
    </row>
    <row r="4480" spans="2:2" x14ac:dyDescent="0.2">
      <c r="B4480" s="186"/>
    </row>
    <row r="4481" spans="2:2" x14ac:dyDescent="0.2">
      <c r="B4481" s="186"/>
    </row>
    <row r="4482" spans="2:2" x14ac:dyDescent="0.2">
      <c r="B4482" s="186"/>
    </row>
    <row r="4483" spans="2:2" x14ac:dyDescent="0.2">
      <c r="B4483" s="186"/>
    </row>
    <row r="4484" spans="2:2" x14ac:dyDescent="0.2">
      <c r="B4484" s="186"/>
    </row>
    <row r="4485" spans="2:2" x14ac:dyDescent="0.2">
      <c r="B4485" s="186"/>
    </row>
    <row r="4486" spans="2:2" x14ac:dyDescent="0.2">
      <c r="B4486" s="186"/>
    </row>
    <row r="4487" spans="2:2" x14ac:dyDescent="0.2">
      <c r="B4487" s="186"/>
    </row>
    <row r="4488" spans="2:2" x14ac:dyDescent="0.2">
      <c r="B4488" s="186"/>
    </row>
    <row r="4489" spans="2:2" x14ac:dyDescent="0.2">
      <c r="B4489" s="186"/>
    </row>
    <row r="4490" spans="2:2" x14ac:dyDescent="0.2">
      <c r="B4490" s="186"/>
    </row>
    <row r="4491" spans="2:2" x14ac:dyDescent="0.2">
      <c r="B4491" s="186"/>
    </row>
    <row r="4492" spans="2:2" x14ac:dyDescent="0.2">
      <c r="B4492" s="186"/>
    </row>
    <row r="4493" spans="2:2" x14ac:dyDescent="0.2">
      <c r="B4493" s="186"/>
    </row>
    <row r="4494" spans="2:2" x14ac:dyDescent="0.2">
      <c r="B4494" s="186"/>
    </row>
    <row r="4495" spans="2:2" x14ac:dyDescent="0.2">
      <c r="B4495" s="186"/>
    </row>
    <row r="4496" spans="2:2" x14ac:dyDescent="0.2">
      <c r="B4496" s="186"/>
    </row>
    <row r="4497" spans="2:2" x14ac:dyDescent="0.2">
      <c r="B4497" s="186"/>
    </row>
    <row r="4498" spans="2:2" x14ac:dyDescent="0.2">
      <c r="B4498" s="186"/>
    </row>
    <row r="4499" spans="2:2" x14ac:dyDescent="0.2">
      <c r="B4499" s="186"/>
    </row>
    <row r="4500" spans="2:2" x14ac:dyDescent="0.2">
      <c r="B4500" s="186"/>
    </row>
    <row r="4501" spans="2:2" x14ac:dyDescent="0.2">
      <c r="B4501" s="186"/>
    </row>
    <row r="4502" spans="2:2" x14ac:dyDescent="0.2">
      <c r="B4502" s="186"/>
    </row>
    <row r="4503" spans="2:2" x14ac:dyDescent="0.2">
      <c r="B4503" s="186"/>
    </row>
    <row r="4504" spans="2:2" x14ac:dyDescent="0.2">
      <c r="B4504" s="186"/>
    </row>
    <row r="4505" spans="2:2" x14ac:dyDescent="0.2">
      <c r="B4505" s="186"/>
    </row>
    <row r="4506" spans="2:2" x14ac:dyDescent="0.2">
      <c r="B4506" s="186"/>
    </row>
    <row r="4507" spans="2:2" x14ac:dyDescent="0.2">
      <c r="B4507" s="186"/>
    </row>
    <row r="4508" spans="2:2" x14ac:dyDescent="0.2">
      <c r="B4508" s="186"/>
    </row>
    <row r="4509" spans="2:2" x14ac:dyDescent="0.2">
      <c r="B4509" s="186"/>
    </row>
    <row r="4510" spans="2:2" x14ac:dyDescent="0.2">
      <c r="B4510" s="186"/>
    </row>
    <row r="4511" spans="2:2" x14ac:dyDescent="0.2">
      <c r="B4511" s="186"/>
    </row>
    <row r="4512" spans="2:2" x14ac:dyDescent="0.2">
      <c r="B4512" s="186"/>
    </row>
    <row r="4513" spans="2:2" x14ac:dyDescent="0.2">
      <c r="B4513" s="186"/>
    </row>
    <row r="4514" spans="2:2" x14ac:dyDescent="0.2">
      <c r="B4514" s="186"/>
    </row>
    <row r="4515" spans="2:2" x14ac:dyDescent="0.2">
      <c r="B4515" s="186"/>
    </row>
    <row r="4516" spans="2:2" x14ac:dyDescent="0.2">
      <c r="B4516" s="186"/>
    </row>
    <row r="4517" spans="2:2" x14ac:dyDescent="0.2">
      <c r="B4517" s="186"/>
    </row>
    <row r="4518" spans="2:2" x14ac:dyDescent="0.2">
      <c r="B4518" s="186"/>
    </row>
    <row r="4519" spans="2:2" x14ac:dyDescent="0.2">
      <c r="B4519" s="186"/>
    </row>
    <row r="4520" spans="2:2" x14ac:dyDescent="0.2">
      <c r="B4520" s="186"/>
    </row>
    <row r="4521" spans="2:2" x14ac:dyDescent="0.2">
      <c r="B4521" s="186"/>
    </row>
    <row r="4522" spans="2:2" x14ac:dyDescent="0.2">
      <c r="B4522" s="186"/>
    </row>
    <row r="4523" spans="2:2" x14ac:dyDescent="0.2">
      <c r="B4523" s="186"/>
    </row>
    <row r="4524" spans="2:2" x14ac:dyDescent="0.2">
      <c r="B4524" s="186"/>
    </row>
    <row r="4525" spans="2:2" x14ac:dyDescent="0.2">
      <c r="B4525" s="186"/>
    </row>
    <row r="4526" spans="2:2" x14ac:dyDescent="0.2">
      <c r="B4526" s="186"/>
    </row>
    <row r="4527" spans="2:2" x14ac:dyDescent="0.2">
      <c r="B4527" s="186"/>
    </row>
    <row r="4528" spans="2:2" x14ac:dyDescent="0.2">
      <c r="B4528" s="186"/>
    </row>
    <row r="4529" spans="2:2" x14ac:dyDescent="0.2">
      <c r="B4529" s="186"/>
    </row>
    <row r="4530" spans="2:2" x14ac:dyDescent="0.2">
      <c r="B4530" s="186"/>
    </row>
    <row r="4531" spans="2:2" x14ac:dyDescent="0.2">
      <c r="B4531" s="186"/>
    </row>
    <row r="4532" spans="2:2" x14ac:dyDescent="0.2">
      <c r="B4532" s="186"/>
    </row>
    <row r="4533" spans="2:2" x14ac:dyDescent="0.2">
      <c r="B4533" s="186"/>
    </row>
    <row r="4534" spans="2:2" x14ac:dyDescent="0.2">
      <c r="B4534" s="186"/>
    </row>
    <row r="4535" spans="2:2" x14ac:dyDescent="0.2">
      <c r="B4535" s="186"/>
    </row>
    <row r="4536" spans="2:2" x14ac:dyDescent="0.2">
      <c r="B4536" s="186"/>
    </row>
    <row r="4537" spans="2:2" x14ac:dyDescent="0.2">
      <c r="B4537" s="186"/>
    </row>
    <row r="4538" spans="2:2" x14ac:dyDescent="0.2">
      <c r="B4538" s="186"/>
    </row>
    <row r="4539" spans="2:2" x14ac:dyDescent="0.2">
      <c r="B4539" s="186"/>
    </row>
    <row r="4540" spans="2:2" x14ac:dyDescent="0.2">
      <c r="B4540" s="186"/>
    </row>
    <row r="4541" spans="2:2" x14ac:dyDescent="0.2">
      <c r="B4541" s="186"/>
    </row>
    <row r="4542" spans="2:2" x14ac:dyDescent="0.2">
      <c r="B4542" s="186"/>
    </row>
    <row r="4543" spans="2:2" x14ac:dyDescent="0.2">
      <c r="B4543" s="186"/>
    </row>
    <row r="4544" spans="2:2" x14ac:dyDescent="0.2">
      <c r="B4544" s="186"/>
    </row>
    <row r="4545" spans="2:2" x14ac:dyDescent="0.2">
      <c r="B4545" s="186"/>
    </row>
    <row r="4546" spans="2:2" x14ac:dyDescent="0.2">
      <c r="B4546" s="186"/>
    </row>
    <row r="4547" spans="2:2" x14ac:dyDescent="0.2">
      <c r="B4547" s="186"/>
    </row>
    <row r="4548" spans="2:2" x14ac:dyDescent="0.2">
      <c r="B4548" s="186"/>
    </row>
    <row r="4549" spans="2:2" x14ac:dyDescent="0.2">
      <c r="B4549" s="186"/>
    </row>
    <row r="4550" spans="2:2" x14ac:dyDescent="0.2">
      <c r="B4550" s="186"/>
    </row>
    <row r="4551" spans="2:2" x14ac:dyDescent="0.2">
      <c r="B4551" s="186"/>
    </row>
    <row r="4552" spans="2:2" x14ac:dyDescent="0.2">
      <c r="B4552" s="186"/>
    </row>
    <row r="4553" spans="2:2" x14ac:dyDescent="0.2">
      <c r="B4553" s="186"/>
    </row>
    <row r="4554" spans="2:2" x14ac:dyDescent="0.2">
      <c r="B4554" s="186"/>
    </row>
    <row r="4555" spans="2:2" x14ac:dyDescent="0.2">
      <c r="B4555" s="186"/>
    </row>
    <row r="4556" spans="2:2" x14ac:dyDescent="0.2">
      <c r="B4556" s="186"/>
    </row>
    <row r="4557" spans="2:2" x14ac:dyDescent="0.2">
      <c r="B4557" s="186"/>
    </row>
    <row r="4558" spans="2:2" x14ac:dyDescent="0.2">
      <c r="B4558" s="186"/>
    </row>
    <row r="4559" spans="2:2" x14ac:dyDescent="0.2">
      <c r="B4559" s="186"/>
    </row>
    <row r="4560" spans="2:2" x14ac:dyDescent="0.2">
      <c r="B4560" s="186"/>
    </row>
    <row r="4561" spans="2:2" x14ac:dyDescent="0.2">
      <c r="B4561" s="186"/>
    </row>
    <row r="4562" spans="2:2" x14ac:dyDescent="0.2">
      <c r="B4562" s="186"/>
    </row>
    <row r="4563" spans="2:2" x14ac:dyDescent="0.2">
      <c r="B4563" s="186"/>
    </row>
    <row r="4564" spans="2:2" x14ac:dyDescent="0.2">
      <c r="B4564" s="186"/>
    </row>
    <row r="4565" spans="2:2" x14ac:dyDescent="0.2">
      <c r="B4565" s="186"/>
    </row>
    <row r="4566" spans="2:2" x14ac:dyDescent="0.2">
      <c r="B4566" s="186"/>
    </row>
    <row r="4567" spans="2:2" x14ac:dyDescent="0.2">
      <c r="B4567" s="186"/>
    </row>
    <row r="4568" spans="2:2" x14ac:dyDescent="0.2">
      <c r="B4568" s="186"/>
    </row>
    <row r="4569" spans="2:2" x14ac:dyDescent="0.2">
      <c r="B4569" s="186"/>
    </row>
    <row r="4570" spans="2:2" x14ac:dyDescent="0.2">
      <c r="B4570" s="186"/>
    </row>
    <row r="4571" spans="2:2" x14ac:dyDescent="0.2">
      <c r="B4571" s="186"/>
    </row>
    <row r="4572" spans="2:2" x14ac:dyDescent="0.2">
      <c r="B4572" s="186"/>
    </row>
    <row r="4573" spans="2:2" x14ac:dyDescent="0.2">
      <c r="B4573" s="186"/>
    </row>
    <row r="4574" spans="2:2" x14ac:dyDescent="0.2">
      <c r="B4574" s="186"/>
    </row>
    <row r="4575" spans="2:2" x14ac:dyDescent="0.2">
      <c r="B4575" s="186"/>
    </row>
    <row r="4576" spans="2:2" x14ac:dyDescent="0.2">
      <c r="B4576" s="186"/>
    </row>
    <row r="4577" spans="2:2" x14ac:dyDescent="0.2">
      <c r="B4577" s="186"/>
    </row>
    <row r="4578" spans="2:2" x14ac:dyDescent="0.2">
      <c r="B4578" s="186"/>
    </row>
    <row r="4579" spans="2:2" x14ac:dyDescent="0.2">
      <c r="B4579" s="186"/>
    </row>
    <row r="4580" spans="2:2" x14ac:dyDescent="0.2">
      <c r="B4580" s="186"/>
    </row>
    <row r="4581" spans="2:2" x14ac:dyDescent="0.2">
      <c r="B4581" s="186"/>
    </row>
    <row r="4582" spans="2:2" x14ac:dyDescent="0.2">
      <c r="B4582" s="186"/>
    </row>
    <row r="4583" spans="2:2" x14ac:dyDescent="0.2">
      <c r="B4583" s="186"/>
    </row>
    <row r="4584" spans="2:2" x14ac:dyDescent="0.2">
      <c r="B4584" s="186"/>
    </row>
    <row r="4585" spans="2:2" x14ac:dyDescent="0.2">
      <c r="B4585" s="186"/>
    </row>
    <row r="4586" spans="2:2" x14ac:dyDescent="0.2">
      <c r="B4586" s="186"/>
    </row>
    <row r="4587" spans="2:2" x14ac:dyDescent="0.2">
      <c r="B4587" s="186"/>
    </row>
    <row r="4588" spans="2:2" x14ac:dyDescent="0.2">
      <c r="B4588" s="186"/>
    </row>
    <row r="4589" spans="2:2" x14ac:dyDescent="0.2">
      <c r="B4589" s="186"/>
    </row>
    <row r="4590" spans="2:2" x14ac:dyDescent="0.2">
      <c r="B4590" s="186"/>
    </row>
    <row r="4591" spans="2:2" x14ac:dyDescent="0.2">
      <c r="B4591" s="186"/>
    </row>
    <row r="4592" spans="2:2" x14ac:dyDescent="0.2">
      <c r="B4592" s="186"/>
    </row>
    <row r="4593" spans="2:2" x14ac:dyDescent="0.2">
      <c r="B4593" s="186"/>
    </row>
    <row r="4594" spans="2:2" x14ac:dyDescent="0.2">
      <c r="B4594" s="186"/>
    </row>
    <row r="4595" spans="2:2" x14ac:dyDescent="0.2">
      <c r="B4595" s="186"/>
    </row>
    <row r="4596" spans="2:2" x14ac:dyDescent="0.2">
      <c r="B4596" s="186"/>
    </row>
    <row r="4597" spans="2:2" x14ac:dyDescent="0.2">
      <c r="B4597" s="186"/>
    </row>
    <row r="4598" spans="2:2" x14ac:dyDescent="0.2">
      <c r="B4598" s="186"/>
    </row>
    <row r="4599" spans="2:2" x14ac:dyDescent="0.2">
      <c r="B4599" s="186"/>
    </row>
    <row r="4600" spans="2:2" x14ac:dyDescent="0.2">
      <c r="B4600" s="186"/>
    </row>
    <row r="4601" spans="2:2" x14ac:dyDescent="0.2">
      <c r="B4601" s="186"/>
    </row>
    <row r="4602" spans="2:2" x14ac:dyDescent="0.2">
      <c r="B4602" s="186"/>
    </row>
    <row r="4603" spans="2:2" x14ac:dyDescent="0.2">
      <c r="B4603" s="186"/>
    </row>
    <row r="4604" spans="2:2" x14ac:dyDescent="0.2">
      <c r="B4604" s="186"/>
    </row>
    <row r="4605" spans="2:2" x14ac:dyDescent="0.2">
      <c r="B4605" s="186"/>
    </row>
    <row r="4606" spans="2:2" x14ac:dyDescent="0.2">
      <c r="B4606" s="186"/>
    </row>
    <row r="4607" spans="2:2" x14ac:dyDescent="0.2">
      <c r="B4607" s="186"/>
    </row>
    <row r="4608" spans="2:2" x14ac:dyDescent="0.2">
      <c r="B4608" s="186"/>
    </row>
    <row r="4609" spans="2:2" x14ac:dyDescent="0.2">
      <c r="B4609" s="186"/>
    </row>
    <row r="4610" spans="2:2" x14ac:dyDescent="0.2">
      <c r="B4610" s="186"/>
    </row>
    <row r="4611" spans="2:2" x14ac:dyDescent="0.2">
      <c r="B4611" s="186"/>
    </row>
    <row r="4612" spans="2:2" x14ac:dyDescent="0.2">
      <c r="B4612" s="186"/>
    </row>
    <row r="4613" spans="2:2" x14ac:dyDescent="0.2">
      <c r="B4613" s="186"/>
    </row>
    <row r="4614" spans="2:2" x14ac:dyDescent="0.2">
      <c r="B4614" s="186"/>
    </row>
    <row r="4615" spans="2:2" x14ac:dyDescent="0.2">
      <c r="B4615" s="186"/>
    </row>
    <row r="4616" spans="2:2" x14ac:dyDescent="0.2">
      <c r="B4616" s="186"/>
    </row>
    <row r="4617" spans="2:2" x14ac:dyDescent="0.2">
      <c r="B4617" s="186"/>
    </row>
    <row r="4618" spans="2:2" x14ac:dyDescent="0.2">
      <c r="B4618" s="186"/>
    </row>
    <row r="4619" spans="2:2" x14ac:dyDescent="0.2">
      <c r="B4619" s="186"/>
    </row>
    <row r="4620" spans="2:2" x14ac:dyDescent="0.2">
      <c r="B4620" s="186"/>
    </row>
    <row r="4621" spans="2:2" x14ac:dyDescent="0.2">
      <c r="B4621" s="186"/>
    </row>
    <row r="4622" spans="2:2" x14ac:dyDescent="0.2">
      <c r="B4622" s="186"/>
    </row>
    <row r="4623" spans="2:2" x14ac:dyDescent="0.2">
      <c r="B4623" s="186"/>
    </row>
    <row r="4624" spans="2:2" x14ac:dyDescent="0.2">
      <c r="B4624" s="186"/>
    </row>
    <row r="4625" spans="2:2" x14ac:dyDescent="0.2">
      <c r="B4625" s="186"/>
    </row>
    <row r="4626" spans="2:2" x14ac:dyDescent="0.2">
      <c r="B4626" s="186"/>
    </row>
    <row r="4627" spans="2:2" x14ac:dyDescent="0.2">
      <c r="B4627" s="186"/>
    </row>
    <row r="4628" spans="2:2" x14ac:dyDescent="0.2">
      <c r="B4628" s="186"/>
    </row>
    <row r="4629" spans="2:2" x14ac:dyDescent="0.2">
      <c r="B4629" s="186"/>
    </row>
    <row r="4630" spans="2:2" x14ac:dyDescent="0.2">
      <c r="B4630" s="186"/>
    </row>
    <row r="4631" spans="2:2" x14ac:dyDescent="0.2">
      <c r="B4631" s="186"/>
    </row>
    <row r="4632" spans="2:2" x14ac:dyDescent="0.2">
      <c r="B4632" s="186"/>
    </row>
    <row r="4633" spans="2:2" x14ac:dyDescent="0.2">
      <c r="B4633" s="186"/>
    </row>
    <row r="4634" spans="2:2" x14ac:dyDescent="0.2">
      <c r="B4634" s="186"/>
    </row>
    <row r="4635" spans="2:2" x14ac:dyDescent="0.2">
      <c r="B4635" s="186"/>
    </row>
    <row r="4636" spans="2:2" x14ac:dyDescent="0.2">
      <c r="B4636" s="186"/>
    </row>
    <row r="4637" spans="2:2" x14ac:dyDescent="0.2">
      <c r="B4637" s="186"/>
    </row>
    <row r="4638" spans="2:2" x14ac:dyDescent="0.2">
      <c r="B4638" s="186"/>
    </row>
    <row r="4639" spans="2:2" x14ac:dyDescent="0.2">
      <c r="B4639" s="186"/>
    </row>
    <row r="4640" spans="2:2" x14ac:dyDescent="0.2">
      <c r="B4640" s="186"/>
    </row>
    <row r="4641" spans="2:2" x14ac:dyDescent="0.2">
      <c r="B4641" s="186"/>
    </row>
    <row r="4642" spans="2:2" x14ac:dyDescent="0.2">
      <c r="B4642" s="186"/>
    </row>
    <row r="4643" spans="2:2" x14ac:dyDescent="0.2">
      <c r="B4643" s="186"/>
    </row>
    <row r="4644" spans="2:2" x14ac:dyDescent="0.2">
      <c r="B4644" s="186"/>
    </row>
    <row r="4645" spans="2:2" x14ac:dyDescent="0.2">
      <c r="B4645" s="186"/>
    </row>
    <row r="4646" spans="2:2" x14ac:dyDescent="0.2">
      <c r="B4646" s="186"/>
    </row>
    <row r="4647" spans="2:2" x14ac:dyDescent="0.2">
      <c r="B4647" s="186"/>
    </row>
    <row r="4648" spans="2:2" x14ac:dyDescent="0.2">
      <c r="B4648" s="186"/>
    </row>
    <row r="4649" spans="2:2" x14ac:dyDescent="0.2">
      <c r="B4649" s="186"/>
    </row>
    <row r="4650" spans="2:2" x14ac:dyDescent="0.2">
      <c r="B4650" s="186"/>
    </row>
    <row r="4651" spans="2:2" x14ac:dyDescent="0.2">
      <c r="B4651" s="186"/>
    </row>
    <row r="4652" spans="2:2" x14ac:dyDescent="0.2">
      <c r="B4652" s="186"/>
    </row>
    <row r="4653" spans="2:2" x14ac:dyDescent="0.2">
      <c r="B4653" s="186"/>
    </row>
    <row r="4654" spans="2:2" x14ac:dyDescent="0.2">
      <c r="B4654" s="186"/>
    </row>
    <row r="4655" spans="2:2" x14ac:dyDescent="0.2">
      <c r="B4655" s="186"/>
    </row>
    <row r="4656" spans="2:2" x14ac:dyDescent="0.2">
      <c r="B4656" s="186"/>
    </row>
    <row r="4657" spans="2:2" x14ac:dyDescent="0.2">
      <c r="B4657" s="186"/>
    </row>
    <row r="4658" spans="2:2" x14ac:dyDescent="0.2">
      <c r="B4658" s="186"/>
    </row>
    <row r="4659" spans="2:2" x14ac:dyDescent="0.2">
      <c r="B4659" s="186"/>
    </row>
    <row r="4660" spans="2:2" x14ac:dyDescent="0.2">
      <c r="B4660" s="186"/>
    </row>
    <row r="4661" spans="2:2" x14ac:dyDescent="0.2">
      <c r="B4661" s="186"/>
    </row>
    <row r="4662" spans="2:2" x14ac:dyDescent="0.2">
      <c r="B4662" s="186"/>
    </row>
    <row r="4663" spans="2:2" x14ac:dyDescent="0.2">
      <c r="B4663" s="186"/>
    </row>
    <row r="4664" spans="2:2" x14ac:dyDescent="0.2">
      <c r="B4664" s="186"/>
    </row>
    <row r="4665" spans="2:2" x14ac:dyDescent="0.2">
      <c r="B4665" s="186"/>
    </row>
    <row r="4666" spans="2:2" x14ac:dyDescent="0.2">
      <c r="B4666" s="186"/>
    </row>
    <row r="4667" spans="2:2" x14ac:dyDescent="0.2">
      <c r="B4667" s="186"/>
    </row>
    <row r="4668" spans="2:2" x14ac:dyDescent="0.2">
      <c r="B4668" s="186"/>
    </row>
    <row r="4669" spans="2:2" x14ac:dyDescent="0.2">
      <c r="B4669" s="186"/>
    </row>
    <row r="4670" spans="2:2" x14ac:dyDescent="0.2">
      <c r="B4670" s="186"/>
    </row>
    <row r="4671" spans="2:2" x14ac:dyDescent="0.2">
      <c r="B4671" s="186"/>
    </row>
    <row r="4672" spans="2:2" x14ac:dyDescent="0.2">
      <c r="B4672" s="186"/>
    </row>
    <row r="4673" spans="2:2" x14ac:dyDescent="0.2">
      <c r="B4673" s="186"/>
    </row>
    <row r="4674" spans="2:2" x14ac:dyDescent="0.2">
      <c r="B4674" s="186"/>
    </row>
    <row r="4675" spans="2:2" x14ac:dyDescent="0.2">
      <c r="B4675" s="186"/>
    </row>
    <row r="4676" spans="2:2" x14ac:dyDescent="0.2">
      <c r="B4676" s="186"/>
    </row>
    <row r="4677" spans="2:2" x14ac:dyDescent="0.2">
      <c r="B4677" s="186"/>
    </row>
    <row r="4678" spans="2:2" x14ac:dyDescent="0.2">
      <c r="B4678" s="186"/>
    </row>
    <row r="4679" spans="2:2" x14ac:dyDescent="0.2">
      <c r="B4679" s="186"/>
    </row>
    <row r="4680" spans="2:2" x14ac:dyDescent="0.2">
      <c r="B4680" s="186"/>
    </row>
    <row r="4681" spans="2:2" x14ac:dyDescent="0.2">
      <c r="B4681" s="186"/>
    </row>
    <row r="4682" spans="2:2" x14ac:dyDescent="0.2">
      <c r="B4682" s="186"/>
    </row>
    <row r="4683" spans="2:2" x14ac:dyDescent="0.2">
      <c r="B4683" s="186"/>
    </row>
    <row r="4684" spans="2:2" x14ac:dyDescent="0.2">
      <c r="B4684" s="186"/>
    </row>
    <row r="4685" spans="2:2" x14ac:dyDescent="0.2">
      <c r="B4685" s="186"/>
    </row>
    <row r="4686" spans="2:2" x14ac:dyDescent="0.2">
      <c r="B4686" s="186"/>
    </row>
    <row r="4687" spans="2:2" x14ac:dyDescent="0.2">
      <c r="B4687" s="186"/>
    </row>
    <row r="4688" spans="2:2" x14ac:dyDescent="0.2">
      <c r="B4688" s="186"/>
    </row>
    <row r="4689" spans="2:2" x14ac:dyDescent="0.2">
      <c r="B4689" s="186"/>
    </row>
    <row r="4690" spans="2:2" x14ac:dyDescent="0.2">
      <c r="B4690" s="186"/>
    </row>
    <row r="4691" spans="2:2" x14ac:dyDescent="0.2">
      <c r="B4691" s="186"/>
    </row>
    <row r="4692" spans="2:2" x14ac:dyDescent="0.2">
      <c r="B4692" s="186"/>
    </row>
    <row r="4693" spans="2:2" x14ac:dyDescent="0.2">
      <c r="B4693" s="186"/>
    </row>
    <row r="4694" spans="2:2" x14ac:dyDescent="0.2">
      <c r="B4694" s="186"/>
    </row>
    <row r="4695" spans="2:2" x14ac:dyDescent="0.2">
      <c r="B4695" s="186"/>
    </row>
    <row r="4696" spans="2:2" x14ac:dyDescent="0.2">
      <c r="B4696" s="186"/>
    </row>
    <row r="4697" spans="2:2" x14ac:dyDescent="0.2">
      <c r="B4697" s="186"/>
    </row>
    <row r="4698" spans="2:2" x14ac:dyDescent="0.2">
      <c r="B4698" s="186"/>
    </row>
    <row r="4699" spans="2:2" x14ac:dyDescent="0.2">
      <c r="B4699" s="186"/>
    </row>
    <row r="4700" spans="2:2" x14ac:dyDescent="0.2">
      <c r="B4700" s="186"/>
    </row>
    <row r="4701" spans="2:2" x14ac:dyDescent="0.2">
      <c r="B4701" s="186"/>
    </row>
    <row r="4702" spans="2:2" x14ac:dyDescent="0.2">
      <c r="B4702" s="186"/>
    </row>
    <row r="4703" spans="2:2" x14ac:dyDescent="0.2">
      <c r="B4703" s="186"/>
    </row>
    <row r="4704" spans="2:2" x14ac:dyDescent="0.2">
      <c r="B4704" s="186"/>
    </row>
    <row r="4705" spans="2:2" x14ac:dyDescent="0.2">
      <c r="B4705" s="186"/>
    </row>
    <row r="4706" spans="2:2" x14ac:dyDescent="0.2">
      <c r="B4706" s="186"/>
    </row>
    <row r="4707" spans="2:2" x14ac:dyDescent="0.2">
      <c r="B4707" s="186"/>
    </row>
    <row r="4708" spans="2:2" x14ac:dyDescent="0.2">
      <c r="B4708" s="186"/>
    </row>
    <row r="4709" spans="2:2" x14ac:dyDescent="0.2">
      <c r="B4709" s="186"/>
    </row>
    <row r="4710" spans="2:2" x14ac:dyDescent="0.2">
      <c r="B4710" s="186"/>
    </row>
    <row r="4711" spans="2:2" x14ac:dyDescent="0.2">
      <c r="B4711" s="186"/>
    </row>
    <row r="4712" spans="2:2" x14ac:dyDescent="0.2">
      <c r="B4712" s="186"/>
    </row>
    <row r="4713" spans="2:2" x14ac:dyDescent="0.2">
      <c r="B4713" s="186"/>
    </row>
    <row r="4714" spans="2:2" x14ac:dyDescent="0.2">
      <c r="B4714" s="186"/>
    </row>
    <row r="4715" spans="2:2" x14ac:dyDescent="0.2">
      <c r="B4715" s="186"/>
    </row>
    <row r="4716" spans="2:2" x14ac:dyDescent="0.2">
      <c r="B4716" s="186"/>
    </row>
    <row r="4717" spans="2:2" x14ac:dyDescent="0.2">
      <c r="B4717" s="186"/>
    </row>
    <row r="4718" spans="2:2" x14ac:dyDescent="0.2">
      <c r="B4718" s="186"/>
    </row>
    <row r="4719" spans="2:2" x14ac:dyDescent="0.2">
      <c r="B4719" s="186"/>
    </row>
    <row r="4720" spans="2:2" x14ac:dyDescent="0.2">
      <c r="B4720" s="186"/>
    </row>
    <row r="4721" spans="2:2" x14ac:dyDescent="0.2">
      <c r="B4721" s="186"/>
    </row>
    <row r="4722" spans="2:2" x14ac:dyDescent="0.2">
      <c r="B4722" s="186"/>
    </row>
    <row r="4723" spans="2:2" x14ac:dyDescent="0.2">
      <c r="B4723" s="186"/>
    </row>
    <row r="4724" spans="2:2" x14ac:dyDescent="0.2">
      <c r="B4724" s="186"/>
    </row>
    <row r="4725" spans="2:2" x14ac:dyDescent="0.2">
      <c r="B4725" s="186"/>
    </row>
    <row r="4726" spans="2:2" x14ac:dyDescent="0.2">
      <c r="B4726" s="186"/>
    </row>
    <row r="4727" spans="2:2" x14ac:dyDescent="0.2">
      <c r="B4727" s="186"/>
    </row>
    <row r="4728" spans="2:2" x14ac:dyDescent="0.2">
      <c r="B4728" s="186"/>
    </row>
    <row r="4729" spans="2:2" x14ac:dyDescent="0.2">
      <c r="B4729" s="186"/>
    </row>
    <row r="4730" spans="2:2" x14ac:dyDescent="0.2">
      <c r="B4730" s="186"/>
    </row>
    <row r="4731" spans="2:2" x14ac:dyDescent="0.2">
      <c r="B4731" s="186"/>
    </row>
    <row r="4732" spans="2:2" x14ac:dyDescent="0.2">
      <c r="B4732" s="186"/>
    </row>
    <row r="4733" spans="2:2" x14ac:dyDescent="0.2">
      <c r="B4733" s="186"/>
    </row>
    <row r="4734" spans="2:2" x14ac:dyDescent="0.2">
      <c r="B4734" s="186"/>
    </row>
    <row r="4735" spans="2:2" x14ac:dyDescent="0.2">
      <c r="B4735" s="186"/>
    </row>
    <row r="4736" spans="2:2" x14ac:dyDescent="0.2">
      <c r="B4736" s="186"/>
    </row>
    <row r="4737" spans="2:2" x14ac:dyDescent="0.2">
      <c r="B4737" s="186"/>
    </row>
    <row r="4738" spans="2:2" x14ac:dyDescent="0.2">
      <c r="B4738" s="186"/>
    </row>
    <row r="4739" spans="2:2" x14ac:dyDescent="0.2">
      <c r="B4739" s="186"/>
    </row>
    <row r="4740" spans="2:2" x14ac:dyDescent="0.2">
      <c r="B4740" s="186"/>
    </row>
    <row r="4741" spans="2:2" x14ac:dyDescent="0.2">
      <c r="B4741" s="186"/>
    </row>
    <row r="4742" spans="2:2" x14ac:dyDescent="0.2">
      <c r="B4742" s="186"/>
    </row>
    <row r="4743" spans="2:2" x14ac:dyDescent="0.2">
      <c r="B4743" s="186"/>
    </row>
    <row r="4744" spans="2:2" x14ac:dyDescent="0.2">
      <c r="B4744" s="186"/>
    </row>
    <row r="4745" spans="2:2" x14ac:dyDescent="0.2">
      <c r="B4745" s="186"/>
    </row>
    <row r="4746" spans="2:2" x14ac:dyDescent="0.2">
      <c r="B4746" s="186"/>
    </row>
    <row r="4747" spans="2:2" x14ac:dyDescent="0.2">
      <c r="B4747" s="186"/>
    </row>
    <row r="4748" spans="2:2" x14ac:dyDescent="0.2">
      <c r="B4748" s="186"/>
    </row>
    <row r="4749" spans="2:2" x14ac:dyDescent="0.2">
      <c r="B4749" s="186"/>
    </row>
    <row r="4750" spans="2:2" x14ac:dyDescent="0.2">
      <c r="B4750" s="186"/>
    </row>
    <row r="4751" spans="2:2" x14ac:dyDescent="0.2">
      <c r="B4751" s="186"/>
    </row>
    <row r="4752" spans="2:2" x14ac:dyDescent="0.2">
      <c r="B4752" s="186"/>
    </row>
    <row r="4753" spans="2:2" x14ac:dyDescent="0.2">
      <c r="B4753" s="186"/>
    </row>
    <row r="4754" spans="2:2" x14ac:dyDescent="0.2">
      <c r="B4754" s="186"/>
    </row>
    <row r="4755" spans="2:2" x14ac:dyDescent="0.2">
      <c r="B4755" s="186"/>
    </row>
    <row r="4756" spans="2:2" x14ac:dyDescent="0.2">
      <c r="B4756" s="186"/>
    </row>
    <row r="4757" spans="2:2" x14ac:dyDescent="0.2">
      <c r="B4757" s="186"/>
    </row>
    <row r="4758" spans="2:2" x14ac:dyDescent="0.2">
      <c r="B4758" s="186"/>
    </row>
    <row r="4759" spans="2:2" x14ac:dyDescent="0.2">
      <c r="B4759" s="186"/>
    </row>
    <row r="4760" spans="2:2" x14ac:dyDescent="0.2">
      <c r="B4760" s="186"/>
    </row>
    <row r="4761" spans="2:2" x14ac:dyDescent="0.2">
      <c r="B4761" s="186"/>
    </row>
    <row r="4762" spans="2:2" x14ac:dyDescent="0.2">
      <c r="B4762" s="186"/>
    </row>
    <row r="4763" spans="2:2" x14ac:dyDescent="0.2">
      <c r="B4763" s="186"/>
    </row>
    <row r="4764" spans="2:2" x14ac:dyDescent="0.2">
      <c r="B4764" s="186"/>
    </row>
    <row r="4765" spans="2:2" x14ac:dyDescent="0.2">
      <c r="B4765" s="186"/>
    </row>
    <row r="4766" spans="2:2" x14ac:dyDescent="0.2">
      <c r="B4766" s="186"/>
    </row>
    <row r="4767" spans="2:2" x14ac:dyDescent="0.2">
      <c r="B4767" s="186"/>
    </row>
    <row r="4768" spans="2:2" x14ac:dyDescent="0.2">
      <c r="B4768" s="186"/>
    </row>
    <row r="4769" spans="2:2" x14ac:dyDescent="0.2">
      <c r="B4769" s="186"/>
    </row>
    <row r="4770" spans="2:2" x14ac:dyDescent="0.2">
      <c r="B4770" s="186"/>
    </row>
    <row r="4771" spans="2:2" x14ac:dyDescent="0.2">
      <c r="B4771" s="186"/>
    </row>
    <row r="4772" spans="2:2" x14ac:dyDescent="0.2">
      <c r="B4772" s="186"/>
    </row>
    <row r="4773" spans="2:2" x14ac:dyDescent="0.2">
      <c r="B4773" s="186"/>
    </row>
    <row r="4774" spans="2:2" x14ac:dyDescent="0.2">
      <c r="B4774" s="186"/>
    </row>
    <row r="4775" spans="2:2" x14ac:dyDescent="0.2">
      <c r="B4775" s="186"/>
    </row>
    <row r="4776" spans="2:2" x14ac:dyDescent="0.2">
      <c r="B4776" s="186"/>
    </row>
    <row r="4777" spans="2:2" x14ac:dyDescent="0.2">
      <c r="B4777" s="186"/>
    </row>
    <row r="4778" spans="2:2" x14ac:dyDescent="0.2">
      <c r="B4778" s="186"/>
    </row>
    <row r="4779" spans="2:2" x14ac:dyDescent="0.2">
      <c r="B4779" s="186"/>
    </row>
    <row r="4780" spans="2:2" x14ac:dyDescent="0.2">
      <c r="B4780" s="186"/>
    </row>
    <row r="4781" spans="2:2" x14ac:dyDescent="0.2">
      <c r="B4781" s="186"/>
    </row>
    <row r="4782" spans="2:2" x14ac:dyDescent="0.2">
      <c r="B4782" s="186"/>
    </row>
    <row r="4783" spans="2:2" x14ac:dyDescent="0.2">
      <c r="B4783" s="186"/>
    </row>
    <row r="4784" spans="2:2" x14ac:dyDescent="0.2">
      <c r="B4784" s="186"/>
    </row>
    <row r="4785" spans="2:2" x14ac:dyDescent="0.2">
      <c r="B4785" s="186"/>
    </row>
    <row r="4786" spans="2:2" x14ac:dyDescent="0.2">
      <c r="B4786" s="186"/>
    </row>
    <row r="4787" spans="2:2" x14ac:dyDescent="0.2">
      <c r="B4787" s="186"/>
    </row>
    <row r="4788" spans="2:2" x14ac:dyDescent="0.2">
      <c r="B4788" s="186"/>
    </row>
    <row r="4789" spans="2:2" x14ac:dyDescent="0.2">
      <c r="B4789" s="186"/>
    </row>
    <row r="4790" spans="2:2" x14ac:dyDescent="0.2">
      <c r="B4790" s="186"/>
    </row>
    <row r="4791" spans="2:2" x14ac:dyDescent="0.2">
      <c r="B4791" s="186"/>
    </row>
    <row r="4792" spans="2:2" x14ac:dyDescent="0.2">
      <c r="B4792" s="186"/>
    </row>
    <row r="4793" spans="2:2" x14ac:dyDescent="0.2">
      <c r="B4793" s="186"/>
    </row>
    <row r="4794" spans="2:2" x14ac:dyDescent="0.2">
      <c r="B4794" s="186"/>
    </row>
    <row r="4795" spans="2:2" x14ac:dyDescent="0.2">
      <c r="B4795" s="186"/>
    </row>
    <row r="4796" spans="2:2" x14ac:dyDescent="0.2">
      <c r="B4796" s="186"/>
    </row>
    <row r="4797" spans="2:2" x14ac:dyDescent="0.2">
      <c r="B4797" s="186"/>
    </row>
    <row r="4798" spans="2:2" x14ac:dyDescent="0.2">
      <c r="B4798" s="186"/>
    </row>
    <row r="4799" spans="2:2" x14ac:dyDescent="0.2">
      <c r="B4799" s="186"/>
    </row>
    <row r="4800" spans="2:2" x14ac:dyDescent="0.2">
      <c r="B4800" s="186"/>
    </row>
    <row r="4801" spans="2:2" x14ac:dyDescent="0.2">
      <c r="B4801" s="186"/>
    </row>
    <row r="4802" spans="2:2" x14ac:dyDescent="0.2">
      <c r="B4802" s="186"/>
    </row>
    <row r="4803" spans="2:2" x14ac:dyDescent="0.2">
      <c r="B4803" s="186"/>
    </row>
    <row r="4804" spans="2:2" x14ac:dyDescent="0.2">
      <c r="B4804" s="186"/>
    </row>
    <row r="4805" spans="2:2" x14ac:dyDescent="0.2">
      <c r="B4805" s="186"/>
    </row>
    <row r="4806" spans="2:2" x14ac:dyDescent="0.2">
      <c r="B4806" s="186"/>
    </row>
    <row r="4807" spans="2:2" x14ac:dyDescent="0.2">
      <c r="B4807" s="186"/>
    </row>
    <row r="4808" spans="2:2" x14ac:dyDescent="0.2">
      <c r="B4808" s="186"/>
    </row>
    <row r="4809" spans="2:2" x14ac:dyDescent="0.2">
      <c r="B4809" s="186"/>
    </row>
    <row r="4810" spans="2:2" x14ac:dyDescent="0.2">
      <c r="B4810" s="186"/>
    </row>
    <row r="4811" spans="2:2" x14ac:dyDescent="0.2">
      <c r="B4811" s="186"/>
    </row>
    <row r="4812" spans="2:2" x14ac:dyDescent="0.2">
      <c r="B4812" s="186"/>
    </row>
    <row r="4813" spans="2:2" x14ac:dyDescent="0.2">
      <c r="B4813" s="186"/>
    </row>
    <row r="4814" spans="2:2" x14ac:dyDescent="0.2">
      <c r="B4814" s="186"/>
    </row>
    <row r="4815" spans="2:2" x14ac:dyDescent="0.2">
      <c r="B4815" s="186"/>
    </row>
    <row r="4816" spans="2:2" x14ac:dyDescent="0.2">
      <c r="B4816" s="186"/>
    </row>
    <row r="4817" spans="2:2" x14ac:dyDescent="0.2">
      <c r="B4817" s="186"/>
    </row>
    <row r="4818" spans="2:2" x14ac:dyDescent="0.2">
      <c r="B4818" s="186"/>
    </row>
    <row r="4819" spans="2:2" x14ac:dyDescent="0.2">
      <c r="B4819" s="186"/>
    </row>
    <row r="4820" spans="2:2" x14ac:dyDescent="0.2">
      <c r="B4820" s="186"/>
    </row>
    <row r="4821" spans="2:2" x14ac:dyDescent="0.2">
      <c r="B4821" s="186"/>
    </row>
    <row r="4822" spans="2:2" x14ac:dyDescent="0.2">
      <c r="B4822" s="186"/>
    </row>
    <row r="4823" spans="2:2" x14ac:dyDescent="0.2">
      <c r="B4823" s="186"/>
    </row>
    <row r="4824" spans="2:2" x14ac:dyDescent="0.2">
      <c r="B4824" s="186"/>
    </row>
    <row r="4825" spans="2:2" x14ac:dyDescent="0.2">
      <c r="B4825" s="186"/>
    </row>
    <row r="4826" spans="2:2" x14ac:dyDescent="0.2">
      <c r="B4826" s="186"/>
    </row>
    <row r="4827" spans="2:2" x14ac:dyDescent="0.2">
      <c r="B4827" s="186"/>
    </row>
    <row r="4828" spans="2:2" x14ac:dyDescent="0.2">
      <c r="B4828" s="186"/>
    </row>
    <row r="4829" spans="2:2" x14ac:dyDescent="0.2">
      <c r="B4829" s="186"/>
    </row>
    <row r="4830" spans="2:2" x14ac:dyDescent="0.2">
      <c r="B4830" s="186"/>
    </row>
    <row r="4831" spans="2:2" x14ac:dyDescent="0.2">
      <c r="B4831" s="186"/>
    </row>
    <row r="4832" spans="2:2" x14ac:dyDescent="0.2">
      <c r="B4832" s="186"/>
    </row>
    <row r="4833" spans="2:2" x14ac:dyDescent="0.2">
      <c r="B4833" s="186"/>
    </row>
    <row r="4834" spans="2:2" x14ac:dyDescent="0.2">
      <c r="B4834" s="186"/>
    </row>
    <row r="4835" spans="2:2" x14ac:dyDescent="0.2">
      <c r="B4835" s="186"/>
    </row>
    <row r="4836" spans="2:2" x14ac:dyDescent="0.2">
      <c r="B4836" s="186"/>
    </row>
    <row r="4837" spans="2:2" x14ac:dyDescent="0.2">
      <c r="B4837" s="186"/>
    </row>
    <row r="4838" spans="2:2" x14ac:dyDescent="0.2">
      <c r="B4838" s="186"/>
    </row>
    <row r="4839" spans="2:2" x14ac:dyDescent="0.2">
      <c r="B4839" s="186"/>
    </row>
    <row r="4840" spans="2:2" x14ac:dyDescent="0.2">
      <c r="B4840" s="186"/>
    </row>
    <row r="4841" spans="2:2" x14ac:dyDescent="0.2">
      <c r="B4841" s="186"/>
    </row>
    <row r="4842" spans="2:2" x14ac:dyDescent="0.2">
      <c r="B4842" s="186"/>
    </row>
    <row r="4843" spans="2:2" x14ac:dyDescent="0.2">
      <c r="B4843" s="186"/>
    </row>
    <row r="4844" spans="2:2" x14ac:dyDescent="0.2">
      <c r="B4844" s="186"/>
    </row>
    <row r="4845" spans="2:2" x14ac:dyDescent="0.2">
      <c r="B4845" s="186"/>
    </row>
    <row r="4846" spans="2:2" x14ac:dyDescent="0.2">
      <c r="B4846" s="186"/>
    </row>
    <row r="4847" spans="2:2" x14ac:dyDescent="0.2">
      <c r="B4847" s="186"/>
    </row>
    <row r="4848" spans="2:2" x14ac:dyDescent="0.2">
      <c r="B4848" s="186"/>
    </row>
    <row r="4849" spans="2:2" x14ac:dyDescent="0.2">
      <c r="B4849" s="186"/>
    </row>
    <row r="4850" spans="2:2" x14ac:dyDescent="0.2">
      <c r="B4850" s="186"/>
    </row>
    <row r="4851" spans="2:2" x14ac:dyDescent="0.2">
      <c r="B4851" s="186"/>
    </row>
    <row r="4852" spans="2:2" x14ac:dyDescent="0.2">
      <c r="B4852" s="186"/>
    </row>
    <row r="4853" spans="2:2" x14ac:dyDescent="0.2">
      <c r="B4853" s="186"/>
    </row>
    <row r="4854" spans="2:2" x14ac:dyDescent="0.2">
      <c r="B4854" s="186"/>
    </row>
    <row r="4855" spans="2:2" x14ac:dyDescent="0.2">
      <c r="B4855" s="186"/>
    </row>
    <row r="4856" spans="2:2" x14ac:dyDescent="0.2">
      <c r="B4856" s="186"/>
    </row>
    <row r="4857" spans="2:2" x14ac:dyDescent="0.2">
      <c r="B4857" s="186"/>
    </row>
    <row r="4858" spans="2:2" x14ac:dyDescent="0.2">
      <c r="B4858" s="186"/>
    </row>
    <row r="4859" spans="2:2" x14ac:dyDescent="0.2">
      <c r="B4859" s="186"/>
    </row>
    <row r="4860" spans="2:2" x14ac:dyDescent="0.2">
      <c r="B4860" s="186"/>
    </row>
    <row r="4861" spans="2:2" x14ac:dyDescent="0.2">
      <c r="B4861" s="186"/>
    </row>
    <row r="4862" spans="2:2" x14ac:dyDescent="0.2">
      <c r="B4862" s="186"/>
    </row>
    <row r="4863" spans="2:2" x14ac:dyDescent="0.2">
      <c r="B4863" s="186"/>
    </row>
    <row r="4864" spans="2:2" x14ac:dyDescent="0.2">
      <c r="B4864" s="186"/>
    </row>
    <row r="4865" spans="2:2" x14ac:dyDescent="0.2">
      <c r="B4865" s="186"/>
    </row>
    <row r="4866" spans="2:2" x14ac:dyDescent="0.2">
      <c r="B4866" s="186"/>
    </row>
    <row r="4867" spans="2:2" x14ac:dyDescent="0.2">
      <c r="B4867" s="186"/>
    </row>
    <row r="4868" spans="2:2" x14ac:dyDescent="0.2">
      <c r="B4868" s="186"/>
    </row>
    <row r="4869" spans="2:2" x14ac:dyDescent="0.2">
      <c r="B4869" s="186"/>
    </row>
    <row r="4870" spans="2:2" x14ac:dyDescent="0.2">
      <c r="B4870" s="186"/>
    </row>
    <row r="4871" spans="2:2" x14ac:dyDescent="0.2">
      <c r="B4871" s="186"/>
    </row>
    <row r="4872" spans="2:2" x14ac:dyDescent="0.2">
      <c r="B4872" s="186"/>
    </row>
    <row r="4873" spans="2:2" x14ac:dyDescent="0.2">
      <c r="B4873" s="186"/>
    </row>
    <row r="4874" spans="2:2" x14ac:dyDescent="0.2">
      <c r="B4874" s="186"/>
    </row>
    <row r="4875" spans="2:2" x14ac:dyDescent="0.2">
      <c r="B4875" s="186"/>
    </row>
    <row r="4876" spans="2:2" x14ac:dyDescent="0.2">
      <c r="B4876" s="186"/>
    </row>
    <row r="4877" spans="2:2" x14ac:dyDescent="0.2">
      <c r="B4877" s="186"/>
    </row>
    <row r="4878" spans="2:2" x14ac:dyDescent="0.2">
      <c r="B4878" s="186"/>
    </row>
    <row r="4879" spans="2:2" x14ac:dyDescent="0.2">
      <c r="B4879" s="186"/>
    </row>
    <row r="4880" spans="2:2" x14ac:dyDescent="0.2">
      <c r="B4880" s="186"/>
    </row>
    <row r="4881" spans="2:2" x14ac:dyDescent="0.2">
      <c r="B4881" s="186"/>
    </row>
    <row r="4882" spans="2:2" x14ac:dyDescent="0.2">
      <c r="B4882" s="186"/>
    </row>
    <row r="4883" spans="2:2" x14ac:dyDescent="0.2">
      <c r="B4883" s="186"/>
    </row>
    <row r="4884" spans="2:2" x14ac:dyDescent="0.2">
      <c r="B4884" s="186"/>
    </row>
    <row r="4885" spans="2:2" x14ac:dyDescent="0.2">
      <c r="B4885" s="186"/>
    </row>
    <row r="4886" spans="2:2" x14ac:dyDescent="0.2">
      <c r="B4886" s="186"/>
    </row>
    <row r="4887" spans="2:2" x14ac:dyDescent="0.2">
      <c r="B4887" s="186"/>
    </row>
    <row r="4888" spans="2:2" x14ac:dyDescent="0.2">
      <c r="B4888" s="186"/>
    </row>
    <row r="4889" spans="2:2" x14ac:dyDescent="0.2">
      <c r="B4889" s="186"/>
    </row>
    <row r="4890" spans="2:2" x14ac:dyDescent="0.2">
      <c r="B4890" s="186"/>
    </row>
    <row r="4891" spans="2:2" x14ac:dyDescent="0.2">
      <c r="B4891" s="186"/>
    </row>
    <row r="4892" spans="2:2" x14ac:dyDescent="0.2">
      <c r="B4892" s="186"/>
    </row>
    <row r="4893" spans="2:2" x14ac:dyDescent="0.2">
      <c r="B4893" s="186"/>
    </row>
    <row r="4894" spans="2:2" x14ac:dyDescent="0.2">
      <c r="B4894" s="186"/>
    </row>
    <row r="4895" spans="2:2" x14ac:dyDescent="0.2">
      <c r="B4895" s="186"/>
    </row>
    <row r="4896" spans="2:2" x14ac:dyDescent="0.2">
      <c r="B4896" s="186"/>
    </row>
    <row r="4897" spans="2:2" x14ac:dyDescent="0.2">
      <c r="B4897" s="186"/>
    </row>
    <row r="4898" spans="2:2" x14ac:dyDescent="0.2">
      <c r="B4898" s="186"/>
    </row>
    <row r="4899" spans="2:2" x14ac:dyDescent="0.2">
      <c r="B4899" s="186"/>
    </row>
    <row r="4900" spans="2:2" x14ac:dyDescent="0.2">
      <c r="B4900" s="186"/>
    </row>
    <row r="4901" spans="2:2" x14ac:dyDescent="0.2">
      <c r="B4901" s="186"/>
    </row>
    <row r="4902" spans="2:2" x14ac:dyDescent="0.2">
      <c r="B4902" s="186"/>
    </row>
    <row r="4903" spans="2:2" x14ac:dyDescent="0.2">
      <c r="B4903" s="186"/>
    </row>
    <row r="4904" spans="2:2" x14ac:dyDescent="0.2">
      <c r="B4904" s="186"/>
    </row>
    <row r="4905" spans="2:2" x14ac:dyDescent="0.2">
      <c r="B4905" s="186"/>
    </row>
    <row r="4906" spans="2:2" x14ac:dyDescent="0.2">
      <c r="B4906" s="186"/>
    </row>
    <row r="4907" spans="2:2" x14ac:dyDescent="0.2">
      <c r="B4907" s="186"/>
    </row>
    <row r="4908" spans="2:2" x14ac:dyDescent="0.2">
      <c r="B4908" s="186"/>
    </row>
    <row r="4909" spans="2:2" x14ac:dyDescent="0.2">
      <c r="B4909" s="186"/>
    </row>
    <row r="4910" spans="2:2" x14ac:dyDescent="0.2">
      <c r="B4910" s="186"/>
    </row>
    <row r="4911" spans="2:2" x14ac:dyDescent="0.2">
      <c r="B4911" s="186"/>
    </row>
    <row r="4912" spans="2:2" x14ac:dyDescent="0.2">
      <c r="B4912" s="186"/>
    </row>
    <row r="4913" spans="2:2" x14ac:dyDescent="0.2">
      <c r="B4913" s="186"/>
    </row>
    <row r="4914" spans="2:2" x14ac:dyDescent="0.2">
      <c r="B4914" s="186"/>
    </row>
    <row r="4915" spans="2:2" x14ac:dyDescent="0.2">
      <c r="B4915" s="186"/>
    </row>
    <row r="4916" spans="2:2" x14ac:dyDescent="0.2">
      <c r="B4916" s="186"/>
    </row>
    <row r="4917" spans="2:2" x14ac:dyDescent="0.2">
      <c r="B4917" s="186"/>
    </row>
    <row r="4918" spans="2:2" x14ac:dyDescent="0.2">
      <c r="B4918" s="186"/>
    </row>
    <row r="4919" spans="2:2" x14ac:dyDescent="0.2">
      <c r="B4919" s="186"/>
    </row>
    <row r="4920" spans="2:2" x14ac:dyDescent="0.2">
      <c r="B4920" s="186"/>
    </row>
    <row r="4921" spans="2:2" x14ac:dyDescent="0.2">
      <c r="B4921" s="186"/>
    </row>
    <row r="4922" spans="2:2" x14ac:dyDescent="0.2">
      <c r="B4922" s="186"/>
    </row>
    <row r="4923" spans="2:2" x14ac:dyDescent="0.2">
      <c r="B4923" s="186"/>
    </row>
    <row r="4924" spans="2:2" x14ac:dyDescent="0.2">
      <c r="B4924" s="186"/>
    </row>
    <row r="4925" spans="2:2" x14ac:dyDescent="0.2">
      <c r="B4925" s="186"/>
    </row>
    <row r="4926" spans="2:2" x14ac:dyDescent="0.2">
      <c r="B4926" s="186"/>
    </row>
    <row r="4927" spans="2:2" x14ac:dyDescent="0.2">
      <c r="B4927" s="186"/>
    </row>
    <row r="4928" spans="2:2" x14ac:dyDescent="0.2">
      <c r="B4928" s="186"/>
    </row>
    <row r="4929" spans="2:2" x14ac:dyDescent="0.2">
      <c r="B4929" s="186"/>
    </row>
    <row r="4930" spans="2:2" x14ac:dyDescent="0.2">
      <c r="B4930" s="186"/>
    </row>
    <row r="4931" spans="2:2" x14ac:dyDescent="0.2">
      <c r="B4931" s="186"/>
    </row>
    <row r="4932" spans="2:2" x14ac:dyDescent="0.2">
      <c r="B4932" s="186"/>
    </row>
    <row r="4933" spans="2:2" x14ac:dyDescent="0.2">
      <c r="B4933" s="186"/>
    </row>
    <row r="4934" spans="2:2" x14ac:dyDescent="0.2">
      <c r="B4934" s="186"/>
    </row>
    <row r="4935" spans="2:2" x14ac:dyDescent="0.2">
      <c r="B4935" s="186"/>
    </row>
    <row r="4936" spans="2:2" x14ac:dyDescent="0.2">
      <c r="B4936" s="186"/>
    </row>
    <row r="4937" spans="2:2" x14ac:dyDescent="0.2">
      <c r="B4937" s="186"/>
    </row>
    <row r="4938" spans="2:2" x14ac:dyDescent="0.2">
      <c r="B4938" s="186"/>
    </row>
    <row r="4939" spans="2:2" x14ac:dyDescent="0.2">
      <c r="B4939" s="186"/>
    </row>
    <row r="4940" spans="2:2" x14ac:dyDescent="0.2">
      <c r="B4940" s="186"/>
    </row>
    <row r="4941" spans="2:2" x14ac:dyDescent="0.2">
      <c r="B4941" s="186"/>
    </row>
    <row r="4942" spans="2:2" x14ac:dyDescent="0.2">
      <c r="B4942" s="186"/>
    </row>
    <row r="4943" spans="2:2" x14ac:dyDescent="0.2">
      <c r="B4943" s="186"/>
    </row>
    <row r="4944" spans="2:2" x14ac:dyDescent="0.2">
      <c r="B4944" s="186"/>
    </row>
    <row r="4945" spans="2:2" x14ac:dyDescent="0.2">
      <c r="B4945" s="186"/>
    </row>
    <row r="4946" spans="2:2" x14ac:dyDescent="0.2">
      <c r="B4946" s="186"/>
    </row>
    <row r="4947" spans="2:2" x14ac:dyDescent="0.2">
      <c r="B4947" s="186"/>
    </row>
    <row r="4948" spans="2:2" x14ac:dyDescent="0.2">
      <c r="B4948" s="186"/>
    </row>
    <row r="4949" spans="2:2" x14ac:dyDescent="0.2">
      <c r="B4949" s="186"/>
    </row>
    <row r="4950" spans="2:2" x14ac:dyDescent="0.2">
      <c r="B4950" s="186"/>
    </row>
    <row r="4951" spans="2:2" x14ac:dyDescent="0.2">
      <c r="B4951" s="186"/>
    </row>
    <row r="4952" spans="2:2" x14ac:dyDescent="0.2">
      <c r="B4952" s="186"/>
    </row>
    <row r="4953" spans="2:2" x14ac:dyDescent="0.2">
      <c r="B4953" s="186"/>
    </row>
    <row r="4954" spans="2:2" x14ac:dyDescent="0.2">
      <c r="B4954" s="186"/>
    </row>
    <row r="4955" spans="2:2" x14ac:dyDescent="0.2">
      <c r="B4955" s="186"/>
    </row>
    <row r="4956" spans="2:2" x14ac:dyDescent="0.2">
      <c r="B4956" s="186"/>
    </row>
    <row r="4957" spans="2:2" x14ac:dyDescent="0.2">
      <c r="B4957" s="186"/>
    </row>
    <row r="4958" spans="2:2" x14ac:dyDescent="0.2">
      <c r="B4958" s="186"/>
    </row>
    <row r="4959" spans="2:2" x14ac:dyDescent="0.2">
      <c r="B4959" s="186"/>
    </row>
    <row r="4960" spans="2:2" x14ac:dyDescent="0.2">
      <c r="B4960" s="186"/>
    </row>
    <row r="4961" spans="2:2" x14ac:dyDescent="0.2">
      <c r="B4961" s="186"/>
    </row>
    <row r="4962" spans="2:2" x14ac:dyDescent="0.2">
      <c r="B4962" s="186"/>
    </row>
    <row r="4963" spans="2:2" x14ac:dyDescent="0.2">
      <c r="B4963" s="186"/>
    </row>
    <row r="4964" spans="2:2" x14ac:dyDescent="0.2">
      <c r="B4964" s="186"/>
    </row>
    <row r="4965" spans="2:2" x14ac:dyDescent="0.2">
      <c r="B4965" s="186"/>
    </row>
    <row r="4966" spans="2:2" x14ac:dyDescent="0.2">
      <c r="B4966" s="186"/>
    </row>
    <row r="4967" spans="2:2" x14ac:dyDescent="0.2">
      <c r="B4967" s="186"/>
    </row>
    <row r="4968" spans="2:2" x14ac:dyDescent="0.2">
      <c r="B4968" s="186"/>
    </row>
    <row r="4969" spans="2:2" x14ac:dyDescent="0.2">
      <c r="B4969" s="186"/>
    </row>
    <row r="4970" spans="2:2" x14ac:dyDescent="0.2">
      <c r="B4970" s="186"/>
    </row>
    <row r="4971" spans="2:2" x14ac:dyDescent="0.2">
      <c r="B4971" s="186"/>
    </row>
    <row r="4972" spans="2:2" x14ac:dyDescent="0.2">
      <c r="B4972" s="186"/>
    </row>
    <row r="4973" spans="2:2" x14ac:dyDescent="0.2">
      <c r="B4973" s="186"/>
    </row>
    <row r="4974" spans="2:2" x14ac:dyDescent="0.2">
      <c r="B4974" s="186"/>
    </row>
    <row r="4975" spans="2:2" x14ac:dyDescent="0.2">
      <c r="B4975" s="186"/>
    </row>
    <row r="4976" spans="2:2" x14ac:dyDescent="0.2">
      <c r="B4976" s="186"/>
    </row>
    <row r="4977" spans="2:2" x14ac:dyDescent="0.2">
      <c r="B4977" s="186"/>
    </row>
    <row r="4978" spans="2:2" x14ac:dyDescent="0.2">
      <c r="B4978" s="186"/>
    </row>
    <row r="4979" spans="2:2" x14ac:dyDescent="0.2">
      <c r="B4979" s="186"/>
    </row>
    <row r="4980" spans="2:2" x14ac:dyDescent="0.2">
      <c r="B4980" s="186"/>
    </row>
    <row r="4981" spans="2:2" x14ac:dyDescent="0.2">
      <c r="B4981" s="186"/>
    </row>
    <row r="4982" spans="2:2" x14ac:dyDescent="0.2">
      <c r="B4982" s="186"/>
    </row>
    <row r="4983" spans="2:2" x14ac:dyDescent="0.2">
      <c r="B4983" s="186"/>
    </row>
    <row r="4984" spans="2:2" x14ac:dyDescent="0.2">
      <c r="B4984" s="186"/>
    </row>
    <row r="4985" spans="2:2" x14ac:dyDescent="0.2">
      <c r="B4985" s="186"/>
    </row>
    <row r="4986" spans="2:2" x14ac:dyDescent="0.2">
      <c r="B4986" s="186"/>
    </row>
    <row r="4987" spans="2:2" x14ac:dyDescent="0.2">
      <c r="B4987" s="186"/>
    </row>
    <row r="4988" spans="2:2" x14ac:dyDescent="0.2">
      <c r="B4988" s="186"/>
    </row>
    <row r="4989" spans="2:2" x14ac:dyDescent="0.2">
      <c r="B4989" s="186"/>
    </row>
    <row r="4990" spans="2:2" x14ac:dyDescent="0.2">
      <c r="B4990" s="186"/>
    </row>
    <row r="4991" spans="2:2" x14ac:dyDescent="0.2">
      <c r="B4991" s="186"/>
    </row>
    <row r="4992" spans="2:2" x14ac:dyDescent="0.2">
      <c r="B4992" s="186"/>
    </row>
    <row r="4993" spans="2:2" x14ac:dyDescent="0.2">
      <c r="B4993" s="186"/>
    </row>
    <row r="4994" spans="2:2" x14ac:dyDescent="0.2">
      <c r="B4994" s="186"/>
    </row>
    <row r="4995" spans="2:2" x14ac:dyDescent="0.2">
      <c r="B4995" s="186"/>
    </row>
    <row r="4996" spans="2:2" x14ac:dyDescent="0.2">
      <c r="B4996" s="186"/>
    </row>
    <row r="4997" spans="2:2" x14ac:dyDescent="0.2">
      <c r="B4997" s="186"/>
    </row>
    <row r="4998" spans="2:2" x14ac:dyDescent="0.2">
      <c r="B4998" s="186"/>
    </row>
    <row r="4999" spans="2:2" x14ac:dyDescent="0.2">
      <c r="B4999" s="186"/>
    </row>
    <row r="5000" spans="2:2" x14ac:dyDescent="0.2">
      <c r="B5000" s="186"/>
    </row>
    <row r="5001" spans="2:2" x14ac:dyDescent="0.2">
      <c r="B5001" s="186"/>
    </row>
    <row r="5002" spans="2:2" x14ac:dyDescent="0.2">
      <c r="B5002" s="186"/>
    </row>
    <row r="5003" spans="2:2" x14ac:dyDescent="0.2">
      <c r="B5003" s="186"/>
    </row>
    <row r="5004" spans="2:2" x14ac:dyDescent="0.2">
      <c r="B5004" s="186"/>
    </row>
    <row r="5005" spans="2:2" x14ac:dyDescent="0.2">
      <c r="B5005" s="186"/>
    </row>
    <row r="5006" spans="2:2" x14ac:dyDescent="0.2">
      <c r="B5006" s="186"/>
    </row>
    <row r="5007" spans="2:2" x14ac:dyDescent="0.2">
      <c r="B5007" s="186"/>
    </row>
    <row r="5008" spans="2:2" x14ac:dyDescent="0.2">
      <c r="B5008" s="186"/>
    </row>
    <row r="5009" spans="2:2" x14ac:dyDescent="0.2">
      <c r="B5009" s="186"/>
    </row>
    <row r="5010" spans="2:2" x14ac:dyDescent="0.2">
      <c r="B5010" s="186"/>
    </row>
    <row r="5011" spans="2:2" x14ac:dyDescent="0.2">
      <c r="B5011" s="186"/>
    </row>
    <row r="5012" spans="2:2" x14ac:dyDescent="0.2">
      <c r="B5012" s="186"/>
    </row>
    <row r="5013" spans="2:2" x14ac:dyDescent="0.2">
      <c r="B5013" s="186"/>
    </row>
    <row r="5014" spans="2:2" x14ac:dyDescent="0.2">
      <c r="B5014" s="186"/>
    </row>
    <row r="5015" spans="2:2" x14ac:dyDescent="0.2">
      <c r="B5015" s="186"/>
    </row>
    <row r="5016" spans="2:2" x14ac:dyDescent="0.2">
      <c r="B5016" s="186"/>
    </row>
    <row r="5017" spans="2:2" x14ac:dyDescent="0.2">
      <c r="B5017" s="186"/>
    </row>
    <row r="5018" spans="2:2" x14ac:dyDescent="0.2">
      <c r="B5018" s="186"/>
    </row>
    <row r="5019" spans="2:2" x14ac:dyDescent="0.2">
      <c r="B5019" s="186"/>
    </row>
    <row r="5020" spans="2:2" x14ac:dyDescent="0.2">
      <c r="B5020" s="186"/>
    </row>
    <row r="5021" spans="2:2" x14ac:dyDescent="0.2">
      <c r="B5021" s="186"/>
    </row>
    <row r="5022" spans="2:2" x14ac:dyDescent="0.2">
      <c r="B5022" s="186"/>
    </row>
    <row r="5023" spans="2:2" x14ac:dyDescent="0.2">
      <c r="B5023" s="186"/>
    </row>
    <row r="5024" spans="2:2" x14ac:dyDescent="0.2">
      <c r="B5024" s="186"/>
    </row>
    <row r="5025" spans="2:2" x14ac:dyDescent="0.2">
      <c r="B5025" s="186"/>
    </row>
    <row r="5026" spans="2:2" x14ac:dyDescent="0.2">
      <c r="B5026" s="186"/>
    </row>
    <row r="5027" spans="2:2" x14ac:dyDescent="0.2">
      <c r="B5027" s="186"/>
    </row>
    <row r="5028" spans="2:2" x14ac:dyDescent="0.2">
      <c r="B5028" s="186"/>
    </row>
    <row r="5029" spans="2:2" x14ac:dyDescent="0.2">
      <c r="B5029" s="186"/>
    </row>
    <row r="5030" spans="2:2" x14ac:dyDescent="0.2">
      <c r="B5030" s="186"/>
    </row>
    <row r="5031" spans="2:2" x14ac:dyDescent="0.2">
      <c r="B5031" s="186"/>
    </row>
    <row r="5032" spans="2:2" x14ac:dyDescent="0.2">
      <c r="B5032" s="186"/>
    </row>
    <row r="5033" spans="2:2" x14ac:dyDescent="0.2">
      <c r="B5033" s="186"/>
    </row>
    <row r="5034" spans="2:2" x14ac:dyDescent="0.2">
      <c r="B5034" s="186"/>
    </row>
    <row r="5035" spans="2:2" x14ac:dyDescent="0.2">
      <c r="B5035" s="186"/>
    </row>
    <row r="5036" spans="2:2" x14ac:dyDescent="0.2">
      <c r="B5036" s="186"/>
    </row>
    <row r="5037" spans="2:2" x14ac:dyDescent="0.2">
      <c r="B5037" s="186"/>
    </row>
    <row r="5038" spans="2:2" x14ac:dyDescent="0.2">
      <c r="B5038" s="186"/>
    </row>
    <row r="5039" spans="2:2" x14ac:dyDescent="0.2">
      <c r="B5039" s="186"/>
    </row>
    <row r="5040" spans="2:2" x14ac:dyDescent="0.2">
      <c r="B5040" s="186"/>
    </row>
    <row r="5041" spans="2:2" x14ac:dyDescent="0.2">
      <c r="B5041" s="186"/>
    </row>
    <row r="5042" spans="2:2" x14ac:dyDescent="0.2">
      <c r="B5042" s="186"/>
    </row>
    <row r="5043" spans="2:2" x14ac:dyDescent="0.2">
      <c r="B5043" s="186"/>
    </row>
    <row r="5044" spans="2:2" x14ac:dyDescent="0.2">
      <c r="B5044" s="186"/>
    </row>
    <row r="5045" spans="2:2" x14ac:dyDescent="0.2">
      <c r="B5045" s="186"/>
    </row>
    <row r="5046" spans="2:2" x14ac:dyDescent="0.2">
      <c r="B5046" s="186"/>
    </row>
    <row r="5047" spans="2:2" x14ac:dyDescent="0.2">
      <c r="B5047" s="186"/>
    </row>
    <row r="5048" spans="2:2" x14ac:dyDescent="0.2">
      <c r="B5048" s="186"/>
    </row>
    <row r="5049" spans="2:2" x14ac:dyDescent="0.2">
      <c r="B5049" s="186"/>
    </row>
    <row r="5050" spans="2:2" x14ac:dyDescent="0.2">
      <c r="B5050" s="186"/>
    </row>
    <row r="5051" spans="2:2" x14ac:dyDescent="0.2">
      <c r="B5051" s="186"/>
    </row>
    <row r="5052" spans="2:2" x14ac:dyDescent="0.2">
      <c r="B5052" s="186"/>
    </row>
    <row r="5053" spans="2:2" x14ac:dyDescent="0.2">
      <c r="B5053" s="186"/>
    </row>
    <row r="5054" spans="2:2" x14ac:dyDescent="0.2">
      <c r="B5054" s="186"/>
    </row>
    <row r="5055" spans="2:2" x14ac:dyDescent="0.2">
      <c r="B5055" s="186"/>
    </row>
    <row r="5056" spans="2:2" x14ac:dyDescent="0.2">
      <c r="B5056" s="186"/>
    </row>
    <row r="5057" spans="2:2" x14ac:dyDescent="0.2">
      <c r="B5057" s="186"/>
    </row>
    <row r="5058" spans="2:2" x14ac:dyDescent="0.2">
      <c r="B5058" s="186"/>
    </row>
    <row r="5059" spans="2:2" x14ac:dyDescent="0.2">
      <c r="B5059" s="186"/>
    </row>
    <row r="5060" spans="2:2" x14ac:dyDescent="0.2">
      <c r="B5060" s="186"/>
    </row>
    <row r="5061" spans="2:2" x14ac:dyDescent="0.2">
      <c r="B5061" s="186"/>
    </row>
    <row r="5062" spans="2:2" x14ac:dyDescent="0.2">
      <c r="B5062" s="186"/>
    </row>
    <row r="5063" spans="2:2" x14ac:dyDescent="0.2">
      <c r="B5063" s="186"/>
    </row>
    <row r="5064" spans="2:2" x14ac:dyDescent="0.2">
      <c r="B5064" s="186"/>
    </row>
    <row r="5065" spans="2:2" x14ac:dyDescent="0.2">
      <c r="B5065" s="186"/>
    </row>
    <row r="5066" spans="2:2" x14ac:dyDescent="0.2">
      <c r="B5066" s="186"/>
    </row>
    <row r="5067" spans="2:2" x14ac:dyDescent="0.2">
      <c r="B5067" s="186"/>
    </row>
    <row r="5068" spans="2:2" x14ac:dyDescent="0.2">
      <c r="B5068" s="186"/>
    </row>
    <row r="5069" spans="2:2" x14ac:dyDescent="0.2">
      <c r="B5069" s="186"/>
    </row>
    <row r="5070" spans="2:2" x14ac:dyDescent="0.2">
      <c r="B5070" s="186"/>
    </row>
    <row r="5071" spans="2:2" x14ac:dyDescent="0.2">
      <c r="B5071" s="186"/>
    </row>
    <row r="5072" spans="2:2" x14ac:dyDescent="0.2">
      <c r="B5072" s="186"/>
    </row>
    <row r="5073" spans="2:2" x14ac:dyDescent="0.2">
      <c r="B5073" s="186"/>
    </row>
    <row r="5074" spans="2:2" x14ac:dyDescent="0.2">
      <c r="B5074" s="186"/>
    </row>
    <row r="5075" spans="2:2" x14ac:dyDescent="0.2">
      <c r="B5075" s="186"/>
    </row>
    <row r="5076" spans="2:2" x14ac:dyDescent="0.2">
      <c r="B5076" s="186"/>
    </row>
    <row r="5077" spans="2:2" x14ac:dyDescent="0.2">
      <c r="B5077" s="186"/>
    </row>
    <row r="5078" spans="2:2" x14ac:dyDescent="0.2">
      <c r="B5078" s="186"/>
    </row>
    <row r="5079" spans="2:2" x14ac:dyDescent="0.2">
      <c r="B5079" s="186"/>
    </row>
    <row r="5080" spans="2:2" x14ac:dyDescent="0.2">
      <c r="B5080" s="186"/>
    </row>
    <row r="5081" spans="2:2" x14ac:dyDescent="0.2">
      <c r="B5081" s="186"/>
    </row>
    <row r="5082" spans="2:2" x14ac:dyDescent="0.2">
      <c r="B5082" s="186"/>
    </row>
    <row r="5083" spans="2:2" x14ac:dyDescent="0.2">
      <c r="B5083" s="186"/>
    </row>
    <row r="5084" spans="2:2" x14ac:dyDescent="0.2">
      <c r="B5084" s="186"/>
    </row>
    <row r="5085" spans="2:2" x14ac:dyDescent="0.2">
      <c r="B5085" s="186"/>
    </row>
    <row r="5086" spans="2:2" x14ac:dyDescent="0.2">
      <c r="B5086" s="186"/>
    </row>
    <row r="5087" spans="2:2" x14ac:dyDescent="0.2">
      <c r="B5087" s="186"/>
    </row>
    <row r="5088" spans="2:2" x14ac:dyDescent="0.2">
      <c r="B5088" s="186"/>
    </row>
    <row r="5089" spans="2:2" x14ac:dyDescent="0.2">
      <c r="B5089" s="186"/>
    </row>
    <row r="5090" spans="2:2" x14ac:dyDescent="0.2">
      <c r="B5090" s="186"/>
    </row>
    <row r="5091" spans="2:2" x14ac:dyDescent="0.2">
      <c r="B5091" s="186"/>
    </row>
    <row r="5092" spans="2:2" x14ac:dyDescent="0.2">
      <c r="B5092" s="186"/>
    </row>
    <row r="5093" spans="2:2" x14ac:dyDescent="0.2">
      <c r="B5093" s="186"/>
    </row>
    <row r="5094" spans="2:2" x14ac:dyDescent="0.2">
      <c r="B5094" s="186"/>
    </row>
    <row r="5095" spans="2:2" x14ac:dyDescent="0.2">
      <c r="B5095" s="186"/>
    </row>
    <row r="5096" spans="2:2" x14ac:dyDescent="0.2">
      <c r="B5096" s="186"/>
    </row>
    <row r="5097" spans="2:2" x14ac:dyDescent="0.2">
      <c r="B5097" s="186"/>
    </row>
    <row r="5098" spans="2:2" x14ac:dyDescent="0.2">
      <c r="B5098" s="186"/>
    </row>
    <row r="5099" spans="2:2" x14ac:dyDescent="0.2">
      <c r="B5099" s="186"/>
    </row>
    <row r="5100" spans="2:2" x14ac:dyDescent="0.2">
      <c r="B5100" s="186"/>
    </row>
    <row r="5101" spans="2:2" x14ac:dyDescent="0.2">
      <c r="B5101" s="186"/>
    </row>
    <row r="5102" spans="2:2" x14ac:dyDescent="0.2">
      <c r="B5102" s="186"/>
    </row>
    <row r="5103" spans="2:2" x14ac:dyDescent="0.2">
      <c r="B5103" s="186"/>
    </row>
    <row r="5104" spans="2:2" x14ac:dyDescent="0.2">
      <c r="B5104" s="186"/>
    </row>
    <row r="5105" spans="2:2" x14ac:dyDescent="0.2">
      <c r="B5105" s="186"/>
    </row>
    <row r="5106" spans="2:2" x14ac:dyDescent="0.2">
      <c r="B5106" s="186"/>
    </row>
    <row r="5107" spans="2:2" x14ac:dyDescent="0.2">
      <c r="B5107" s="186"/>
    </row>
    <row r="5108" spans="2:2" x14ac:dyDescent="0.2">
      <c r="B5108" s="186"/>
    </row>
    <row r="5109" spans="2:2" x14ac:dyDescent="0.2">
      <c r="B5109" s="186"/>
    </row>
    <row r="5110" spans="2:2" x14ac:dyDescent="0.2">
      <c r="B5110" s="186"/>
    </row>
    <row r="5111" spans="2:2" x14ac:dyDescent="0.2">
      <c r="B5111" s="186"/>
    </row>
    <row r="5112" spans="2:2" x14ac:dyDescent="0.2">
      <c r="B5112" s="186"/>
    </row>
    <row r="5113" spans="2:2" x14ac:dyDescent="0.2">
      <c r="B5113" s="186"/>
    </row>
    <row r="5114" spans="2:2" x14ac:dyDescent="0.2">
      <c r="B5114" s="186"/>
    </row>
    <row r="5115" spans="2:2" x14ac:dyDescent="0.2">
      <c r="B5115" s="186"/>
    </row>
    <row r="5116" spans="2:2" x14ac:dyDescent="0.2">
      <c r="B5116" s="186"/>
    </row>
    <row r="5117" spans="2:2" x14ac:dyDescent="0.2">
      <c r="B5117" s="186"/>
    </row>
    <row r="5118" spans="2:2" x14ac:dyDescent="0.2">
      <c r="B5118" s="186"/>
    </row>
    <row r="5119" spans="2:2" x14ac:dyDescent="0.2">
      <c r="B5119" s="186"/>
    </row>
    <row r="5120" spans="2:2" x14ac:dyDescent="0.2">
      <c r="B5120" s="186"/>
    </row>
    <row r="5121" spans="2:2" x14ac:dyDescent="0.2">
      <c r="B5121" s="186"/>
    </row>
    <row r="5122" spans="2:2" x14ac:dyDescent="0.2">
      <c r="B5122" s="186"/>
    </row>
    <row r="5123" spans="2:2" x14ac:dyDescent="0.2">
      <c r="B5123" s="186"/>
    </row>
    <row r="5124" spans="2:2" x14ac:dyDescent="0.2">
      <c r="B5124" s="186"/>
    </row>
    <row r="5125" spans="2:2" x14ac:dyDescent="0.2">
      <c r="B5125" s="186"/>
    </row>
    <row r="5126" spans="2:2" x14ac:dyDescent="0.2">
      <c r="B5126" s="186"/>
    </row>
    <row r="5127" spans="2:2" x14ac:dyDescent="0.2">
      <c r="B5127" s="186"/>
    </row>
    <row r="5128" spans="2:2" x14ac:dyDescent="0.2">
      <c r="B5128" s="186"/>
    </row>
    <row r="5129" spans="2:2" x14ac:dyDescent="0.2">
      <c r="B5129" s="186"/>
    </row>
    <row r="5130" spans="2:2" x14ac:dyDescent="0.2">
      <c r="B5130" s="186"/>
    </row>
    <row r="5131" spans="2:2" x14ac:dyDescent="0.2">
      <c r="B5131" s="186"/>
    </row>
    <row r="5132" spans="2:2" x14ac:dyDescent="0.2">
      <c r="B5132" s="186"/>
    </row>
    <row r="5133" spans="2:2" x14ac:dyDescent="0.2">
      <c r="B5133" s="186"/>
    </row>
    <row r="5134" spans="2:2" x14ac:dyDescent="0.2">
      <c r="B5134" s="186"/>
    </row>
    <row r="5135" spans="2:2" x14ac:dyDescent="0.2">
      <c r="B5135" s="186"/>
    </row>
    <row r="5136" spans="2:2" x14ac:dyDescent="0.2">
      <c r="B5136" s="186"/>
    </row>
    <row r="5137" spans="2:2" x14ac:dyDescent="0.2">
      <c r="B5137" s="186"/>
    </row>
    <row r="5138" spans="2:2" x14ac:dyDescent="0.2">
      <c r="B5138" s="186"/>
    </row>
    <row r="5139" spans="2:2" x14ac:dyDescent="0.2">
      <c r="B5139" s="186"/>
    </row>
    <row r="5140" spans="2:2" x14ac:dyDescent="0.2">
      <c r="B5140" s="186"/>
    </row>
    <row r="5141" spans="2:2" x14ac:dyDescent="0.2">
      <c r="B5141" s="186"/>
    </row>
    <row r="5142" spans="2:2" x14ac:dyDescent="0.2">
      <c r="B5142" s="186"/>
    </row>
    <row r="5143" spans="2:2" x14ac:dyDescent="0.2">
      <c r="B5143" s="186"/>
    </row>
    <row r="5144" spans="2:2" x14ac:dyDescent="0.2">
      <c r="B5144" s="186"/>
    </row>
    <row r="5145" spans="2:2" x14ac:dyDescent="0.2">
      <c r="B5145" s="186"/>
    </row>
    <row r="5146" spans="2:2" x14ac:dyDescent="0.2">
      <c r="B5146" s="186"/>
    </row>
    <row r="5147" spans="2:2" x14ac:dyDescent="0.2">
      <c r="B5147" s="186"/>
    </row>
    <row r="5148" spans="2:2" x14ac:dyDescent="0.2">
      <c r="B5148" s="186"/>
    </row>
    <row r="5149" spans="2:2" x14ac:dyDescent="0.2">
      <c r="B5149" s="186"/>
    </row>
    <row r="5150" spans="2:2" x14ac:dyDescent="0.2">
      <c r="B5150" s="186"/>
    </row>
    <row r="5151" spans="2:2" x14ac:dyDescent="0.2">
      <c r="B5151" s="186"/>
    </row>
    <row r="5152" spans="2:2" x14ac:dyDescent="0.2">
      <c r="B5152" s="186"/>
    </row>
    <row r="5153" spans="2:2" x14ac:dyDescent="0.2">
      <c r="B5153" s="186"/>
    </row>
    <row r="5154" spans="2:2" x14ac:dyDescent="0.2">
      <c r="B5154" s="186"/>
    </row>
    <row r="5155" spans="2:2" x14ac:dyDescent="0.2">
      <c r="B5155" s="186"/>
    </row>
    <row r="5156" spans="2:2" x14ac:dyDescent="0.2">
      <c r="B5156" s="186"/>
    </row>
    <row r="5157" spans="2:2" x14ac:dyDescent="0.2">
      <c r="B5157" s="186"/>
    </row>
    <row r="5158" spans="2:2" x14ac:dyDescent="0.2">
      <c r="B5158" s="186"/>
    </row>
    <row r="5159" spans="2:2" x14ac:dyDescent="0.2">
      <c r="B5159" s="186"/>
    </row>
    <row r="5160" spans="2:2" x14ac:dyDescent="0.2">
      <c r="B5160" s="186"/>
    </row>
    <row r="5161" spans="2:2" x14ac:dyDescent="0.2">
      <c r="B5161" s="186"/>
    </row>
    <row r="5162" spans="2:2" x14ac:dyDescent="0.2">
      <c r="B5162" s="186"/>
    </row>
    <row r="5163" spans="2:2" x14ac:dyDescent="0.2">
      <c r="B5163" s="186"/>
    </row>
    <row r="5164" spans="2:2" x14ac:dyDescent="0.2">
      <c r="B5164" s="186"/>
    </row>
    <row r="5165" spans="2:2" x14ac:dyDescent="0.2">
      <c r="B5165" s="186"/>
    </row>
    <row r="5166" spans="2:2" x14ac:dyDescent="0.2">
      <c r="B5166" s="186"/>
    </row>
    <row r="5167" spans="2:2" x14ac:dyDescent="0.2">
      <c r="B5167" s="186"/>
    </row>
    <row r="5168" spans="2:2" x14ac:dyDescent="0.2">
      <c r="B5168" s="186"/>
    </row>
    <row r="5169" spans="2:2" x14ac:dyDescent="0.2">
      <c r="B5169" s="186"/>
    </row>
    <row r="5170" spans="2:2" x14ac:dyDescent="0.2">
      <c r="B5170" s="186"/>
    </row>
    <row r="5171" spans="2:2" x14ac:dyDescent="0.2">
      <c r="B5171" s="186"/>
    </row>
    <row r="5172" spans="2:2" x14ac:dyDescent="0.2">
      <c r="B5172" s="186"/>
    </row>
    <row r="5173" spans="2:2" x14ac:dyDescent="0.2">
      <c r="B5173" s="186"/>
    </row>
    <row r="5174" spans="2:2" x14ac:dyDescent="0.2">
      <c r="B5174" s="186"/>
    </row>
    <row r="5175" spans="2:2" x14ac:dyDescent="0.2">
      <c r="B5175" s="186"/>
    </row>
    <row r="5176" spans="2:2" x14ac:dyDescent="0.2">
      <c r="B5176" s="186"/>
    </row>
    <row r="5177" spans="2:2" x14ac:dyDescent="0.2">
      <c r="B5177" s="186"/>
    </row>
    <row r="5178" spans="2:2" x14ac:dyDescent="0.2">
      <c r="B5178" s="186"/>
    </row>
    <row r="5179" spans="2:2" x14ac:dyDescent="0.2">
      <c r="B5179" s="186"/>
    </row>
    <row r="5180" spans="2:2" x14ac:dyDescent="0.2">
      <c r="B5180" s="186"/>
    </row>
    <row r="5181" spans="2:2" x14ac:dyDescent="0.2">
      <c r="B5181" s="186"/>
    </row>
    <row r="5182" spans="2:2" x14ac:dyDescent="0.2">
      <c r="B5182" s="186"/>
    </row>
    <row r="5183" spans="2:2" x14ac:dyDescent="0.2">
      <c r="B5183" s="186"/>
    </row>
    <row r="5184" spans="2:2" x14ac:dyDescent="0.2">
      <c r="B5184" s="186"/>
    </row>
    <row r="5185" spans="2:2" x14ac:dyDescent="0.2">
      <c r="B5185" s="186"/>
    </row>
    <row r="5186" spans="2:2" x14ac:dyDescent="0.2">
      <c r="B5186" s="186"/>
    </row>
    <row r="5187" spans="2:2" x14ac:dyDescent="0.2">
      <c r="B5187" s="186"/>
    </row>
    <row r="5188" spans="2:2" x14ac:dyDescent="0.2">
      <c r="B5188" s="186"/>
    </row>
    <row r="5189" spans="2:2" x14ac:dyDescent="0.2">
      <c r="B5189" s="186"/>
    </row>
    <row r="5190" spans="2:2" x14ac:dyDescent="0.2">
      <c r="B5190" s="186"/>
    </row>
    <row r="5191" spans="2:2" x14ac:dyDescent="0.2">
      <c r="B5191" s="186"/>
    </row>
    <row r="5192" spans="2:2" x14ac:dyDescent="0.2">
      <c r="B5192" s="186"/>
    </row>
    <row r="5193" spans="2:2" x14ac:dyDescent="0.2">
      <c r="B5193" s="186"/>
    </row>
    <row r="5194" spans="2:2" x14ac:dyDescent="0.2">
      <c r="B5194" s="186"/>
    </row>
    <row r="5195" spans="2:2" x14ac:dyDescent="0.2">
      <c r="B5195" s="186"/>
    </row>
    <row r="5196" spans="2:2" x14ac:dyDescent="0.2">
      <c r="B5196" s="186"/>
    </row>
    <row r="5197" spans="2:2" x14ac:dyDescent="0.2">
      <c r="B5197" s="186"/>
    </row>
    <row r="5198" spans="2:2" x14ac:dyDescent="0.2">
      <c r="B5198" s="186"/>
    </row>
    <row r="5199" spans="2:2" x14ac:dyDescent="0.2">
      <c r="B5199" s="186"/>
    </row>
    <row r="5200" spans="2:2" x14ac:dyDescent="0.2">
      <c r="B5200" s="186"/>
    </row>
    <row r="5201" spans="2:2" x14ac:dyDescent="0.2">
      <c r="B5201" s="186"/>
    </row>
    <row r="5202" spans="2:2" x14ac:dyDescent="0.2">
      <c r="B5202" s="186"/>
    </row>
    <row r="5203" spans="2:2" x14ac:dyDescent="0.2">
      <c r="B5203" s="186"/>
    </row>
    <row r="5204" spans="2:2" x14ac:dyDescent="0.2">
      <c r="B5204" s="186"/>
    </row>
    <row r="5205" spans="2:2" x14ac:dyDescent="0.2">
      <c r="B5205" s="186"/>
    </row>
    <row r="5206" spans="2:2" x14ac:dyDescent="0.2">
      <c r="B5206" s="186"/>
    </row>
    <row r="5207" spans="2:2" x14ac:dyDescent="0.2">
      <c r="B5207" s="186"/>
    </row>
    <row r="5208" spans="2:2" x14ac:dyDescent="0.2">
      <c r="B5208" s="186"/>
    </row>
    <row r="5209" spans="2:2" x14ac:dyDescent="0.2">
      <c r="B5209" s="186"/>
    </row>
    <row r="5210" spans="2:2" x14ac:dyDescent="0.2">
      <c r="B5210" s="186"/>
    </row>
    <row r="5211" spans="2:2" x14ac:dyDescent="0.2">
      <c r="B5211" s="186"/>
    </row>
    <row r="5212" spans="2:2" x14ac:dyDescent="0.2">
      <c r="B5212" s="186"/>
    </row>
    <row r="5213" spans="2:2" x14ac:dyDescent="0.2">
      <c r="B5213" s="186"/>
    </row>
    <row r="5214" spans="2:2" x14ac:dyDescent="0.2">
      <c r="B5214" s="186"/>
    </row>
    <row r="5215" spans="2:2" x14ac:dyDescent="0.2">
      <c r="B5215" s="186"/>
    </row>
    <row r="5216" spans="2:2" x14ac:dyDescent="0.2">
      <c r="B5216" s="186"/>
    </row>
    <row r="5217" spans="2:2" x14ac:dyDescent="0.2">
      <c r="B5217" s="186"/>
    </row>
    <row r="5218" spans="2:2" x14ac:dyDescent="0.2">
      <c r="B5218" s="186"/>
    </row>
    <row r="5219" spans="2:2" x14ac:dyDescent="0.2">
      <c r="B5219" s="186"/>
    </row>
    <row r="5220" spans="2:2" x14ac:dyDescent="0.2">
      <c r="B5220" s="186"/>
    </row>
    <row r="5221" spans="2:2" x14ac:dyDescent="0.2">
      <c r="B5221" s="186"/>
    </row>
    <row r="5222" spans="2:2" x14ac:dyDescent="0.2">
      <c r="B5222" s="186"/>
    </row>
    <row r="5223" spans="2:2" x14ac:dyDescent="0.2">
      <c r="B5223" s="186"/>
    </row>
    <row r="5224" spans="2:2" x14ac:dyDescent="0.2">
      <c r="B5224" s="186"/>
    </row>
    <row r="5225" spans="2:2" x14ac:dyDescent="0.2">
      <c r="B5225" s="186"/>
    </row>
    <row r="5226" spans="2:2" x14ac:dyDescent="0.2">
      <c r="B5226" s="186"/>
    </row>
    <row r="5227" spans="2:2" x14ac:dyDescent="0.2">
      <c r="B5227" s="186"/>
    </row>
    <row r="5228" spans="2:2" x14ac:dyDescent="0.2">
      <c r="B5228" s="186"/>
    </row>
    <row r="5229" spans="2:2" x14ac:dyDescent="0.2">
      <c r="B5229" s="186"/>
    </row>
    <row r="5230" spans="2:2" x14ac:dyDescent="0.2">
      <c r="B5230" s="186"/>
    </row>
    <row r="5231" spans="2:2" x14ac:dyDescent="0.2">
      <c r="B5231" s="186"/>
    </row>
    <row r="5232" spans="2:2" x14ac:dyDescent="0.2">
      <c r="B5232" s="186"/>
    </row>
    <row r="5233" spans="2:2" x14ac:dyDescent="0.2">
      <c r="B5233" s="186"/>
    </row>
    <row r="5234" spans="2:2" x14ac:dyDescent="0.2">
      <c r="B5234" s="186"/>
    </row>
    <row r="5235" spans="2:2" x14ac:dyDescent="0.2">
      <c r="B5235" s="186"/>
    </row>
    <row r="5236" spans="2:2" x14ac:dyDescent="0.2">
      <c r="B5236" s="186"/>
    </row>
    <row r="5237" spans="2:2" x14ac:dyDescent="0.2">
      <c r="B5237" s="186"/>
    </row>
    <row r="5238" spans="2:2" x14ac:dyDescent="0.2">
      <c r="B5238" s="186"/>
    </row>
    <row r="5239" spans="2:2" x14ac:dyDescent="0.2">
      <c r="B5239" s="186"/>
    </row>
    <row r="5240" spans="2:2" x14ac:dyDescent="0.2">
      <c r="B5240" s="186"/>
    </row>
    <row r="5241" spans="2:2" x14ac:dyDescent="0.2">
      <c r="B5241" s="186"/>
    </row>
    <row r="5242" spans="2:2" x14ac:dyDescent="0.2">
      <c r="B5242" s="186"/>
    </row>
    <row r="5243" spans="2:2" x14ac:dyDescent="0.2">
      <c r="B5243" s="186"/>
    </row>
    <row r="5244" spans="2:2" x14ac:dyDescent="0.2">
      <c r="B5244" s="186"/>
    </row>
    <row r="5245" spans="2:2" x14ac:dyDescent="0.2">
      <c r="B5245" s="186"/>
    </row>
    <row r="5246" spans="2:2" x14ac:dyDescent="0.2">
      <c r="B5246" s="186"/>
    </row>
    <row r="5247" spans="2:2" x14ac:dyDescent="0.2">
      <c r="B5247" s="186"/>
    </row>
    <row r="5248" spans="2:2" x14ac:dyDescent="0.2">
      <c r="B5248" s="186"/>
    </row>
    <row r="5249" spans="2:2" x14ac:dyDescent="0.2">
      <c r="B5249" s="186"/>
    </row>
    <row r="5250" spans="2:2" x14ac:dyDescent="0.2">
      <c r="B5250" s="186"/>
    </row>
    <row r="5251" spans="2:2" x14ac:dyDescent="0.2">
      <c r="B5251" s="186"/>
    </row>
    <row r="5252" spans="2:2" x14ac:dyDescent="0.2">
      <c r="B5252" s="186"/>
    </row>
    <row r="5253" spans="2:2" x14ac:dyDescent="0.2">
      <c r="B5253" s="186"/>
    </row>
    <row r="5254" spans="2:2" x14ac:dyDescent="0.2">
      <c r="B5254" s="186"/>
    </row>
    <row r="5255" spans="2:2" x14ac:dyDescent="0.2">
      <c r="B5255" s="186"/>
    </row>
    <row r="5256" spans="2:2" x14ac:dyDescent="0.2">
      <c r="B5256" s="186"/>
    </row>
    <row r="5257" spans="2:2" x14ac:dyDescent="0.2">
      <c r="B5257" s="186"/>
    </row>
    <row r="5258" spans="2:2" x14ac:dyDescent="0.2">
      <c r="B5258" s="186"/>
    </row>
    <row r="5259" spans="2:2" x14ac:dyDescent="0.2">
      <c r="B5259" s="186"/>
    </row>
    <row r="5260" spans="2:2" x14ac:dyDescent="0.2">
      <c r="B5260" s="186"/>
    </row>
    <row r="5261" spans="2:2" x14ac:dyDescent="0.2">
      <c r="B5261" s="186"/>
    </row>
    <row r="5262" spans="2:2" x14ac:dyDescent="0.2">
      <c r="B5262" s="186"/>
    </row>
    <row r="5263" spans="2:2" x14ac:dyDescent="0.2">
      <c r="B5263" s="186"/>
    </row>
    <row r="5264" spans="2:2" x14ac:dyDescent="0.2">
      <c r="B5264" s="186"/>
    </row>
    <row r="5265" spans="2:2" x14ac:dyDescent="0.2">
      <c r="B5265" s="186"/>
    </row>
    <row r="5266" spans="2:2" x14ac:dyDescent="0.2">
      <c r="B5266" s="186"/>
    </row>
    <row r="5267" spans="2:2" x14ac:dyDescent="0.2">
      <c r="B5267" s="186"/>
    </row>
    <row r="5268" spans="2:2" x14ac:dyDescent="0.2">
      <c r="B5268" s="186"/>
    </row>
    <row r="5269" spans="2:2" x14ac:dyDescent="0.2">
      <c r="B5269" s="186"/>
    </row>
    <row r="5270" spans="2:2" x14ac:dyDescent="0.2">
      <c r="B5270" s="186"/>
    </row>
    <row r="5271" spans="2:2" x14ac:dyDescent="0.2">
      <c r="B5271" s="186"/>
    </row>
    <row r="5272" spans="2:2" x14ac:dyDescent="0.2">
      <c r="B5272" s="186"/>
    </row>
    <row r="5273" spans="2:2" x14ac:dyDescent="0.2">
      <c r="B5273" s="186"/>
    </row>
    <row r="5274" spans="2:2" x14ac:dyDescent="0.2">
      <c r="B5274" s="186"/>
    </row>
    <row r="5275" spans="2:2" x14ac:dyDescent="0.2">
      <c r="B5275" s="186"/>
    </row>
    <row r="5276" spans="2:2" x14ac:dyDescent="0.2">
      <c r="B5276" s="186"/>
    </row>
    <row r="5277" spans="2:2" x14ac:dyDescent="0.2">
      <c r="B5277" s="186"/>
    </row>
    <row r="5278" spans="2:2" x14ac:dyDescent="0.2">
      <c r="B5278" s="186"/>
    </row>
    <row r="5279" spans="2:2" x14ac:dyDescent="0.2">
      <c r="B5279" s="186"/>
    </row>
    <row r="5280" spans="2:2" x14ac:dyDescent="0.2">
      <c r="B5280" s="186"/>
    </row>
    <row r="5281" spans="2:2" x14ac:dyDescent="0.2">
      <c r="B5281" s="186"/>
    </row>
    <row r="5282" spans="2:2" x14ac:dyDescent="0.2">
      <c r="B5282" s="186"/>
    </row>
    <row r="5283" spans="2:2" x14ac:dyDescent="0.2">
      <c r="B5283" s="186"/>
    </row>
    <row r="5284" spans="2:2" x14ac:dyDescent="0.2">
      <c r="B5284" s="186"/>
    </row>
    <row r="5285" spans="2:2" x14ac:dyDescent="0.2">
      <c r="B5285" s="186"/>
    </row>
    <row r="5286" spans="2:2" x14ac:dyDescent="0.2">
      <c r="B5286" s="186"/>
    </row>
    <row r="5287" spans="2:2" x14ac:dyDescent="0.2">
      <c r="B5287" s="186"/>
    </row>
    <row r="5288" spans="2:2" x14ac:dyDescent="0.2">
      <c r="B5288" s="186"/>
    </row>
    <row r="5289" spans="2:2" x14ac:dyDescent="0.2">
      <c r="B5289" s="186"/>
    </row>
    <row r="5290" spans="2:2" x14ac:dyDescent="0.2">
      <c r="B5290" s="186"/>
    </row>
    <row r="5291" spans="2:2" x14ac:dyDescent="0.2">
      <c r="B5291" s="186"/>
    </row>
    <row r="5292" spans="2:2" x14ac:dyDescent="0.2">
      <c r="B5292" s="186"/>
    </row>
    <row r="5293" spans="2:2" x14ac:dyDescent="0.2">
      <c r="B5293" s="186"/>
    </row>
    <row r="5294" spans="2:2" x14ac:dyDescent="0.2">
      <c r="B5294" s="186"/>
    </row>
    <row r="5295" spans="2:2" x14ac:dyDescent="0.2">
      <c r="B5295" s="186"/>
    </row>
    <row r="5296" spans="2:2" x14ac:dyDescent="0.2">
      <c r="B5296" s="186"/>
    </row>
    <row r="5297" spans="2:2" x14ac:dyDescent="0.2">
      <c r="B5297" s="186"/>
    </row>
    <row r="5298" spans="2:2" x14ac:dyDescent="0.2">
      <c r="B5298" s="186"/>
    </row>
    <row r="5299" spans="2:2" x14ac:dyDescent="0.2">
      <c r="B5299" s="186"/>
    </row>
    <row r="5300" spans="2:2" x14ac:dyDescent="0.2">
      <c r="B5300" s="186"/>
    </row>
    <row r="5301" spans="2:2" x14ac:dyDescent="0.2">
      <c r="B5301" s="186"/>
    </row>
    <row r="5302" spans="2:2" x14ac:dyDescent="0.2">
      <c r="B5302" s="186"/>
    </row>
    <row r="5303" spans="2:2" x14ac:dyDescent="0.2">
      <c r="B5303" s="186"/>
    </row>
    <row r="5304" spans="2:2" x14ac:dyDescent="0.2">
      <c r="B5304" s="186"/>
    </row>
    <row r="5305" spans="2:2" x14ac:dyDescent="0.2">
      <c r="B5305" s="186"/>
    </row>
    <row r="5306" spans="2:2" x14ac:dyDescent="0.2">
      <c r="B5306" s="186"/>
    </row>
    <row r="5307" spans="2:2" x14ac:dyDescent="0.2">
      <c r="B5307" s="186"/>
    </row>
    <row r="5308" spans="2:2" x14ac:dyDescent="0.2">
      <c r="B5308" s="186"/>
    </row>
    <row r="5309" spans="2:2" x14ac:dyDescent="0.2">
      <c r="B5309" s="186"/>
    </row>
    <row r="5310" spans="2:2" x14ac:dyDescent="0.2">
      <c r="B5310" s="186"/>
    </row>
    <row r="5311" spans="2:2" x14ac:dyDescent="0.2">
      <c r="B5311" s="186"/>
    </row>
    <row r="5312" spans="2:2" x14ac:dyDescent="0.2">
      <c r="B5312" s="186"/>
    </row>
    <row r="5313" spans="2:2" x14ac:dyDescent="0.2">
      <c r="B5313" s="186"/>
    </row>
    <row r="5314" spans="2:2" x14ac:dyDescent="0.2">
      <c r="B5314" s="186"/>
    </row>
    <row r="5315" spans="2:2" x14ac:dyDescent="0.2">
      <c r="B5315" s="186"/>
    </row>
    <row r="5316" spans="2:2" x14ac:dyDescent="0.2">
      <c r="B5316" s="186"/>
    </row>
    <row r="5317" spans="2:2" x14ac:dyDescent="0.2">
      <c r="B5317" s="186"/>
    </row>
    <row r="5318" spans="2:2" x14ac:dyDescent="0.2">
      <c r="B5318" s="186"/>
    </row>
    <row r="5319" spans="2:2" x14ac:dyDescent="0.2">
      <c r="B5319" s="186"/>
    </row>
    <row r="5320" spans="2:2" x14ac:dyDescent="0.2">
      <c r="B5320" s="186"/>
    </row>
    <row r="5321" spans="2:2" x14ac:dyDescent="0.2">
      <c r="B5321" s="186"/>
    </row>
    <row r="5322" spans="2:2" x14ac:dyDescent="0.2">
      <c r="B5322" s="186"/>
    </row>
    <row r="5323" spans="2:2" x14ac:dyDescent="0.2">
      <c r="B5323" s="186"/>
    </row>
    <row r="5324" spans="2:2" x14ac:dyDescent="0.2">
      <c r="B5324" s="186"/>
    </row>
    <row r="5325" spans="2:2" x14ac:dyDescent="0.2">
      <c r="B5325" s="186"/>
    </row>
    <row r="5326" spans="2:2" x14ac:dyDescent="0.2">
      <c r="B5326" s="186"/>
    </row>
    <row r="5327" spans="2:2" x14ac:dyDescent="0.2">
      <c r="B5327" s="186"/>
    </row>
    <row r="5328" spans="2:2" x14ac:dyDescent="0.2">
      <c r="B5328" s="186"/>
    </row>
    <row r="5329" spans="2:2" x14ac:dyDescent="0.2">
      <c r="B5329" s="186"/>
    </row>
    <row r="5330" spans="2:2" x14ac:dyDescent="0.2">
      <c r="B5330" s="186"/>
    </row>
    <row r="5331" spans="2:2" x14ac:dyDescent="0.2">
      <c r="B5331" s="186"/>
    </row>
    <row r="5332" spans="2:2" x14ac:dyDescent="0.2">
      <c r="B5332" s="186"/>
    </row>
    <row r="5333" spans="2:2" x14ac:dyDescent="0.2">
      <c r="B5333" s="186"/>
    </row>
    <row r="5334" spans="2:2" x14ac:dyDescent="0.2">
      <c r="B5334" s="186"/>
    </row>
    <row r="5335" spans="2:2" x14ac:dyDescent="0.2">
      <c r="B5335" s="186"/>
    </row>
    <row r="5336" spans="2:2" x14ac:dyDescent="0.2">
      <c r="B5336" s="186"/>
    </row>
    <row r="5337" spans="2:2" x14ac:dyDescent="0.2">
      <c r="B5337" s="186"/>
    </row>
    <row r="5338" spans="2:2" x14ac:dyDescent="0.2">
      <c r="B5338" s="186"/>
    </row>
    <row r="5339" spans="2:2" x14ac:dyDescent="0.2">
      <c r="B5339" s="186"/>
    </row>
    <row r="5340" spans="2:2" x14ac:dyDescent="0.2">
      <c r="B5340" s="186"/>
    </row>
    <row r="5341" spans="2:2" x14ac:dyDescent="0.2">
      <c r="B5341" s="186"/>
    </row>
    <row r="5342" spans="2:2" x14ac:dyDescent="0.2">
      <c r="B5342" s="186"/>
    </row>
    <row r="5343" spans="2:2" x14ac:dyDescent="0.2">
      <c r="B5343" s="186"/>
    </row>
    <row r="5344" spans="2:2" x14ac:dyDescent="0.2">
      <c r="B5344" s="186"/>
    </row>
    <row r="5345" spans="2:2" x14ac:dyDescent="0.2">
      <c r="B5345" s="186"/>
    </row>
    <row r="5346" spans="2:2" x14ac:dyDescent="0.2">
      <c r="B5346" s="186"/>
    </row>
    <row r="5347" spans="2:2" x14ac:dyDescent="0.2">
      <c r="B5347" s="186"/>
    </row>
    <row r="5348" spans="2:2" x14ac:dyDescent="0.2">
      <c r="B5348" s="186"/>
    </row>
    <row r="5349" spans="2:2" x14ac:dyDescent="0.2">
      <c r="B5349" s="186"/>
    </row>
    <row r="5350" spans="2:2" x14ac:dyDescent="0.2">
      <c r="B5350" s="186"/>
    </row>
    <row r="5351" spans="2:2" x14ac:dyDescent="0.2">
      <c r="B5351" s="186"/>
    </row>
    <row r="5352" spans="2:2" x14ac:dyDescent="0.2">
      <c r="B5352" s="186"/>
    </row>
    <row r="5353" spans="2:2" x14ac:dyDescent="0.2">
      <c r="B5353" s="186"/>
    </row>
    <row r="5354" spans="2:2" x14ac:dyDescent="0.2">
      <c r="B5354" s="186"/>
    </row>
    <row r="5355" spans="2:2" x14ac:dyDescent="0.2">
      <c r="B5355" s="186"/>
    </row>
    <row r="5356" spans="2:2" x14ac:dyDescent="0.2">
      <c r="B5356" s="186"/>
    </row>
    <row r="5357" spans="2:2" x14ac:dyDescent="0.2">
      <c r="B5357" s="186"/>
    </row>
    <row r="5358" spans="2:2" x14ac:dyDescent="0.2">
      <c r="B5358" s="186"/>
    </row>
    <row r="5359" spans="2:2" x14ac:dyDescent="0.2">
      <c r="B5359" s="186"/>
    </row>
    <row r="5360" spans="2:2" x14ac:dyDescent="0.2">
      <c r="B5360" s="186"/>
    </row>
    <row r="5361" spans="2:2" x14ac:dyDescent="0.2">
      <c r="B5361" s="186"/>
    </row>
    <row r="5362" spans="2:2" x14ac:dyDescent="0.2">
      <c r="B5362" s="186"/>
    </row>
    <row r="5363" spans="2:2" x14ac:dyDescent="0.2">
      <c r="B5363" s="186"/>
    </row>
    <row r="5364" spans="2:2" x14ac:dyDescent="0.2">
      <c r="B5364" s="186"/>
    </row>
    <row r="5365" spans="2:2" x14ac:dyDescent="0.2">
      <c r="B5365" s="186"/>
    </row>
    <row r="5366" spans="2:2" x14ac:dyDescent="0.2">
      <c r="B5366" s="186"/>
    </row>
    <row r="5367" spans="2:2" x14ac:dyDescent="0.2">
      <c r="B5367" s="186"/>
    </row>
    <row r="5368" spans="2:2" x14ac:dyDescent="0.2">
      <c r="B5368" s="186"/>
    </row>
    <row r="5369" spans="2:2" x14ac:dyDescent="0.2">
      <c r="B5369" s="186"/>
    </row>
    <row r="5370" spans="2:2" x14ac:dyDescent="0.2">
      <c r="B5370" s="186"/>
    </row>
    <row r="5371" spans="2:2" x14ac:dyDescent="0.2">
      <c r="B5371" s="186"/>
    </row>
    <row r="5372" spans="2:2" x14ac:dyDescent="0.2">
      <c r="B5372" s="186"/>
    </row>
    <row r="5373" spans="2:2" x14ac:dyDescent="0.2">
      <c r="B5373" s="186"/>
    </row>
    <row r="5374" spans="2:2" x14ac:dyDescent="0.2">
      <c r="B5374" s="186"/>
    </row>
    <row r="5375" spans="2:2" x14ac:dyDescent="0.2">
      <c r="B5375" s="186"/>
    </row>
    <row r="5376" spans="2:2" x14ac:dyDescent="0.2">
      <c r="B5376" s="186"/>
    </row>
    <row r="5377" spans="2:2" x14ac:dyDescent="0.2">
      <c r="B5377" s="186"/>
    </row>
    <row r="5378" spans="2:2" x14ac:dyDescent="0.2">
      <c r="B5378" s="186"/>
    </row>
    <row r="5379" spans="2:2" x14ac:dyDescent="0.2">
      <c r="B5379" s="186"/>
    </row>
    <row r="5380" spans="2:2" x14ac:dyDescent="0.2">
      <c r="B5380" s="186"/>
    </row>
    <row r="5381" spans="2:2" x14ac:dyDescent="0.2">
      <c r="B5381" s="186"/>
    </row>
    <row r="5382" spans="2:2" x14ac:dyDescent="0.2">
      <c r="B5382" s="186"/>
    </row>
    <row r="5383" spans="2:2" x14ac:dyDescent="0.2">
      <c r="B5383" s="186"/>
    </row>
    <row r="5384" spans="2:2" x14ac:dyDescent="0.2">
      <c r="B5384" s="186"/>
    </row>
    <row r="5385" spans="2:2" x14ac:dyDescent="0.2">
      <c r="B5385" s="186"/>
    </row>
    <row r="5386" spans="2:2" x14ac:dyDescent="0.2">
      <c r="B5386" s="186"/>
    </row>
    <row r="5387" spans="2:2" x14ac:dyDescent="0.2">
      <c r="B5387" s="186"/>
    </row>
    <row r="5388" spans="2:2" x14ac:dyDescent="0.2">
      <c r="B5388" s="186"/>
    </row>
    <row r="5389" spans="2:2" x14ac:dyDescent="0.2">
      <c r="B5389" s="186"/>
    </row>
    <row r="5390" spans="2:2" x14ac:dyDescent="0.2">
      <c r="B5390" s="186"/>
    </row>
    <row r="5391" spans="2:2" x14ac:dyDescent="0.2">
      <c r="B5391" s="186"/>
    </row>
    <row r="5392" spans="2:2" x14ac:dyDescent="0.2">
      <c r="B5392" s="186"/>
    </row>
    <row r="5393" spans="2:2" x14ac:dyDescent="0.2">
      <c r="B5393" s="186"/>
    </row>
    <row r="5394" spans="2:2" x14ac:dyDescent="0.2">
      <c r="B5394" s="186"/>
    </row>
    <row r="5395" spans="2:2" x14ac:dyDescent="0.2">
      <c r="B5395" s="186"/>
    </row>
    <row r="5396" spans="2:2" x14ac:dyDescent="0.2">
      <c r="B5396" s="186"/>
    </row>
    <row r="5397" spans="2:2" x14ac:dyDescent="0.2">
      <c r="B5397" s="186"/>
    </row>
    <row r="5398" spans="2:2" x14ac:dyDescent="0.2">
      <c r="B5398" s="186"/>
    </row>
    <row r="5399" spans="2:2" x14ac:dyDescent="0.2">
      <c r="B5399" s="186"/>
    </row>
    <row r="5400" spans="2:2" x14ac:dyDescent="0.2">
      <c r="B5400" s="186"/>
    </row>
    <row r="5401" spans="2:2" x14ac:dyDescent="0.2">
      <c r="B5401" s="186"/>
    </row>
    <row r="5402" spans="2:2" x14ac:dyDescent="0.2">
      <c r="B5402" s="186"/>
    </row>
    <row r="5403" spans="2:2" x14ac:dyDescent="0.2">
      <c r="B5403" s="186"/>
    </row>
    <row r="5404" spans="2:2" x14ac:dyDescent="0.2">
      <c r="B5404" s="186"/>
    </row>
    <row r="5405" spans="2:2" x14ac:dyDescent="0.2">
      <c r="B5405" s="186"/>
    </row>
    <row r="5406" spans="2:2" x14ac:dyDescent="0.2">
      <c r="B5406" s="186"/>
    </row>
    <row r="5407" spans="2:2" x14ac:dyDescent="0.2">
      <c r="B5407" s="186"/>
    </row>
    <row r="5408" spans="2:2" x14ac:dyDescent="0.2">
      <c r="B5408" s="186"/>
    </row>
    <row r="5409" spans="2:2" x14ac:dyDescent="0.2">
      <c r="B5409" s="186"/>
    </row>
    <row r="5410" spans="2:2" x14ac:dyDescent="0.2">
      <c r="B5410" s="186"/>
    </row>
    <row r="5411" spans="2:2" x14ac:dyDescent="0.2">
      <c r="B5411" s="186"/>
    </row>
    <row r="5412" spans="2:2" x14ac:dyDescent="0.2">
      <c r="B5412" s="186"/>
    </row>
    <row r="5413" spans="2:2" x14ac:dyDescent="0.2">
      <c r="B5413" s="186"/>
    </row>
    <row r="5414" spans="2:2" x14ac:dyDescent="0.2">
      <c r="B5414" s="186"/>
    </row>
    <row r="5415" spans="2:2" x14ac:dyDescent="0.2">
      <c r="B5415" s="186"/>
    </row>
    <row r="5416" spans="2:2" x14ac:dyDescent="0.2">
      <c r="B5416" s="186"/>
    </row>
    <row r="5417" spans="2:2" x14ac:dyDescent="0.2">
      <c r="B5417" s="186"/>
    </row>
    <row r="5418" spans="2:2" x14ac:dyDescent="0.2">
      <c r="B5418" s="186"/>
    </row>
    <row r="5419" spans="2:2" x14ac:dyDescent="0.2">
      <c r="B5419" s="186"/>
    </row>
    <row r="5420" spans="2:2" x14ac:dyDescent="0.2">
      <c r="B5420" s="186"/>
    </row>
    <row r="5421" spans="2:2" x14ac:dyDescent="0.2">
      <c r="B5421" s="186"/>
    </row>
    <row r="5422" spans="2:2" x14ac:dyDescent="0.2">
      <c r="B5422" s="186"/>
    </row>
    <row r="5423" spans="2:2" x14ac:dyDescent="0.2">
      <c r="B5423" s="186"/>
    </row>
    <row r="5424" spans="2:2" x14ac:dyDescent="0.2">
      <c r="B5424" s="186"/>
    </row>
    <row r="5425" spans="2:2" x14ac:dyDescent="0.2">
      <c r="B5425" s="186"/>
    </row>
    <row r="5426" spans="2:2" x14ac:dyDescent="0.2">
      <c r="B5426" s="186"/>
    </row>
    <row r="5427" spans="2:2" x14ac:dyDescent="0.2">
      <c r="B5427" s="186"/>
    </row>
    <row r="5428" spans="2:2" x14ac:dyDescent="0.2">
      <c r="B5428" s="186"/>
    </row>
    <row r="5429" spans="2:2" x14ac:dyDescent="0.2">
      <c r="B5429" s="186"/>
    </row>
    <row r="5430" spans="2:2" x14ac:dyDescent="0.2">
      <c r="B5430" s="186"/>
    </row>
    <row r="5431" spans="2:2" x14ac:dyDescent="0.2">
      <c r="B5431" s="186"/>
    </row>
    <row r="5432" spans="2:2" x14ac:dyDescent="0.2">
      <c r="B5432" s="186"/>
    </row>
    <row r="5433" spans="2:2" x14ac:dyDescent="0.2">
      <c r="B5433" s="186"/>
    </row>
    <row r="5434" spans="2:2" x14ac:dyDescent="0.2">
      <c r="B5434" s="186"/>
    </row>
    <row r="5435" spans="2:2" x14ac:dyDescent="0.2">
      <c r="B5435" s="186"/>
    </row>
    <row r="5436" spans="2:2" x14ac:dyDescent="0.2">
      <c r="B5436" s="186"/>
    </row>
    <row r="5437" spans="2:2" x14ac:dyDescent="0.2">
      <c r="B5437" s="186"/>
    </row>
    <row r="5438" spans="2:2" x14ac:dyDescent="0.2">
      <c r="B5438" s="186"/>
    </row>
    <row r="5439" spans="2:2" x14ac:dyDescent="0.2">
      <c r="B5439" s="186"/>
    </row>
    <row r="5440" spans="2:2" x14ac:dyDescent="0.2">
      <c r="B5440" s="186"/>
    </row>
    <row r="5441" spans="2:2" x14ac:dyDescent="0.2">
      <c r="B5441" s="186"/>
    </row>
    <row r="5442" spans="2:2" x14ac:dyDescent="0.2">
      <c r="B5442" s="186"/>
    </row>
    <row r="5443" spans="2:2" x14ac:dyDescent="0.2">
      <c r="B5443" s="186"/>
    </row>
    <row r="5444" spans="2:2" x14ac:dyDescent="0.2">
      <c r="B5444" s="186"/>
    </row>
    <row r="5445" spans="2:2" x14ac:dyDescent="0.2">
      <c r="B5445" s="186"/>
    </row>
    <row r="5446" spans="2:2" x14ac:dyDescent="0.2">
      <c r="B5446" s="186"/>
    </row>
    <row r="5447" spans="2:2" x14ac:dyDescent="0.2">
      <c r="B5447" s="186"/>
    </row>
    <row r="5448" spans="2:2" x14ac:dyDescent="0.2">
      <c r="B5448" s="186"/>
    </row>
    <row r="5449" spans="2:2" x14ac:dyDescent="0.2">
      <c r="B5449" s="186"/>
    </row>
    <row r="5450" spans="2:2" x14ac:dyDescent="0.2">
      <c r="B5450" s="186"/>
    </row>
    <row r="5451" spans="2:2" x14ac:dyDescent="0.2">
      <c r="B5451" s="186"/>
    </row>
    <row r="5452" spans="2:2" x14ac:dyDescent="0.2">
      <c r="B5452" s="186"/>
    </row>
    <row r="5453" spans="2:2" x14ac:dyDescent="0.2">
      <c r="B5453" s="186"/>
    </row>
    <row r="5454" spans="2:2" x14ac:dyDescent="0.2">
      <c r="B5454" s="186"/>
    </row>
    <row r="5455" spans="2:2" x14ac:dyDescent="0.2">
      <c r="B5455" s="186"/>
    </row>
    <row r="5456" spans="2:2" x14ac:dyDescent="0.2">
      <c r="B5456" s="186"/>
    </row>
    <row r="5457" spans="2:2" x14ac:dyDescent="0.2">
      <c r="B5457" s="186"/>
    </row>
    <row r="5458" spans="2:2" x14ac:dyDescent="0.2">
      <c r="B5458" s="186"/>
    </row>
    <row r="5459" spans="2:2" x14ac:dyDescent="0.2">
      <c r="B5459" s="186"/>
    </row>
    <row r="5460" spans="2:2" x14ac:dyDescent="0.2">
      <c r="B5460" s="186"/>
    </row>
    <row r="5461" spans="2:2" x14ac:dyDescent="0.2">
      <c r="B5461" s="186"/>
    </row>
    <row r="5462" spans="2:2" x14ac:dyDescent="0.2">
      <c r="B5462" s="186"/>
    </row>
    <row r="5463" spans="2:2" x14ac:dyDescent="0.2">
      <c r="B5463" s="186"/>
    </row>
    <row r="5464" spans="2:2" x14ac:dyDescent="0.2">
      <c r="B5464" s="186"/>
    </row>
    <row r="5465" spans="2:2" x14ac:dyDescent="0.2">
      <c r="B5465" s="186"/>
    </row>
    <row r="5466" spans="2:2" x14ac:dyDescent="0.2">
      <c r="B5466" s="186"/>
    </row>
    <row r="5467" spans="2:2" x14ac:dyDescent="0.2">
      <c r="B5467" s="186"/>
    </row>
    <row r="5468" spans="2:2" x14ac:dyDescent="0.2">
      <c r="B5468" s="186"/>
    </row>
    <row r="5469" spans="2:2" x14ac:dyDescent="0.2">
      <c r="B5469" s="186"/>
    </row>
    <row r="5470" spans="2:2" x14ac:dyDescent="0.2">
      <c r="B5470" s="186"/>
    </row>
    <row r="5471" spans="2:2" x14ac:dyDescent="0.2">
      <c r="B5471" s="186"/>
    </row>
    <row r="5472" spans="2:2" x14ac:dyDescent="0.2">
      <c r="B5472" s="186"/>
    </row>
    <row r="5473" spans="2:2" x14ac:dyDescent="0.2">
      <c r="B5473" s="186"/>
    </row>
    <row r="5474" spans="2:2" x14ac:dyDescent="0.2">
      <c r="B5474" s="186"/>
    </row>
    <row r="5475" spans="2:2" x14ac:dyDescent="0.2">
      <c r="B5475" s="186"/>
    </row>
    <row r="5476" spans="2:2" x14ac:dyDescent="0.2">
      <c r="B5476" s="186"/>
    </row>
    <row r="5477" spans="2:2" x14ac:dyDescent="0.2">
      <c r="B5477" s="186"/>
    </row>
    <row r="5478" spans="2:2" x14ac:dyDescent="0.2">
      <c r="B5478" s="186"/>
    </row>
    <row r="5479" spans="2:2" x14ac:dyDescent="0.2">
      <c r="B5479" s="186"/>
    </row>
    <row r="5480" spans="2:2" x14ac:dyDescent="0.2">
      <c r="B5480" s="186"/>
    </row>
    <row r="5481" spans="2:2" x14ac:dyDescent="0.2">
      <c r="B5481" s="186"/>
    </row>
    <row r="5482" spans="2:2" x14ac:dyDescent="0.2">
      <c r="B5482" s="186"/>
    </row>
    <row r="5483" spans="2:2" x14ac:dyDescent="0.2">
      <c r="B5483" s="186"/>
    </row>
    <row r="5484" spans="2:2" x14ac:dyDescent="0.2">
      <c r="B5484" s="186"/>
    </row>
    <row r="5485" spans="2:2" x14ac:dyDescent="0.2">
      <c r="B5485" s="186"/>
    </row>
    <row r="5486" spans="2:2" x14ac:dyDescent="0.2">
      <c r="B5486" s="186"/>
    </row>
    <row r="5487" spans="2:2" x14ac:dyDescent="0.2">
      <c r="B5487" s="186"/>
    </row>
    <row r="5488" spans="2:2" x14ac:dyDescent="0.2">
      <c r="B5488" s="186"/>
    </row>
    <row r="5489" spans="2:2" x14ac:dyDescent="0.2">
      <c r="B5489" s="186"/>
    </row>
    <row r="5490" spans="2:2" x14ac:dyDescent="0.2">
      <c r="B5490" s="186"/>
    </row>
    <row r="5491" spans="2:2" x14ac:dyDescent="0.2">
      <c r="B5491" s="186"/>
    </row>
    <row r="5492" spans="2:2" x14ac:dyDescent="0.2">
      <c r="B5492" s="186"/>
    </row>
    <row r="5493" spans="2:2" x14ac:dyDescent="0.2">
      <c r="B5493" s="186"/>
    </row>
    <row r="5494" spans="2:2" x14ac:dyDescent="0.2">
      <c r="B5494" s="186"/>
    </row>
    <row r="5495" spans="2:2" x14ac:dyDescent="0.2">
      <c r="B5495" s="186"/>
    </row>
    <row r="5496" spans="2:2" x14ac:dyDescent="0.2">
      <c r="B5496" s="186"/>
    </row>
    <row r="5497" spans="2:2" x14ac:dyDescent="0.2">
      <c r="B5497" s="186"/>
    </row>
    <row r="5498" spans="2:2" x14ac:dyDescent="0.2">
      <c r="B5498" s="186"/>
    </row>
    <row r="5499" spans="2:2" x14ac:dyDescent="0.2">
      <c r="B5499" s="186"/>
    </row>
    <row r="5500" spans="2:2" x14ac:dyDescent="0.2">
      <c r="B5500" s="186"/>
    </row>
    <row r="5501" spans="2:2" x14ac:dyDescent="0.2">
      <c r="B5501" s="186"/>
    </row>
    <row r="5502" spans="2:2" x14ac:dyDescent="0.2">
      <c r="B5502" s="186"/>
    </row>
    <row r="5503" spans="2:2" x14ac:dyDescent="0.2">
      <c r="B5503" s="186"/>
    </row>
    <row r="5504" spans="2:2" x14ac:dyDescent="0.2">
      <c r="B5504" s="186"/>
    </row>
    <row r="5505" spans="2:2" x14ac:dyDescent="0.2">
      <c r="B5505" s="186"/>
    </row>
    <row r="5506" spans="2:2" x14ac:dyDescent="0.2">
      <c r="B5506" s="186"/>
    </row>
    <row r="5507" spans="2:2" x14ac:dyDescent="0.2">
      <c r="B5507" s="186"/>
    </row>
    <row r="5508" spans="2:2" x14ac:dyDescent="0.2">
      <c r="B5508" s="186"/>
    </row>
    <row r="5509" spans="2:2" x14ac:dyDescent="0.2">
      <c r="B5509" s="186"/>
    </row>
    <row r="5510" spans="2:2" x14ac:dyDescent="0.2">
      <c r="B5510" s="186"/>
    </row>
    <row r="5511" spans="2:2" x14ac:dyDescent="0.2">
      <c r="B5511" s="186"/>
    </row>
    <row r="5512" spans="2:2" x14ac:dyDescent="0.2">
      <c r="B5512" s="186"/>
    </row>
    <row r="5513" spans="2:2" x14ac:dyDescent="0.2">
      <c r="B5513" s="186"/>
    </row>
    <row r="5514" spans="2:2" x14ac:dyDescent="0.2">
      <c r="B5514" s="186"/>
    </row>
    <row r="5515" spans="2:2" x14ac:dyDescent="0.2">
      <c r="B5515" s="186"/>
    </row>
    <row r="5516" spans="2:2" x14ac:dyDescent="0.2">
      <c r="B5516" s="186"/>
    </row>
    <row r="5517" spans="2:2" x14ac:dyDescent="0.2">
      <c r="B5517" s="186"/>
    </row>
    <row r="5518" spans="2:2" x14ac:dyDescent="0.2">
      <c r="B5518" s="186"/>
    </row>
    <row r="5519" spans="2:2" x14ac:dyDescent="0.2">
      <c r="B5519" s="186"/>
    </row>
    <row r="5520" spans="2:2" x14ac:dyDescent="0.2">
      <c r="B5520" s="186"/>
    </row>
    <row r="5521" spans="2:2" x14ac:dyDescent="0.2">
      <c r="B5521" s="186"/>
    </row>
    <row r="5522" spans="2:2" x14ac:dyDescent="0.2">
      <c r="B5522" s="186"/>
    </row>
    <row r="5523" spans="2:2" x14ac:dyDescent="0.2">
      <c r="B5523" s="186"/>
    </row>
    <row r="5524" spans="2:2" x14ac:dyDescent="0.2">
      <c r="B5524" s="186"/>
    </row>
    <row r="5525" spans="2:2" x14ac:dyDescent="0.2">
      <c r="B5525" s="186"/>
    </row>
    <row r="5526" spans="2:2" x14ac:dyDescent="0.2">
      <c r="B5526" s="186"/>
    </row>
    <row r="5527" spans="2:2" x14ac:dyDescent="0.2">
      <c r="B5527" s="186"/>
    </row>
    <row r="5528" spans="2:2" x14ac:dyDescent="0.2">
      <c r="B5528" s="186"/>
    </row>
    <row r="5529" spans="2:2" x14ac:dyDescent="0.2">
      <c r="B5529" s="186"/>
    </row>
    <row r="5530" spans="2:2" x14ac:dyDescent="0.2">
      <c r="B5530" s="186"/>
    </row>
    <row r="5531" spans="2:2" x14ac:dyDescent="0.2">
      <c r="B5531" s="186"/>
    </row>
    <row r="5532" spans="2:2" x14ac:dyDescent="0.2">
      <c r="B5532" s="186"/>
    </row>
    <row r="5533" spans="2:2" x14ac:dyDescent="0.2">
      <c r="B5533" s="186"/>
    </row>
    <row r="5534" spans="2:2" x14ac:dyDescent="0.2">
      <c r="B5534" s="186"/>
    </row>
    <row r="5535" spans="2:2" x14ac:dyDescent="0.2">
      <c r="B5535" s="186"/>
    </row>
    <row r="5536" spans="2:2" x14ac:dyDescent="0.2">
      <c r="B5536" s="186"/>
    </row>
    <row r="5537" spans="2:2" x14ac:dyDescent="0.2">
      <c r="B5537" s="186"/>
    </row>
    <row r="5538" spans="2:2" x14ac:dyDescent="0.2">
      <c r="B5538" s="186"/>
    </row>
    <row r="5539" spans="2:2" x14ac:dyDescent="0.2">
      <c r="B5539" s="186"/>
    </row>
    <row r="5540" spans="2:2" x14ac:dyDescent="0.2">
      <c r="B5540" s="186"/>
    </row>
    <row r="5541" spans="2:2" x14ac:dyDescent="0.2">
      <c r="B5541" s="186"/>
    </row>
    <row r="5542" spans="2:2" x14ac:dyDescent="0.2">
      <c r="B5542" s="186"/>
    </row>
    <row r="5543" spans="2:2" x14ac:dyDescent="0.2">
      <c r="B5543" s="186"/>
    </row>
    <row r="5544" spans="2:2" x14ac:dyDescent="0.2">
      <c r="B5544" s="186"/>
    </row>
    <row r="5545" spans="2:2" x14ac:dyDescent="0.2">
      <c r="B5545" s="186"/>
    </row>
    <row r="5546" spans="2:2" x14ac:dyDescent="0.2">
      <c r="B5546" s="186"/>
    </row>
    <row r="5547" spans="2:2" x14ac:dyDescent="0.2">
      <c r="B5547" s="186"/>
    </row>
    <row r="5548" spans="2:2" x14ac:dyDescent="0.2">
      <c r="B5548" s="186"/>
    </row>
    <row r="5549" spans="2:2" x14ac:dyDescent="0.2">
      <c r="B5549" s="186"/>
    </row>
    <row r="5550" spans="2:2" x14ac:dyDescent="0.2">
      <c r="B5550" s="186"/>
    </row>
    <row r="5551" spans="2:2" x14ac:dyDescent="0.2">
      <c r="B5551" s="186"/>
    </row>
    <row r="5552" spans="2:2" x14ac:dyDescent="0.2">
      <c r="B5552" s="186"/>
    </row>
    <row r="5553" spans="2:2" x14ac:dyDescent="0.2">
      <c r="B5553" s="186"/>
    </row>
    <row r="5554" spans="2:2" x14ac:dyDescent="0.2">
      <c r="B5554" s="186"/>
    </row>
    <row r="5555" spans="2:2" x14ac:dyDescent="0.2">
      <c r="B5555" s="186"/>
    </row>
    <row r="5556" spans="2:2" x14ac:dyDescent="0.2">
      <c r="B5556" s="186"/>
    </row>
    <row r="5557" spans="2:2" x14ac:dyDescent="0.2">
      <c r="B5557" s="186"/>
    </row>
    <row r="5558" spans="2:2" x14ac:dyDescent="0.2">
      <c r="B5558" s="186"/>
    </row>
    <row r="5559" spans="2:2" x14ac:dyDescent="0.2">
      <c r="B5559" s="186"/>
    </row>
    <row r="5560" spans="2:2" x14ac:dyDescent="0.2">
      <c r="B5560" s="186"/>
    </row>
    <row r="5561" spans="2:2" x14ac:dyDescent="0.2">
      <c r="B5561" s="186"/>
    </row>
    <row r="5562" spans="2:2" x14ac:dyDescent="0.2">
      <c r="B5562" s="186"/>
    </row>
    <row r="5563" spans="2:2" x14ac:dyDescent="0.2">
      <c r="B5563" s="186"/>
    </row>
    <row r="5564" spans="2:2" x14ac:dyDescent="0.2">
      <c r="B5564" s="186"/>
    </row>
    <row r="5565" spans="2:2" x14ac:dyDescent="0.2">
      <c r="B5565" s="186"/>
    </row>
    <row r="5566" spans="2:2" x14ac:dyDescent="0.2">
      <c r="B5566" s="186"/>
    </row>
    <row r="5567" spans="2:2" x14ac:dyDescent="0.2">
      <c r="B5567" s="186"/>
    </row>
    <row r="5568" spans="2:2" x14ac:dyDescent="0.2">
      <c r="B5568" s="186"/>
    </row>
    <row r="5569" spans="2:2" x14ac:dyDescent="0.2">
      <c r="B5569" s="186"/>
    </row>
    <row r="5570" spans="2:2" x14ac:dyDescent="0.2">
      <c r="B5570" s="186"/>
    </row>
    <row r="5571" spans="2:2" x14ac:dyDescent="0.2">
      <c r="B5571" s="186"/>
    </row>
    <row r="5572" spans="2:2" x14ac:dyDescent="0.2">
      <c r="B5572" s="186"/>
    </row>
    <row r="5573" spans="2:2" x14ac:dyDescent="0.2">
      <c r="B5573" s="186"/>
    </row>
    <row r="5574" spans="2:2" x14ac:dyDescent="0.2">
      <c r="B5574" s="186"/>
    </row>
    <row r="5575" spans="2:2" x14ac:dyDescent="0.2">
      <c r="B5575" s="186"/>
    </row>
    <row r="5576" spans="2:2" x14ac:dyDescent="0.2">
      <c r="B5576" s="186"/>
    </row>
    <row r="5577" spans="2:2" x14ac:dyDescent="0.2">
      <c r="B5577" s="186"/>
    </row>
    <row r="5578" spans="2:2" x14ac:dyDescent="0.2">
      <c r="B5578" s="186"/>
    </row>
    <row r="5579" spans="2:2" x14ac:dyDescent="0.2">
      <c r="B5579" s="186"/>
    </row>
    <row r="5580" spans="2:2" x14ac:dyDescent="0.2">
      <c r="B5580" s="186"/>
    </row>
    <row r="5581" spans="2:2" x14ac:dyDescent="0.2">
      <c r="B5581" s="186"/>
    </row>
    <row r="5582" spans="2:2" x14ac:dyDescent="0.2">
      <c r="B5582" s="186"/>
    </row>
    <row r="5583" spans="2:2" x14ac:dyDescent="0.2">
      <c r="B5583" s="186"/>
    </row>
    <row r="5584" spans="2:2" x14ac:dyDescent="0.2">
      <c r="B5584" s="186"/>
    </row>
    <row r="5585" spans="2:2" x14ac:dyDescent="0.2">
      <c r="B5585" s="186"/>
    </row>
    <row r="5586" spans="2:2" x14ac:dyDescent="0.2">
      <c r="B5586" s="186"/>
    </row>
    <row r="5587" spans="2:2" x14ac:dyDescent="0.2">
      <c r="B5587" s="186"/>
    </row>
    <row r="5588" spans="2:2" x14ac:dyDescent="0.2">
      <c r="B5588" s="186"/>
    </row>
    <row r="5589" spans="2:2" x14ac:dyDescent="0.2">
      <c r="B5589" s="186"/>
    </row>
    <row r="5590" spans="2:2" x14ac:dyDescent="0.2">
      <c r="B5590" s="186"/>
    </row>
    <row r="5591" spans="2:2" x14ac:dyDescent="0.2">
      <c r="B5591" s="186"/>
    </row>
    <row r="5592" spans="2:2" x14ac:dyDescent="0.2">
      <c r="B5592" s="186"/>
    </row>
    <row r="5593" spans="2:2" x14ac:dyDescent="0.2">
      <c r="B5593" s="186"/>
    </row>
    <row r="5594" spans="2:2" x14ac:dyDescent="0.2">
      <c r="B5594" s="186"/>
    </row>
    <row r="5595" spans="2:2" x14ac:dyDescent="0.2">
      <c r="B5595" s="186"/>
    </row>
    <row r="5596" spans="2:2" x14ac:dyDescent="0.2">
      <c r="B5596" s="186"/>
    </row>
    <row r="5597" spans="2:2" x14ac:dyDescent="0.2">
      <c r="B5597" s="186"/>
    </row>
    <row r="5598" spans="2:2" x14ac:dyDescent="0.2">
      <c r="B5598" s="186"/>
    </row>
    <row r="5599" spans="2:2" x14ac:dyDescent="0.2">
      <c r="B5599" s="186"/>
    </row>
    <row r="5600" spans="2:2" x14ac:dyDescent="0.2">
      <c r="B5600" s="186"/>
    </row>
    <row r="5601" spans="2:2" x14ac:dyDescent="0.2">
      <c r="B5601" s="186"/>
    </row>
    <row r="5602" spans="2:2" x14ac:dyDescent="0.2">
      <c r="B5602" s="186"/>
    </row>
    <row r="5603" spans="2:2" x14ac:dyDescent="0.2">
      <c r="B5603" s="186"/>
    </row>
    <row r="5604" spans="2:2" x14ac:dyDescent="0.2">
      <c r="B5604" s="186"/>
    </row>
    <row r="5605" spans="2:2" x14ac:dyDescent="0.2">
      <c r="B5605" s="186"/>
    </row>
    <row r="5606" spans="2:2" x14ac:dyDescent="0.2">
      <c r="B5606" s="186"/>
    </row>
    <row r="5607" spans="2:2" x14ac:dyDescent="0.2">
      <c r="B5607" s="186"/>
    </row>
    <row r="5608" spans="2:2" x14ac:dyDescent="0.2">
      <c r="B5608" s="186"/>
    </row>
    <row r="5609" spans="2:2" x14ac:dyDescent="0.2">
      <c r="B5609" s="186"/>
    </row>
    <row r="5610" spans="2:2" x14ac:dyDescent="0.2">
      <c r="B5610" s="186"/>
    </row>
    <row r="5611" spans="2:2" x14ac:dyDescent="0.2">
      <c r="B5611" s="186"/>
    </row>
    <row r="5612" spans="2:2" x14ac:dyDescent="0.2">
      <c r="B5612" s="186"/>
    </row>
    <row r="5613" spans="2:2" x14ac:dyDescent="0.2">
      <c r="B5613" s="186"/>
    </row>
    <row r="5614" spans="2:2" x14ac:dyDescent="0.2">
      <c r="B5614" s="186"/>
    </row>
    <row r="5615" spans="2:2" x14ac:dyDescent="0.2">
      <c r="B5615" s="186"/>
    </row>
    <row r="5616" spans="2:2" x14ac:dyDescent="0.2">
      <c r="B5616" s="186"/>
    </row>
    <row r="5617" spans="2:2" x14ac:dyDescent="0.2">
      <c r="B5617" s="186"/>
    </row>
    <row r="5618" spans="2:2" x14ac:dyDescent="0.2">
      <c r="B5618" s="186"/>
    </row>
    <row r="5619" spans="2:2" x14ac:dyDescent="0.2">
      <c r="B5619" s="186"/>
    </row>
    <row r="5620" spans="2:2" x14ac:dyDescent="0.2">
      <c r="B5620" s="186"/>
    </row>
    <row r="5621" spans="2:2" x14ac:dyDescent="0.2">
      <c r="B5621" s="186"/>
    </row>
    <row r="5622" spans="2:2" x14ac:dyDescent="0.2">
      <c r="B5622" s="186"/>
    </row>
    <row r="5623" spans="2:2" x14ac:dyDescent="0.2">
      <c r="B5623" s="186"/>
    </row>
    <row r="5624" spans="2:2" x14ac:dyDescent="0.2">
      <c r="B5624" s="186"/>
    </row>
    <row r="5625" spans="2:2" x14ac:dyDescent="0.2">
      <c r="B5625" s="186"/>
    </row>
    <row r="5626" spans="2:2" x14ac:dyDescent="0.2">
      <c r="B5626" s="186"/>
    </row>
    <row r="5627" spans="2:2" x14ac:dyDescent="0.2">
      <c r="B5627" s="186"/>
    </row>
    <row r="5628" spans="2:2" x14ac:dyDescent="0.2">
      <c r="B5628" s="186"/>
    </row>
    <row r="5629" spans="2:2" x14ac:dyDescent="0.2">
      <c r="B5629" s="186"/>
    </row>
    <row r="5630" spans="2:2" x14ac:dyDescent="0.2">
      <c r="B5630" s="186"/>
    </row>
    <row r="5631" spans="2:2" x14ac:dyDescent="0.2">
      <c r="B5631" s="186"/>
    </row>
    <row r="5632" spans="2:2" x14ac:dyDescent="0.2">
      <c r="B5632" s="186"/>
    </row>
    <row r="5633" spans="2:2" x14ac:dyDescent="0.2">
      <c r="B5633" s="186"/>
    </row>
    <row r="5634" spans="2:2" x14ac:dyDescent="0.2">
      <c r="B5634" s="186"/>
    </row>
    <row r="5635" spans="2:2" x14ac:dyDescent="0.2">
      <c r="B5635" s="186"/>
    </row>
    <row r="5636" spans="2:2" x14ac:dyDescent="0.2">
      <c r="B5636" s="186"/>
    </row>
    <row r="5637" spans="2:2" x14ac:dyDescent="0.2">
      <c r="B5637" s="186"/>
    </row>
    <row r="5638" spans="2:2" x14ac:dyDescent="0.2">
      <c r="B5638" s="186"/>
    </row>
    <row r="5639" spans="2:2" x14ac:dyDescent="0.2">
      <c r="B5639" s="186"/>
    </row>
    <row r="5640" spans="2:2" x14ac:dyDescent="0.2">
      <c r="B5640" s="186"/>
    </row>
    <row r="5641" spans="2:2" x14ac:dyDescent="0.2">
      <c r="B5641" s="186"/>
    </row>
    <row r="5642" spans="2:2" x14ac:dyDescent="0.2">
      <c r="B5642" s="186"/>
    </row>
    <row r="5643" spans="2:2" x14ac:dyDescent="0.2">
      <c r="B5643" s="186"/>
    </row>
    <row r="5644" spans="2:2" x14ac:dyDescent="0.2">
      <c r="B5644" s="186"/>
    </row>
    <row r="5645" spans="2:2" x14ac:dyDescent="0.2">
      <c r="B5645" s="186"/>
    </row>
    <row r="5646" spans="2:2" x14ac:dyDescent="0.2">
      <c r="B5646" s="186"/>
    </row>
    <row r="5647" spans="2:2" x14ac:dyDescent="0.2">
      <c r="B5647" s="186"/>
    </row>
    <row r="5648" spans="2:2" x14ac:dyDescent="0.2">
      <c r="B5648" s="186"/>
    </row>
    <row r="5649" spans="2:2" x14ac:dyDescent="0.2">
      <c r="B5649" s="186"/>
    </row>
    <row r="5650" spans="2:2" x14ac:dyDescent="0.2">
      <c r="B5650" s="186"/>
    </row>
    <row r="5651" spans="2:2" x14ac:dyDescent="0.2">
      <c r="B5651" s="186"/>
    </row>
    <row r="5652" spans="2:2" x14ac:dyDescent="0.2">
      <c r="B5652" s="186"/>
    </row>
    <row r="5653" spans="2:2" x14ac:dyDescent="0.2">
      <c r="B5653" s="186"/>
    </row>
    <row r="5654" spans="2:2" x14ac:dyDescent="0.2">
      <c r="B5654" s="186"/>
    </row>
    <row r="5655" spans="2:2" x14ac:dyDescent="0.2">
      <c r="B5655" s="186"/>
    </row>
    <row r="5656" spans="2:2" x14ac:dyDescent="0.2">
      <c r="B5656" s="186"/>
    </row>
    <row r="5657" spans="2:2" x14ac:dyDescent="0.2">
      <c r="B5657" s="186"/>
    </row>
    <row r="5658" spans="2:2" x14ac:dyDescent="0.2">
      <c r="B5658" s="186"/>
    </row>
    <row r="5659" spans="2:2" x14ac:dyDescent="0.2">
      <c r="B5659" s="186"/>
    </row>
    <row r="5660" spans="2:2" x14ac:dyDescent="0.2">
      <c r="B5660" s="186"/>
    </row>
    <row r="5661" spans="2:2" x14ac:dyDescent="0.2">
      <c r="B5661" s="186"/>
    </row>
    <row r="5662" spans="2:2" x14ac:dyDescent="0.2">
      <c r="B5662" s="186"/>
    </row>
    <row r="5663" spans="2:2" x14ac:dyDescent="0.2">
      <c r="B5663" s="186"/>
    </row>
    <row r="5664" spans="2:2" x14ac:dyDescent="0.2">
      <c r="B5664" s="186"/>
    </row>
    <row r="5665" spans="2:2" x14ac:dyDescent="0.2">
      <c r="B5665" s="186"/>
    </row>
    <row r="5666" spans="2:2" x14ac:dyDescent="0.2">
      <c r="B5666" s="186"/>
    </row>
    <row r="5667" spans="2:2" x14ac:dyDescent="0.2">
      <c r="B5667" s="186"/>
    </row>
    <row r="5668" spans="2:2" x14ac:dyDescent="0.2">
      <c r="B5668" s="186"/>
    </row>
    <row r="5669" spans="2:2" x14ac:dyDescent="0.2">
      <c r="B5669" s="186"/>
    </row>
    <row r="5670" spans="2:2" x14ac:dyDescent="0.2">
      <c r="B5670" s="186"/>
    </row>
    <row r="5671" spans="2:2" x14ac:dyDescent="0.2">
      <c r="B5671" s="186"/>
    </row>
    <row r="5672" spans="2:2" x14ac:dyDescent="0.2">
      <c r="B5672" s="186"/>
    </row>
    <row r="5673" spans="2:2" x14ac:dyDescent="0.2">
      <c r="B5673" s="186"/>
    </row>
    <row r="5674" spans="2:2" x14ac:dyDescent="0.2">
      <c r="B5674" s="186"/>
    </row>
    <row r="5675" spans="2:2" x14ac:dyDescent="0.2">
      <c r="B5675" s="186"/>
    </row>
    <row r="5676" spans="2:2" x14ac:dyDescent="0.2">
      <c r="B5676" s="186"/>
    </row>
    <row r="5677" spans="2:2" x14ac:dyDescent="0.2">
      <c r="B5677" s="186"/>
    </row>
    <row r="5678" spans="2:2" x14ac:dyDescent="0.2">
      <c r="B5678" s="186"/>
    </row>
    <row r="5679" spans="2:2" x14ac:dyDescent="0.2">
      <c r="B5679" s="186"/>
    </row>
    <row r="5680" spans="2:2" x14ac:dyDescent="0.2">
      <c r="B5680" s="186"/>
    </row>
    <row r="5681" spans="2:2" x14ac:dyDescent="0.2">
      <c r="B5681" s="186"/>
    </row>
    <row r="5682" spans="2:2" x14ac:dyDescent="0.2">
      <c r="B5682" s="186"/>
    </row>
    <row r="5683" spans="2:2" x14ac:dyDescent="0.2">
      <c r="B5683" s="186"/>
    </row>
    <row r="5684" spans="2:2" x14ac:dyDescent="0.2">
      <c r="B5684" s="186"/>
    </row>
    <row r="5685" spans="2:2" x14ac:dyDescent="0.2">
      <c r="B5685" s="186"/>
    </row>
    <row r="5686" spans="2:2" x14ac:dyDescent="0.2">
      <c r="B5686" s="186"/>
    </row>
    <row r="5687" spans="2:2" x14ac:dyDescent="0.2">
      <c r="B5687" s="186"/>
    </row>
    <row r="5688" spans="2:2" x14ac:dyDescent="0.2">
      <c r="B5688" s="186"/>
    </row>
    <row r="5689" spans="2:2" x14ac:dyDescent="0.2">
      <c r="B5689" s="186"/>
    </row>
    <row r="5690" spans="2:2" x14ac:dyDescent="0.2">
      <c r="B5690" s="186"/>
    </row>
    <row r="5691" spans="2:2" x14ac:dyDescent="0.2">
      <c r="B5691" s="186"/>
    </row>
    <row r="5692" spans="2:2" x14ac:dyDescent="0.2">
      <c r="B5692" s="186"/>
    </row>
    <row r="5693" spans="2:2" x14ac:dyDescent="0.2">
      <c r="B5693" s="186"/>
    </row>
    <row r="5694" spans="2:2" x14ac:dyDescent="0.2">
      <c r="B5694" s="186"/>
    </row>
    <row r="5695" spans="2:2" x14ac:dyDescent="0.2">
      <c r="B5695" s="186"/>
    </row>
    <row r="5696" spans="2:2" x14ac:dyDescent="0.2">
      <c r="B5696" s="186"/>
    </row>
    <row r="5697" spans="2:2" x14ac:dyDescent="0.2">
      <c r="B5697" s="186"/>
    </row>
    <row r="5698" spans="2:2" x14ac:dyDescent="0.2">
      <c r="B5698" s="186"/>
    </row>
    <row r="5699" spans="2:2" x14ac:dyDescent="0.2">
      <c r="B5699" s="186"/>
    </row>
    <row r="5700" spans="2:2" x14ac:dyDescent="0.2">
      <c r="B5700" s="186"/>
    </row>
    <row r="5701" spans="2:2" x14ac:dyDescent="0.2">
      <c r="B5701" s="186"/>
    </row>
    <row r="5702" spans="2:2" x14ac:dyDescent="0.2">
      <c r="B5702" s="186"/>
    </row>
    <row r="5703" spans="2:2" x14ac:dyDescent="0.2">
      <c r="B5703" s="186"/>
    </row>
    <row r="5704" spans="2:2" x14ac:dyDescent="0.2">
      <c r="B5704" s="186"/>
    </row>
    <row r="5705" spans="2:2" x14ac:dyDescent="0.2">
      <c r="B5705" s="186"/>
    </row>
    <row r="5706" spans="2:2" x14ac:dyDescent="0.2">
      <c r="B5706" s="186"/>
    </row>
    <row r="5707" spans="2:2" x14ac:dyDescent="0.2">
      <c r="B5707" s="186"/>
    </row>
    <row r="5708" spans="2:2" x14ac:dyDescent="0.2">
      <c r="B5708" s="186"/>
    </row>
    <row r="5709" spans="2:2" x14ac:dyDescent="0.2">
      <c r="B5709" s="186"/>
    </row>
    <row r="5710" spans="2:2" x14ac:dyDescent="0.2">
      <c r="B5710" s="186"/>
    </row>
    <row r="5711" spans="2:2" x14ac:dyDescent="0.2">
      <c r="B5711" s="186"/>
    </row>
    <row r="5712" spans="2:2" x14ac:dyDescent="0.2">
      <c r="B5712" s="186"/>
    </row>
    <row r="5713" spans="2:2" x14ac:dyDescent="0.2">
      <c r="B5713" s="186"/>
    </row>
    <row r="5714" spans="2:2" x14ac:dyDescent="0.2">
      <c r="B5714" s="186"/>
    </row>
    <row r="5715" spans="2:2" x14ac:dyDescent="0.2">
      <c r="B5715" s="186"/>
    </row>
    <row r="5716" spans="2:2" x14ac:dyDescent="0.2">
      <c r="B5716" s="186"/>
    </row>
    <row r="5717" spans="2:2" x14ac:dyDescent="0.2">
      <c r="B5717" s="186"/>
    </row>
    <row r="5718" spans="2:2" x14ac:dyDescent="0.2">
      <c r="B5718" s="186"/>
    </row>
    <row r="5719" spans="2:2" x14ac:dyDescent="0.2">
      <c r="B5719" s="186"/>
    </row>
    <row r="5720" spans="2:2" x14ac:dyDescent="0.2">
      <c r="B5720" s="186"/>
    </row>
    <row r="5721" spans="2:2" x14ac:dyDescent="0.2">
      <c r="B5721" s="186"/>
    </row>
    <row r="5722" spans="2:2" x14ac:dyDescent="0.2">
      <c r="B5722" s="186"/>
    </row>
    <row r="5723" spans="2:2" x14ac:dyDescent="0.2">
      <c r="B5723" s="186"/>
    </row>
    <row r="5724" spans="2:2" x14ac:dyDescent="0.2">
      <c r="B5724" s="186"/>
    </row>
    <row r="5725" spans="2:2" x14ac:dyDescent="0.2">
      <c r="B5725" s="186"/>
    </row>
    <row r="5726" spans="2:2" x14ac:dyDescent="0.2">
      <c r="B5726" s="186"/>
    </row>
    <row r="5727" spans="2:2" x14ac:dyDescent="0.2">
      <c r="B5727" s="186"/>
    </row>
    <row r="5728" spans="2:2" x14ac:dyDescent="0.2">
      <c r="B5728" s="186"/>
    </row>
    <row r="5729" spans="2:2" x14ac:dyDescent="0.2">
      <c r="B5729" s="186"/>
    </row>
    <row r="5730" spans="2:2" x14ac:dyDescent="0.2">
      <c r="B5730" s="186"/>
    </row>
    <row r="5731" spans="2:2" x14ac:dyDescent="0.2">
      <c r="B5731" s="186"/>
    </row>
    <row r="5732" spans="2:2" x14ac:dyDescent="0.2">
      <c r="B5732" s="186"/>
    </row>
    <row r="5733" spans="2:2" x14ac:dyDescent="0.2">
      <c r="B5733" s="186"/>
    </row>
    <row r="5734" spans="2:2" x14ac:dyDescent="0.2">
      <c r="B5734" s="186"/>
    </row>
    <row r="5735" spans="2:2" x14ac:dyDescent="0.2">
      <c r="B5735" s="186"/>
    </row>
    <row r="5736" spans="2:2" x14ac:dyDescent="0.2">
      <c r="B5736" s="186"/>
    </row>
    <row r="5737" spans="2:2" x14ac:dyDescent="0.2">
      <c r="B5737" s="186"/>
    </row>
    <row r="5738" spans="2:2" x14ac:dyDescent="0.2">
      <c r="B5738" s="186"/>
    </row>
    <row r="5739" spans="2:2" x14ac:dyDescent="0.2">
      <c r="B5739" s="186"/>
    </row>
    <row r="5740" spans="2:2" x14ac:dyDescent="0.2">
      <c r="B5740" s="186"/>
    </row>
    <row r="5741" spans="2:2" x14ac:dyDescent="0.2">
      <c r="B5741" s="186"/>
    </row>
    <row r="5742" spans="2:2" x14ac:dyDescent="0.2">
      <c r="B5742" s="186"/>
    </row>
    <row r="5743" spans="2:2" x14ac:dyDescent="0.2">
      <c r="B5743" s="186"/>
    </row>
    <row r="5744" spans="2:2" x14ac:dyDescent="0.2">
      <c r="B5744" s="186"/>
    </row>
    <row r="5745" spans="2:2" x14ac:dyDescent="0.2">
      <c r="B5745" s="186"/>
    </row>
    <row r="5746" spans="2:2" x14ac:dyDescent="0.2">
      <c r="B5746" s="186"/>
    </row>
    <row r="5747" spans="2:2" x14ac:dyDescent="0.2">
      <c r="B5747" s="186"/>
    </row>
    <row r="5748" spans="2:2" x14ac:dyDescent="0.2">
      <c r="B5748" s="186"/>
    </row>
    <row r="5749" spans="2:2" x14ac:dyDescent="0.2">
      <c r="B5749" s="186"/>
    </row>
    <row r="5750" spans="2:2" x14ac:dyDescent="0.2">
      <c r="B5750" s="186"/>
    </row>
    <row r="5751" spans="2:2" x14ac:dyDescent="0.2">
      <c r="B5751" s="186"/>
    </row>
    <row r="5752" spans="2:2" x14ac:dyDescent="0.2">
      <c r="B5752" s="186"/>
    </row>
    <row r="5753" spans="2:2" x14ac:dyDescent="0.2">
      <c r="B5753" s="186"/>
    </row>
    <row r="5754" spans="2:2" x14ac:dyDescent="0.2">
      <c r="B5754" s="186"/>
    </row>
    <row r="5755" spans="2:2" x14ac:dyDescent="0.2">
      <c r="B5755" s="186"/>
    </row>
    <row r="5756" spans="2:2" x14ac:dyDescent="0.2">
      <c r="B5756" s="186"/>
    </row>
    <row r="5757" spans="2:2" x14ac:dyDescent="0.2">
      <c r="B5757" s="186"/>
    </row>
    <row r="5758" spans="2:2" x14ac:dyDescent="0.2">
      <c r="B5758" s="186"/>
    </row>
    <row r="5759" spans="2:2" x14ac:dyDescent="0.2">
      <c r="B5759" s="186"/>
    </row>
    <row r="5760" spans="2:2" x14ac:dyDescent="0.2">
      <c r="B5760" s="186"/>
    </row>
    <row r="5761" spans="2:2" x14ac:dyDescent="0.2">
      <c r="B5761" s="186"/>
    </row>
    <row r="5762" spans="2:2" x14ac:dyDescent="0.2">
      <c r="B5762" s="186"/>
    </row>
    <row r="5763" spans="2:2" x14ac:dyDescent="0.2">
      <c r="B5763" s="186"/>
    </row>
    <row r="5764" spans="2:2" x14ac:dyDescent="0.2">
      <c r="B5764" s="186"/>
    </row>
    <row r="5765" spans="2:2" x14ac:dyDescent="0.2">
      <c r="B5765" s="186"/>
    </row>
    <row r="5766" spans="2:2" x14ac:dyDescent="0.2">
      <c r="B5766" s="186"/>
    </row>
    <row r="5767" spans="2:2" x14ac:dyDescent="0.2">
      <c r="B5767" s="186"/>
    </row>
    <row r="5768" spans="2:2" x14ac:dyDescent="0.2">
      <c r="B5768" s="186"/>
    </row>
    <row r="5769" spans="2:2" x14ac:dyDescent="0.2">
      <c r="B5769" s="186"/>
    </row>
    <row r="5770" spans="2:2" x14ac:dyDescent="0.2">
      <c r="B5770" s="186"/>
    </row>
    <row r="5771" spans="2:2" x14ac:dyDescent="0.2">
      <c r="B5771" s="186"/>
    </row>
    <row r="5772" spans="2:2" x14ac:dyDescent="0.2">
      <c r="B5772" s="186"/>
    </row>
    <row r="5773" spans="2:2" x14ac:dyDescent="0.2">
      <c r="B5773" s="186"/>
    </row>
    <row r="5774" spans="2:2" x14ac:dyDescent="0.2">
      <c r="B5774" s="186"/>
    </row>
    <row r="5775" spans="2:2" x14ac:dyDescent="0.2">
      <c r="B5775" s="186"/>
    </row>
    <row r="5776" spans="2:2" x14ac:dyDescent="0.2">
      <c r="B5776" s="186"/>
    </row>
    <row r="5777" spans="2:2" x14ac:dyDescent="0.2">
      <c r="B5777" s="186"/>
    </row>
    <row r="5778" spans="2:2" x14ac:dyDescent="0.2">
      <c r="B5778" s="186"/>
    </row>
    <row r="5779" spans="2:2" x14ac:dyDescent="0.2">
      <c r="B5779" s="186"/>
    </row>
    <row r="5780" spans="2:2" x14ac:dyDescent="0.2">
      <c r="B5780" s="186"/>
    </row>
    <row r="5781" spans="2:2" x14ac:dyDescent="0.2">
      <c r="B5781" s="186"/>
    </row>
    <row r="5782" spans="2:2" x14ac:dyDescent="0.2">
      <c r="B5782" s="186"/>
    </row>
    <row r="5783" spans="2:2" x14ac:dyDescent="0.2">
      <c r="B5783" s="186"/>
    </row>
    <row r="5784" spans="2:2" x14ac:dyDescent="0.2">
      <c r="B5784" s="186"/>
    </row>
    <row r="5785" spans="2:2" x14ac:dyDescent="0.2">
      <c r="B5785" s="186"/>
    </row>
    <row r="5786" spans="2:2" x14ac:dyDescent="0.2">
      <c r="B5786" s="186"/>
    </row>
    <row r="5787" spans="2:2" x14ac:dyDescent="0.2">
      <c r="B5787" s="186"/>
    </row>
    <row r="5788" spans="2:2" x14ac:dyDescent="0.2">
      <c r="B5788" s="186"/>
    </row>
    <row r="5789" spans="2:2" x14ac:dyDescent="0.2">
      <c r="B5789" s="186"/>
    </row>
    <row r="5790" spans="2:2" x14ac:dyDescent="0.2">
      <c r="B5790" s="186"/>
    </row>
    <row r="5791" spans="2:2" x14ac:dyDescent="0.2">
      <c r="B5791" s="186"/>
    </row>
    <row r="5792" spans="2:2" x14ac:dyDescent="0.2">
      <c r="B5792" s="186"/>
    </row>
    <row r="5793" spans="2:2" x14ac:dyDescent="0.2">
      <c r="B5793" s="186"/>
    </row>
    <row r="5794" spans="2:2" x14ac:dyDescent="0.2">
      <c r="B5794" s="186"/>
    </row>
    <row r="5795" spans="2:2" x14ac:dyDescent="0.2">
      <c r="B5795" s="186"/>
    </row>
    <row r="5796" spans="2:2" x14ac:dyDescent="0.2">
      <c r="B5796" s="186"/>
    </row>
    <row r="5797" spans="2:2" x14ac:dyDescent="0.2">
      <c r="B5797" s="186"/>
    </row>
    <row r="5798" spans="2:2" x14ac:dyDescent="0.2">
      <c r="B5798" s="186"/>
    </row>
    <row r="5799" spans="2:2" x14ac:dyDescent="0.2">
      <c r="B5799" s="186"/>
    </row>
    <row r="5800" spans="2:2" x14ac:dyDescent="0.2">
      <c r="B5800" s="186"/>
    </row>
    <row r="5801" spans="2:2" x14ac:dyDescent="0.2">
      <c r="B5801" s="186"/>
    </row>
    <row r="5802" spans="2:2" x14ac:dyDescent="0.2">
      <c r="B5802" s="186"/>
    </row>
    <row r="5803" spans="2:2" x14ac:dyDescent="0.2">
      <c r="B5803" s="186"/>
    </row>
    <row r="5804" spans="2:2" x14ac:dyDescent="0.2">
      <c r="B5804" s="186"/>
    </row>
    <row r="5805" spans="2:2" x14ac:dyDescent="0.2">
      <c r="B5805" s="186"/>
    </row>
    <row r="5806" spans="2:2" x14ac:dyDescent="0.2">
      <c r="B5806" s="186"/>
    </row>
    <row r="5807" spans="2:2" x14ac:dyDescent="0.2">
      <c r="B5807" s="186"/>
    </row>
    <row r="5808" spans="2:2" x14ac:dyDescent="0.2">
      <c r="B5808" s="186"/>
    </row>
    <row r="5809" spans="2:2" x14ac:dyDescent="0.2">
      <c r="B5809" s="186"/>
    </row>
    <row r="5810" spans="2:2" x14ac:dyDescent="0.2">
      <c r="B5810" s="186"/>
    </row>
    <row r="5811" spans="2:2" x14ac:dyDescent="0.2">
      <c r="B5811" s="186"/>
    </row>
    <row r="5812" spans="2:2" x14ac:dyDescent="0.2">
      <c r="B5812" s="186"/>
    </row>
    <row r="5813" spans="2:2" x14ac:dyDescent="0.2">
      <c r="B5813" s="186"/>
    </row>
    <row r="5814" spans="2:2" x14ac:dyDescent="0.2">
      <c r="B5814" s="186"/>
    </row>
    <row r="5815" spans="2:2" x14ac:dyDescent="0.2">
      <c r="B5815" s="186"/>
    </row>
    <row r="5816" spans="2:2" x14ac:dyDescent="0.2">
      <c r="B5816" s="186"/>
    </row>
    <row r="5817" spans="2:2" x14ac:dyDescent="0.2">
      <c r="B5817" s="186"/>
    </row>
    <row r="5818" spans="2:2" x14ac:dyDescent="0.2">
      <c r="B5818" s="186"/>
    </row>
    <row r="5819" spans="2:2" x14ac:dyDescent="0.2">
      <c r="B5819" s="186"/>
    </row>
    <row r="5820" spans="2:2" x14ac:dyDescent="0.2">
      <c r="B5820" s="186"/>
    </row>
    <row r="5821" spans="2:2" x14ac:dyDescent="0.2">
      <c r="B5821" s="186"/>
    </row>
    <row r="5822" spans="2:2" x14ac:dyDescent="0.2">
      <c r="B5822" s="186"/>
    </row>
    <row r="5823" spans="2:2" x14ac:dyDescent="0.2">
      <c r="B5823" s="186"/>
    </row>
    <row r="5824" spans="2:2" x14ac:dyDescent="0.2">
      <c r="B5824" s="186"/>
    </row>
    <row r="5825" spans="2:2" x14ac:dyDescent="0.2">
      <c r="B5825" s="186"/>
    </row>
    <row r="5826" spans="2:2" x14ac:dyDescent="0.2">
      <c r="B5826" s="186"/>
    </row>
    <row r="5827" spans="2:2" x14ac:dyDescent="0.2">
      <c r="B5827" s="186"/>
    </row>
    <row r="5828" spans="2:2" x14ac:dyDescent="0.2">
      <c r="B5828" s="186"/>
    </row>
    <row r="5829" spans="2:2" x14ac:dyDescent="0.2">
      <c r="B5829" s="186"/>
    </row>
    <row r="5830" spans="2:2" x14ac:dyDescent="0.2">
      <c r="B5830" s="186"/>
    </row>
    <row r="5831" spans="2:2" x14ac:dyDescent="0.2">
      <c r="B5831" s="186"/>
    </row>
    <row r="5832" spans="2:2" x14ac:dyDescent="0.2">
      <c r="B5832" s="186"/>
    </row>
    <row r="5833" spans="2:2" x14ac:dyDescent="0.2">
      <c r="B5833" s="186"/>
    </row>
    <row r="5834" spans="2:2" x14ac:dyDescent="0.2">
      <c r="B5834" s="186"/>
    </row>
    <row r="5835" spans="2:2" x14ac:dyDescent="0.2">
      <c r="B5835" s="186"/>
    </row>
    <row r="5836" spans="2:2" x14ac:dyDescent="0.2">
      <c r="B5836" s="186"/>
    </row>
    <row r="5837" spans="2:2" x14ac:dyDescent="0.2">
      <c r="B5837" s="186"/>
    </row>
    <row r="5838" spans="2:2" x14ac:dyDescent="0.2">
      <c r="B5838" s="186"/>
    </row>
    <row r="5839" spans="2:2" x14ac:dyDescent="0.2">
      <c r="B5839" s="186"/>
    </row>
    <row r="5840" spans="2:2" x14ac:dyDescent="0.2">
      <c r="B5840" s="186"/>
    </row>
    <row r="5841" spans="2:2" x14ac:dyDescent="0.2">
      <c r="B5841" s="186"/>
    </row>
    <row r="5842" spans="2:2" x14ac:dyDescent="0.2">
      <c r="B5842" s="186"/>
    </row>
    <row r="5843" spans="2:2" x14ac:dyDescent="0.2">
      <c r="B5843" s="186"/>
    </row>
    <row r="5844" spans="2:2" x14ac:dyDescent="0.2">
      <c r="B5844" s="186"/>
    </row>
    <row r="5845" spans="2:2" x14ac:dyDescent="0.2">
      <c r="B5845" s="186"/>
    </row>
    <row r="5846" spans="2:2" x14ac:dyDescent="0.2">
      <c r="B5846" s="186"/>
    </row>
    <row r="5847" spans="2:2" x14ac:dyDescent="0.2">
      <c r="B5847" s="186"/>
    </row>
    <row r="5848" spans="2:2" x14ac:dyDescent="0.2">
      <c r="B5848" s="186"/>
    </row>
    <row r="5849" spans="2:2" x14ac:dyDescent="0.2">
      <c r="B5849" s="186"/>
    </row>
    <row r="5850" spans="2:2" x14ac:dyDescent="0.2">
      <c r="B5850" s="186"/>
    </row>
    <row r="5851" spans="2:2" x14ac:dyDescent="0.2">
      <c r="B5851" s="186"/>
    </row>
    <row r="5852" spans="2:2" x14ac:dyDescent="0.2">
      <c r="B5852" s="186"/>
    </row>
    <row r="5853" spans="2:2" x14ac:dyDescent="0.2">
      <c r="B5853" s="186"/>
    </row>
    <row r="5854" spans="2:2" x14ac:dyDescent="0.2">
      <c r="B5854" s="186"/>
    </row>
    <row r="5855" spans="2:2" x14ac:dyDescent="0.2">
      <c r="B5855" s="186"/>
    </row>
    <row r="5856" spans="2:2" x14ac:dyDescent="0.2">
      <c r="B5856" s="186"/>
    </row>
    <row r="5857" spans="2:2" x14ac:dyDescent="0.2">
      <c r="B5857" s="186"/>
    </row>
    <row r="5858" spans="2:2" x14ac:dyDescent="0.2">
      <c r="B5858" s="186"/>
    </row>
    <row r="5859" spans="2:2" x14ac:dyDescent="0.2">
      <c r="B5859" s="186"/>
    </row>
    <row r="5860" spans="2:2" x14ac:dyDescent="0.2">
      <c r="B5860" s="186"/>
    </row>
    <row r="5861" spans="2:2" x14ac:dyDescent="0.2">
      <c r="B5861" s="186"/>
    </row>
    <row r="5862" spans="2:2" x14ac:dyDescent="0.2">
      <c r="B5862" s="186"/>
    </row>
    <row r="5863" spans="2:2" x14ac:dyDescent="0.2">
      <c r="B5863" s="186"/>
    </row>
    <row r="5864" spans="2:2" x14ac:dyDescent="0.2">
      <c r="B5864" s="186"/>
    </row>
    <row r="5865" spans="2:2" x14ac:dyDescent="0.2">
      <c r="B5865" s="186"/>
    </row>
    <row r="5866" spans="2:2" x14ac:dyDescent="0.2">
      <c r="B5866" s="186"/>
    </row>
    <row r="5867" spans="2:2" x14ac:dyDescent="0.2">
      <c r="B5867" s="186"/>
    </row>
    <row r="5868" spans="2:2" x14ac:dyDescent="0.2">
      <c r="B5868" s="186"/>
    </row>
    <row r="5869" spans="2:2" x14ac:dyDescent="0.2">
      <c r="B5869" s="186"/>
    </row>
    <row r="5870" spans="2:2" x14ac:dyDescent="0.2">
      <c r="B5870" s="186"/>
    </row>
    <row r="5871" spans="2:2" x14ac:dyDescent="0.2">
      <c r="B5871" s="186"/>
    </row>
    <row r="5872" spans="2:2" x14ac:dyDescent="0.2">
      <c r="B5872" s="186"/>
    </row>
    <row r="5873" spans="2:2" x14ac:dyDescent="0.2">
      <c r="B5873" s="186"/>
    </row>
    <row r="5874" spans="2:2" x14ac:dyDescent="0.2">
      <c r="B5874" s="186"/>
    </row>
    <row r="5875" spans="2:2" x14ac:dyDescent="0.2">
      <c r="B5875" s="186"/>
    </row>
    <row r="5876" spans="2:2" x14ac:dyDescent="0.2">
      <c r="B5876" s="186"/>
    </row>
    <row r="5877" spans="2:2" x14ac:dyDescent="0.2">
      <c r="B5877" s="186"/>
    </row>
    <row r="5878" spans="2:2" x14ac:dyDescent="0.2">
      <c r="B5878" s="186"/>
    </row>
    <row r="5879" spans="2:2" x14ac:dyDescent="0.2">
      <c r="B5879" s="186"/>
    </row>
    <row r="5880" spans="2:2" x14ac:dyDescent="0.2">
      <c r="B5880" s="186"/>
    </row>
    <row r="5881" spans="2:2" x14ac:dyDescent="0.2">
      <c r="B5881" s="186"/>
    </row>
    <row r="5882" spans="2:2" x14ac:dyDescent="0.2">
      <c r="B5882" s="186"/>
    </row>
    <row r="5883" spans="2:2" x14ac:dyDescent="0.2">
      <c r="B5883" s="186"/>
    </row>
    <row r="5884" spans="2:2" x14ac:dyDescent="0.2">
      <c r="B5884" s="186"/>
    </row>
    <row r="5885" spans="2:2" x14ac:dyDescent="0.2">
      <c r="B5885" s="186"/>
    </row>
    <row r="5886" spans="2:2" x14ac:dyDescent="0.2">
      <c r="B5886" s="186"/>
    </row>
    <row r="5887" spans="2:2" x14ac:dyDescent="0.2">
      <c r="B5887" s="186"/>
    </row>
    <row r="5888" spans="2:2" x14ac:dyDescent="0.2">
      <c r="B5888" s="186"/>
    </row>
    <row r="5889" spans="2:2" x14ac:dyDescent="0.2">
      <c r="B5889" s="186"/>
    </row>
    <row r="5890" spans="2:2" x14ac:dyDescent="0.2">
      <c r="B5890" s="186"/>
    </row>
    <row r="5891" spans="2:2" x14ac:dyDescent="0.2">
      <c r="B5891" s="186"/>
    </row>
    <row r="5892" spans="2:2" x14ac:dyDescent="0.2">
      <c r="B5892" s="186"/>
    </row>
    <row r="5893" spans="2:2" x14ac:dyDescent="0.2">
      <c r="B5893" s="186"/>
    </row>
    <row r="5894" spans="2:2" x14ac:dyDescent="0.2">
      <c r="B5894" s="186"/>
    </row>
    <row r="5895" spans="2:2" x14ac:dyDescent="0.2">
      <c r="B5895" s="186"/>
    </row>
    <row r="5896" spans="2:2" x14ac:dyDescent="0.2">
      <c r="B5896" s="186"/>
    </row>
    <row r="5897" spans="2:2" x14ac:dyDescent="0.2">
      <c r="B5897" s="186"/>
    </row>
    <row r="5898" spans="2:2" x14ac:dyDescent="0.2">
      <c r="B5898" s="186"/>
    </row>
    <row r="5899" spans="2:2" x14ac:dyDescent="0.2">
      <c r="B5899" s="186"/>
    </row>
    <row r="5900" spans="2:2" x14ac:dyDescent="0.2">
      <c r="B5900" s="186"/>
    </row>
    <row r="5901" spans="2:2" x14ac:dyDescent="0.2">
      <c r="B5901" s="186"/>
    </row>
    <row r="5902" spans="2:2" x14ac:dyDescent="0.2">
      <c r="B5902" s="186"/>
    </row>
    <row r="5903" spans="2:2" x14ac:dyDescent="0.2">
      <c r="B5903" s="186"/>
    </row>
    <row r="5904" spans="2:2" x14ac:dyDescent="0.2">
      <c r="B5904" s="186"/>
    </row>
    <row r="5905" spans="2:2" x14ac:dyDescent="0.2">
      <c r="B5905" s="186"/>
    </row>
    <row r="5906" spans="2:2" x14ac:dyDescent="0.2">
      <c r="B5906" s="186"/>
    </row>
    <row r="5907" spans="2:2" x14ac:dyDescent="0.2">
      <c r="B5907" s="186"/>
    </row>
    <row r="5908" spans="2:2" x14ac:dyDescent="0.2">
      <c r="B5908" s="186"/>
    </row>
    <row r="5909" spans="2:2" x14ac:dyDescent="0.2">
      <c r="B5909" s="186"/>
    </row>
    <row r="5910" spans="2:2" x14ac:dyDescent="0.2">
      <c r="B5910" s="186"/>
    </row>
    <row r="5911" spans="2:2" x14ac:dyDescent="0.2">
      <c r="B5911" s="186"/>
    </row>
    <row r="5912" spans="2:2" x14ac:dyDescent="0.2">
      <c r="B5912" s="186"/>
    </row>
    <row r="5913" spans="2:2" x14ac:dyDescent="0.2">
      <c r="B5913" s="186"/>
    </row>
    <row r="5914" spans="2:2" x14ac:dyDescent="0.2">
      <c r="B5914" s="186"/>
    </row>
    <row r="5915" spans="2:2" x14ac:dyDescent="0.2">
      <c r="B5915" s="186"/>
    </row>
    <row r="5916" spans="2:2" x14ac:dyDescent="0.2">
      <c r="B5916" s="186"/>
    </row>
    <row r="5917" spans="2:2" x14ac:dyDescent="0.2">
      <c r="B5917" s="186"/>
    </row>
    <row r="5918" spans="2:2" x14ac:dyDescent="0.2">
      <c r="B5918" s="186"/>
    </row>
    <row r="5919" spans="2:2" x14ac:dyDescent="0.2">
      <c r="B5919" s="186"/>
    </row>
    <row r="5920" spans="2:2" x14ac:dyDescent="0.2">
      <c r="B5920" s="186"/>
    </row>
    <row r="5921" spans="2:2" x14ac:dyDescent="0.2">
      <c r="B5921" s="186"/>
    </row>
    <row r="5922" spans="2:2" x14ac:dyDescent="0.2">
      <c r="B5922" s="186"/>
    </row>
    <row r="5923" spans="2:2" x14ac:dyDescent="0.2">
      <c r="B5923" s="186"/>
    </row>
    <row r="5924" spans="2:2" x14ac:dyDescent="0.2">
      <c r="B5924" s="186"/>
    </row>
    <row r="5925" spans="2:2" x14ac:dyDescent="0.2">
      <c r="B5925" s="186"/>
    </row>
    <row r="5926" spans="2:2" x14ac:dyDescent="0.2">
      <c r="B5926" s="186"/>
    </row>
    <row r="5927" spans="2:2" x14ac:dyDescent="0.2">
      <c r="B5927" s="186"/>
    </row>
    <row r="5928" spans="2:2" x14ac:dyDescent="0.2">
      <c r="B5928" s="186"/>
    </row>
    <row r="5929" spans="2:2" x14ac:dyDescent="0.2">
      <c r="B5929" s="186"/>
    </row>
    <row r="5930" spans="2:2" x14ac:dyDescent="0.2">
      <c r="B5930" s="186"/>
    </row>
    <row r="5931" spans="2:2" x14ac:dyDescent="0.2">
      <c r="B5931" s="186"/>
    </row>
    <row r="5932" spans="2:2" x14ac:dyDescent="0.2">
      <c r="B5932" s="186"/>
    </row>
    <row r="5933" spans="2:2" x14ac:dyDescent="0.2">
      <c r="B5933" s="186"/>
    </row>
    <row r="5934" spans="2:2" x14ac:dyDescent="0.2">
      <c r="B5934" s="186"/>
    </row>
    <row r="5935" spans="2:2" x14ac:dyDescent="0.2">
      <c r="B5935" s="186"/>
    </row>
    <row r="5936" spans="2:2" x14ac:dyDescent="0.2">
      <c r="B5936" s="186"/>
    </row>
    <row r="5937" spans="2:2" x14ac:dyDescent="0.2">
      <c r="B5937" s="186"/>
    </row>
    <row r="5938" spans="2:2" x14ac:dyDescent="0.2">
      <c r="B5938" s="186"/>
    </row>
    <row r="5939" spans="2:2" x14ac:dyDescent="0.2">
      <c r="B5939" s="186"/>
    </row>
    <row r="5940" spans="2:2" x14ac:dyDescent="0.2">
      <c r="B5940" s="186"/>
    </row>
    <row r="5941" spans="2:2" x14ac:dyDescent="0.2">
      <c r="B5941" s="186"/>
    </row>
    <row r="5942" spans="2:2" x14ac:dyDescent="0.2">
      <c r="B5942" s="186"/>
    </row>
    <row r="5943" spans="2:2" x14ac:dyDescent="0.2">
      <c r="B5943" s="186"/>
    </row>
    <row r="5944" spans="2:2" x14ac:dyDescent="0.2">
      <c r="B5944" s="186"/>
    </row>
    <row r="5945" spans="2:2" x14ac:dyDescent="0.2">
      <c r="B5945" s="186"/>
    </row>
    <row r="5946" spans="2:2" x14ac:dyDescent="0.2">
      <c r="B5946" s="186"/>
    </row>
    <row r="5947" spans="2:2" x14ac:dyDescent="0.2">
      <c r="B5947" s="186"/>
    </row>
    <row r="5948" spans="2:2" x14ac:dyDescent="0.2">
      <c r="B5948" s="186"/>
    </row>
    <row r="5949" spans="2:2" x14ac:dyDescent="0.2">
      <c r="B5949" s="186"/>
    </row>
    <row r="5950" spans="2:2" x14ac:dyDescent="0.2">
      <c r="B5950" s="186"/>
    </row>
    <row r="5951" spans="2:2" x14ac:dyDescent="0.2">
      <c r="B5951" s="186"/>
    </row>
    <row r="5952" spans="2:2" x14ac:dyDescent="0.2">
      <c r="B5952" s="186"/>
    </row>
    <row r="5953" spans="2:2" x14ac:dyDescent="0.2">
      <c r="B5953" s="186"/>
    </row>
    <row r="5954" spans="2:2" x14ac:dyDescent="0.2">
      <c r="B5954" s="186"/>
    </row>
    <row r="5955" spans="2:2" x14ac:dyDescent="0.2">
      <c r="B5955" s="186"/>
    </row>
    <row r="5956" spans="2:2" x14ac:dyDescent="0.2">
      <c r="B5956" s="186"/>
    </row>
    <row r="5957" spans="2:2" x14ac:dyDescent="0.2">
      <c r="B5957" s="186"/>
    </row>
    <row r="5958" spans="2:2" x14ac:dyDescent="0.2">
      <c r="B5958" s="186"/>
    </row>
    <row r="5959" spans="2:2" x14ac:dyDescent="0.2">
      <c r="B5959" s="186"/>
    </row>
    <row r="5960" spans="2:2" x14ac:dyDescent="0.2">
      <c r="B5960" s="186"/>
    </row>
    <row r="5961" spans="2:2" x14ac:dyDescent="0.2">
      <c r="B5961" s="186"/>
    </row>
    <row r="5962" spans="2:2" x14ac:dyDescent="0.2">
      <c r="B5962" s="186"/>
    </row>
    <row r="5963" spans="2:2" x14ac:dyDescent="0.2">
      <c r="B5963" s="186"/>
    </row>
    <row r="5964" spans="2:2" x14ac:dyDescent="0.2">
      <c r="B5964" s="186"/>
    </row>
    <row r="5965" spans="2:2" x14ac:dyDescent="0.2">
      <c r="B5965" s="186"/>
    </row>
    <row r="5966" spans="2:2" x14ac:dyDescent="0.2">
      <c r="B5966" s="186"/>
    </row>
    <row r="5967" spans="2:2" x14ac:dyDescent="0.2">
      <c r="B5967" s="186"/>
    </row>
    <row r="5968" spans="2:2" x14ac:dyDescent="0.2">
      <c r="B5968" s="186"/>
    </row>
    <row r="5969" spans="2:2" x14ac:dyDescent="0.2">
      <c r="B5969" s="186"/>
    </row>
    <row r="5970" spans="2:2" x14ac:dyDescent="0.2">
      <c r="B5970" s="186"/>
    </row>
    <row r="5971" spans="2:2" x14ac:dyDescent="0.2">
      <c r="B5971" s="186"/>
    </row>
    <row r="5972" spans="2:2" x14ac:dyDescent="0.2">
      <c r="B5972" s="186"/>
    </row>
    <row r="5973" spans="2:2" x14ac:dyDescent="0.2">
      <c r="B5973" s="186"/>
    </row>
    <row r="5974" spans="2:2" x14ac:dyDescent="0.2">
      <c r="B5974" s="186"/>
    </row>
    <row r="5975" spans="2:2" x14ac:dyDescent="0.2">
      <c r="B5975" s="186"/>
    </row>
    <row r="5976" spans="2:2" x14ac:dyDescent="0.2">
      <c r="B5976" s="186"/>
    </row>
    <row r="5977" spans="2:2" x14ac:dyDescent="0.2">
      <c r="B5977" s="186"/>
    </row>
    <row r="5978" spans="2:2" x14ac:dyDescent="0.2">
      <c r="B5978" s="186"/>
    </row>
    <row r="5979" spans="2:2" x14ac:dyDescent="0.2">
      <c r="B5979" s="186"/>
    </row>
    <row r="5980" spans="2:2" x14ac:dyDescent="0.2">
      <c r="B5980" s="186"/>
    </row>
    <row r="5981" spans="2:2" x14ac:dyDescent="0.2">
      <c r="B5981" s="186"/>
    </row>
    <row r="5982" spans="2:2" x14ac:dyDescent="0.2">
      <c r="B5982" s="186"/>
    </row>
    <row r="5983" spans="2:2" x14ac:dyDescent="0.2">
      <c r="B5983" s="186"/>
    </row>
    <row r="5984" spans="2:2" x14ac:dyDescent="0.2">
      <c r="B5984" s="186"/>
    </row>
    <row r="5985" spans="2:2" x14ac:dyDescent="0.2">
      <c r="B5985" s="186"/>
    </row>
    <row r="5986" spans="2:2" x14ac:dyDescent="0.2">
      <c r="B5986" s="186"/>
    </row>
    <row r="5987" spans="2:2" x14ac:dyDescent="0.2">
      <c r="B5987" s="186"/>
    </row>
    <row r="5988" spans="2:2" x14ac:dyDescent="0.2">
      <c r="B5988" s="186"/>
    </row>
    <row r="5989" spans="2:2" x14ac:dyDescent="0.2">
      <c r="B5989" s="186"/>
    </row>
    <row r="5990" spans="2:2" x14ac:dyDescent="0.2">
      <c r="B5990" s="186"/>
    </row>
    <row r="5991" spans="2:2" x14ac:dyDescent="0.2">
      <c r="B5991" s="186"/>
    </row>
    <row r="5992" spans="2:2" x14ac:dyDescent="0.2">
      <c r="B5992" s="186"/>
    </row>
    <row r="5993" spans="2:2" x14ac:dyDescent="0.2">
      <c r="B5993" s="186"/>
    </row>
    <row r="5994" spans="2:2" x14ac:dyDescent="0.2">
      <c r="B5994" s="186"/>
    </row>
    <row r="5995" spans="2:2" x14ac:dyDescent="0.2">
      <c r="B5995" s="186"/>
    </row>
    <row r="5996" spans="2:2" x14ac:dyDescent="0.2">
      <c r="B5996" s="186"/>
    </row>
    <row r="5997" spans="2:2" x14ac:dyDescent="0.2">
      <c r="B5997" s="186"/>
    </row>
    <row r="5998" spans="2:2" x14ac:dyDescent="0.2">
      <c r="B5998" s="186"/>
    </row>
    <row r="5999" spans="2:2" x14ac:dyDescent="0.2">
      <c r="B5999" s="186"/>
    </row>
    <row r="6000" spans="2:2" x14ac:dyDescent="0.2">
      <c r="B6000" s="186"/>
    </row>
    <row r="6001" spans="2:2" x14ac:dyDescent="0.2">
      <c r="B6001" s="186"/>
    </row>
    <row r="6002" spans="2:2" x14ac:dyDescent="0.2">
      <c r="B6002" s="186"/>
    </row>
    <row r="6003" spans="2:2" x14ac:dyDescent="0.2">
      <c r="B6003" s="186"/>
    </row>
    <row r="6004" spans="2:2" x14ac:dyDescent="0.2">
      <c r="B6004" s="186"/>
    </row>
    <row r="6005" spans="2:2" x14ac:dyDescent="0.2">
      <c r="B6005" s="186"/>
    </row>
    <row r="6006" spans="2:2" x14ac:dyDescent="0.2">
      <c r="B6006" s="186"/>
    </row>
    <row r="6007" spans="2:2" x14ac:dyDescent="0.2">
      <c r="B6007" s="186"/>
    </row>
    <row r="6008" spans="2:2" x14ac:dyDescent="0.2">
      <c r="B6008" s="186"/>
    </row>
    <row r="6009" spans="2:2" x14ac:dyDescent="0.2">
      <c r="B6009" s="186"/>
    </row>
    <row r="6010" spans="2:2" x14ac:dyDescent="0.2">
      <c r="B6010" s="186"/>
    </row>
    <row r="6011" spans="2:2" x14ac:dyDescent="0.2">
      <c r="B6011" s="186"/>
    </row>
    <row r="6012" spans="2:2" x14ac:dyDescent="0.2">
      <c r="B6012" s="186"/>
    </row>
    <row r="6013" spans="2:2" x14ac:dyDescent="0.2">
      <c r="B6013" s="186"/>
    </row>
    <row r="6014" spans="2:2" x14ac:dyDescent="0.2">
      <c r="B6014" s="186"/>
    </row>
    <row r="6015" spans="2:2" x14ac:dyDescent="0.2">
      <c r="B6015" s="186"/>
    </row>
    <row r="6016" spans="2:2" x14ac:dyDescent="0.2">
      <c r="B6016" s="186"/>
    </row>
    <row r="6017" spans="2:2" x14ac:dyDescent="0.2">
      <c r="B6017" s="186"/>
    </row>
    <row r="6018" spans="2:2" x14ac:dyDescent="0.2">
      <c r="B6018" s="186"/>
    </row>
    <row r="6019" spans="2:2" x14ac:dyDescent="0.2">
      <c r="B6019" s="186"/>
    </row>
    <row r="6020" spans="2:2" x14ac:dyDescent="0.2">
      <c r="B6020" s="186"/>
    </row>
    <row r="6021" spans="2:2" x14ac:dyDescent="0.2">
      <c r="B6021" s="186"/>
    </row>
    <row r="6022" spans="2:2" x14ac:dyDescent="0.2">
      <c r="B6022" s="186"/>
    </row>
    <row r="6023" spans="2:2" x14ac:dyDescent="0.2">
      <c r="B6023" s="186"/>
    </row>
    <row r="6024" spans="2:2" x14ac:dyDescent="0.2">
      <c r="B6024" s="186"/>
    </row>
    <row r="6025" spans="2:2" x14ac:dyDescent="0.2">
      <c r="B6025" s="186"/>
    </row>
    <row r="6026" spans="2:2" x14ac:dyDescent="0.2">
      <c r="B6026" s="186"/>
    </row>
    <row r="6027" spans="2:2" x14ac:dyDescent="0.2">
      <c r="B6027" s="186"/>
    </row>
    <row r="6028" spans="2:2" x14ac:dyDescent="0.2">
      <c r="B6028" s="186"/>
    </row>
    <row r="6029" spans="2:2" x14ac:dyDescent="0.2">
      <c r="B6029" s="186"/>
    </row>
    <row r="6030" spans="2:2" x14ac:dyDescent="0.2">
      <c r="B6030" s="186"/>
    </row>
    <row r="6031" spans="2:2" x14ac:dyDescent="0.2">
      <c r="B6031" s="186"/>
    </row>
    <row r="6032" spans="2:2" x14ac:dyDescent="0.2">
      <c r="B6032" s="186"/>
    </row>
    <row r="6033" spans="2:2" x14ac:dyDescent="0.2">
      <c r="B6033" s="186"/>
    </row>
    <row r="6034" spans="2:2" x14ac:dyDescent="0.2">
      <c r="B6034" s="186"/>
    </row>
    <row r="6035" spans="2:2" x14ac:dyDescent="0.2">
      <c r="B6035" s="186"/>
    </row>
    <row r="6036" spans="2:2" x14ac:dyDescent="0.2">
      <c r="B6036" s="186"/>
    </row>
    <row r="6037" spans="2:2" x14ac:dyDescent="0.2">
      <c r="B6037" s="186"/>
    </row>
    <row r="6038" spans="2:2" x14ac:dyDescent="0.2">
      <c r="B6038" s="186"/>
    </row>
    <row r="6039" spans="2:2" x14ac:dyDescent="0.2">
      <c r="B6039" s="186"/>
    </row>
    <row r="6040" spans="2:2" x14ac:dyDescent="0.2">
      <c r="B6040" s="186"/>
    </row>
    <row r="6041" spans="2:2" x14ac:dyDescent="0.2">
      <c r="B6041" s="186"/>
    </row>
    <row r="6042" spans="2:2" x14ac:dyDescent="0.2">
      <c r="B6042" s="186"/>
    </row>
    <row r="6043" spans="2:2" x14ac:dyDescent="0.2">
      <c r="B6043" s="186"/>
    </row>
    <row r="6044" spans="2:2" x14ac:dyDescent="0.2">
      <c r="B6044" s="186"/>
    </row>
    <row r="6045" spans="2:2" x14ac:dyDescent="0.2">
      <c r="B6045" s="186"/>
    </row>
    <row r="6046" spans="2:2" x14ac:dyDescent="0.2">
      <c r="B6046" s="186"/>
    </row>
    <row r="6047" spans="2:2" x14ac:dyDescent="0.2">
      <c r="B6047" s="186"/>
    </row>
    <row r="6048" spans="2:2" x14ac:dyDescent="0.2">
      <c r="B6048" s="186"/>
    </row>
    <row r="6049" spans="2:2" x14ac:dyDescent="0.2">
      <c r="B6049" s="186"/>
    </row>
    <row r="6050" spans="2:2" x14ac:dyDescent="0.2">
      <c r="B6050" s="186"/>
    </row>
    <row r="6051" spans="2:2" x14ac:dyDescent="0.2">
      <c r="B6051" s="186"/>
    </row>
    <row r="6052" spans="2:2" x14ac:dyDescent="0.2">
      <c r="B6052" s="186"/>
    </row>
    <row r="6053" spans="2:2" x14ac:dyDescent="0.2">
      <c r="B6053" s="186"/>
    </row>
    <row r="6054" spans="2:2" x14ac:dyDescent="0.2">
      <c r="B6054" s="186"/>
    </row>
    <row r="6055" spans="2:2" x14ac:dyDescent="0.2">
      <c r="B6055" s="186"/>
    </row>
    <row r="6056" spans="2:2" x14ac:dyDescent="0.2">
      <c r="B6056" s="186"/>
    </row>
    <row r="6057" spans="2:2" x14ac:dyDescent="0.2">
      <c r="B6057" s="186"/>
    </row>
    <row r="6058" spans="2:2" x14ac:dyDescent="0.2">
      <c r="B6058" s="186"/>
    </row>
    <row r="6059" spans="2:2" x14ac:dyDescent="0.2">
      <c r="B6059" s="186"/>
    </row>
    <row r="6060" spans="2:2" x14ac:dyDescent="0.2">
      <c r="B6060" s="186"/>
    </row>
    <row r="6061" spans="2:2" x14ac:dyDescent="0.2">
      <c r="B6061" s="186"/>
    </row>
    <row r="6062" spans="2:2" x14ac:dyDescent="0.2">
      <c r="B6062" s="186"/>
    </row>
    <row r="6063" spans="2:2" x14ac:dyDescent="0.2">
      <c r="B6063" s="186"/>
    </row>
    <row r="6064" spans="2:2" x14ac:dyDescent="0.2">
      <c r="B6064" s="186"/>
    </row>
    <row r="6065" spans="2:2" x14ac:dyDescent="0.2">
      <c r="B6065" s="186"/>
    </row>
    <row r="6066" spans="2:2" x14ac:dyDescent="0.2">
      <c r="B6066" s="186"/>
    </row>
    <row r="6067" spans="2:2" x14ac:dyDescent="0.2">
      <c r="B6067" s="186"/>
    </row>
    <row r="6068" spans="2:2" x14ac:dyDescent="0.2">
      <c r="B6068" s="186"/>
    </row>
    <row r="6069" spans="2:2" x14ac:dyDescent="0.2">
      <c r="B6069" s="186"/>
    </row>
    <row r="6070" spans="2:2" x14ac:dyDescent="0.2">
      <c r="B6070" s="186"/>
    </row>
    <row r="6071" spans="2:2" x14ac:dyDescent="0.2">
      <c r="B6071" s="186"/>
    </row>
    <row r="6072" spans="2:2" x14ac:dyDescent="0.2">
      <c r="B6072" s="186"/>
    </row>
    <row r="6073" spans="2:2" x14ac:dyDescent="0.2">
      <c r="B6073" s="186"/>
    </row>
    <row r="6074" spans="2:2" x14ac:dyDescent="0.2">
      <c r="B6074" s="186"/>
    </row>
    <row r="6075" spans="2:2" x14ac:dyDescent="0.2">
      <c r="B6075" s="186"/>
    </row>
    <row r="6076" spans="2:2" x14ac:dyDescent="0.2">
      <c r="B6076" s="186"/>
    </row>
    <row r="6077" spans="2:2" x14ac:dyDescent="0.2">
      <c r="B6077" s="186"/>
    </row>
    <row r="6078" spans="2:2" x14ac:dyDescent="0.2">
      <c r="B6078" s="186"/>
    </row>
    <row r="6079" spans="2:2" x14ac:dyDescent="0.2">
      <c r="B6079" s="186"/>
    </row>
    <row r="6080" spans="2:2" x14ac:dyDescent="0.2">
      <c r="B6080" s="186"/>
    </row>
    <row r="6081" spans="2:2" x14ac:dyDescent="0.2">
      <c r="B6081" s="186"/>
    </row>
    <row r="6082" spans="2:2" x14ac:dyDescent="0.2">
      <c r="B6082" s="186"/>
    </row>
    <row r="6083" spans="2:2" x14ac:dyDescent="0.2">
      <c r="B6083" s="186"/>
    </row>
    <row r="6084" spans="2:2" x14ac:dyDescent="0.2">
      <c r="B6084" s="186"/>
    </row>
    <row r="6085" spans="2:2" x14ac:dyDescent="0.2">
      <c r="B6085" s="186"/>
    </row>
    <row r="6086" spans="2:2" x14ac:dyDescent="0.2">
      <c r="B6086" s="186"/>
    </row>
    <row r="6087" spans="2:2" x14ac:dyDescent="0.2">
      <c r="B6087" s="186"/>
    </row>
    <row r="6088" spans="2:2" x14ac:dyDescent="0.2">
      <c r="B6088" s="186"/>
    </row>
    <row r="6089" spans="2:2" x14ac:dyDescent="0.2">
      <c r="B6089" s="186"/>
    </row>
    <row r="6090" spans="2:2" x14ac:dyDescent="0.2">
      <c r="B6090" s="186"/>
    </row>
    <row r="6091" spans="2:2" x14ac:dyDescent="0.2">
      <c r="B6091" s="186"/>
    </row>
    <row r="6092" spans="2:2" x14ac:dyDescent="0.2">
      <c r="B6092" s="186"/>
    </row>
    <row r="6093" spans="2:2" x14ac:dyDescent="0.2">
      <c r="B6093" s="186"/>
    </row>
    <row r="6094" spans="2:2" x14ac:dyDescent="0.2">
      <c r="B6094" s="186"/>
    </row>
    <row r="6095" spans="2:2" x14ac:dyDescent="0.2">
      <c r="B6095" s="186"/>
    </row>
    <row r="6096" spans="2:2" x14ac:dyDescent="0.2">
      <c r="B6096" s="186"/>
    </row>
    <row r="6097" spans="2:2" x14ac:dyDescent="0.2">
      <c r="B6097" s="186"/>
    </row>
    <row r="6098" spans="2:2" x14ac:dyDescent="0.2">
      <c r="B6098" s="186"/>
    </row>
    <row r="6099" spans="2:2" x14ac:dyDescent="0.2">
      <c r="B6099" s="186"/>
    </row>
    <row r="6100" spans="2:2" x14ac:dyDescent="0.2">
      <c r="B6100" s="186"/>
    </row>
    <row r="6101" spans="2:2" x14ac:dyDescent="0.2">
      <c r="B6101" s="186"/>
    </row>
    <row r="6102" spans="2:2" x14ac:dyDescent="0.2">
      <c r="B6102" s="186"/>
    </row>
    <row r="6103" spans="2:2" x14ac:dyDescent="0.2">
      <c r="B6103" s="186"/>
    </row>
    <row r="6104" spans="2:2" x14ac:dyDescent="0.2">
      <c r="B6104" s="186"/>
    </row>
    <row r="6105" spans="2:2" x14ac:dyDescent="0.2">
      <c r="B6105" s="186"/>
    </row>
    <row r="6106" spans="2:2" x14ac:dyDescent="0.2">
      <c r="B6106" s="186"/>
    </row>
    <row r="6107" spans="2:2" x14ac:dyDescent="0.2">
      <c r="B6107" s="186"/>
    </row>
    <row r="6108" spans="2:2" x14ac:dyDescent="0.2">
      <c r="B6108" s="186"/>
    </row>
    <row r="6109" spans="2:2" x14ac:dyDescent="0.2">
      <c r="B6109" s="186"/>
    </row>
    <row r="6110" spans="2:2" x14ac:dyDescent="0.2">
      <c r="B6110" s="186"/>
    </row>
    <row r="6111" spans="2:2" x14ac:dyDescent="0.2">
      <c r="B6111" s="186"/>
    </row>
    <row r="6112" spans="2:2" x14ac:dyDescent="0.2">
      <c r="B6112" s="186"/>
    </row>
    <row r="6113" spans="2:2" x14ac:dyDescent="0.2">
      <c r="B6113" s="186"/>
    </row>
    <row r="6114" spans="2:2" x14ac:dyDescent="0.2">
      <c r="B6114" s="186"/>
    </row>
    <row r="6115" spans="2:2" x14ac:dyDescent="0.2">
      <c r="B6115" s="186"/>
    </row>
    <row r="6116" spans="2:2" x14ac:dyDescent="0.2">
      <c r="B6116" s="186"/>
    </row>
    <row r="6117" spans="2:2" x14ac:dyDescent="0.2">
      <c r="B6117" s="186"/>
    </row>
    <row r="6118" spans="2:2" x14ac:dyDescent="0.2">
      <c r="B6118" s="186"/>
    </row>
    <row r="6119" spans="2:2" x14ac:dyDescent="0.2">
      <c r="B6119" s="186"/>
    </row>
    <row r="6120" spans="2:2" x14ac:dyDescent="0.2">
      <c r="B6120" s="186"/>
    </row>
    <row r="6121" spans="2:2" x14ac:dyDescent="0.2">
      <c r="B6121" s="186"/>
    </row>
    <row r="6122" spans="2:2" x14ac:dyDescent="0.2">
      <c r="B6122" s="186"/>
    </row>
    <row r="6123" spans="2:2" x14ac:dyDescent="0.2">
      <c r="B6123" s="186"/>
    </row>
    <row r="6124" spans="2:2" x14ac:dyDescent="0.2">
      <c r="B6124" s="186"/>
    </row>
    <row r="6125" spans="2:2" x14ac:dyDescent="0.2">
      <c r="B6125" s="186"/>
    </row>
    <row r="6126" spans="2:2" x14ac:dyDescent="0.2">
      <c r="B6126" s="186"/>
    </row>
    <row r="6127" spans="2:2" x14ac:dyDescent="0.2">
      <c r="B6127" s="186"/>
    </row>
    <row r="6128" spans="2:2" x14ac:dyDescent="0.2">
      <c r="B6128" s="186"/>
    </row>
    <row r="6129" spans="2:2" x14ac:dyDescent="0.2">
      <c r="B6129" s="186"/>
    </row>
    <row r="6130" spans="2:2" x14ac:dyDescent="0.2">
      <c r="B6130" s="186"/>
    </row>
    <row r="6131" spans="2:2" x14ac:dyDescent="0.2">
      <c r="B6131" s="186"/>
    </row>
    <row r="6132" spans="2:2" x14ac:dyDescent="0.2">
      <c r="B6132" s="186"/>
    </row>
    <row r="6133" spans="2:2" x14ac:dyDescent="0.2">
      <c r="B6133" s="186"/>
    </row>
    <row r="6134" spans="2:2" x14ac:dyDescent="0.2">
      <c r="B6134" s="186"/>
    </row>
    <row r="6135" spans="2:2" x14ac:dyDescent="0.2">
      <c r="B6135" s="186"/>
    </row>
    <row r="6136" spans="2:2" x14ac:dyDescent="0.2">
      <c r="B6136" s="186"/>
    </row>
    <row r="6137" spans="2:2" x14ac:dyDescent="0.2">
      <c r="B6137" s="186"/>
    </row>
    <row r="6138" spans="2:2" x14ac:dyDescent="0.2">
      <c r="B6138" s="186"/>
    </row>
    <row r="6139" spans="2:2" x14ac:dyDescent="0.2">
      <c r="B6139" s="186"/>
    </row>
    <row r="6140" spans="2:2" x14ac:dyDescent="0.2">
      <c r="B6140" s="186"/>
    </row>
    <row r="6141" spans="2:2" x14ac:dyDescent="0.2">
      <c r="B6141" s="186"/>
    </row>
    <row r="6142" spans="2:2" x14ac:dyDescent="0.2">
      <c r="B6142" s="186"/>
    </row>
    <row r="6143" spans="2:2" x14ac:dyDescent="0.2">
      <c r="B6143" s="186"/>
    </row>
    <row r="6144" spans="2:2" x14ac:dyDescent="0.2">
      <c r="B6144" s="186"/>
    </row>
    <row r="6145" spans="2:2" x14ac:dyDescent="0.2">
      <c r="B6145" s="186"/>
    </row>
    <row r="6146" spans="2:2" x14ac:dyDescent="0.2">
      <c r="B6146" s="186"/>
    </row>
    <row r="6147" spans="2:2" x14ac:dyDescent="0.2">
      <c r="B6147" s="186"/>
    </row>
    <row r="6148" spans="2:2" x14ac:dyDescent="0.2">
      <c r="B6148" s="186"/>
    </row>
    <row r="6149" spans="2:2" x14ac:dyDescent="0.2">
      <c r="B6149" s="186"/>
    </row>
    <row r="6150" spans="2:2" x14ac:dyDescent="0.2">
      <c r="B6150" s="186"/>
    </row>
    <row r="6151" spans="2:2" x14ac:dyDescent="0.2">
      <c r="B6151" s="186"/>
    </row>
    <row r="6152" spans="2:2" x14ac:dyDescent="0.2">
      <c r="B6152" s="186"/>
    </row>
    <row r="6153" spans="2:2" x14ac:dyDescent="0.2">
      <c r="B6153" s="186"/>
    </row>
    <row r="6154" spans="2:2" x14ac:dyDescent="0.2">
      <c r="B6154" s="186"/>
    </row>
    <row r="6155" spans="2:2" x14ac:dyDescent="0.2">
      <c r="B6155" s="186"/>
    </row>
    <row r="6156" spans="2:2" x14ac:dyDescent="0.2">
      <c r="B6156" s="186"/>
    </row>
    <row r="6157" spans="2:2" x14ac:dyDescent="0.2">
      <c r="B6157" s="186"/>
    </row>
    <row r="6158" spans="2:2" x14ac:dyDescent="0.2">
      <c r="B6158" s="186"/>
    </row>
    <row r="6159" spans="2:2" x14ac:dyDescent="0.2">
      <c r="B6159" s="186"/>
    </row>
    <row r="6160" spans="2:2" x14ac:dyDescent="0.2">
      <c r="B6160" s="186"/>
    </row>
    <row r="6161" spans="2:2" x14ac:dyDescent="0.2">
      <c r="B6161" s="186"/>
    </row>
    <row r="6162" spans="2:2" x14ac:dyDescent="0.2">
      <c r="B6162" s="186"/>
    </row>
    <row r="6163" spans="2:2" x14ac:dyDescent="0.2">
      <c r="B6163" s="186"/>
    </row>
    <row r="6164" spans="2:2" x14ac:dyDescent="0.2">
      <c r="B6164" s="186"/>
    </row>
    <row r="6165" spans="2:2" x14ac:dyDescent="0.2">
      <c r="B6165" s="186"/>
    </row>
    <row r="6166" spans="2:2" x14ac:dyDescent="0.2">
      <c r="B6166" s="186"/>
    </row>
    <row r="6167" spans="2:2" x14ac:dyDescent="0.2">
      <c r="B6167" s="186"/>
    </row>
    <row r="6168" spans="2:2" x14ac:dyDescent="0.2">
      <c r="B6168" s="186"/>
    </row>
    <row r="6169" spans="2:2" x14ac:dyDescent="0.2">
      <c r="B6169" s="186"/>
    </row>
    <row r="6170" spans="2:2" x14ac:dyDescent="0.2">
      <c r="B6170" s="186"/>
    </row>
    <row r="6171" spans="2:2" x14ac:dyDescent="0.2">
      <c r="B6171" s="186"/>
    </row>
    <row r="6172" spans="2:2" x14ac:dyDescent="0.2">
      <c r="B6172" s="186"/>
    </row>
    <row r="6173" spans="2:2" x14ac:dyDescent="0.2">
      <c r="B6173" s="186"/>
    </row>
    <row r="6174" spans="2:2" x14ac:dyDescent="0.2">
      <c r="B6174" s="186"/>
    </row>
    <row r="6175" spans="2:2" x14ac:dyDescent="0.2">
      <c r="B6175" s="186"/>
    </row>
    <row r="6176" spans="2:2" x14ac:dyDescent="0.2">
      <c r="B6176" s="186"/>
    </row>
    <row r="6177" spans="2:2" x14ac:dyDescent="0.2">
      <c r="B6177" s="186"/>
    </row>
    <row r="6178" spans="2:2" x14ac:dyDescent="0.2">
      <c r="B6178" s="186"/>
    </row>
    <row r="6179" spans="2:2" x14ac:dyDescent="0.2">
      <c r="B6179" s="186"/>
    </row>
    <row r="6180" spans="2:2" x14ac:dyDescent="0.2">
      <c r="B6180" s="186"/>
    </row>
    <row r="6181" spans="2:2" x14ac:dyDescent="0.2">
      <c r="B6181" s="186"/>
    </row>
    <row r="6182" spans="2:2" x14ac:dyDescent="0.2">
      <c r="B6182" s="186"/>
    </row>
    <row r="6183" spans="2:2" x14ac:dyDescent="0.2">
      <c r="B6183" s="186"/>
    </row>
    <row r="6184" spans="2:2" x14ac:dyDescent="0.2">
      <c r="B6184" s="186"/>
    </row>
    <row r="6185" spans="2:2" x14ac:dyDescent="0.2">
      <c r="B6185" s="186"/>
    </row>
    <row r="6186" spans="2:2" x14ac:dyDescent="0.2">
      <c r="B6186" s="186"/>
    </row>
    <row r="6187" spans="2:2" x14ac:dyDescent="0.2">
      <c r="B6187" s="186"/>
    </row>
    <row r="6188" spans="2:2" x14ac:dyDescent="0.2">
      <c r="B6188" s="186"/>
    </row>
    <row r="6189" spans="2:2" x14ac:dyDescent="0.2">
      <c r="B6189" s="186"/>
    </row>
    <row r="6190" spans="2:2" x14ac:dyDescent="0.2">
      <c r="B6190" s="186"/>
    </row>
    <row r="6191" spans="2:2" x14ac:dyDescent="0.2">
      <c r="B6191" s="186"/>
    </row>
    <row r="6192" spans="2:2" x14ac:dyDescent="0.2">
      <c r="B6192" s="186"/>
    </row>
    <row r="6193" spans="2:2" x14ac:dyDescent="0.2">
      <c r="B6193" s="186"/>
    </row>
    <row r="6194" spans="2:2" x14ac:dyDescent="0.2">
      <c r="B6194" s="186"/>
    </row>
    <row r="6195" spans="2:2" x14ac:dyDescent="0.2">
      <c r="B6195" s="186"/>
    </row>
    <row r="6196" spans="2:2" x14ac:dyDescent="0.2">
      <c r="B6196" s="186"/>
    </row>
    <row r="6197" spans="2:2" x14ac:dyDescent="0.2">
      <c r="B6197" s="186"/>
    </row>
    <row r="6198" spans="2:2" x14ac:dyDescent="0.2">
      <c r="B6198" s="186"/>
    </row>
    <row r="6199" spans="2:2" x14ac:dyDescent="0.2">
      <c r="B6199" s="186"/>
    </row>
    <row r="6200" spans="2:2" x14ac:dyDescent="0.2">
      <c r="B6200" s="186"/>
    </row>
    <row r="6201" spans="2:2" x14ac:dyDescent="0.2">
      <c r="B6201" s="186"/>
    </row>
    <row r="6202" spans="2:2" x14ac:dyDescent="0.2">
      <c r="B6202" s="186"/>
    </row>
    <row r="6203" spans="2:2" x14ac:dyDescent="0.2">
      <c r="B6203" s="186"/>
    </row>
    <row r="6204" spans="2:2" x14ac:dyDescent="0.2">
      <c r="B6204" s="186"/>
    </row>
    <row r="6205" spans="2:2" x14ac:dyDescent="0.2">
      <c r="B6205" s="186"/>
    </row>
    <row r="6206" spans="2:2" x14ac:dyDescent="0.2">
      <c r="B6206" s="186"/>
    </row>
    <row r="6207" spans="2:2" x14ac:dyDescent="0.2">
      <c r="B6207" s="186"/>
    </row>
    <row r="6208" spans="2:2" x14ac:dyDescent="0.2">
      <c r="B6208" s="186"/>
    </row>
    <row r="6209" spans="2:2" x14ac:dyDescent="0.2">
      <c r="B6209" s="186"/>
    </row>
    <row r="6210" spans="2:2" x14ac:dyDescent="0.2">
      <c r="B6210" s="186"/>
    </row>
    <row r="6211" spans="2:2" x14ac:dyDescent="0.2">
      <c r="B6211" s="186"/>
    </row>
    <row r="6212" spans="2:2" x14ac:dyDescent="0.2">
      <c r="B6212" s="186"/>
    </row>
    <row r="6213" spans="2:2" x14ac:dyDescent="0.2">
      <c r="B6213" s="186"/>
    </row>
    <row r="6214" spans="2:2" x14ac:dyDescent="0.2">
      <c r="B6214" s="186"/>
    </row>
    <row r="6215" spans="2:2" x14ac:dyDescent="0.2">
      <c r="B6215" s="186"/>
    </row>
    <row r="6216" spans="2:2" x14ac:dyDescent="0.2">
      <c r="B6216" s="186"/>
    </row>
    <row r="6217" spans="2:2" x14ac:dyDescent="0.2">
      <c r="B6217" s="186"/>
    </row>
    <row r="6218" spans="2:2" x14ac:dyDescent="0.2">
      <c r="B6218" s="186"/>
    </row>
    <row r="6219" spans="2:2" x14ac:dyDescent="0.2">
      <c r="B6219" s="186"/>
    </row>
    <row r="6220" spans="2:2" x14ac:dyDescent="0.2">
      <c r="B6220" s="186"/>
    </row>
    <row r="6221" spans="2:2" x14ac:dyDescent="0.2">
      <c r="B6221" s="186"/>
    </row>
    <row r="6222" spans="2:2" x14ac:dyDescent="0.2">
      <c r="B6222" s="186"/>
    </row>
    <row r="6223" spans="2:2" x14ac:dyDescent="0.2">
      <c r="B6223" s="186"/>
    </row>
    <row r="6224" spans="2:2" x14ac:dyDescent="0.2">
      <c r="B6224" s="186"/>
    </row>
    <row r="6225" spans="2:2" x14ac:dyDescent="0.2">
      <c r="B6225" s="186"/>
    </row>
    <row r="6226" spans="2:2" x14ac:dyDescent="0.2">
      <c r="B6226" s="186"/>
    </row>
    <row r="6227" spans="2:2" x14ac:dyDescent="0.2">
      <c r="B6227" s="186"/>
    </row>
    <row r="6228" spans="2:2" x14ac:dyDescent="0.2">
      <c r="B6228" s="186"/>
    </row>
    <row r="6229" spans="2:2" x14ac:dyDescent="0.2">
      <c r="B6229" s="186"/>
    </row>
    <row r="6230" spans="2:2" x14ac:dyDescent="0.2">
      <c r="B6230" s="186"/>
    </row>
    <row r="6231" spans="2:2" x14ac:dyDescent="0.2">
      <c r="B6231" s="186"/>
    </row>
    <row r="6232" spans="2:2" x14ac:dyDescent="0.2">
      <c r="B6232" s="186"/>
    </row>
    <row r="6233" spans="2:2" x14ac:dyDescent="0.2">
      <c r="B6233" s="186"/>
    </row>
    <row r="6234" spans="2:2" x14ac:dyDescent="0.2">
      <c r="B6234" s="186"/>
    </row>
    <row r="6235" spans="2:2" x14ac:dyDescent="0.2">
      <c r="B6235" s="186"/>
    </row>
    <row r="6236" spans="2:2" x14ac:dyDescent="0.2">
      <c r="B6236" s="186"/>
    </row>
    <row r="6237" spans="2:2" x14ac:dyDescent="0.2">
      <c r="B6237" s="186"/>
    </row>
    <row r="6238" spans="2:2" x14ac:dyDescent="0.2">
      <c r="B6238" s="186"/>
    </row>
    <row r="6239" spans="2:2" x14ac:dyDescent="0.2">
      <c r="B6239" s="186"/>
    </row>
    <row r="6240" spans="2:2" x14ac:dyDescent="0.2">
      <c r="B6240" s="186"/>
    </row>
    <row r="6241" spans="2:2" x14ac:dyDescent="0.2">
      <c r="B6241" s="186"/>
    </row>
    <row r="6242" spans="2:2" x14ac:dyDescent="0.2">
      <c r="B6242" s="186"/>
    </row>
    <row r="6243" spans="2:2" x14ac:dyDescent="0.2">
      <c r="B6243" s="186"/>
    </row>
    <row r="6244" spans="2:2" x14ac:dyDescent="0.2">
      <c r="B6244" s="186"/>
    </row>
    <row r="6245" spans="2:2" x14ac:dyDescent="0.2">
      <c r="B6245" s="186"/>
    </row>
    <row r="6246" spans="2:2" x14ac:dyDescent="0.2">
      <c r="B6246" s="186"/>
    </row>
    <row r="6247" spans="2:2" x14ac:dyDescent="0.2">
      <c r="B6247" s="186"/>
    </row>
    <row r="6248" spans="2:2" x14ac:dyDescent="0.2">
      <c r="B6248" s="186"/>
    </row>
    <row r="6249" spans="2:2" x14ac:dyDescent="0.2">
      <c r="B6249" s="186"/>
    </row>
    <row r="6250" spans="2:2" x14ac:dyDescent="0.2">
      <c r="B6250" s="186"/>
    </row>
    <row r="6251" spans="2:2" x14ac:dyDescent="0.2">
      <c r="B6251" s="186"/>
    </row>
    <row r="6252" spans="2:2" x14ac:dyDescent="0.2">
      <c r="B6252" s="186"/>
    </row>
    <row r="6253" spans="2:2" x14ac:dyDescent="0.2">
      <c r="B6253" s="186"/>
    </row>
    <row r="6254" spans="2:2" x14ac:dyDescent="0.2">
      <c r="B6254" s="186"/>
    </row>
    <row r="6255" spans="2:2" x14ac:dyDescent="0.2">
      <c r="B6255" s="186"/>
    </row>
    <row r="6256" spans="2:2" x14ac:dyDescent="0.2">
      <c r="B6256" s="186"/>
    </row>
    <row r="6257" spans="2:2" x14ac:dyDescent="0.2">
      <c r="B6257" s="186"/>
    </row>
    <row r="6258" spans="2:2" x14ac:dyDescent="0.2">
      <c r="B6258" s="186"/>
    </row>
    <row r="6259" spans="2:2" x14ac:dyDescent="0.2">
      <c r="B6259" s="186"/>
    </row>
    <row r="6260" spans="2:2" x14ac:dyDescent="0.2">
      <c r="B6260" s="186"/>
    </row>
    <row r="6261" spans="2:2" x14ac:dyDescent="0.2">
      <c r="B6261" s="186"/>
    </row>
    <row r="6262" spans="2:2" x14ac:dyDescent="0.2">
      <c r="B6262" s="186"/>
    </row>
    <row r="6263" spans="2:2" x14ac:dyDescent="0.2">
      <c r="B6263" s="186"/>
    </row>
    <row r="6264" spans="2:2" x14ac:dyDescent="0.2">
      <c r="B6264" s="186"/>
    </row>
    <row r="6265" spans="2:2" x14ac:dyDescent="0.2">
      <c r="B6265" s="186"/>
    </row>
    <row r="6266" spans="2:2" x14ac:dyDescent="0.2">
      <c r="B6266" s="186"/>
    </row>
    <row r="6267" spans="2:2" x14ac:dyDescent="0.2">
      <c r="B6267" s="186"/>
    </row>
    <row r="6268" spans="2:2" x14ac:dyDescent="0.2">
      <c r="B6268" s="186"/>
    </row>
    <row r="6269" spans="2:2" x14ac:dyDescent="0.2">
      <c r="B6269" s="186"/>
    </row>
    <row r="6270" spans="2:2" x14ac:dyDescent="0.2">
      <c r="B6270" s="186"/>
    </row>
    <row r="6271" spans="2:2" x14ac:dyDescent="0.2">
      <c r="B6271" s="186"/>
    </row>
    <row r="6272" spans="2:2" x14ac:dyDescent="0.2">
      <c r="B6272" s="186"/>
    </row>
    <row r="6273" spans="2:2" x14ac:dyDescent="0.2">
      <c r="B6273" s="186"/>
    </row>
    <row r="6274" spans="2:2" x14ac:dyDescent="0.2">
      <c r="B6274" s="186"/>
    </row>
    <row r="6275" spans="2:2" x14ac:dyDescent="0.2">
      <c r="B6275" s="186"/>
    </row>
    <row r="6276" spans="2:2" x14ac:dyDescent="0.2">
      <c r="B6276" s="186"/>
    </row>
    <row r="6277" spans="2:2" x14ac:dyDescent="0.2">
      <c r="B6277" s="186"/>
    </row>
    <row r="6278" spans="2:2" x14ac:dyDescent="0.2">
      <c r="B6278" s="186"/>
    </row>
    <row r="6279" spans="2:2" x14ac:dyDescent="0.2">
      <c r="B6279" s="186"/>
    </row>
    <row r="6280" spans="2:2" x14ac:dyDescent="0.2">
      <c r="B6280" s="186"/>
    </row>
    <row r="6281" spans="2:2" x14ac:dyDescent="0.2">
      <c r="B6281" s="186"/>
    </row>
    <row r="6282" spans="2:2" x14ac:dyDescent="0.2">
      <c r="B6282" s="186"/>
    </row>
    <row r="6283" spans="2:2" x14ac:dyDescent="0.2">
      <c r="B6283" s="186"/>
    </row>
    <row r="6284" spans="2:2" x14ac:dyDescent="0.2">
      <c r="B6284" s="186"/>
    </row>
    <row r="6285" spans="2:2" x14ac:dyDescent="0.2">
      <c r="B6285" s="186"/>
    </row>
    <row r="6286" spans="2:2" x14ac:dyDescent="0.2">
      <c r="B6286" s="186"/>
    </row>
    <row r="6287" spans="2:2" x14ac:dyDescent="0.2">
      <c r="B6287" s="186"/>
    </row>
    <row r="6288" spans="2:2" x14ac:dyDescent="0.2">
      <c r="B6288" s="186"/>
    </row>
    <row r="6289" spans="2:2" x14ac:dyDescent="0.2">
      <c r="B6289" s="186"/>
    </row>
    <row r="6290" spans="2:2" x14ac:dyDescent="0.2">
      <c r="B6290" s="186"/>
    </row>
    <row r="6291" spans="2:2" x14ac:dyDescent="0.2">
      <c r="B6291" s="186"/>
    </row>
    <row r="6292" spans="2:2" x14ac:dyDescent="0.2">
      <c r="B6292" s="186"/>
    </row>
    <row r="6293" spans="2:2" x14ac:dyDescent="0.2">
      <c r="B6293" s="186"/>
    </row>
    <row r="6294" spans="2:2" x14ac:dyDescent="0.2">
      <c r="B6294" s="186"/>
    </row>
    <row r="6295" spans="2:2" x14ac:dyDescent="0.2">
      <c r="B6295" s="186"/>
    </row>
    <row r="6296" spans="2:2" x14ac:dyDescent="0.2">
      <c r="B6296" s="186"/>
    </row>
    <row r="6297" spans="2:2" x14ac:dyDescent="0.2">
      <c r="B6297" s="186"/>
    </row>
    <row r="6298" spans="2:2" x14ac:dyDescent="0.2">
      <c r="B6298" s="186"/>
    </row>
    <row r="6299" spans="2:2" x14ac:dyDescent="0.2">
      <c r="B6299" s="186"/>
    </row>
    <row r="6300" spans="2:2" x14ac:dyDescent="0.2">
      <c r="B6300" s="186"/>
    </row>
    <row r="6301" spans="2:2" x14ac:dyDescent="0.2">
      <c r="B6301" s="186"/>
    </row>
    <row r="6302" spans="2:2" x14ac:dyDescent="0.2">
      <c r="B6302" s="186"/>
    </row>
    <row r="6303" spans="2:2" x14ac:dyDescent="0.2">
      <c r="B6303" s="186"/>
    </row>
    <row r="6304" spans="2:2" x14ac:dyDescent="0.2">
      <c r="B6304" s="186"/>
    </row>
    <row r="6305" spans="2:2" x14ac:dyDescent="0.2">
      <c r="B6305" s="186"/>
    </row>
    <row r="6306" spans="2:2" x14ac:dyDescent="0.2">
      <c r="B6306" s="186"/>
    </row>
    <row r="6307" spans="2:2" x14ac:dyDescent="0.2">
      <c r="B6307" s="186"/>
    </row>
    <row r="6308" spans="2:2" x14ac:dyDescent="0.2">
      <c r="B6308" s="186"/>
    </row>
    <row r="6309" spans="2:2" x14ac:dyDescent="0.2">
      <c r="B6309" s="186"/>
    </row>
    <row r="6310" spans="2:2" x14ac:dyDescent="0.2">
      <c r="B6310" s="186"/>
    </row>
    <row r="6311" spans="2:2" x14ac:dyDescent="0.2">
      <c r="B6311" s="186"/>
    </row>
    <row r="6312" spans="2:2" x14ac:dyDescent="0.2">
      <c r="B6312" s="186"/>
    </row>
    <row r="6313" spans="2:2" x14ac:dyDescent="0.2">
      <c r="B6313" s="186"/>
    </row>
    <row r="6314" spans="2:2" x14ac:dyDescent="0.2">
      <c r="B6314" s="186"/>
    </row>
    <row r="6315" spans="2:2" x14ac:dyDescent="0.2">
      <c r="B6315" s="186"/>
    </row>
    <row r="6316" spans="2:2" x14ac:dyDescent="0.2">
      <c r="B6316" s="186"/>
    </row>
    <row r="6317" spans="2:2" x14ac:dyDescent="0.2">
      <c r="B6317" s="186"/>
    </row>
    <row r="6318" spans="2:2" x14ac:dyDescent="0.2">
      <c r="B6318" s="186"/>
    </row>
    <row r="6319" spans="2:2" x14ac:dyDescent="0.2">
      <c r="B6319" s="186"/>
    </row>
    <row r="6320" spans="2:2" x14ac:dyDescent="0.2">
      <c r="B6320" s="186"/>
    </row>
    <row r="6321" spans="2:2" x14ac:dyDescent="0.2">
      <c r="B6321" s="186"/>
    </row>
    <row r="6322" spans="2:2" x14ac:dyDescent="0.2">
      <c r="B6322" s="186"/>
    </row>
    <row r="6323" spans="2:2" x14ac:dyDescent="0.2">
      <c r="B6323" s="186"/>
    </row>
    <row r="6324" spans="2:2" x14ac:dyDescent="0.2">
      <c r="B6324" s="186"/>
    </row>
    <row r="6325" spans="2:2" x14ac:dyDescent="0.2">
      <c r="B6325" s="186"/>
    </row>
    <row r="6326" spans="2:2" x14ac:dyDescent="0.2">
      <c r="B6326" s="186"/>
    </row>
    <row r="6327" spans="2:2" x14ac:dyDescent="0.2">
      <c r="B6327" s="186"/>
    </row>
    <row r="6328" spans="2:2" x14ac:dyDescent="0.2">
      <c r="B6328" s="186"/>
    </row>
    <row r="6329" spans="2:2" x14ac:dyDescent="0.2">
      <c r="B6329" s="186"/>
    </row>
    <row r="6330" spans="2:2" x14ac:dyDescent="0.2">
      <c r="B6330" s="186"/>
    </row>
    <row r="6331" spans="2:2" x14ac:dyDescent="0.2">
      <c r="B6331" s="186"/>
    </row>
    <row r="6332" spans="2:2" x14ac:dyDescent="0.2">
      <c r="B6332" s="186"/>
    </row>
    <row r="6333" spans="2:2" x14ac:dyDescent="0.2">
      <c r="B6333" s="186"/>
    </row>
    <row r="6334" spans="2:2" x14ac:dyDescent="0.2">
      <c r="B6334" s="186"/>
    </row>
    <row r="6335" spans="2:2" x14ac:dyDescent="0.2">
      <c r="B6335" s="186"/>
    </row>
    <row r="6336" spans="2:2" x14ac:dyDescent="0.2">
      <c r="B6336" s="186"/>
    </row>
    <row r="6337" spans="2:2" x14ac:dyDescent="0.2">
      <c r="B6337" s="186"/>
    </row>
    <row r="6338" spans="2:2" x14ac:dyDescent="0.2">
      <c r="B6338" s="186"/>
    </row>
    <row r="6339" spans="2:2" x14ac:dyDescent="0.2">
      <c r="B6339" s="186"/>
    </row>
    <row r="6340" spans="2:2" x14ac:dyDescent="0.2">
      <c r="B6340" s="186"/>
    </row>
    <row r="6341" spans="2:2" x14ac:dyDescent="0.2">
      <c r="B6341" s="186"/>
    </row>
    <row r="6342" spans="2:2" x14ac:dyDescent="0.2">
      <c r="B6342" s="186"/>
    </row>
    <row r="6343" spans="2:2" x14ac:dyDescent="0.2">
      <c r="B6343" s="186"/>
    </row>
    <row r="6344" spans="2:2" x14ac:dyDescent="0.2">
      <c r="B6344" s="186"/>
    </row>
    <row r="6345" spans="2:2" x14ac:dyDescent="0.2">
      <c r="B6345" s="186"/>
    </row>
    <row r="6346" spans="2:2" x14ac:dyDescent="0.2">
      <c r="B6346" s="186"/>
    </row>
    <row r="6347" spans="2:2" x14ac:dyDescent="0.2">
      <c r="B6347" s="186"/>
    </row>
    <row r="6348" spans="2:2" x14ac:dyDescent="0.2">
      <c r="B6348" s="186"/>
    </row>
    <row r="6349" spans="2:2" x14ac:dyDescent="0.2">
      <c r="B6349" s="186"/>
    </row>
    <row r="6350" spans="2:2" x14ac:dyDescent="0.2">
      <c r="B6350" s="186"/>
    </row>
    <row r="6351" spans="2:2" x14ac:dyDescent="0.2">
      <c r="B6351" s="186"/>
    </row>
    <row r="6352" spans="2:2" x14ac:dyDescent="0.2">
      <c r="B6352" s="186"/>
    </row>
    <row r="6353" spans="2:2" x14ac:dyDescent="0.2">
      <c r="B6353" s="186"/>
    </row>
    <row r="6354" spans="2:2" x14ac:dyDescent="0.2">
      <c r="B6354" s="186"/>
    </row>
    <row r="6355" spans="2:2" x14ac:dyDescent="0.2">
      <c r="B6355" s="186"/>
    </row>
    <row r="6356" spans="2:2" x14ac:dyDescent="0.2">
      <c r="B6356" s="186"/>
    </row>
    <row r="6357" spans="2:2" x14ac:dyDescent="0.2">
      <c r="B6357" s="186"/>
    </row>
    <row r="6358" spans="2:2" x14ac:dyDescent="0.2">
      <c r="B6358" s="186"/>
    </row>
    <row r="6359" spans="2:2" x14ac:dyDescent="0.2">
      <c r="B6359" s="186"/>
    </row>
    <row r="6360" spans="2:2" x14ac:dyDescent="0.2">
      <c r="B6360" s="186"/>
    </row>
    <row r="6361" spans="2:2" x14ac:dyDescent="0.2">
      <c r="B6361" s="186"/>
    </row>
    <row r="6362" spans="2:2" x14ac:dyDescent="0.2">
      <c r="B6362" s="186"/>
    </row>
    <row r="6363" spans="2:2" x14ac:dyDescent="0.2">
      <c r="B6363" s="186"/>
    </row>
    <row r="6364" spans="2:2" x14ac:dyDescent="0.2">
      <c r="B6364" s="186"/>
    </row>
    <row r="6365" spans="2:2" x14ac:dyDescent="0.2">
      <c r="B6365" s="186"/>
    </row>
    <row r="6366" spans="2:2" x14ac:dyDescent="0.2">
      <c r="B6366" s="186"/>
    </row>
    <row r="6367" spans="2:2" x14ac:dyDescent="0.2">
      <c r="B6367" s="186"/>
    </row>
    <row r="6368" spans="2:2" x14ac:dyDescent="0.2">
      <c r="B6368" s="186"/>
    </row>
    <row r="6369" spans="2:2" x14ac:dyDescent="0.2">
      <c r="B6369" s="186"/>
    </row>
    <row r="6370" spans="2:2" x14ac:dyDescent="0.2">
      <c r="B6370" s="186"/>
    </row>
    <row r="6371" spans="2:2" x14ac:dyDescent="0.2">
      <c r="B6371" s="186"/>
    </row>
    <row r="6372" spans="2:2" x14ac:dyDescent="0.2">
      <c r="B6372" s="186"/>
    </row>
    <row r="6373" spans="2:2" x14ac:dyDescent="0.2">
      <c r="B6373" s="186"/>
    </row>
    <row r="6374" spans="2:2" x14ac:dyDescent="0.2">
      <c r="B6374" s="186"/>
    </row>
    <row r="6375" spans="2:2" x14ac:dyDescent="0.2">
      <c r="B6375" s="186"/>
    </row>
    <row r="6376" spans="2:2" x14ac:dyDescent="0.2">
      <c r="B6376" s="186"/>
    </row>
    <row r="6377" spans="2:2" x14ac:dyDescent="0.2">
      <c r="B6377" s="186"/>
    </row>
    <row r="6378" spans="2:2" x14ac:dyDescent="0.2">
      <c r="B6378" s="186"/>
    </row>
    <row r="6379" spans="2:2" x14ac:dyDescent="0.2">
      <c r="B6379" s="186"/>
    </row>
    <row r="6380" spans="2:2" x14ac:dyDescent="0.2">
      <c r="B6380" s="186"/>
    </row>
    <row r="6381" spans="2:2" x14ac:dyDescent="0.2">
      <c r="B6381" s="186"/>
    </row>
    <row r="6382" spans="2:2" x14ac:dyDescent="0.2">
      <c r="B6382" s="186"/>
    </row>
    <row r="6383" spans="2:2" x14ac:dyDescent="0.2">
      <c r="B6383" s="186"/>
    </row>
    <row r="6384" spans="2:2" x14ac:dyDescent="0.2">
      <c r="B6384" s="186"/>
    </row>
    <row r="6385" spans="2:2" x14ac:dyDescent="0.2">
      <c r="B6385" s="186"/>
    </row>
    <row r="6386" spans="2:2" x14ac:dyDescent="0.2">
      <c r="B6386" s="186"/>
    </row>
    <row r="6387" spans="2:2" x14ac:dyDescent="0.2">
      <c r="B6387" s="186"/>
    </row>
    <row r="6388" spans="2:2" x14ac:dyDescent="0.2">
      <c r="B6388" s="186"/>
    </row>
    <row r="6389" spans="2:2" x14ac:dyDescent="0.2">
      <c r="B6389" s="186"/>
    </row>
    <row r="6390" spans="2:2" x14ac:dyDescent="0.2">
      <c r="B6390" s="186"/>
    </row>
    <row r="6391" spans="2:2" x14ac:dyDescent="0.2">
      <c r="B6391" s="186"/>
    </row>
    <row r="6392" spans="2:2" x14ac:dyDescent="0.2">
      <c r="B6392" s="186"/>
    </row>
    <row r="6393" spans="2:2" x14ac:dyDescent="0.2">
      <c r="B6393" s="186"/>
    </row>
    <row r="6394" spans="2:2" x14ac:dyDescent="0.2">
      <c r="B6394" s="186"/>
    </row>
    <row r="6395" spans="2:2" x14ac:dyDescent="0.2">
      <c r="B6395" s="186"/>
    </row>
    <row r="6396" spans="2:2" x14ac:dyDescent="0.2">
      <c r="B6396" s="186"/>
    </row>
    <row r="6397" spans="2:2" x14ac:dyDescent="0.2">
      <c r="B6397" s="186"/>
    </row>
    <row r="6398" spans="2:2" x14ac:dyDescent="0.2">
      <c r="B6398" s="186"/>
    </row>
    <row r="6399" spans="2:2" x14ac:dyDescent="0.2">
      <c r="B6399" s="186"/>
    </row>
    <row r="6400" spans="2:2" x14ac:dyDescent="0.2">
      <c r="B6400" s="186"/>
    </row>
    <row r="6401" spans="2:2" x14ac:dyDescent="0.2">
      <c r="B6401" s="186"/>
    </row>
    <row r="6402" spans="2:2" x14ac:dyDescent="0.2">
      <c r="B6402" s="186"/>
    </row>
    <row r="6403" spans="2:2" x14ac:dyDescent="0.2">
      <c r="B6403" s="186"/>
    </row>
    <row r="6404" spans="2:2" x14ac:dyDescent="0.2">
      <c r="B6404" s="186"/>
    </row>
    <row r="6405" spans="2:2" x14ac:dyDescent="0.2">
      <c r="B6405" s="186"/>
    </row>
    <row r="6406" spans="2:2" x14ac:dyDescent="0.2">
      <c r="B6406" s="186"/>
    </row>
    <row r="6407" spans="2:2" x14ac:dyDescent="0.2">
      <c r="B6407" s="186"/>
    </row>
    <row r="6408" spans="2:2" x14ac:dyDescent="0.2">
      <c r="B6408" s="186"/>
    </row>
    <row r="6409" spans="2:2" x14ac:dyDescent="0.2">
      <c r="B6409" s="186"/>
    </row>
    <row r="6410" spans="2:2" x14ac:dyDescent="0.2">
      <c r="B6410" s="186"/>
    </row>
    <row r="6411" spans="2:2" x14ac:dyDescent="0.2">
      <c r="B6411" s="186"/>
    </row>
    <row r="6412" spans="2:2" x14ac:dyDescent="0.2">
      <c r="B6412" s="186"/>
    </row>
    <row r="6413" spans="2:2" x14ac:dyDescent="0.2">
      <c r="B6413" s="186"/>
    </row>
    <row r="6414" spans="2:2" x14ac:dyDescent="0.2">
      <c r="B6414" s="186"/>
    </row>
    <row r="6415" spans="2:2" x14ac:dyDescent="0.2">
      <c r="B6415" s="186"/>
    </row>
    <row r="6416" spans="2:2" x14ac:dyDescent="0.2">
      <c r="B6416" s="186"/>
    </row>
    <row r="6417" spans="2:2" x14ac:dyDescent="0.2">
      <c r="B6417" s="186"/>
    </row>
    <row r="6418" spans="2:2" x14ac:dyDescent="0.2">
      <c r="B6418" s="186"/>
    </row>
    <row r="6419" spans="2:2" x14ac:dyDescent="0.2">
      <c r="B6419" s="186"/>
    </row>
    <row r="6420" spans="2:2" x14ac:dyDescent="0.2">
      <c r="B6420" s="186"/>
    </row>
    <row r="6421" spans="2:2" x14ac:dyDescent="0.2">
      <c r="B6421" s="186"/>
    </row>
    <row r="6422" spans="2:2" x14ac:dyDescent="0.2">
      <c r="B6422" s="186"/>
    </row>
    <row r="6423" spans="2:2" x14ac:dyDescent="0.2">
      <c r="B6423" s="186"/>
    </row>
    <row r="6424" spans="2:2" x14ac:dyDescent="0.2">
      <c r="B6424" s="186"/>
    </row>
    <row r="6425" spans="2:2" x14ac:dyDescent="0.2">
      <c r="B6425" s="186"/>
    </row>
    <row r="6426" spans="2:2" x14ac:dyDescent="0.2">
      <c r="B6426" s="186"/>
    </row>
    <row r="6427" spans="2:2" x14ac:dyDescent="0.2">
      <c r="B6427" s="186"/>
    </row>
    <row r="6428" spans="2:2" x14ac:dyDescent="0.2">
      <c r="B6428" s="186"/>
    </row>
    <row r="6429" spans="2:2" x14ac:dyDescent="0.2">
      <c r="B6429" s="186"/>
    </row>
    <row r="6430" spans="2:2" x14ac:dyDescent="0.2">
      <c r="B6430" s="186"/>
    </row>
    <row r="6431" spans="2:2" x14ac:dyDescent="0.2">
      <c r="B6431" s="186"/>
    </row>
    <row r="6432" spans="2:2" x14ac:dyDescent="0.2">
      <c r="B6432" s="186"/>
    </row>
    <row r="6433" spans="2:2" x14ac:dyDescent="0.2">
      <c r="B6433" s="186"/>
    </row>
    <row r="6434" spans="2:2" x14ac:dyDescent="0.2">
      <c r="B6434" s="186"/>
    </row>
    <row r="6435" spans="2:2" x14ac:dyDescent="0.2">
      <c r="B6435" s="186"/>
    </row>
    <row r="6436" spans="2:2" x14ac:dyDescent="0.2">
      <c r="B6436" s="186"/>
    </row>
    <row r="6437" spans="2:2" x14ac:dyDescent="0.2">
      <c r="B6437" s="186"/>
    </row>
    <row r="6438" spans="2:2" x14ac:dyDescent="0.2">
      <c r="B6438" s="186"/>
    </row>
    <row r="6439" spans="2:2" x14ac:dyDescent="0.2">
      <c r="B6439" s="186"/>
    </row>
    <row r="6440" spans="2:2" x14ac:dyDescent="0.2">
      <c r="B6440" s="186"/>
    </row>
    <row r="6441" spans="2:2" x14ac:dyDescent="0.2">
      <c r="B6441" s="186"/>
    </row>
    <row r="6442" spans="2:2" x14ac:dyDescent="0.2">
      <c r="B6442" s="186"/>
    </row>
    <row r="6443" spans="2:2" x14ac:dyDescent="0.2">
      <c r="B6443" s="186"/>
    </row>
    <row r="6444" spans="2:2" x14ac:dyDescent="0.2">
      <c r="B6444" s="186"/>
    </row>
    <row r="6445" spans="2:2" x14ac:dyDescent="0.2">
      <c r="B6445" s="186"/>
    </row>
    <row r="6446" spans="2:2" x14ac:dyDescent="0.2">
      <c r="B6446" s="186"/>
    </row>
    <row r="6447" spans="2:2" x14ac:dyDescent="0.2">
      <c r="B6447" s="186"/>
    </row>
    <row r="6448" spans="2:2" x14ac:dyDescent="0.2">
      <c r="B6448" s="186"/>
    </row>
    <row r="6449" spans="2:2" x14ac:dyDescent="0.2">
      <c r="B6449" s="186"/>
    </row>
    <row r="6450" spans="2:2" x14ac:dyDescent="0.2">
      <c r="B6450" s="186"/>
    </row>
    <row r="6451" spans="2:2" x14ac:dyDescent="0.2">
      <c r="B6451" s="186"/>
    </row>
    <row r="6452" spans="2:2" x14ac:dyDescent="0.2">
      <c r="B6452" s="186"/>
    </row>
    <row r="6453" spans="2:2" x14ac:dyDescent="0.2">
      <c r="B6453" s="186"/>
    </row>
    <row r="6454" spans="2:2" x14ac:dyDescent="0.2">
      <c r="B6454" s="186"/>
    </row>
    <row r="6455" spans="2:2" x14ac:dyDescent="0.2">
      <c r="B6455" s="186"/>
    </row>
    <row r="6456" spans="2:2" x14ac:dyDescent="0.2">
      <c r="B6456" s="186"/>
    </row>
    <row r="6457" spans="2:2" x14ac:dyDescent="0.2">
      <c r="B6457" s="186"/>
    </row>
    <row r="6458" spans="2:2" x14ac:dyDescent="0.2">
      <c r="B6458" s="186"/>
    </row>
    <row r="6459" spans="2:2" x14ac:dyDescent="0.2">
      <c r="B6459" s="186"/>
    </row>
    <row r="6460" spans="2:2" x14ac:dyDescent="0.2">
      <c r="B6460" s="186"/>
    </row>
    <row r="6461" spans="2:2" x14ac:dyDescent="0.2">
      <c r="B6461" s="186"/>
    </row>
    <row r="6462" spans="2:2" x14ac:dyDescent="0.2">
      <c r="B6462" s="186"/>
    </row>
    <row r="6463" spans="2:2" x14ac:dyDescent="0.2">
      <c r="B6463" s="186"/>
    </row>
    <row r="6464" spans="2:2" x14ac:dyDescent="0.2">
      <c r="B6464" s="186"/>
    </row>
    <row r="6465" spans="2:2" x14ac:dyDescent="0.2">
      <c r="B6465" s="186"/>
    </row>
    <row r="6466" spans="2:2" x14ac:dyDescent="0.2">
      <c r="B6466" s="186"/>
    </row>
    <row r="6467" spans="2:2" x14ac:dyDescent="0.2">
      <c r="B6467" s="186"/>
    </row>
    <row r="6468" spans="2:2" x14ac:dyDescent="0.2">
      <c r="B6468" s="186"/>
    </row>
    <row r="6469" spans="2:2" x14ac:dyDescent="0.2">
      <c r="B6469" s="186"/>
    </row>
    <row r="6470" spans="2:2" x14ac:dyDescent="0.2">
      <c r="B6470" s="186"/>
    </row>
    <row r="6471" spans="2:2" x14ac:dyDescent="0.2">
      <c r="B6471" s="186"/>
    </row>
    <row r="6472" spans="2:2" x14ac:dyDescent="0.2">
      <c r="B6472" s="186"/>
    </row>
    <row r="6473" spans="2:2" x14ac:dyDescent="0.2">
      <c r="B6473" s="186"/>
    </row>
    <row r="6474" spans="2:2" x14ac:dyDescent="0.2">
      <c r="B6474" s="186"/>
    </row>
    <row r="6475" spans="2:2" x14ac:dyDescent="0.2">
      <c r="B6475" s="186"/>
    </row>
    <row r="6476" spans="2:2" x14ac:dyDescent="0.2">
      <c r="B6476" s="186"/>
    </row>
    <row r="6477" spans="2:2" x14ac:dyDescent="0.2">
      <c r="B6477" s="186"/>
    </row>
    <row r="6478" spans="2:2" x14ac:dyDescent="0.2">
      <c r="B6478" s="186"/>
    </row>
    <row r="6479" spans="2:2" x14ac:dyDescent="0.2">
      <c r="B6479" s="186"/>
    </row>
    <row r="6480" spans="2:2" x14ac:dyDescent="0.2">
      <c r="B6480" s="186"/>
    </row>
    <row r="6481" spans="2:2" x14ac:dyDescent="0.2">
      <c r="B6481" s="186"/>
    </row>
    <row r="6482" spans="2:2" x14ac:dyDescent="0.2">
      <c r="B6482" s="186"/>
    </row>
    <row r="6483" spans="2:2" x14ac:dyDescent="0.2">
      <c r="B6483" s="186"/>
    </row>
    <row r="6484" spans="2:2" x14ac:dyDescent="0.2">
      <c r="B6484" s="186"/>
    </row>
    <row r="6485" spans="2:2" x14ac:dyDescent="0.2">
      <c r="B6485" s="186"/>
    </row>
    <row r="6486" spans="2:2" x14ac:dyDescent="0.2">
      <c r="B6486" s="186"/>
    </row>
    <row r="6487" spans="2:2" x14ac:dyDescent="0.2">
      <c r="B6487" s="186"/>
    </row>
    <row r="6488" spans="2:2" x14ac:dyDescent="0.2">
      <c r="B6488" s="186"/>
    </row>
    <row r="6489" spans="2:2" x14ac:dyDescent="0.2">
      <c r="B6489" s="186"/>
    </row>
    <row r="6490" spans="2:2" x14ac:dyDescent="0.2">
      <c r="B6490" s="186"/>
    </row>
    <row r="6491" spans="2:2" x14ac:dyDescent="0.2">
      <c r="B6491" s="186"/>
    </row>
    <row r="6492" spans="2:2" x14ac:dyDescent="0.2">
      <c r="B6492" s="186"/>
    </row>
    <row r="6493" spans="2:2" x14ac:dyDescent="0.2">
      <c r="B6493" s="186"/>
    </row>
    <row r="6494" spans="2:2" x14ac:dyDescent="0.2">
      <c r="B6494" s="186"/>
    </row>
    <row r="6495" spans="2:2" x14ac:dyDescent="0.2">
      <c r="B6495" s="186"/>
    </row>
    <row r="6496" spans="2:2" x14ac:dyDescent="0.2">
      <c r="B6496" s="186"/>
    </row>
    <row r="6497" spans="2:2" x14ac:dyDescent="0.2">
      <c r="B6497" s="186"/>
    </row>
    <row r="6498" spans="2:2" x14ac:dyDescent="0.2">
      <c r="B6498" s="186"/>
    </row>
    <row r="6499" spans="2:2" x14ac:dyDescent="0.2">
      <c r="B6499" s="186"/>
    </row>
    <row r="6500" spans="2:2" x14ac:dyDescent="0.2">
      <c r="B6500" s="186"/>
    </row>
    <row r="6501" spans="2:2" x14ac:dyDescent="0.2">
      <c r="B6501" s="186"/>
    </row>
    <row r="6502" spans="2:2" x14ac:dyDescent="0.2">
      <c r="B6502" s="186"/>
    </row>
    <row r="6503" spans="2:2" x14ac:dyDescent="0.2">
      <c r="B6503" s="186"/>
    </row>
    <row r="6504" spans="2:2" x14ac:dyDescent="0.2">
      <c r="B6504" s="186"/>
    </row>
    <row r="6505" spans="2:2" x14ac:dyDescent="0.2">
      <c r="B6505" s="186"/>
    </row>
    <row r="6506" spans="2:2" x14ac:dyDescent="0.2">
      <c r="B6506" s="186"/>
    </row>
    <row r="6507" spans="2:2" x14ac:dyDescent="0.2">
      <c r="B6507" s="186"/>
    </row>
    <row r="6508" spans="2:2" x14ac:dyDescent="0.2">
      <c r="B6508" s="186"/>
    </row>
    <row r="6509" spans="2:2" x14ac:dyDescent="0.2">
      <c r="B6509" s="186"/>
    </row>
    <row r="6510" spans="2:2" x14ac:dyDescent="0.2">
      <c r="B6510" s="186"/>
    </row>
    <row r="6511" spans="2:2" x14ac:dyDescent="0.2">
      <c r="B6511" s="186"/>
    </row>
    <row r="6512" spans="2:2" x14ac:dyDescent="0.2">
      <c r="B6512" s="186"/>
    </row>
    <row r="6513" spans="2:2" x14ac:dyDescent="0.2">
      <c r="B6513" s="186"/>
    </row>
    <row r="6514" spans="2:2" x14ac:dyDescent="0.2">
      <c r="B6514" s="186"/>
    </row>
    <row r="6515" spans="2:2" x14ac:dyDescent="0.2">
      <c r="B6515" s="186"/>
    </row>
    <row r="6516" spans="2:2" x14ac:dyDescent="0.2">
      <c r="B6516" s="186"/>
    </row>
    <row r="6517" spans="2:2" x14ac:dyDescent="0.2">
      <c r="B6517" s="186"/>
    </row>
    <row r="6518" spans="2:2" x14ac:dyDescent="0.2">
      <c r="B6518" s="186"/>
    </row>
    <row r="6519" spans="2:2" x14ac:dyDescent="0.2">
      <c r="B6519" s="186"/>
    </row>
    <row r="6520" spans="2:2" x14ac:dyDescent="0.2">
      <c r="B6520" s="186"/>
    </row>
    <row r="6521" spans="2:2" x14ac:dyDescent="0.2">
      <c r="B6521" s="186"/>
    </row>
    <row r="6522" spans="2:2" x14ac:dyDescent="0.2">
      <c r="B6522" s="186"/>
    </row>
    <row r="6523" spans="2:2" x14ac:dyDescent="0.2">
      <c r="B6523" s="186"/>
    </row>
    <row r="6524" spans="2:2" x14ac:dyDescent="0.2">
      <c r="B6524" s="186"/>
    </row>
    <row r="6525" spans="2:2" x14ac:dyDescent="0.2">
      <c r="B6525" s="186"/>
    </row>
    <row r="6526" spans="2:2" x14ac:dyDescent="0.2">
      <c r="B6526" s="186"/>
    </row>
    <row r="6527" spans="2:2" x14ac:dyDescent="0.2">
      <c r="B6527" s="186"/>
    </row>
    <row r="6528" spans="2:2" x14ac:dyDescent="0.2">
      <c r="B6528" s="186"/>
    </row>
    <row r="6529" spans="2:2" x14ac:dyDescent="0.2">
      <c r="B6529" s="186"/>
    </row>
    <row r="6530" spans="2:2" x14ac:dyDescent="0.2">
      <c r="B6530" s="186"/>
    </row>
    <row r="6531" spans="2:2" x14ac:dyDescent="0.2">
      <c r="B6531" s="186"/>
    </row>
    <row r="6532" spans="2:2" x14ac:dyDescent="0.2">
      <c r="B6532" s="186"/>
    </row>
    <row r="6533" spans="2:2" x14ac:dyDescent="0.2">
      <c r="B6533" s="186"/>
    </row>
    <row r="6534" spans="2:2" x14ac:dyDescent="0.2">
      <c r="B6534" s="186"/>
    </row>
    <row r="6535" spans="2:2" x14ac:dyDescent="0.2">
      <c r="B6535" s="186"/>
    </row>
    <row r="6536" spans="2:2" x14ac:dyDescent="0.2">
      <c r="B6536" s="186"/>
    </row>
    <row r="6537" spans="2:2" x14ac:dyDescent="0.2">
      <c r="B6537" s="186"/>
    </row>
    <row r="6538" spans="2:2" x14ac:dyDescent="0.2">
      <c r="B6538" s="186"/>
    </row>
    <row r="6539" spans="2:2" x14ac:dyDescent="0.2">
      <c r="B6539" s="186"/>
    </row>
    <row r="6540" spans="2:2" x14ac:dyDescent="0.2">
      <c r="B6540" s="186"/>
    </row>
    <row r="6541" spans="2:2" x14ac:dyDescent="0.2">
      <c r="B6541" s="186"/>
    </row>
    <row r="6542" spans="2:2" x14ac:dyDescent="0.2">
      <c r="B6542" s="186"/>
    </row>
    <row r="6543" spans="2:2" x14ac:dyDescent="0.2">
      <c r="B6543" s="186"/>
    </row>
    <row r="6544" spans="2:2" x14ac:dyDescent="0.2">
      <c r="B6544" s="186"/>
    </row>
    <row r="6545" spans="2:2" x14ac:dyDescent="0.2">
      <c r="B6545" s="186"/>
    </row>
    <row r="6546" spans="2:2" x14ac:dyDescent="0.2">
      <c r="B6546" s="186"/>
    </row>
    <row r="6547" spans="2:2" x14ac:dyDescent="0.2">
      <c r="B6547" s="186"/>
    </row>
    <row r="6548" spans="2:2" x14ac:dyDescent="0.2">
      <c r="B6548" s="186"/>
    </row>
    <row r="6549" spans="2:2" x14ac:dyDescent="0.2">
      <c r="B6549" s="186"/>
    </row>
    <row r="6550" spans="2:2" x14ac:dyDescent="0.2">
      <c r="B6550" s="186"/>
    </row>
    <row r="6551" spans="2:2" x14ac:dyDescent="0.2">
      <c r="B6551" s="186"/>
    </row>
    <row r="6552" spans="2:2" x14ac:dyDescent="0.2">
      <c r="B6552" s="186"/>
    </row>
    <row r="6553" spans="2:2" x14ac:dyDescent="0.2">
      <c r="B6553" s="186"/>
    </row>
    <row r="6554" spans="2:2" x14ac:dyDescent="0.2">
      <c r="B6554" s="186"/>
    </row>
    <row r="6555" spans="2:2" x14ac:dyDescent="0.2">
      <c r="B6555" s="186"/>
    </row>
    <row r="6556" spans="2:2" x14ac:dyDescent="0.2">
      <c r="B6556" s="186"/>
    </row>
    <row r="6557" spans="2:2" x14ac:dyDescent="0.2">
      <c r="B6557" s="186"/>
    </row>
    <row r="6558" spans="2:2" x14ac:dyDescent="0.2">
      <c r="B6558" s="186"/>
    </row>
    <row r="6559" spans="2:2" x14ac:dyDescent="0.2">
      <c r="B6559" s="186"/>
    </row>
    <row r="6560" spans="2:2" x14ac:dyDescent="0.2">
      <c r="B6560" s="186"/>
    </row>
    <row r="6561" spans="2:2" x14ac:dyDescent="0.2">
      <c r="B6561" s="186"/>
    </row>
    <row r="6562" spans="2:2" x14ac:dyDescent="0.2">
      <c r="B6562" s="186"/>
    </row>
    <row r="6563" spans="2:2" x14ac:dyDescent="0.2">
      <c r="B6563" s="186"/>
    </row>
    <row r="6564" spans="2:2" x14ac:dyDescent="0.2">
      <c r="B6564" s="186"/>
    </row>
    <row r="6565" spans="2:2" x14ac:dyDescent="0.2">
      <c r="B6565" s="186"/>
    </row>
    <row r="6566" spans="2:2" x14ac:dyDescent="0.2">
      <c r="B6566" s="186"/>
    </row>
    <row r="6567" spans="2:2" x14ac:dyDescent="0.2">
      <c r="B6567" s="186"/>
    </row>
    <row r="6568" spans="2:2" x14ac:dyDescent="0.2">
      <c r="B6568" s="186"/>
    </row>
    <row r="6569" spans="2:2" x14ac:dyDescent="0.2">
      <c r="B6569" s="186"/>
    </row>
    <row r="6570" spans="2:2" x14ac:dyDescent="0.2">
      <c r="B6570" s="186"/>
    </row>
    <row r="6571" spans="2:2" x14ac:dyDescent="0.2">
      <c r="B6571" s="186"/>
    </row>
    <row r="6572" spans="2:2" x14ac:dyDescent="0.2">
      <c r="B6572" s="186"/>
    </row>
    <row r="6573" spans="2:2" x14ac:dyDescent="0.2">
      <c r="B6573" s="186"/>
    </row>
    <row r="6574" spans="2:2" x14ac:dyDescent="0.2">
      <c r="B6574" s="186"/>
    </row>
    <row r="6575" spans="2:2" x14ac:dyDescent="0.2">
      <c r="B6575" s="186"/>
    </row>
    <row r="6576" spans="2:2" x14ac:dyDescent="0.2">
      <c r="B6576" s="186"/>
    </row>
    <row r="6577" spans="2:2" x14ac:dyDescent="0.2">
      <c r="B6577" s="186"/>
    </row>
    <row r="6578" spans="2:2" x14ac:dyDescent="0.2">
      <c r="B6578" s="186"/>
    </row>
    <row r="6579" spans="2:2" x14ac:dyDescent="0.2">
      <c r="B6579" s="186"/>
    </row>
    <row r="6580" spans="2:2" x14ac:dyDescent="0.2">
      <c r="B6580" s="186"/>
    </row>
    <row r="6581" spans="2:2" x14ac:dyDescent="0.2">
      <c r="B6581" s="186"/>
    </row>
    <row r="6582" spans="2:2" x14ac:dyDescent="0.2">
      <c r="B6582" s="186"/>
    </row>
    <row r="6583" spans="2:2" x14ac:dyDescent="0.2">
      <c r="B6583" s="186"/>
    </row>
    <row r="6584" spans="2:2" x14ac:dyDescent="0.2">
      <c r="B6584" s="186"/>
    </row>
    <row r="6585" spans="2:2" x14ac:dyDescent="0.2">
      <c r="B6585" s="186"/>
    </row>
    <row r="6586" spans="2:2" x14ac:dyDescent="0.2">
      <c r="B6586" s="186"/>
    </row>
    <row r="6587" spans="2:2" x14ac:dyDescent="0.2">
      <c r="B6587" s="186"/>
    </row>
    <row r="6588" spans="2:2" x14ac:dyDescent="0.2">
      <c r="B6588" s="186"/>
    </row>
    <row r="6589" spans="2:2" x14ac:dyDescent="0.2">
      <c r="B6589" s="186"/>
    </row>
    <row r="6590" spans="2:2" x14ac:dyDescent="0.2">
      <c r="B6590" s="186"/>
    </row>
    <row r="6591" spans="2:2" x14ac:dyDescent="0.2">
      <c r="B6591" s="186"/>
    </row>
    <row r="6592" spans="2:2" x14ac:dyDescent="0.2">
      <c r="B6592" s="186"/>
    </row>
    <row r="6593" spans="2:2" x14ac:dyDescent="0.2">
      <c r="B6593" s="186"/>
    </row>
    <row r="6594" spans="2:2" x14ac:dyDescent="0.2">
      <c r="B6594" s="186"/>
    </row>
    <row r="6595" spans="2:2" x14ac:dyDescent="0.2">
      <c r="B6595" s="186"/>
    </row>
    <row r="6596" spans="2:2" x14ac:dyDescent="0.2">
      <c r="B6596" s="186"/>
    </row>
    <row r="6597" spans="2:2" x14ac:dyDescent="0.2">
      <c r="B6597" s="186"/>
    </row>
    <row r="6598" spans="2:2" x14ac:dyDescent="0.2">
      <c r="B6598" s="186"/>
    </row>
    <row r="6599" spans="2:2" x14ac:dyDescent="0.2">
      <c r="B6599" s="186"/>
    </row>
    <row r="6600" spans="2:2" x14ac:dyDescent="0.2">
      <c r="B6600" s="186"/>
    </row>
    <row r="6601" spans="2:2" x14ac:dyDescent="0.2">
      <c r="B6601" s="186"/>
    </row>
    <row r="6602" spans="2:2" x14ac:dyDescent="0.2">
      <c r="B6602" s="186"/>
    </row>
    <row r="6603" spans="2:2" x14ac:dyDescent="0.2">
      <c r="B6603" s="186"/>
    </row>
    <row r="6604" spans="2:2" x14ac:dyDescent="0.2">
      <c r="B6604" s="186"/>
    </row>
    <row r="6605" spans="2:2" x14ac:dyDescent="0.2">
      <c r="B6605" s="186"/>
    </row>
    <row r="6606" spans="2:2" x14ac:dyDescent="0.2">
      <c r="B6606" s="186"/>
    </row>
    <row r="6607" spans="2:2" x14ac:dyDescent="0.2">
      <c r="B6607" s="186"/>
    </row>
    <row r="6608" spans="2:2" x14ac:dyDescent="0.2">
      <c r="B6608" s="186"/>
    </row>
    <row r="6609" spans="2:2" x14ac:dyDescent="0.2">
      <c r="B6609" s="186"/>
    </row>
    <row r="6610" spans="2:2" x14ac:dyDescent="0.2">
      <c r="B6610" s="186"/>
    </row>
    <row r="6611" spans="2:2" x14ac:dyDescent="0.2">
      <c r="B6611" s="186"/>
    </row>
    <row r="6612" spans="2:2" x14ac:dyDescent="0.2">
      <c r="B6612" s="186"/>
    </row>
    <row r="6613" spans="2:2" x14ac:dyDescent="0.2">
      <c r="B6613" s="186"/>
    </row>
    <row r="6614" spans="2:2" x14ac:dyDescent="0.2">
      <c r="B6614" s="186"/>
    </row>
    <row r="6615" spans="2:2" x14ac:dyDescent="0.2">
      <c r="B6615" s="186"/>
    </row>
    <row r="6616" spans="2:2" x14ac:dyDescent="0.2">
      <c r="B6616" s="186"/>
    </row>
    <row r="6617" spans="2:2" x14ac:dyDescent="0.2">
      <c r="B6617" s="186"/>
    </row>
    <row r="6618" spans="2:2" x14ac:dyDescent="0.2">
      <c r="B6618" s="186"/>
    </row>
    <row r="6619" spans="2:2" x14ac:dyDescent="0.2">
      <c r="B6619" s="186"/>
    </row>
    <row r="6620" spans="2:2" x14ac:dyDescent="0.2">
      <c r="B6620" s="186"/>
    </row>
    <row r="6621" spans="2:2" x14ac:dyDescent="0.2">
      <c r="B6621" s="186"/>
    </row>
    <row r="6622" spans="2:2" x14ac:dyDescent="0.2">
      <c r="B6622" s="186"/>
    </row>
    <row r="6623" spans="2:2" x14ac:dyDescent="0.2">
      <c r="B6623" s="186"/>
    </row>
    <row r="6624" spans="2:2" x14ac:dyDescent="0.2">
      <c r="B6624" s="186"/>
    </row>
    <row r="6625" spans="2:2" x14ac:dyDescent="0.2">
      <c r="B6625" s="186"/>
    </row>
    <row r="6626" spans="2:2" x14ac:dyDescent="0.2">
      <c r="B6626" s="186"/>
    </row>
    <row r="6627" spans="2:2" x14ac:dyDescent="0.2">
      <c r="B6627" s="186"/>
    </row>
    <row r="6628" spans="2:2" x14ac:dyDescent="0.2">
      <c r="B6628" s="186"/>
    </row>
    <row r="6629" spans="2:2" x14ac:dyDescent="0.2">
      <c r="B6629" s="186"/>
    </row>
    <row r="6630" spans="2:2" x14ac:dyDescent="0.2">
      <c r="B6630" s="186"/>
    </row>
    <row r="6631" spans="2:2" x14ac:dyDescent="0.2">
      <c r="B6631" s="186"/>
    </row>
    <row r="6632" spans="2:2" x14ac:dyDescent="0.2">
      <c r="B6632" s="186"/>
    </row>
    <row r="6633" spans="2:2" x14ac:dyDescent="0.2">
      <c r="B6633" s="186"/>
    </row>
    <row r="6634" spans="2:2" x14ac:dyDescent="0.2">
      <c r="B6634" s="186"/>
    </row>
    <row r="6635" spans="2:2" x14ac:dyDescent="0.2">
      <c r="B6635" s="186"/>
    </row>
    <row r="6636" spans="2:2" x14ac:dyDescent="0.2">
      <c r="B6636" s="186"/>
    </row>
    <row r="6637" spans="2:2" x14ac:dyDescent="0.2">
      <c r="B6637" s="186"/>
    </row>
    <row r="6638" spans="2:2" x14ac:dyDescent="0.2">
      <c r="B6638" s="186"/>
    </row>
    <row r="6639" spans="2:2" x14ac:dyDescent="0.2">
      <c r="B6639" s="186"/>
    </row>
    <row r="6640" spans="2:2" x14ac:dyDescent="0.2">
      <c r="B6640" s="186"/>
    </row>
    <row r="6641" spans="2:2" x14ac:dyDescent="0.2">
      <c r="B6641" s="186"/>
    </row>
    <row r="6642" spans="2:2" x14ac:dyDescent="0.2">
      <c r="B6642" s="186"/>
    </row>
    <row r="6643" spans="2:2" x14ac:dyDescent="0.2">
      <c r="B6643" s="186"/>
    </row>
    <row r="6644" spans="2:2" x14ac:dyDescent="0.2">
      <c r="B6644" s="186"/>
    </row>
    <row r="6645" spans="2:2" x14ac:dyDescent="0.2">
      <c r="B6645" s="186"/>
    </row>
    <row r="6646" spans="2:2" x14ac:dyDescent="0.2">
      <c r="B6646" s="186"/>
    </row>
    <row r="6647" spans="2:2" x14ac:dyDescent="0.2">
      <c r="B6647" s="186"/>
    </row>
    <row r="6648" spans="2:2" x14ac:dyDescent="0.2">
      <c r="B6648" s="186"/>
    </row>
    <row r="6649" spans="2:2" x14ac:dyDescent="0.2">
      <c r="B6649" s="186"/>
    </row>
    <row r="6650" spans="2:2" x14ac:dyDescent="0.2">
      <c r="B6650" s="186"/>
    </row>
    <row r="6651" spans="2:2" x14ac:dyDescent="0.2">
      <c r="B6651" s="186"/>
    </row>
    <row r="6652" spans="2:2" x14ac:dyDescent="0.2">
      <c r="B6652" s="186"/>
    </row>
    <row r="6653" spans="2:2" x14ac:dyDescent="0.2">
      <c r="B6653" s="186"/>
    </row>
    <row r="6654" spans="2:2" x14ac:dyDescent="0.2">
      <c r="B6654" s="186"/>
    </row>
    <row r="6655" spans="2:2" x14ac:dyDescent="0.2">
      <c r="B6655" s="186"/>
    </row>
    <row r="6656" spans="2:2" x14ac:dyDescent="0.2">
      <c r="B6656" s="186"/>
    </row>
    <row r="6657" spans="2:2" x14ac:dyDescent="0.2">
      <c r="B6657" s="186"/>
    </row>
    <row r="6658" spans="2:2" x14ac:dyDescent="0.2">
      <c r="B6658" s="186"/>
    </row>
    <row r="6659" spans="2:2" x14ac:dyDescent="0.2">
      <c r="B6659" s="186"/>
    </row>
    <row r="6660" spans="2:2" x14ac:dyDescent="0.2">
      <c r="B6660" s="186"/>
    </row>
    <row r="6661" spans="2:2" x14ac:dyDescent="0.2">
      <c r="B6661" s="186"/>
    </row>
    <row r="6662" spans="2:2" x14ac:dyDescent="0.2">
      <c r="B6662" s="186"/>
    </row>
    <row r="6663" spans="2:2" x14ac:dyDescent="0.2">
      <c r="B6663" s="186"/>
    </row>
    <row r="6664" spans="2:2" x14ac:dyDescent="0.2">
      <c r="B6664" s="186"/>
    </row>
    <row r="6665" spans="2:2" x14ac:dyDescent="0.2">
      <c r="B6665" s="186"/>
    </row>
    <row r="6666" spans="2:2" x14ac:dyDescent="0.2">
      <c r="B6666" s="186"/>
    </row>
    <row r="6667" spans="2:2" x14ac:dyDescent="0.2">
      <c r="B6667" s="186"/>
    </row>
    <row r="6668" spans="2:2" x14ac:dyDescent="0.2">
      <c r="B6668" s="186"/>
    </row>
    <row r="6669" spans="2:2" x14ac:dyDescent="0.2">
      <c r="B6669" s="186"/>
    </row>
    <row r="6670" spans="2:2" x14ac:dyDescent="0.2">
      <c r="B6670" s="186"/>
    </row>
    <row r="6671" spans="2:2" x14ac:dyDescent="0.2">
      <c r="B6671" s="186"/>
    </row>
    <row r="6672" spans="2:2" x14ac:dyDescent="0.2">
      <c r="B6672" s="186"/>
    </row>
    <row r="6673" spans="2:2" x14ac:dyDescent="0.2">
      <c r="B6673" s="186"/>
    </row>
    <row r="6674" spans="2:2" x14ac:dyDescent="0.2">
      <c r="B6674" s="186"/>
    </row>
    <row r="6675" spans="2:2" x14ac:dyDescent="0.2">
      <c r="B6675" s="186"/>
    </row>
    <row r="6676" spans="2:2" x14ac:dyDescent="0.2">
      <c r="B6676" s="186"/>
    </row>
    <row r="6677" spans="2:2" x14ac:dyDescent="0.2">
      <c r="B6677" s="186"/>
    </row>
    <row r="6678" spans="2:2" x14ac:dyDescent="0.2">
      <c r="B6678" s="186"/>
    </row>
    <row r="6679" spans="2:2" x14ac:dyDescent="0.2">
      <c r="B6679" s="186"/>
    </row>
    <row r="6680" spans="2:2" x14ac:dyDescent="0.2">
      <c r="B6680" s="186"/>
    </row>
    <row r="6681" spans="2:2" x14ac:dyDescent="0.2">
      <c r="B6681" s="186"/>
    </row>
    <row r="6682" spans="2:2" x14ac:dyDescent="0.2">
      <c r="B6682" s="186"/>
    </row>
    <row r="6683" spans="2:2" x14ac:dyDescent="0.2">
      <c r="B6683" s="186"/>
    </row>
    <row r="6684" spans="2:2" x14ac:dyDescent="0.2">
      <c r="B6684" s="186"/>
    </row>
    <row r="6685" spans="2:2" x14ac:dyDescent="0.2">
      <c r="B6685" s="186"/>
    </row>
    <row r="6686" spans="2:2" x14ac:dyDescent="0.2">
      <c r="B6686" s="186"/>
    </row>
    <row r="6687" spans="2:2" x14ac:dyDescent="0.2">
      <c r="B6687" s="186"/>
    </row>
    <row r="6688" spans="2:2" x14ac:dyDescent="0.2">
      <c r="B6688" s="186"/>
    </row>
    <row r="6689" spans="2:2" x14ac:dyDescent="0.2">
      <c r="B6689" s="186"/>
    </row>
    <row r="6690" spans="2:2" x14ac:dyDescent="0.2">
      <c r="B6690" s="186"/>
    </row>
    <row r="6691" spans="2:2" x14ac:dyDescent="0.2">
      <c r="B6691" s="186"/>
    </row>
    <row r="6692" spans="2:2" x14ac:dyDescent="0.2">
      <c r="B6692" s="186"/>
    </row>
    <row r="6693" spans="2:2" x14ac:dyDescent="0.2">
      <c r="B6693" s="186"/>
    </row>
    <row r="6694" spans="2:2" x14ac:dyDescent="0.2">
      <c r="B6694" s="186"/>
    </row>
    <row r="6695" spans="2:2" x14ac:dyDescent="0.2">
      <c r="B6695" s="186"/>
    </row>
    <row r="6696" spans="2:2" x14ac:dyDescent="0.2">
      <c r="B6696" s="186"/>
    </row>
    <row r="6697" spans="2:2" x14ac:dyDescent="0.2">
      <c r="B6697" s="186"/>
    </row>
    <row r="6698" spans="2:2" x14ac:dyDescent="0.2">
      <c r="B6698" s="186"/>
    </row>
    <row r="6699" spans="2:2" x14ac:dyDescent="0.2">
      <c r="B6699" s="186"/>
    </row>
    <row r="6700" spans="2:2" x14ac:dyDescent="0.2">
      <c r="B6700" s="186"/>
    </row>
    <row r="6701" spans="2:2" x14ac:dyDescent="0.2">
      <c r="B6701" s="186"/>
    </row>
    <row r="6702" spans="2:2" x14ac:dyDescent="0.2">
      <c r="B6702" s="186"/>
    </row>
    <row r="6703" spans="2:2" x14ac:dyDescent="0.2">
      <c r="B6703" s="186"/>
    </row>
    <row r="6704" spans="2:2" x14ac:dyDescent="0.2">
      <c r="B6704" s="186"/>
    </row>
    <row r="6705" spans="2:2" x14ac:dyDescent="0.2">
      <c r="B6705" s="186"/>
    </row>
    <row r="6706" spans="2:2" x14ac:dyDescent="0.2">
      <c r="B6706" s="186"/>
    </row>
    <row r="6707" spans="2:2" x14ac:dyDescent="0.2">
      <c r="B6707" s="186"/>
    </row>
    <row r="6708" spans="2:2" x14ac:dyDescent="0.2">
      <c r="B6708" s="186"/>
    </row>
    <row r="6709" spans="2:2" x14ac:dyDescent="0.2">
      <c r="B6709" s="186"/>
    </row>
    <row r="6710" spans="2:2" x14ac:dyDescent="0.2">
      <c r="B6710" s="186"/>
    </row>
    <row r="6711" spans="2:2" x14ac:dyDescent="0.2">
      <c r="B6711" s="186"/>
    </row>
    <row r="6712" spans="2:2" x14ac:dyDescent="0.2">
      <c r="B6712" s="186"/>
    </row>
    <row r="6713" spans="2:2" x14ac:dyDescent="0.2">
      <c r="B6713" s="186"/>
    </row>
    <row r="6714" spans="2:2" x14ac:dyDescent="0.2">
      <c r="B6714" s="186"/>
    </row>
    <row r="6715" spans="2:2" x14ac:dyDescent="0.2">
      <c r="B6715" s="186"/>
    </row>
    <row r="6716" spans="2:2" x14ac:dyDescent="0.2">
      <c r="B6716" s="186"/>
    </row>
    <row r="6717" spans="2:2" x14ac:dyDescent="0.2">
      <c r="B6717" s="186"/>
    </row>
    <row r="6718" spans="2:2" x14ac:dyDescent="0.2">
      <c r="B6718" s="186"/>
    </row>
    <row r="6719" spans="2:2" x14ac:dyDescent="0.2">
      <c r="B6719" s="186"/>
    </row>
    <row r="6720" spans="2:2" x14ac:dyDescent="0.2">
      <c r="B6720" s="186"/>
    </row>
    <row r="6721" spans="2:2" x14ac:dyDescent="0.2">
      <c r="B6721" s="186"/>
    </row>
    <row r="6722" spans="2:2" x14ac:dyDescent="0.2">
      <c r="B6722" s="186"/>
    </row>
    <row r="6723" spans="2:2" x14ac:dyDescent="0.2">
      <c r="B6723" s="186"/>
    </row>
    <row r="6724" spans="2:2" x14ac:dyDescent="0.2">
      <c r="B6724" s="186"/>
    </row>
    <row r="6725" spans="2:2" x14ac:dyDescent="0.2">
      <c r="B6725" s="186"/>
    </row>
    <row r="6726" spans="2:2" x14ac:dyDescent="0.2">
      <c r="B6726" s="186"/>
    </row>
    <row r="6727" spans="2:2" x14ac:dyDescent="0.2">
      <c r="B6727" s="186"/>
    </row>
    <row r="6728" spans="2:2" x14ac:dyDescent="0.2">
      <c r="B6728" s="186"/>
    </row>
    <row r="6729" spans="2:2" x14ac:dyDescent="0.2">
      <c r="B6729" s="186"/>
    </row>
    <row r="6730" spans="2:2" x14ac:dyDescent="0.2">
      <c r="B6730" s="186"/>
    </row>
    <row r="6731" spans="2:2" x14ac:dyDescent="0.2">
      <c r="B6731" s="186"/>
    </row>
    <row r="6732" spans="2:2" x14ac:dyDescent="0.2">
      <c r="B6732" s="186"/>
    </row>
    <row r="6733" spans="2:2" x14ac:dyDescent="0.2">
      <c r="B6733" s="186"/>
    </row>
    <row r="6734" spans="2:2" x14ac:dyDescent="0.2">
      <c r="B6734" s="186"/>
    </row>
    <row r="6735" spans="2:2" x14ac:dyDescent="0.2">
      <c r="B6735" s="186"/>
    </row>
    <row r="6736" spans="2:2" x14ac:dyDescent="0.2">
      <c r="B6736" s="186"/>
    </row>
    <row r="6737" spans="2:2" x14ac:dyDescent="0.2">
      <c r="B6737" s="186"/>
    </row>
    <row r="6738" spans="2:2" x14ac:dyDescent="0.2">
      <c r="B6738" s="186"/>
    </row>
    <row r="6739" spans="2:2" x14ac:dyDescent="0.2">
      <c r="B6739" s="186"/>
    </row>
    <row r="6740" spans="2:2" x14ac:dyDescent="0.2">
      <c r="B6740" s="186"/>
    </row>
    <row r="6741" spans="2:2" x14ac:dyDescent="0.2">
      <c r="B6741" s="186"/>
    </row>
    <row r="6742" spans="2:2" x14ac:dyDescent="0.2">
      <c r="B6742" s="186"/>
    </row>
    <row r="6743" spans="2:2" x14ac:dyDescent="0.2">
      <c r="B6743" s="186"/>
    </row>
    <row r="6744" spans="2:2" x14ac:dyDescent="0.2">
      <c r="B6744" s="186"/>
    </row>
    <row r="6745" spans="2:2" x14ac:dyDescent="0.2">
      <c r="B6745" s="186"/>
    </row>
    <row r="6746" spans="2:2" x14ac:dyDescent="0.2">
      <c r="B6746" s="186"/>
    </row>
    <row r="6747" spans="2:2" x14ac:dyDescent="0.2">
      <c r="B6747" s="186"/>
    </row>
    <row r="6748" spans="2:2" x14ac:dyDescent="0.2">
      <c r="B6748" s="186"/>
    </row>
    <row r="6749" spans="2:2" x14ac:dyDescent="0.2">
      <c r="B6749" s="186"/>
    </row>
    <row r="6750" spans="2:2" x14ac:dyDescent="0.2">
      <c r="B6750" s="186"/>
    </row>
    <row r="6751" spans="2:2" x14ac:dyDescent="0.2">
      <c r="B6751" s="186"/>
    </row>
    <row r="6752" spans="2:2" x14ac:dyDescent="0.2">
      <c r="B6752" s="186"/>
    </row>
    <row r="6753" spans="2:2" x14ac:dyDescent="0.2">
      <c r="B6753" s="186"/>
    </row>
    <row r="6754" spans="2:2" x14ac:dyDescent="0.2">
      <c r="B6754" s="186"/>
    </row>
    <row r="6755" spans="2:2" x14ac:dyDescent="0.2">
      <c r="B6755" s="186"/>
    </row>
    <row r="6756" spans="2:2" x14ac:dyDescent="0.2">
      <c r="B6756" s="186"/>
    </row>
    <row r="6757" spans="2:2" x14ac:dyDescent="0.2">
      <c r="B6757" s="186"/>
    </row>
    <row r="6758" spans="2:2" x14ac:dyDescent="0.2">
      <c r="B6758" s="186"/>
    </row>
    <row r="6759" spans="2:2" x14ac:dyDescent="0.2">
      <c r="B6759" s="186"/>
    </row>
    <row r="6760" spans="2:2" x14ac:dyDescent="0.2">
      <c r="B6760" s="186"/>
    </row>
    <row r="6761" spans="2:2" x14ac:dyDescent="0.2">
      <c r="B6761" s="186"/>
    </row>
    <row r="6762" spans="2:2" x14ac:dyDescent="0.2">
      <c r="B6762" s="186"/>
    </row>
    <row r="6763" spans="2:2" x14ac:dyDescent="0.2">
      <c r="B6763" s="186"/>
    </row>
    <row r="6764" spans="2:2" x14ac:dyDescent="0.2">
      <c r="B6764" s="186"/>
    </row>
    <row r="6765" spans="2:2" x14ac:dyDescent="0.2">
      <c r="B6765" s="186"/>
    </row>
    <row r="6766" spans="2:2" x14ac:dyDescent="0.2">
      <c r="B6766" s="186"/>
    </row>
    <row r="6767" spans="2:2" x14ac:dyDescent="0.2">
      <c r="B6767" s="186"/>
    </row>
    <row r="6768" spans="2:2" x14ac:dyDescent="0.2">
      <c r="B6768" s="186"/>
    </row>
    <row r="6769" spans="2:2" x14ac:dyDescent="0.2">
      <c r="B6769" s="186"/>
    </row>
    <row r="6770" spans="2:2" x14ac:dyDescent="0.2">
      <c r="B6770" s="186"/>
    </row>
    <row r="6771" spans="2:2" x14ac:dyDescent="0.2">
      <c r="B6771" s="186"/>
    </row>
    <row r="6772" spans="2:2" x14ac:dyDescent="0.2">
      <c r="B6772" s="186"/>
    </row>
    <row r="6773" spans="2:2" x14ac:dyDescent="0.2">
      <c r="B6773" s="186"/>
    </row>
    <row r="6774" spans="2:2" x14ac:dyDescent="0.2">
      <c r="B6774" s="186"/>
    </row>
    <row r="6775" spans="2:2" x14ac:dyDescent="0.2">
      <c r="B6775" s="186"/>
    </row>
    <row r="6776" spans="2:2" x14ac:dyDescent="0.2">
      <c r="B6776" s="186"/>
    </row>
    <row r="6777" spans="2:2" x14ac:dyDescent="0.2">
      <c r="B6777" s="186"/>
    </row>
    <row r="6778" spans="2:2" x14ac:dyDescent="0.2">
      <c r="B6778" s="186"/>
    </row>
    <row r="6779" spans="2:2" x14ac:dyDescent="0.2">
      <c r="B6779" s="186"/>
    </row>
    <row r="6780" spans="2:2" x14ac:dyDescent="0.2">
      <c r="B6780" s="186"/>
    </row>
    <row r="6781" spans="2:2" x14ac:dyDescent="0.2">
      <c r="B6781" s="186"/>
    </row>
    <row r="6782" spans="2:2" x14ac:dyDescent="0.2">
      <c r="B6782" s="186"/>
    </row>
    <row r="6783" spans="2:2" x14ac:dyDescent="0.2">
      <c r="B6783" s="186"/>
    </row>
    <row r="6784" spans="2:2" x14ac:dyDescent="0.2">
      <c r="B6784" s="186"/>
    </row>
    <row r="6785" spans="2:2" x14ac:dyDescent="0.2">
      <c r="B6785" s="186"/>
    </row>
    <row r="6786" spans="2:2" x14ac:dyDescent="0.2">
      <c r="B6786" s="186"/>
    </row>
    <row r="6787" spans="2:2" x14ac:dyDescent="0.2">
      <c r="B6787" s="186"/>
    </row>
    <row r="6788" spans="2:2" x14ac:dyDescent="0.2">
      <c r="B6788" s="186"/>
    </row>
    <row r="6789" spans="2:2" x14ac:dyDescent="0.2">
      <c r="B6789" s="186"/>
    </row>
    <row r="6790" spans="2:2" x14ac:dyDescent="0.2">
      <c r="B6790" s="186"/>
    </row>
    <row r="6791" spans="2:2" x14ac:dyDescent="0.2">
      <c r="B6791" s="186"/>
    </row>
    <row r="6792" spans="2:2" x14ac:dyDescent="0.2">
      <c r="B6792" s="186"/>
    </row>
    <row r="6793" spans="2:2" x14ac:dyDescent="0.2">
      <c r="B6793" s="186"/>
    </row>
    <row r="6794" spans="2:2" x14ac:dyDescent="0.2">
      <c r="B6794" s="186"/>
    </row>
    <row r="6795" spans="2:2" x14ac:dyDescent="0.2">
      <c r="B6795" s="186"/>
    </row>
    <row r="6796" spans="2:2" x14ac:dyDescent="0.2">
      <c r="B6796" s="186"/>
    </row>
    <row r="6797" spans="2:2" x14ac:dyDescent="0.2">
      <c r="B6797" s="186"/>
    </row>
    <row r="6798" spans="2:2" x14ac:dyDescent="0.2">
      <c r="B6798" s="186"/>
    </row>
    <row r="6799" spans="2:2" x14ac:dyDescent="0.2">
      <c r="B6799" s="186"/>
    </row>
    <row r="6800" spans="2:2" x14ac:dyDescent="0.2">
      <c r="B6800" s="186"/>
    </row>
    <row r="6801" spans="2:2" x14ac:dyDescent="0.2">
      <c r="B6801" s="186"/>
    </row>
    <row r="6802" spans="2:2" x14ac:dyDescent="0.2">
      <c r="B6802" s="186"/>
    </row>
    <row r="6803" spans="2:2" x14ac:dyDescent="0.2">
      <c r="B6803" s="186"/>
    </row>
    <row r="6804" spans="2:2" x14ac:dyDescent="0.2">
      <c r="B6804" s="186"/>
    </row>
    <row r="6805" spans="2:2" x14ac:dyDescent="0.2">
      <c r="B6805" s="186"/>
    </row>
    <row r="6806" spans="2:2" x14ac:dyDescent="0.2">
      <c r="B6806" s="186"/>
    </row>
    <row r="6807" spans="2:2" x14ac:dyDescent="0.2">
      <c r="B6807" s="186"/>
    </row>
    <row r="6808" spans="2:2" x14ac:dyDescent="0.2">
      <c r="B6808" s="186"/>
    </row>
    <row r="6809" spans="2:2" x14ac:dyDescent="0.2">
      <c r="B6809" s="186"/>
    </row>
    <row r="6810" spans="2:2" x14ac:dyDescent="0.2">
      <c r="B6810" s="186"/>
    </row>
    <row r="6811" spans="2:2" x14ac:dyDescent="0.2">
      <c r="B6811" s="186"/>
    </row>
    <row r="6812" spans="2:2" x14ac:dyDescent="0.2">
      <c r="B6812" s="186"/>
    </row>
    <row r="6813" spans="2:2" x14ac:dyDescent="0.2">
      <c r="B6813" s="186"/>
    </row>
    <row r="6814" spans="2:2" x14ac:dyDescent="0.2">
      <c r="B6814" s="186"/>
    </row>
    <row r="6815" spans="2:2" x14ac:dyDescent="0.2">
      <c r="B6815" s="186"/>
    </row>
    <row r="6816" spans="2:2" x14ac:dyDescent="0.2">
      <c r="B6816" s="186"/>
    </row>
    <row r="6817" spans="2:2" x14ac:dyDescent="0.2">
      <c r="B6817" s="186"/>
    </row>
    <row r="6818" spans="2:2" x14ac:dyDescent="0.2">
      <c r="B6818" s="186"/>
    </row>
    <row r="6819" spans="2:2" x14ac:dyDescent="0.2">
      <c r="B6819" s="186"/>
    </row>
    <row r="6820" spans="2:2" x14ac:dyDescent="0.2">
      <c r="B6820" s="186"/>
    </row>
    <row r="6821" spans="2:2" x14ac:dyDescent="0.2">
      <c r="B6821" s="186"/>
    </row>
    <row r="6822" spans="2:2" x14ac:dyDescent="0.2">
      <c r="B6822" s="186"/>
    </row>
    <row r="6823" spans="2:2" x14ac:dyDescent="0.2">
      <c r="B6823" s="186"/>
    </row>
    <row r="6824" spans="2:2" x14ac:dyDescent="0.2">
      <c r="B6824" s="186"/>
    </row>
    <row r="6825" spans="2:2" x14ac:dyDescent="0.2">
      <c r="B6825" s="186"/>
    </row>
    <row r="6826" spans="2:2" x14ac:dyDescent="0.2">
      <c r="B6826" s="186"/>
    </row>
    <row r="6827" spans="2:2" x14ac:dyDescent="0.2">
      <c r="B6827" s="186"/>
    </row>
    <row r="6828" spans="2:2" x14ac:dyDescent="0.2">
      <c r="B6828" s="186"/>
    </row>
    <row r="6829" spans="2:2" x14ac:dyDescent="0.2">
      <c r="B6829" s="186"/>
    </row>
    <row r="6830" spans="2:2" x14ac:dyDescent="0.2">
      <c r="B6830" s="186"/>
    </row>
    <row r="6831" spans="2:2" x14ac:dyDescent="0.2">
      <c r="B6831" s="186"/>
    </row>
    <row r="6832" spans="2:2" x14ac:dyDescent="0.2">
      <c r="B6832" s="186"/>
    </row>
    <row r="6833" spans="2:2" x14ac:dyDescent="0.2">
      <c r="B6833" s="186"/>
    </row>
    <row r="6834" spans="2:2" x14ac:dyDescent="0.2">
      <c r="B6834" s="186"/>
    </row>
    <row r="6835" spans="2:2" x14ac:dyDescent="0.2">
      <c r="B6835" s="186"/>
    </row>
    <row r="6836" spans="2:2" x14ac:dyDescent="0.2">
      <c r="B6836" s="186"/>
    </row>
    <row r="6837" spans="2:2" x14ac:dyDescent="0.2">
      <c r="B6837" s="186"/>
    </row>
    <row r="6838" spans="2:2" x14ac:dyDescent="0.2">
      <c r="B6838" s="186"/>
    </row>
    <row r="6839" spans="2:2" x14ac:dyDescent="0.2">
      <c r="B6839" s="186"/>
    </row>
    <row r="6840" spans="2:2" x14ac:dyDescent="0.2">
      <c r="B6840" s="186"/>
    </row>
    <row r="6841" spans="2:2" x14ac:dyDescent="0.2">
      <c r="B6841" s="186"/>
    </row>
    <row r="6842" spans="2:2" x14ac:dyDescent="0.2">
      <c r="B6842" s="186"/>
    </row>
    <row r="6843" spans="2:2" x14ac:dyDescent="0.2">
      <c r="B6843" s="186"/>
    </row>
    <row r="6844" spans="2:2" x14ac:dyDescent="0.2">
      <c r="B6844" s="186"/>
    </row>
    <row r="6845" spans="2:2" x14ac:dyDescent="0.2">
      <c r="B6845" s="186"/>
    </row>
    <row r="6846" spans="2:2" x14ac:dyDescent="0.2">
      <c r="B6846" s="186"/>
    </row>
    <row r="6847" spans="2:2" x14ac:dyDescent="0.2">
      <c r="B6847" s="186"/>
    </row>
    <row r="6848" spans="2:2" x14ac:dyDescent="0.2">
      <c r="B6848" s="186"/>
    </row>
    <row r="6849" spans="2:2" x14ac:dyDescent="0.2">
      <c r="B6849" s="186"/>
    </row>
    <row r="6850" spans="2:2" x14ac:dyDescent="0.2">
      <c r="B6850" s="186"/>
    </row>
    <row r="6851" spans="2:2" x14ac:dyDescent="0.2">
      <c r="B6851" s="186"/>
    </row>
    <row r="6852" spans="2:2" x14ac:dyDescent="0.2">
      <c r="B6852" s="186"/>
    </row>
    <row r="6853" spans="2:2" x14ac:dyDescent="0.2">
      <c r="B6853" s="186"/>
    </row>
    <row r="6854" spans="2:2" x14ac:dyDescent="0.2">
      <c r="B6854" s="186"/>
    </row>
    <row r="6855" spans="2:2" x14ac:dyDescent="0.2">
      <c r="B6855" s="186"/>
    </row>
    <row r="6856" spans="2:2" x14ac:dyDescent="0.2">
      <c r="B6856" s="186"/>
    </row>
    <row r="6857" spans="2:2" x14ac:dyDescent="0.2">
      <c r="B6857" s="186"/>
    </row>
    <row r="6858" spans="2:2" x14ac:dyDescent="0.2">
      <c r="B6858" s="186"/>
    </row>
    <row r="6859" spans="2:2" x14ac:dyDescent="0.2">
      <c r="B6859" s="186"/>
    </row>
    <row r="6860" spans="2:2" x14ac:dyDescent="0.2">
      <c r="B6860" s="186"/>
    </row>
    <row r="6861" spans="2:2" x14ac:dyDescent="0.2">
      <c r="B6861" s="186"/>
    </row>
    <row r="6862" spans="2:2" x14ac:dyDescent="0.2">
      <c r="B6862" s="186"/>
    </row>
    <row r="6863" spans="2:2" x14ac:dyDescent="0.2">
      <c r="B6863" s="186"/>
    </row>
    <row r="6864" spans="2:2" x14ac:dyDescent="0.2">
      <c r="B6864" s="186"/>
    </row>
    <row r="6865" spans="2:2" x14ac:dyDescent="0.2">
      <c r="B6865" s="186"/>
    </row>
    <row r="6866" spans="2:2" x14ac:dyDescent="0.2">
      <c r="B6866" s="186"/>
    </row>
    <row r="6867" spans="2:2" x14ac:dyDescent="0.2">
      <c r="B6867" s="186"/>
    </row>
    <row r="6868" spans="2:2" x14ac:dyDescent="0.2">
      <c r="B6868" s="186"/>
    </row>
    <row r="6869" spans="2:2" x14ac:dyDescent="0.2">
      <c r="B6869" s="186"/>
    </row>
    <row r="6870" spans="2:2" x14ac:dyDescent="0.2">
      <c r="B6870" s="186"/>
    </row>
    <row r="6871" spans="2:2" x14ac:dyDescent="0.2">
      <c r="B6871" s="186"/>
    </row>
    <row r="6872" spans="2:2" x14ac:dyDescent="0.2">
      <c r="B6872" s="186"/>
    </row>
    <row r="6873" spans="2:2" x14ac:dyDescent="0.2">
      <c r="B6873" s="186"/>
    </row>
    <row r="6874" spans="2:2" x14ac:dyDescent="0.2">
      <c r="B6874" s="186"/>
    </row>
    <row r="6875" spans="2:2" x14ac:dyDescent="0.2">
      <c r="B6875" s="186"/>
    </row>
    <row r="6876" spans="2:2" x14ac:dyDescent="0.2">
      <c r="B6876" s="186"/>
    </row>
    <row r="6877" spans="2:2" x14ac:dyDescent="0.2">
      <c r="B6877" s="186"/>
    </row>
    <row r="6878" spans="2:2" x14ac:dyDescent="0.2">
      <c r="B6878" s="186"/>
    </row>
    <row r="6879" spans="2:2" x14ac:dyDescent="0.2">
      <c r="B6879" s="186"/>
    </row>
    <row r="6880" spans="2:2" x14ac:dyDescent="0.2">
      <c r="B6880" s="186"/>
    </row>
    <row r="6881" spans="2:2" x14ac:dyDescent="0.2">
      <c r="B6881" s="186"/>
    </row>
    <row r="6882" spans="2:2" x14ac:dyDescent="0.2">
      <c r="B6882" s="186"/>
    </row>
    <row r="6883" spans="2:2" x14ac:dyDescent="0.2">
      <c r="B6883" s="186"/>
    </row>
    <row r="6884" spans="2:2" x14ac:dyDescent="0.2">
      <c r="B6884" s="186"/>
    </row>
    <row r="6885" spans="2:2" x14ac:dyDescent="0.2">
      <c r="B6885" s="186"/>
    </row>
    <row r="6886" spans="2:2" x14ac:dyDescent="0.2">
      <c r="B6886" s="186"/>
    </row>
    <row r="6887" spans="2:2" x14ac:dyDescent="0.2">
      <c r="B6887" s="186"/>
    </row>
    <row r="6888" spans="2:2" x14ac:dyDescent="0.2">
      <c r="B6888" s="186"/>
    </row>
    <row r="6889" spans="2:2" x14ac:dyDescent="0.2">
      <c r="B6889" s="186"/>
    </row>
    <row r="6890" spans="2:2" x14ac:dyDescent="0.2">
      <c r="B6890" s="186"/>
    </row>
    <row r="6891" spans="2:2" x14ac:dyDescent="0.2">
      <c r="B6891" s="186"/>
    </row>
    <row r="6892" spans="2:2" x14ac:dyDescent="0.2">
      <c r="B6892" s="186"/>
    </row>
    <row r="6893" spans="2:2" x14ac:dyDescent="0.2">
      <c r="B6893" s="186"/>
    </row>
    <row r="6894" spans="2:2" x14ac:dyDescent="0.2">
      <c r="B6894" s="186"/>
    </row>
    <row r="6895" spans="2:2" x14ac:dyDescent="0.2">
      <c r="B6895" s="186"/>
    </row>
    <row r="6896" spans="2:2" x14ac:dyDescent="0.2">
      <c r="B6896" s="186"/>
    </row>
    <row r="6897" spans="2:2" x14ac:dyDescent="0.2">
      <c r="B6897" s="186"/>
    </row>
    <row r="6898" spans="2:2" x14ac:dyDescent="0.2">
      <c r="B6898" s="186"/>
    </row>
    <row r="6899" spans="2:2" x14ac:dyDescent="0.2">
      <c r="B6899" s="186"/>
    </row>
    <row r="6900" spans="2:2" x14ac:dyDescent="0.2">
      <c r="B6900" s="186"/>
    </row>
    <row r="6901" spans="2:2" x14ac:dyDescent="0.2">
      <c r="B6901" s="186"/>
    </row>
    <row r="6902" spans="2:2" x14ac:dyDescent="0.2">
      <c r="B6902" s="186"/>
    </row>
    <row r="6903" spans="2:2" x14ac:dyDescent="0.2">
      <c r="B6903" s="186"/>
    </row>
    <row r="6904" spans="2:2" x14ac:dyDescent="0.2">
      <c r="B6904" s="186"/>
    </row>
    <row r="6905" spans="2:2" x14ac:dyDescent="0.2">
      <c r="B6905" s="186"/>
    </row>
    <row r="6906" spans="2:2" x14ac:dyDescent="0.2">
      <c r="B6906" s="186"/>
    </row>
    <row r="6907" spans="2:2" x14ac:dyDescent="0.2">
      <c r="B6907" s="186"/>
    </row>
    <row r="6908" spans="2:2" x14ac:dyDescent="0.2">
      <c r="B6908" s="186"/>
    </row>
    <row r="6909" spans="2:2" x14ac:dyDescent="0.2">
      <c r="B6909" s="186"/>
    </row>
    <row r="6910" spans="2:2" x14ac:dyDescent="0.2">
      <c r="B6910" s="186"/>
    </row>
    <row r="6911" spans="2:2" x14ac:dyDescent="0.2">
      <c r="B6911" s="186"/>
    </row>
    <row r="6912" spans="2:2" x14ac:dyDescent="0.2">
      <c r="B6912" s="186"/>
    </row>
    <row r="6913" spans="2:2" x14ac:dyDescent="0.2">
      <c r="B6913" s="186"/>
    </row>
    <row r="6914" spans="2:2" x14ac:dyDescent="0.2">
      <c r="B6914" s="186"/>
    </row>
    <row r="6915" spans="2:2" x14ac:dyDescent="0.2">
      <c r="B6915" s="186"/>
    </row>
    <row r="6916" spans="2:2" x14ac:dyDescent="0.2">
      <c r="B6916" s="186"/>
    </row>
    <row r="6917" spans="2:2" x14ac:dyDescent="0.2">
      <c r="B6917" s="186"/>
    </row>
    <row r="6918" spans="2:2" x14ac:dyDescent="0.2">
      <c r="B6918" s="186"/>
    </row>
    <row r="6919" spans="2:2" x14ac:dyDescent="0.2">
      <c r="B6919" s="186"/>
    </row>
    <row r="6920" spans="2:2" x14ac:dyDescent="0.2">
      <c r="B6920" s="186"/>
    </row>
    <row r="6921" spans="2:2" x14ac:dyDescent="0.2">
      <c r="B6921" s="186"/>
    </row>
    <row r="6922" spans="2:2" x14ac:dyDescent="0.2">
      <c r="B6922" s="186"/>
    </row>
    <row r="6923" spans="2:2" x14ac:dyDescent="0.2">
      <c r="B6923" s="186"/>
    </row>
    <row r="6924" spans="2:2" x14ac:dyDescent="0.2">
      <c r="B6924" s="186"/>
    </row>
    <row r="6925" spans="2:2" x14ac:dyDescent="0.2">
      <c r="B6925" s="186"/>
    </row>
    <row r="6926" spans="2:2" x14ac:dyDescent="0.2">
      <c r="B6926" s="186"/>
    </row>
    <row r="6927" spans="2:2" x14ac:dyDescent="0.2">
      <c r="B6927" s="186"/>
    </row>
    <row r="6928" spans="2:2" x14ac:dyDescent="0.2">
      <c r="B6928" s="186"/>
    </row>
    <row r="6929" spans="2:2" x14ac:dyDescent="0.2">
      <c r="B6929" s="186"/>
    </row>
    <row r="6930" spans="2:2" x14ac:dyDescent="0.2">
      <c r="B6930" s="186"/>
    </row>
    <row r="6931" spans="2:2" x14ac:dyDescent="0.2">
      <c r="B6931" s="186"/>
    </row>
    <row r="6932" spans="2:2" x14ac:dyDescent="0.2">
      <c r="B6932" s="186"/>
    </row>
    <row r="6933" spans="2:2" x14ac:dyDescent="0.2">
      <c r="B6933" s="186"/>
    </row>
    <row r="6934" spans="2:2" x14ac:dyDescent="0.2">
      <c r="B6934" s="186"/>
    </row>
    <row r="6935" spans="2:2" x14ac:dyDescent="0.2">
      <c r="B6935" s="186"/>
    </row>
    <row r="6936" spans="2:2" x14ac:dyDescent="0.2">
      <c r="B6936" s="186"/>
    </row>
    <row r="6937" spans="2:2" x14ac:dyDescent="0.2">
      <c r="B6937" s="186"/>
    </row>
    <row r="6938" spans="2:2" x14ac:dyDescent="0.2">
      <c r="B6938" s="186"/>
    </row>
    <row r="6939" spans="2:2" x14ac:dyDescent="0.2">
      <c r="B6939" s="186"/>
    </row>
    <row r="6940" spans="2:2" x14ac:dyDescent="0.2">
      <c r="B6940" s="186"/>
    </row>
    <row r="6941" spans="2:2" x14ac:dyDescent="0.2">
      <c r="B6941" s="186"/>
    </row>
    <row r="6942" spans="2:2" x14ac:dyDescent="0.2">
      <c r="B6942" s="186"/>
    </row>
    <row r="6943" spans="2:2" x14ac:dyDescent="0.2">
      <c r="B6943" s="186"/>
    </row>
    <row r="6944" spans="2:2" x14ac:dyDescent="0.2">
      <c r="B6944" s="186"/>
    </row>
    <row r="6945" spans="2:2" x14ac:dyDescent="0.2">
      <c r="B6945" s="186"/>
    </row>
    <row r="6946" spans="2:2" x14ac:dyDescent="0.2">
      <c r="B6946" s="186"/>
    </row>
    <row r="6947" spans="2:2" x14ac:dyDescent="0.2">
      <c r="B6947" s="186"/>
    </row>
    <row r="6948" spans="2:2" x14ac:dyDescent="0.2">
      <c r="B6948" s="186"/>
    </row>
    <row r="6949" spans="2:2" x14ac:dyDescent="0.2">
      <c r="B6949" s="186"/>
    </row>
    <row r="6950" spans="2:2" x14ac:dyDescent="0.2">
      <c r="B6950" s="186"/>
    </row>
    <row r="6951" spans="2:2" x14ac:dyDescent="0.2">
      <c r="B6951" s="186"/>
    </row>
    <row r="6952" spans="2:2" x14ac:dyDescent="0.2">
      <c r="B6952" s="186"/>
    </row>
    <row r="6953" spans="2:2" x14ac:dyDescent="0.2">
      <c r="B6953" s="186"/>
    </row>
    <row r="6954" spans="2:2" x14ac:dyDescent="0.2">
      <c r="B6954" s="186"/>
    </row>
    <row r="6955" spans="2:2" x14ac:dyDescent="0.2">
      <c r="B6955" s="186"/>
    </row>
    <row r="6956" spans="2:2" x14ac:dyDescent="0.2">
      <c r="B6956" s="186"/>
    </row>
    <row r="6957" spans="2:2" x14ac:dyDescent="0.2">
      <c r="B6957" s="186"/>
    </row>
    <row r="6958" spans="2:2" x14ac:dyDescent="0.2">
      <c r="B6958" s="186"/>
    </row>
    <row r="6959" spans="2:2" x14ac:dyDescent="0.2">
      <c r="B6959" s="186"/>
    </row>
    <row r="6960" spans="2:2" x14ac:dyDescent="0.2">
      <c r="B6960" s="186"/>
    </row>
    <row r="6961" spans="2:2" x14ac:dyDescent="0.2">
      <c r="B6961" s="186"/>
    </row>
    <row r="6962" spans="2:2" x14ac:dyDescent="0.2">
      <c r="B6962" s="186"/>
    </row>
    <row r="6963" spans="2:2" x14ac:dyDescent="0.2">
      <c r="B6963" s="186"/>
    </row>
    <row r="6964" spans="2:2" x14ac:dyDescent="0.2">
      <c r="B6964" s="186"/>
    </row>
    <row r="6965" spans="2:2" x14ac:dyDescent="0.2">
      <c r="B6965" s="186"/>
    </row>
    <row r="6966" spans="2:2" x14ac:dyDescent="0.2">
      <c r="B6966" s="186"/>
    </row>
    <row r="6967" spans="2:2" x14ac:dyDescent="0.2">
      <c r="B6967" s="186"/>
    </row>
    <row r="6968" spans="2:2" x14ac:dyDescent="0.2">
      <c r="B6968" s="186"/>
    </row>
    <row r="6969" spans="2:2" x14ac:dyDescent="0.2">
      <c r="B6969" s="186"/>
    </row>
    <row r="6970" spans="2:2" x14ac:dyDescent="0.2">
      <c r="B6970" s="186"/>
    </row>
    <row r="6971" spans="2:2" x14ac:dyDescent="0.2">
      <c r="B6971" s="186"/>
    </row>
    <row r="6972" spans="2:2" x14ac:dyDescent="0.2">
      <c r="B6972" s="186"/>
    </row>
    <row r="6973" spans="2:2" x14ac:dyDescent="0.2">
      <c r="B6973" s="186"/>
    </row>
    <row r="6974" spans="2:2" x14ac:dyDescent="0.2">
      <c r="B6974" s="186"/>
    </row>
    <row r="6975" spans="2:2" x14ac:dyDescent="0.2">
      <c r="B6975" s="186"/>
    </row>
    <row r="6976" spans="2:2" x14ac:dyDescent="0.2">
      <c r="B6976" s="186"/>
    </row>
    <row r="6977" spans="2:2" x14ac:dyDescent="0.2">
      <c r="B6977" s="186"/>
    </row>
    <row r="6978" spans="2:2" x14ac:dyDescent="0.2">
      <c r="B6978" s="186"/>
    </row>
    <row r="6979" spans="2:2" x14ac:dyDescent="0.2">
      <c r="B6979" s="186"/>
    </row>
    <row r="6980" spans="2:2" x14ac:dyDescent="0.2">
      <c r="B6980" s="186"/>
    </row>
    <row r="6981" spans="2:2" x14ac:dyDescent="0.2">
      <c r="B6981" s="186"/>
    </row>
    <row r="6982" spans="2:2" x14ac:dyDescent="0.2">
      <c r="B6982" s="186"/>
    </row>
    <row r="6983" spans="2:2" x14ac:dyDescent="0.2">
      <c r="B6983" s="186"/>
    </row>
    <row r="6984" spans="2:2" x14ac:dyDescent="0.2">
      <c r="B6984" s="186"/>
    </row>
    <row r="6985" spans="2:2" x14ac:dyDescent="0.2">
      <c r="B6985" s="186"/>
    </row>
    <row r="6986" spans="2:2" x14ac:dyDescent="0.2">
      <c r="B6986" s="186"/>
    </row>
    <row r="6987" spans="2:2" x14ac:dyDescent="0.2">
      <c r="B6987" s="186"/>
    </row>
    <row r="6988" spans="2:2" x14ac:dyDescent="0.2">
      <c r="B6988" s="186"/>
    </row>
    <row r="6989" spans="2:2" x14ac:dyDescent="0.2">
      <c r="B6989" s="186"/>
    </row>
    <row r="6990" spans="2:2" x14ac:dyDescent="0.2">
      <c r="B6990" s="186"/>
    </row>
    <row r="6991" spans="2:2" x14ac:dyDescent="0.2">
      <c r="B6991" s="186"/>
    </row>
    <row r="6992" spans="2:2" x14ac:dyDescent="0.2">
      <c r="B6992" s="186"/>
    </row>
    <row r="6993" spans="2:2" x14ac:dyDescent="0.2">
      <c r="B6993" s="186"/>
    </row>
    <row r="6994" spans="2:2" x14ac:dyDescent="0.2">
      <c r="B6994" s="186"/>
    </row>
    <row r="6995" spans="2:2" x14ac:dyDescent="0.2">
      <c r="B6995" s="186"/>
    </row>
    <row r="6996" spans="2:2" x14ac:dyDescent="0.2">
      <c r="B6996" s="186"/>
    </row>
    <row r="6997" spans="2:2" x14ac:dyDescent="0.2">
      <c r="B6997" s="186"/>
    </row>
    <row r="6998" spans="2:2" x14ac:dyDescent="0.2">
      <c r="B6998" s="186"/>
    </row>
    <row r="6999" spans="2:2" x14ac:dyDescent="0.2">
      <c r="B6999" s="186"/>
    </row>
    <row r="7000" spans="2:2" x14ac:dyDescent="0.2">
      <c r="B7000" s="186"/>
    </row>
    <row r="7001" spans="2:2" x14ac:dyDescent="0.2">
      <c r="B7001" s="186"/>
    </row>
    <row r="7002" spans="2:2" x14ac:dyDescent="0.2">
      <c r="B7002" s="186"/>
    </row>
    <row r="7003" spans="2:2" x14ac:dyDescent="0.2">
      <c r="B7003" s="186"/>
    </row>
    <row r="7004" spans="2:2" x14ac:dyDescent="0.2">
      <c r="B7004" s="186"/>
    </row>
    <row r="7005" spans="2:2" x14ac:dyDescent="0.2">
      <c r="B7005" s="186"/>
    </row>
    <row r="7006" spans="2:2" x14ac:dyDescent="0.2">
      <c r="B7006" s="186"/>
    </row>
    <row r="7007" spans="2:2" x14ac:dyDescent="0.2">
      <c r="B7007" s="186"/>
    </row>
    <row r="7008" spans="2:2" x14ac:dyDescent="0.2">
      <c r="B7008" s="186"/>
    </row>
    <row r="7009" spans="2:2" x14ac:dyDescent="0.2">
      <c r="B7009" s="186"/>
    </row>
    <row r="7010" spans="2:2" x14ac:dyDescent="0.2">
      <c r="B7010" s="186"/>
    </row>
    <row r="7011" spans="2:2" x14ac:dyDescent="0.2">
      <c r="B7011" s="186"/>
    </row>
    <row r="7012" spans="2:2" x14ac:dyDescent="0.2">
      <c r="B7012" s="186"/>
    </row>
    <row r="7013" spans="2:2" x14ac:dyDescent="0.2">
      <c r="B7013" s="186"/>
    </row>
    <row r="7014" spans="2:2" x14ac:dyDescent="0.2">
      <c r="B7014" s="186"/>
    </row>
    <row r="7015" spans="2:2" x14ac:dyDescent="0.2">
      <c r="B7015" s="186"/>
    </row>
    <row r="7016" spans="2:2" x14ac:dyDescent="0.2">
      <c r="B7016" s="186"/>
    </row>
    <row r="7017" spans="2:2" x14ac:dyDescent="0.2">
      <c r="B7017" s="186"/>
    </row>
    <row r="7018" spans="2:2" x14ac:dyDescent="0.2">
      <c r="B7018" s="186"/>
    </row>
    <row r="7019" spans="2:2" x14ac:dyDescent="0.2">
      <c r="B7019" s="186"/>
    </row>
    <row r="7020" spans="2:2" x14ac:dyDescent="0.2">
      <c r="B7020" s="186"/>
    </row>
    <row r="7021" spans="2:2" x14ac:dyDescent="0.2">
      <c r="B7021" s="186"/>
    </row>
    <row r="7022" spans="2:2" x14ac:dyDescent="0.2">
      <c r="B7022" s="186"/>
    </row>
    <row r="7023" spans="2:2" x14ac:dyDescent="0.2">
      <c r="B7023" s="186"/>
    </row>
    <row r="7024" spans="2:2" x14ac:dyDescent="0.2">
      <c r="B7024" s="186"/>
    </row>
    <row r="7025" spans="2:2" x14ac:dyDescent="0.2">
      <c r="B7025" s="186"/>
    </row>
    <row r="7026" spans="2:2" x14ac:dyDescent="0.2">
      <c r="B7026" s="186"/>
    </row>
    <row r="7027" spans="2:2" x14ac:dyDescent="0.2">
      <c r="B7027" s="186"/>
    </row>
    <row r="7028" spans="2:2" x14ac:dyDescent="0.2">
      <c r="B7028" s="186"/>
    </row>
    <row r="7029" spans="2:2" x14ac:dyDescent="0.2">
      <c r="B7029" s="186"/>
    </row>
    <row r="7030" spans="2:2" x14ac:dyDescent="0.2">
      <c r="B7030" s="186"/>
    </row>
    <row r="7031" spans="2:2" x14ac:dyDescent="0.2">
      <c r="B7031" s="186"/>
    </row>
    <row r="7032" spans="2:2" x14ac:dyDescent="0.2">
      <c r="B7032" s="186"/>
    </row>
    <row r="7033" spans="2:2" x14ac:dyDescent="0.2">
      <c r="B7033" s="186"/>
    </row>
    <row r="7034" spans="2:2" x14ac:dyDescent="0.2">
      <c r="B7034" s="186"/>
    </row>
    <row r="7035" spans="2:2" x14ac:dyDescent="0.2">
      <c r="B7035" s="186"/>
    </row>
    <row r="7036" spans="2:2" x14ac:dyDescent="0.2">
      <c r="B7036" s="186"/>
    </row>
    <row r="7037" spans="2:2" x14ac:dyDescent="0.2">
      <c r="B7037" s="186"/>
    </row>
    <row r="7038" spans="2:2" x14ac:dyDescent="0.2">
      <c r="B7038" s="186"/>
    </row>
    <row r="7039" spans="2:2" x14ac:dyDescent="0.2">
      <c r="B7039" s="186"/>
    </row>
    <row r="7040" spans="2:2" x14ac:dyDescent="0.2">
      <c r="B7040" s="186"/>
    </row>
    <row r="7041" spans="2:2" x14ac:dyDescent="0.2">
      <c r="B7041" s="186"/>
    </row>
    <row r="7042" spans="2:2" x14ac:dyDescent="0.2">
      <c r="B7042" s="186"/>
    </row>
    <row r="7043" spans="2:2" x14ac:dyDescent="0.2">
      <c r="B7043" s="186"/>
    </row>
    <row r="7044" spans="2:2" x14ac:dyDescent="0.2">
      <c r="B7044" s="186"/>
    </row>
    <row r="7045" spans="2:2" x14ac:dyDescent="0.2">
      <c r="B7045" s="186"/>
    </row>
    <row r="7046" spans="2:2" x14ac:dyDescent="0.2">
      <c r="B7046" s="186"/>
    </row>
    <row r="7047" spans="2:2" x14ac:dyDescent="0.2">
      <c r="B7047" s="186"/>
    </row>
    <row r="7048" spans="2:2" x14ac:dyDescent="0.2">
      <c r="B7048" s="186"/>
    </row>
    <row r="7049" spans="2:2" x14ac:dyDescent="0.2">
      <c r="B7049" s="186"/>
    </row>
    <row r="7050" spans="2:2" x14ac:dyDescent="0.2">
      <c r="B7050" s="186"/>
    </row>
    <row r="7051" spans="2:2" x14ac:dyDescent="0.2">
      <c r="B7051" s="186"/>
    </row>
    <row r="7052" spans="2:2" x14ac:dyDescent="0.2">
      <c r="B7052" s="186"/>
    </row>
    <row r="7053" spans="2:2" x14ac:dyDescent="0.2">
      <c r="B7053" s="186"/>
    </row>
    <row r="7054" spans="2:2" x14ac:dyDescent="0.2">
      <c r="B7054" s="186"/>
    </row>
    <row r="7055" spans="2:2" x14ac:dyDescent="0.2">
      <c r="B7055" s="186"/>
    </row>
    <row r="7056" spans="2:2" x14ac:dyDescent="0.2">
      <c r="B7056" s="186"/>
    </row>
    <row r="7057" spans="2:2" x14ac:dyDescent="0.2">
      <c r="B7057" s="186"/>
    </row>
    <row r="7058" spans="2:2" x14ac:dyDescent="0.2">
      <c r="B7058" s="186"/>
    </row>
    <row r="7059" spans="2:2" x14ac:dyDescent="0.2">
      <c r="B7059" s="186"/>
    </row>
    <row r="7060" spans="2:2" x14ac:dyDescent="0.2">
      <c r="B7060" s="186"/>
    </row>
    <row r="7061" spans="2:2" x14ac:dyDescent="0.2">
      <c r="B7061" s="186"/>
    </row>
    <row r="7062" spans="2:2" x14ac:dyDescent="0.2">
      <c r="B7062" s="186"/>
    </row>
    <row r="7063" spans="2:2" x14ac:dyDescent="0.2">
      <c r="B7063" s="186"/>
    </row>
    <row r="7064" spans="2:2" x14ac:dyDescent="0.2">
      <c r="B7064" s="186"/>
    </row>
    <row r="7065" spans="2:2" x14ac:dyDescent="0.2">
      <c r="B7065" s="186"/>
    </row>
    <row r="7066" spans="2:2" x14ac:dyDescent="0.2">
      <c r="B7066" s="186"/>
    </row>
    <row r="7067" spans="2:2" x14ac:dyDescent="0.2">
      <c r="B7067" s="186"/>
    </row>
    <row r="7068" spans="2:2" x14ac:dyDescent="0.2">
      <c r="B7068" s="186"/>
    </row>
    <row r="7069" spans="2:2" x14ac:dyDescent="0.2">
      <c r="B7069" s="186"/>
    </row>
    <row r="7070" spans="2:2" x14ac:dyDescent="0.2">
      <c r="B7070" s="186"/>
    </row>
    <row r="7071" spans="2:2" x14ac:dyDescent="0.2">
      <c r="B7071" s="186"/>
    </row>
    <row r="7072" spans="2:2" x14ac:dyDescent="0.2">
      <c r="B7072" s="186"/>
    </row>
    <row r="7073" spans="2:2" x14ac:dyDescent="0.2">
      <c r="B7073" s="186"/>
    </row>
    <row r="7074" spans="2:2" x14ac:dyDescent="0.2">
      <c r="B7074" s="186"/>
    </row>
    <row r="7075" spans="2:2" x14ac:dyDescent="0.2">
      <c r="B7075" s="186"/>
    </row>
    <row r="7076" spans="2:2" x14ac:dyDescent="0.2">
      <c r="B7076" s="186"/>
    </row>
    <row r="7077" spans="2:2" x14ac:dyDescent="0.2">
      <c r="B7077" s="186"/>
    </row>
    <row r="7078" spans="2:2" x14ac:dyDescent="0.2">
      <c r="B7078" s="186"/>
    </row>
    <row r="7079" spans="2:2" x14ac:dyDescent="0.2">
      <c r="B7079" s="186"/>
    </row>
    <row r="7080" spans="2:2" x14ac:dyDescent="0.2">
      <c r="B7080" s="186"/>
    </row>
    <row r="7081" spans="2:2" x14ac:dyDescent="0.2">
      <c r="B7081" s="186"/>
    </row>
    <row r="7082" spans="2:2" x14ac:dyDescent="0.2">
      <c r="B7082" s="186"/>
    </row>
    <row r="7083" spans="2:2" x14ac:dyDescent="0.2">
      <c r="B7083" s="186"/>
    </row>
    <row r="7084" spans="2:2" x14ac:dyDescent="0.2">
      <c r="B7084" s="186"/>
    </row>
    <row r="7085" spans="2:2" x14ac:dyDescent="0.2">
      <c r="B7085" s="186"/>
    </row>
    <row r="7086" spans="2:2" x14ac:dyDescent="0.2">
      <c r="B7086" s="186"/>
    </row>
    <row r="7087" spans="2:2" x14ac:dyDescent="0.2">
      <c r="B7087" s="186"/>
    </row>
    <row r="7088" spans="2:2" x14ac:dyDescent="0.2">
      <c r="B7088" s="186"/>
    </row>
    <row r="7089" spans="2:2" x14ac:dyDescent="0.2">
      <c r="B7089" s="186"/>
    </row>
    <row r="7090" spans="2:2" x14ac:dyDescent="0.2">
      <c r="B7090" s="186"/>
    </row>
    <row r="7091" spans="2:2" x14ac:dyDescent="0.2">
      <c r="B7091" s="186"/>
    </row>
    <row r="7092" spans="2:2" x14ac:dyDescent="0.2">
      <c r="B7092" s="186"/>
    </row>
    <row r="7093" spans="2:2" x14ac:dyDescent="0.2">
      <c r="B7093" s="186"/>
    </row>
    <row r="7094" spans="2:2" x14ac:dyDescent="0.2">
      <c r="B7094" s="186"/>
    </row>
    <row r="7095" spans="2:2" x14ac:dyDescent="0.2">
      <c r="B7095" s="186"/>
    </row>
    <row r="7096" spans="2:2" x14ac:dyDescent="0.2">
      <c r="B7096" s="186"/>
    </row>
    <row r="7097" spans="2:2" x14ac:dyDescent="0.2">
      <c r="B7097" s="186"/>
    </row>
    <row r="7098" spans="2:2" x14ac:dyDescent="0.2">
      <c r="B7098" s="186"/>
    </row>
    <row r="7099" spans="2:2" x14ac:dyDescent="0.2">
      <c r="B7099" s="186"/>
    </row>
    <row r="7100" spans="2:2" x14ac:dyDescent="0.2">
      <c r="B7100" s="186"/>
    </row>
    <row r="7101" spans="2:2" x14ac:dyDescent="0.2">
      <c r="B7101" s="186"/>
    </row>
    <row r="7102" spans="2:2" x14ac:dyDescent="0.2">
      <c r="B7102" s="186"/>
    </row>
    <row r="7103" spans="2:2" x14ac:dyDescent="0.2">
      <c r="B7103" s="186"/>
    </row>
    <row r="7104" spans="2:2" x14ac:dyDescent="0.2">
      <c r="B7104" s="186"/>
    </row>
    <row r="7105" spans="2:2" x14ac:dyDescent="0.2">
      <c r="B7105" s="186"/>
    </row>
    <row r="7106" spans="2:2" x14ac:dyDescent="0.2">
      <c r="B7106" s="186"/>
    </row>
    <row r="7107" spans="2:2" x14ac:dyDescent="0.2">
      <c r="B7107" s="186"/>
    </row>
    <row r="7108" spans="2:2" x14ac:dyDescent="0.2">
      <c r="B7108" s="186"/>
    </row>
    <row r="7109" spans="2:2" x14ac:dyDescent="0.2">
      <c r="B7109" s="186"/>
    </row>
    <row r="7110" spans="2:2" x14ac:dyDescent="0.2">
      <c r="B7110" s="186"/>
    </row>
    <row r="7111" spans="2:2" x14ac:dyDescent="0.2">
      <c r="B7111" s="186"/>
    </row>
    <row r="7112" spans="2:2" x14ac:dyDescent="0.2">
      <c r="B7112" s="186"/>
    </row>
    <row r="7113" spans="2:2" x14ac:dyDescent="0.2">
      <c r="B7113" s="186"/>
    </row>
    <row r="7114" spans="2:2" x14ac:dyDescent="0.2">
      <c r="B7114" s="186"/>
    </row>
    <row r="7115" spans="2:2" x14ac:dyDescent="0.2">
      <c r="B7115" s="186"/>
    </row>
    <row r="7116" spans="2:2" x14ac:dyDescent="0.2">
      <c r="B7116" s="186"/>
    </row>
    <row r="7117" spans="2:2" x14ac:dyDescent="0.2">
      <c r="B7117" s="186"/>
    </row>
    <row r="7118" spans="2:2" x14ac:dyDescent="0.2">
      <c r="B7118" s="186"/>
    </row>
    <row r="7119" spans="2:2" x14ac:dyDescent="0.2">
      <c r="B7119" s="186"/>
    </row>
    <row r="7120" spans="2:2" x14ac:dyDescent="0.2">
      <c r="B7120" s="186"/>
    </row>
    <row r="7121" spans="2:2" x14ac:dyDescent="0.2">
      <c r="B7121" s="186"/>
    </row>
    <row r="7122" spans="2:2" x14ac:dyDescent="0.2">
      <c r="B7122" s="186"/>
    </row>
    <row r="7123" spans="2:2" x14ac:dyDescent="0.2">
      <c r="B7123" s="186"/>
    </row>
    <row r="7124" spans="2:2" x14ac:dyDescent="0.2">
      <c r="B7124" s="186"/>
    </row>
    <row r="7125" spans="2:2" x14ac:dyDescent="0.2">
      <c r="B7125" s="186"/>
    </row>
    <row r="7126" spans="2:2" x14ac:dyDescent="0.2">
      <c r="B7126" s="186"/>
    </row>
    <row r="7127" spans="2:2" x14ac:dyDescent="0.2">
      <c r="B7127" s="186"/>
    </row>
    <row r="7128" spans="2:2" x14ac:dyDescent="0.2">
      <c r="B7128" s="186"/>
    </row>
    <row r="7129" spans="2:2" x14ac:dyDescent="0.2">
      <c r="B7129" s="186"/>
    </row>
    <row r="7130" spans="2:2" x14ac:dyDescent="0.2">
      <c r="B7130" s="186"/>
    </row>
    <row r="7131" spans="2:2" x14ac:dyDescent="0.2">
      <c r="B7131" s="186"/>
    </row>
    <row r="7132" spans="2:2" x14ac:dyDescent="0.2">
      <c r="B7132" s="186"/>
    </row>
    <row r="7133" spans="2:2" x14ac:dyDescent="0.2">
      <c r="B7133" s="186"/>
    </row>
    <row r="7134" spans="2:2" x14ac:dyDescent="0.2">
      <c r="B7134" s="186"/>
    </row>
    <row r="7135" spans="2:2" x14ac:dyDescent="0.2">
      <c r="B7135" s="186"/>
    </row>
    <row r="7136" spans="2:2" x14ac:dyDescent="0.2">
      <c r="B7136" s="186"/>
    </row>
    <row r="7137" spans="2:2" x14ac:dyDescent="0.2">
      <c r="B7137" s="186"/>
    </row>
    <row r="7138" spans="2:2" x14ac:dyDescent="0.2">
      <c r="B7138" s="186"/>
    </row>
    <row r="7139" spans="2:2" x14ac:dyDescent="0.2">
      <c r="B7139" s="186"/>
    </row>
    <row r="7140" spans="2:2" x14ac:dyDescent="0.2">
      <c r="B7140" s="186"/>
    </row>
    <row r="7141" spans="2:2" x14ac:dyDescent="0.2">
      <c r="B7141" s="186"/>
    </row>
    <row r="7142" spans="2:2" x14ac:dyDescent="0.2">
      <c r="B7142" s="186"/>
    </row>
    <row r="7143" spans="2:2" x14ac:dyDescent="0.2">
      <c r="B7143" s="186"/>
    </row>
    <row r="7144" spans="2:2" x14ac:dyDescent="0.2">
      <c r="B7144" s="186"/>
    </row>
    <row r="7145" spans="2:2" x14ac:dyDescent="0.2">
      <c r="B7145" s="186"/>
    </row>
    <row r="7146" spans="2:2" x14ac:dyDescent="0.2">
      <c r="B7146" s="186"/>
    </row>
    <row r="7147" spans="2:2" x14ac:dyDescent="0.2">
      <c r="B7147" s="186"/>
    </row>
    <row r="7148" spans="2:2" x14ac:dyDescent="0.2">
      <c r="B7148" s="186"/>
    </row>
    <row r="7149" spans="2:2" x14ac:dyDescent="0.2">
      <c r="B7149" s="186"/>
    </row>
    <row r="7150" spans="2:2" x14ac:dyDescent="0.2">
      <c r="B7150" s="186"/>
    </row>
    <row r="7151" spans="2:2" x14ac:dyDescent="0.2">
      <c r="B7151" s="186"/>
    </row>
    <row r="7152" spans="2:2" x14ac:dyDescent="0.2">
      <c r="B7152" s="186"/>
    </row>
    <row r="7153" spans="2:2" x14ac:dyDescent="0.2">
      <c r="B7153" s="186"/>
    </row>
    <row r="7154" spans="2:2" x14ac:dyDescent="0.2">
      <c r="B7154" s="186"/>
    </row>
    <row r="7155" spans="2:2" x14ac:dyDescent="0.2">
      <c r="B7155" s="186"/>
    </row>
    <row r="7156" spans="2:2" x14ac:dyDescent="0.2">
      <c r="B7156" s="186"/>
    </row>
    <row r="7157" spans="2:2" x14ac:dyDescent="0.2">
      <c r="B7157" s="186"/>
    </row>
    <row r="7158" spans="2:2" x14ac:dyDescent="0.2">
      <c r="B7158" s="186"/>
    </row>
    <row r="7159" spans="2:2" x14ac:dyDescent="0.2">
      <c r="B7159" s="186"/>
    </row>
    <row r="7160" spans="2:2" x14ac:dyDescent="0.2">
      <c r="B7160" s="186"/>
    </row>
    <row r="7161" spans="2:2" x14ac:dyDescent="0.2">
      <c r="B7161" s="186"/>
    </row>
    <row r="7162" spans="2:2" x14ac:dyDescent="0.2">
      <c r="B7162" s="186"/>
    </row>
    <row r="7163" spans="2:2" x14ac:dyDescent="0.2">
      <c r="B7163" s="186"/>
    </row>
    <row r="7164" spans="2:2" x14ac:dyDescent="0.2">
      <c r="B7164" s="186"/>
    </row>
    <row r="7165" spans="2:2" x14ac:dyDescent="0.2">
      <c r="B7165" s="186"/>
    </row>
    <row r="7166" spans="2:2" x14ac:dyDescent="0.2">
      <c r="B7166" s="186"/>
    </row>
    <row r="7167" spans="2:2" x14ac:dyDescent="0.2">
      <c r="B7167" s="186"/>
    </row>
    <row r="7168" spans="2:2" x14ac:dyDescent="0.2">
      <c r="B7168" s="186"/>
    </row>
    <row r="7169" spans="2:2" x14ac:dyDescent="0.2">
      <c r="B7169" s="186"/>
    </row>
    <row r="7170" spans="2:2" x14ac:dyDescent="0.2">
      <c r="B7170" s="186"/>
    </row>
    <row r="7171" spans="2:2" x14ac:dyDescent="0.2">
      <c r="B7171" s="186"/>
    </row>
    <row r="7172" spans="2:2" x14ac:dyDescent="0.2">
      <c r="B7172" s="186"/>
    </row>
    <row r="7173" spans="2:2" x14ac:dyDescent="0.2">
      <c r="B7173" s="186"/>
    </row>
    <row r="7174" spans="2:2" x14ac:dyDescent="0.2">
      <c r="B7174" s="186"/>
    </row>
    <row r="7175" spans="2:2" x14ac:dyDescent="0.2">
      <c r="B7175" s="186"/>
    </row>
    <row r="7176" spans="2:2" x14ac:dyDescent="0.2">
      <c r="B7176" s="186"/>
    </row>
    <row r="7177" spans="2:2" x14ac:dyDescent="0.2">
      <c r="B7177" s="186"/>
    </row>
    <row r="7178" spans="2:2" x14ac:dyDescent="0.2">
      <c r="B7178" s="186"/>
    </row>
    <row r="7179" spans="2:2" x14ac:dyDescent="0.2">
      <c r="B7179" s="186"/>
    </row>
    <row r="7180" spans="2:2" x14ac:dyDescent="0.2">
      <c r="B7180" s="186"/>
    </row>
    <row r="7181" spans="2:2" x14ac:dyDescent="0.2">
      <c r="B7181" s="186"/>
    </row>
    <row r="7182" spans="2:2" x14ac:dyDescent="0.2">
      <c r="B7182" s="186"/>
    </row>
    <row r="7183" spans="2:2" x14ac:dyDescent="0.2">
      <c r="B7183" s="186"/>
    </row>
    <row r="7184" spans="2:2" x14ac:dyDescent="0.2">
      <c r="B7184" s="186"/>
    </row>
    <row r="7185" spans="2:2" x14ac:dyDescent="0.2">
      <c r="B7185" s="186"/>
    </row>
    <row r="7186" spans="2:2" x14ac:dyDescent="0.2">
      <c r="B7186" s="186"/>
    </row>
    <row r="7187" spans="2:2" x14ac:dyDescent="0.2">
      <c r="B7187" s="186"/>
    </row>
    <row r="7188" spans="2:2" x14ac:dyDescent="0.2">
      <c r="B7188" s="186"/>
    </row>
    <row r="7189" spans="2:2" x14ac:dyDescent="0.2">
      <c r="B7189" s="186"/>
    </row>
    <row r="7190" spans="2:2" x14ac:dyDescent="0.2">
      <c r="B7190" s="186"/>
    </row>
    <row r="7191" spans="2:2" x14ac:dyDescent="0.2">
      <c r="B7191" s="186"/>
    </row>
    <row r="7192" spans="2:2" x14ac:dyDescent="0.2">
      <c r="B7192" s="186"/>
    </row>
    <row r="7193" spans="2:2" x14ac:dyDescent="0.2">
      <c r="B7193" s="186"/>
    </row>
    <row r="7194" spans="2:2" x14ac:dyDescent="0.2">
      <c r="B7194" s="186"/>
    </row>
    <row r="7195" spans="2:2" x14ac:dyDescent="0.2">
      <c r="B7195" s="186"/>
    </row>
    <row r="7196" spans="2:2" x14ac:dyDescent="0.2">
      <c r="B7196" s="186"/>
    </row>
    <row r="7197" spans="2:2" x14ac:dyDescent="0.2">
      <c r="B7197" s="186"/>
    </row>
    <row r="7198" spans="2:2" x14ac:dyDescent="0.2">
      <c r="B7198" s="186"/>
    </row>
    <row r="7199" spans="2:2" x14ac:dyDescent="0.2">
      <c r="B7199" s="186"/>
    </row>
    <row r="7200" spans="2:2" x14ac:dyDescent="0.2">
      <c r="B7200" s="186"/>
    </row>
    <row r="7201" spans="2:2" x14ac:dyDescent="0.2">
      <c r="B7201" s="186"/>
    </row>
    <row r="7202" spans="2:2" x14ac:dyDescent="0.2">
      <c r="B7202" s="186"/>
    </row>
    <row r="7203" spans="2:2" x14ac:dyDescent="0.2">
      <c r="B7203" s="186"/>
    </row>
    <row r="7204" spans="2:2" x14ac:dyDescent="0.2">
      <c r="B7204" s="186"/>
    </row>
    <row r="7205" spans="2:2" x14ac:dyDescent="0.2">
      <c r="B7205" s="186"/>
    </row>
    <row r="7206" spans="2:2" x14ac:dyDescent="0.2">
      <c r="B7206" s="186"/>
    </row>
    <row r="7207" spans="2:2" x14ac:dyDescent="0.2">
      <c r="B7207" s="186"/>
    </row>
    <row r="7208" spans="2:2" x14ac:dyDescent="0.2">
      <c r="B7208" s="186"/>
    </row>
    <row r="7209" spans="2:2" x14ac:dyDescent="0.2">
      <c r="B7209" s="186"/>
    </row>
    <row r="7210" spans="2:2" x14ac:dyDescent="0.2">
      <c r="B7210" s="186"/>
    </row>
    <row r="7211" spans="2:2" x14ac:dyDescent="0.2">
      <c r="B7211" s="186"/>
    </row>
    <row r="7212" spans="2:2" x14ac:dyDescent="0.2">
      <c r="B7212" s="186"/>
    </row>
    <row r="7213" spans="2:2" x14ac:dyDescent="0.2">
      <c r="B7213" s="186"/>
    </row>
    <row r="7214" spans="2:2" x14ac:dyDescent="0.2">
      <c r="B7214" s="186"/>
    </row>
    <row r="7215" spans="2:2" x14ac:dyDescent="0.2">
      <c r="B7215" s="186"/>
    </row>
    <row r="7216" spans="2:2" x14ac:dyDescent="0.2">
      <c r="B7216" s="186"/>
    </row>
    <row r="7217" spans="2:2" x14ac:dyDescent="0.2">
      <c r="B7217" s="186"/>
    </row>
    <row r="7218" spans="2:2" x14ac:dyDescent="0.2">
      <c r="B7218" s="186"/>
    </row>
    <row r="7219" spans="2:2" x14ac:dyDescent="0.2">
      <c r="B7219" s="186"/>
    </row>
    <row r="7220" spans="2:2" x14ac:dyDescent="0.2">
      <c r="B7220" s="186"/>
    </row>
    <row r="7221" spans="2:2" x14ac:dyDescent="0.2">
      <c r="B7221" s="186"/>
    </row>
    <row r="7222" spans="2:2" x14ac:dyDescent="0.2">
      <c r="B7222" s="186"/>
    </row>
    <row r="7223" spans="2:2" x14ac:dyDescent="0.2">
      <c r="B7223" s="186"/>
    </row>
    <row r="7224" spans="2:2" x14ac:dyDescent="0.2">
      <c r="B7224" s="186"/>
    </row>
    <row r="7225" spans="2:2" x14ac:dyDescent="0.2">
      <c r="B7225" s="186"/>
    </row>
    <row r="7226" spans="2:2" x14ac:dyDescent="0.2">
      <c r="B7226" s="186"/>
    </row>
    <row r="7227" spans="2:2" x14ac:dyDescent="0.2">
      <c r="B7227" s="186"/>
    </row>
    <row r="7228" spans="2:2" x14ac:dyDescent="0.2">
      <c r="B7228" s="186"/>
    </row>
    <row r="7229" spans="2:2" x14ac:dyDescent="0.2">
      <c r="B7229" s="186"/>
    </row>
    <row r="7230" spans="2:2" x14ac:dyDescent="0.2">
      <c r="B7230" s="186"/>
    </row>
    <row r="7231" spans="2:2" x14ac:dyDescent="0.2">
      <c r="B7231" s="186"/>
    </row>
    <row r="7232" spans="2:2" x14ac:dyDescent="0.2">
      <c r="B7232" s="186"/>
    </row>
    <row r="7233" spans="2:2" x14ac:dyDescent="0.2">
      <c r="B7233" s="186"/>
    </row>
    <row r="7234" spans="2:2" x14ac:dyDescent="0.2">
      <c r="B7234" s="186"/>
    </row>
    <row r="7235" spans="2:2" x14ac:dyDescent="0.2">
      <c r="B7235" s="186"/>
    </row>
    <row r="7236" spans="2:2" x14ac:dyDescent="0.2">
      <c r="B7236" s="186"/>
    </row>
    <row r="7237" spans="2:2" x14ac:dyDescent="0.2">
      <c r="B7237" s="186"/>
    </row>
    <row r="7238" spans="2:2" x14ac:dyDescent="0.2">
      <c r="B7238" s="186"/>
    </row>
    <row r="7239" spans="2:2" x14ac:dyDescent="0.2">
      <c r="B7239" s="186"/>
    </row>
    <row r="7240" spans="2:2" x14ac:dyDescent="0.2">
      <c r="B7240" s="186"/>
    </row>
    <row r="7241" spans="2:2" x14ac:dyDescent="0.2">
      <c r="B7241" s="186"/>
    </row>
    <row r="7242" spans="2:2" x14ac:dyDescent="0.2">
      <c r="B7242" s="186"/>
    </row>
    <row r="7243" spans="2:2" x14ac:dyDescent="0.2">
      <c r="B7243" s="186"/>
    </row>
    <row r="7244" spans="2:2" x14ac:dyDescent="0.2">
      <c r="B7244" s="186"/>
    </row>
    <row r="7245" spans="2:2" x14ac:dyDescent="0.2">
      <c r="B7245" s="186"/>
    </row>
    <row r="7246" spans="2:2" x14ac:dyDescent="0.2">
      <c r="B7246" s="186"/>
    </row>
    <row r="7247" spans="2:2" x14ac:dyDescent="0.2">
      <c r="B7247" s="186"/>
    </row>
    <row r="7248" spans="2:2" x14ac:dyDescent="0.2">
      <c r="B7248" s="186"/>
    </row>
    <row r="7249" spans="2:2" x14ac:dyDescent="0.2">
      <c r="B7249" s="186"/>
    </row>
    <row r="7250" spans="2:2" x14ac:dyDescent="0.2">
      <c r="B7250" s="186"/>
    </row>
    <row r="7251" spans="2:2" x14ac:dyDescent="0.2">
      <c r="B7251" s="186"/>
    </row>
    <row r="7252" spans="2:2" x14ac:dyDescent="0.2">
      <c r="B7252" s="186"/>
    </row>
    <row r="7253" spans="2:2" x14ac:dyDescent="0.2">
      <c r="B7253" s="186"/>
    </row>
    <row r="7254" spans="2:2" x14ac:dyDescent="0.2">
      <c r="B7254" s="186"/>
    </row>
    <row r="7255" spans="2:2" x14ac:dyDescent="0.2">
      <c r="B7255" s="186"/>
    </row>
    <row r="7256" spans="2:2" x14ac:dyDescent="0.2">
      <c r="B7256" s="186"/>
    </row>
    <row r="7257" spans="2:2" x14ac:dyDescent="0.2">
      <c r="B7257" s="186"/>
    </row>
    <row r="7258" spans="2:2" x14ac:dyDescent="0.2">
      <c r="B7258" s="186"/>
    </row>
    <row r="7259" spans="2:2" x14ac:dyDescent="0.2">
      <c r="B7259" s="186"/>
    </row>
    <row r="7260" spans="2:2" x14ac:dyDescent="0.2">
      <c r="B7260" s="186"/>
    </row>
    <row r="7261" spans="2:2" x14ac:dyDescent="0.2">
      <c r="B7261" s="186"/>
    </row>
    <row r="7262" spans="2:2" x14ac:dyDescent="0.2">
      <c r="B7262" s="186"/>
    </row>
    <row r="7263" spans="2:2" x14ac:dyDescent="0.2">
      <c r="B7263" s="186"/>
    </row>
    <row r="7264" spans="2:2" x14ac:dyDescent="0.2">
      <c r="B7264" s="186"/>
    </row>
    <row r="7265" spans="2:2" x14ac:dyDescent="0.2">
      <c r="B7265" s="186"/>
    </row>
    <row r="7266" spans="2:2" x14ac:dyDescent="0.2">
      <c r="B7266" s="186"/>
    </row>
    <row r="7267" spans="2:2" x14ac:dyDescent="0.2">
      <c r="B7267" s="186"/>
    </row>
    <row r="7268" spans="2:2" x14ac:dyDescent="0.2">
      <c r="B7268" s="186"/>
    </row>
    <row r="7269" spans="2:2" x14ac:dyDescent="0.2">
      <c r="B7269" s="186"/>
    </row>
    <row r="7270" spans="2:2" x14ac:dyDescent="0.2">
      <c r="B7270" s="186"/>
    </row>
    <row r="7271" spans="2:2" x14ac:dyDescent="0.2">
      <c r="B7271" s="186"/>
    </row>
    <row r="7272" spans="2:2" x14ac:dyDescent="0.2">
      <c r="B7272" s="186"/>
    </row>
    <row r="7273" spans="2:2" x14ac:dyDescent="0.2">
      <c r="B7273" s="186"/>
    </row>
    <row r="7274" spans="2:2" x14ac:dyDescent="0.2">
      <c r="B7274" s="186"/>
    </row>
    <row r="7275" spans="2:2" x14ac:dyDescent="0.2">
      <c r="B7275" s="186"/>
    </row>
    <row r="7276" spans="2:2" x14ac:dyDescent="0.2">
      <c r="B7276" s="186"/>
    </row>
    <row r="7277" spans="2:2" x14ac:dyDescent="0.2">
      <c r="B7277" s="186"/>
    </row>
    <row r="7278" spans="2:2" x14ac:dyDescent="0.2">
      <c r="B7278" s="186"/>
    </row>
    <row r="7279" spans="2:2" x14ac:dyDescent="0.2">
      <c r="B7279" s="186"/>
    </row>
    <row r="7280" spans="2:2" x14ac:dyDescent="0.2">
      <c r="B7280" s="186"/>
    </row>
    <row r="7281" spans="2:2" x14ac:dyDescent="0.2">
      <c r="B7281" s="186"/>
    </row>
    <row r="7282" spans="2:2" x14ac:dyDescent="0.2">
      <c r="B7282" s="186"/>
    </row>
    <row r="7283" spans="2:2" x14ac:dyDescent="0.2">
      <c r="B7283" s="186"/>
    </row>
    <row r="7284" spans="2:2" x14ac:dyDescent="0.2">
      <c r="B7284" s="186"/>
    </row>
    <row r="7285" spans="2:2" x14ac:dyDescent="0.2">
      <c r="B7285" s="186"/>
    </row>
    <row r="7286" spans="2:2" x14ac:dyDescent="0.2">
      <c r="B7286" s="186"/>
    </row>
    <row r="7287" spans="2:2" x14ac:dyDescent="0.2">
      <c r="B7287" s="186"/>
    </row>
    <row r="7288" spans="2:2" x14ac:dyDescent="0.2">
      <c r="B7288" s="186"/>
    </row>
    <row r="7289" spans="2:2" x14ac:dyDescent="0.2">
      <c r="B7289" s="186"/>
    </row>
    <row r="7290" spans="2:2" x14ac:dyDescent="0.2">
      <c r="B7290" s="186"/>
    </row>
    <row r="7291" spans="2:2" x14ac:dyDescent="0.2">
      <c r="B7291" s="186"/>
    </row>
    <row r="7292" spans="2:2" x14ac:dyDescent="0.2">
      <c r="B7292" s="186"/>
    </row>
    <row r="7293" spans="2:2" x14ac:dyDescent="0.2">
      <c r="B7293" s="186"/>
    </row>
    <row r="7294" spans="2:2" x14ac:dyDescent="0.2">
      <c r="B7294" s="186"/>
    </row>
    <row r="7295" spans="2:2" x14ac:dyDescent="0.2">
      <c r="B7295" s="186"/>
    </row>
    <row r="7296" spans="2:2" x14ac:dyDescent="0.2">
      <c r="B7296" s="186"/>
    </row>
    <row r="7297" spans="2:2" x14ac:dyDescent="0.2">
      <c r="B7297" s="186"/>
    </row>
    <row r="7298" spans="2:2" x14ac:dyDescent="0.2">
      <c r="B7298" s="186"/>
    </row>
    <row r="7299" spans="2:2" x14ac:dyDescent="0.2">
      <c r="B7299" s="186"/>
    </row>
    <row r="7300" spans="2:2" x14ac:dyDescent="0.2">
      <c r="B7300" s="186"/>
    </row>
    <row r="7301" spans="2:2" x14ac:dyDescent="0.2">
      <c r="B7301" s="186"/>
    </row>
    <row r="7302" spans="2:2" x14ac:dyDescent="0.2">
      <c r="B7302" s="186"/>
    </row>
    <row r="7303" spans="2:2" x14ac:dyDescent="0.2">
      <c r="B7303" s="186"/>
    </row>
    <row r="7304" spans="2:2" x14ac:dyDescent="0.2">
      <c r="B7304" s="186"/>
    </row>
    <row r="7305" spans="2:2" x14ac:dyDescent="0.2">
      <c r="B7305" s="186"/>
    </row>
    <row r="7306" spans="2:2" x14ac:dyDescent="0.2">
      <c r="B7306" s="186"/>
    </row>
    <row r="7307" spans="2:2" x14ac:dyDescent="0.2">
      <c r="B7307" s="186"/>
    </row>
    <row r="7308" spans="2:2" x14ac:dyDescent="0.2">
      <c r="B7308" s="186"/>
    </row>
    <row r="7309" spans="2:2" x14ac:dyDescent="0.2">
      <c r="B7309" s="186"/>
    </row>
    <row r="7310" spans="2:2" x14ac:dyDescent="0.2">
      <c r="B7310" s="186"/>
    </row>
    <row r="7311" spans="2:2" x14ac:dyDescent="0.2">
      <c r="B7311" s="186"/>
    </row>
    <row r="7312" spans="2:2" x14ac:dyDescent="0.2">
      <c r="B7312" s="186"/>
    </row>
    <row r="7313" spans="2:2" x14ac:dyDescent="0.2">
      <c r="B7313" s="186"/>
    </row>
    <row r="7314" spans="2:2" x14ac:dyDescent="0.2">
      <c r="B7314" s="186"/>
    </row>
    <row r="7315" spans="2:2" x14ac:dyDescent="0.2">
      <c r="B7315" s="186"/>
    </row>
    <row r="7316" spans="2:2" x14ac:dyDescent="0.2">
      <c r="B7316" s="186"/>
    </row>
    <row r="7317" spans="2:2" x14ac:dyDescent="0.2">
      <c r="B7317" s="186"/>
    </row>
    <row r="7318" spans="2:2" x14ac:dyDescent="0.2">
      <c r="B7318" s="186"/>
    </row>
    <row r="7319" spans="2:2" x14ac:dyDescent="0.2">
      <c r="B7319" s="186"/>
    </row>
    <row r="7320" spans="2:2" x14ac:dyDescent="0.2">
      <c r="B7320" s="186"/>
    </row>
    <row r="7321" spans="2:2" x14ac:dyDescent="0.2">
      <c r="B7321" s="186"/>
    </row>
    <row r="7322" spans="2:2" x14ac:dyDescent="0.2">
      <c r="B7322" s="186"/>
    </row>
    <row r="7323" spans="2:2" x14ac:dyDescent="0.2">
      <c r="B7323" s="186"/>
    </row>
    <row r="7324" spans="2:2" x14ac:dyDescent="0.2">
      <c r="B7324" s="186"/>
    </row>
    <row r="7325" spans="2:2" x14ac:dyDescent="0.2">
      <c r="B7325" s="186"/>
    </row>
    <row r="7326" spans="2:2" x14ac:dyDescent="0.2">
      <c r="B7326" s="186"/>
    </row>
    <row r="7327" spans="2:2" x14ac:dyDescent="0.2">
      <c r="B7327" s="186"/>
    </row>
    <row r="7328" spans="2:2" x14ac:dyDescent="0.2">
      <c r="B7328" s="186"/>
    </row>
    <row r="7329" spans="2:2" x14ac:dyDescent="0.2">
      <c r="B7329" s="186"/>
    </row>
    <row r="7330" spans="2:2" x14ac:dyDescent="0.2">
      <c r="B7330" s="186"/>
    </row>
    <row r="7331" spans="2:2" x14ac:dyDescent="0.2">
      <c r="B7331" s="186"/>
    </row>
    <row r="7332" spans="2:2" x14ac:dyDescent="0.2">
      <c r="B7332" s="186"/>
    </row>
    <row r="7333" spans="2:2" x14ac:dyDescent="0.2">
      <c r="B7333" s="186"/>
    </row>
    <row r="7334" spans="2:2" x14ac:dyDescent="0.2">
      <c r="B7334" s="186"/>
    </row>
    <row r="7335" spans="2:2" x14ac:dyDescent="0.2">
      <c r="B7335" s="186"/>
    </row>
    <row r="7336" spans="2:2" x14ac:dyDescent="0.2">
      <c r="B7336" s="186"/>
    </row>
    <row r="7337" spans="2:2" x14ac:dyDescent="0.2">
      <c r="B7337" s="186"/>
    </row>
    <row r="7338" spans="2:2" x14ac:dyDescent="0.2">
      <c r="B7338" s="186"/>
    </row>
    <row r="7339" spans="2:2" x14ac:dyDescent="0.2">
      <c r="B7339" s="186"/>
    </row>
    <row r="7340" spans="2:2" x14ac:dyDescent="0.2">
      <c r="B7340" s="186"/>
    </row>
    <row r="7341" spans="2:2" x14ac:dyDescent="0.2">
      <c r="B7341" s="186"/>
    </row>
    <row r="7342" spans="2:2" x14ac:dyDescent="0.2">
      <c r="B7342" s="186"/>
    </row>
    <row r="7343" spans="2:2" x14ac:dyDescent="0.2">
      <c r="B7343" s="186"/>
    </row>
    <row r="7344" spans="2:2" x14ac:dyDescent="0.2">
      <c r="B7344" s="186"/>
    </row>
    <row r="7345" spans="2:2" x14ac:dyDescent="0.2">
      <c r="B7345" s="186"/>
    </row>
    <row r="7346" spans="2:2" x14ac:dyDescent="0.2">
      <c r="B7346" s="186"/>
    </row>
    <row r="7347" spans="2:2" x14ac:dyDescent="0.2">
      <c r="B7347" s="186"/>
    </row>
    <row r="7348" spans="2:2" x14ac:dyDescent="0.2">
      <c r="B7348" s="186"/>
    </row>
    <row r="7349" spans="2:2" x14ac:dyDescent="0.2">
      <c r="B7349" s="186"/>
    </row>
    <row r="7350" spans="2:2" x14ac:dyDescent="0.2">
      <c r="B7350" s="186"/>
    </row>
    <row r="7351" spans="2:2" x14ac:dyDescent="0.2">
      <c r="B7351" s="186"/>
    </row>
    <row r="7352" spans="2:2" x14ac:dyDescent="0.2">
      <c r="B7352" s="186"/>
    </row>
    <row r="7353" spans="2:2" x14ac:dyDescent="0.2">
      <c r="B7353" s="186"/>
    </row>
    <row r="7354" spans="2:2" x14ac:dyDescent="0.2">
      <c r="B7354" s="186"/>
    </row>
    <row r="7355" spans="2:2" x14ac:dyDescent="0.2">
      <c r="B7355" s="186"/>
    </row>
    <row r="7356" spans="2:2" x14ac:dyDescent="0.2">
      <c r="B7356" s="186"/>
    </row>
    <row r="7357" spans="2:2" x14ac:dyDescent="0.2">
      <c r="B7357" s="186"/>
    </row>
    <row r="7358" spans="2:2" x14ac:dyDescent="0.2">
      <c r="B7358" s="186"/>
    </row>
    <row r="7359" spans="2:2" x14ac:dyDescent="0.2">
      <c r="B7359" s="186"/>
    </row>
    <row r="7360" spans="2:2" x14ac:dyDescent="0.2">
      <c r="B7360" s="186"/>
    </row>
    <row r="7361" spans="2:2" x14ac:dyDescent="0.2">
      <c r="B7361" s="186"/>
    </row>
    <row r="7362" spans="2:2" x14ac:dyDescent="0.2">
      <c r="B7362" s="186"/>
    </row>
    <row r="7363" spans="2:2" x14ac:dyDescent="0.2">
      <c r="B7363" s="186"/>
    </row>
    <row r="7364" spans="2:2" x14ac:dyDescent="0.2">
      <c r="B7364" s="186"/>
    </row>
    <row r="7365" spans="2:2" x14ac:dyDescent="0.2">
      <c r="B7365" s="186"/>
    </row>
    <row r="7366" spans="2:2" x14ac:dyDescent="0.2">
      <c r="B7366" s="186"/>
    </row>
    <row r="7367" spans="2:2" x14ac:dyDescent="0.2">
      <c r="B7367" s="186"/>
    </row>
    <row r="7368" spans="2:2" x14ac:dyDescent="0.2">
      <c r="B7368" s="186"/>
    </row>
    <row r="7369" spans="2:2" x14ac:dyDescent="0.2">
      <c r="B7369" s="186"/>
    </row>
    <row r="7370" spans="2:2" x14ac:dyDescent="0.2">
      <c r="B7370" s="186"/>
    </row>
    <row r="7371" spans="2:2" x14ac:dyDescent="0.2">
      <c r="B7371" s="186"/>
    </row>
    <row r="7372" spans="2:2" x14ac:dyDescent="0.2">
      <c r="B7372" s="186"/>
    </row>
    <row r="7373" spans="2:2" x14ac:dyDescent="0.2">
      <c r="B7373" s="186"/>
    </row>
    <row r="7374" spans="2:2" x14ac:dyDescent="0.2">
      <c r="B7374" s="186"/>
    </row>
    <row r="7375" spans="2:2" x14ac:dyDescent="0.2">
      <c r="B7375" s="186"/>
    </row>
    <row r="7376" spans="2:2" x14ac:dyDescent="0.2">
      <c r="B7376" s="186"/>
    </row>
    <row r="7377" spans="2:2" x14ac:dyDescent="0.2">
      <c r="B7377" s="186"/>
    </row>
    <row r="7378" spans="2:2" x14ac:dyDescent="0.2">
      <c r="B7378" s="186"/>
    </row>
    <row r="7379" spans="2:2" x14ac:dyDescent="0.2">
      <c r="B7379" s="186"/>
    </row>
    <row r="7380" spans="2:2" x14ac:dyDescent="0.2">
      <c r="B7380" s="186"/>
    </row>
    <row r="7381" spans="2:2" x14ac:dyDescent="0.2">
      <c r="B7381" s="186"/>
    </row>
    <row r="7382" spans="2:2" x14ac:dyDescent="0.2">
      <c r="B7382" s="186"/>
    </row>
    <row r="7383" spans="2:2" x14ac:dyDescent="0.2">
      <c r="B7383" s="186"/>
    </row>
    <row r="7384" spans="2:2" x14ac:dyDescent="0.2">
      <c r="B7384" s="186"/>
    </row>
    <row r="7385" spans="2:2" x14ac:dyDescent="0.2">
      <c r="B7385" s="186"/>
    </row>
    <row r="7386" spans="2:2" x14ac:dyDescent="0.2">
      <c r="B7386" s="186"/>
    </row>
    <row r="7387" spans="2:2" x14ac:dyDescent="0.2">
      <c r="B7387" s="186"/>
    </row>
    <row r="7388" spans="2:2" x14ac:dyDescent="0.2">
      <c r="B7388" s="186"/>
    </row>
    <row r="7389" spans="2:2" x14ac:dyDescent="0.2">
      <c r="B7389" s="186"/>
    </row>
    <row r="7390" spans="2:2" x14ac:dyDescent="0.2">
      <c r="B7390" s="186"/>
    </row>
    <row r="7391" spans="2:2" x14ac:dyDescent="0.2">
      <c r="B7391" s="186"/>
    </row>
    <row r="7392" spans="2:2" x14ac:dyDescent="0.2">
      <c r="B7392" s="186"/>
    </row>
    <row r="7393" spans="2:2" x14ac:dyDescent="0.2">
      <c r="B7393" s="186"/>
    </row>
    <row r="7394" spans="2:2" x14ac:dyDescent="0.2">
      <c r="B7394" s="186"/>
    </row>
    <row r="7395" spans="2:2" x14ac:dyDescent="0.2">
      <c r="B7395" s="186"/>
    </row>
    <row r="7396" spans="2:2" x14ac:dyDescent="0.2">
      <c r="B7396" s="186"/>
    </row>
    <row r="7397" spans="2:2" x14ac:dyDescent="0.2">
      <c r="B7397" s="186"/>
    </row>
    <row r="7398" spans="2:2" x14ac:dyDescent="0.2">
      <c r="B7398" s="186"/>
    </row>
    <row r="7399" spans="2:2" x14ac:dyDescent="0.2">
      <c r="B7399" s="186"/>
    </row>
    <row r="7400" spans="2:2" x14ac:dyDescent="0.2">
      <c r="B7400" s="186"/>
    </row>
    <row r="7401" spans="2:2" x14ac:dyDescent="0.2">
      <c r="B7401" s="186"/>
    </row>
    <row r="7402" spans="2:2" x14ac:dyDescent="0.2">
      <c r="B7402" s="186"/>
    </row>
    <row r="7403" spans="2:2" x14ac:dyDescent="0.2">
      <c r="B7403" s="186"/>
    </row>
    <row r="7404" spans="2:2" x14ac:dyDescent="0.2">
      <c r="B7404" s="186"/>
    </row>
    <row r="7405" spans="2:2" x14ac:dyDescent="0.2">
      <c r="B7405" s="186"/>
    </row>
    <row r="7406" spans="2:2" x14ac:dyDescent="0.2">
      <c r="B7406" s="186"/>
    </row>
    <row r="7407" spans="2:2" x14ac:dyDescent="0.2">
      <c r="B7407" s="186"/>
    </row>
    <row r="7408" spans="2:2" x14ac:dyDescent="0.2">
      <c r="B7408" s="186"/>
    </row>
    <row r="7409" spans="2:2" x14ac:dyDescent="0.2">
      <c r="B7409" s="186"/>
    </row>
    <row r="7410" spans="2:2" x14ac:dyDescent="0.2">
      <c r="B7410" s="186"/>
    </row>
    <row r="7411" spans="2:2" x14ac:dyDescent="0.2">
      <c r="B7411" s="186"/>
    </row>
    <row r="7412" spans="2:2" x14ac:dyDescent="0.2">
      <c r="B7412" s="186"/>
    </row>
    <row r="7413" spans="2:2" x14ac:dyDescent="0.2">
      <c r="B7413" s="186"/>
    </row>
    <row r="7414" spans="2:2" x14ac:dyDescent="0.2">
      <c r="B7414" s="186"/>
    </row>
    <row r="7415" spans="2:2" x14ac:dyDescent="0.2">
      <c r="B7415" s="186"/>
    </row>
    <row r="7416" spans="2:2" x14ac:dyDescent="0.2">
      <c r="B7416" s="186"/>
    </row>
    <row r="7417" spans="2:2" x14ac:dyDescent="0.2">
      <c r="B7417" s="186"/>
    </row>
    <row r="7418" spans="2:2" x14ac:dyDescent="0.2">
      <c r="B7418" s="186"/>
    </row>
    <row r="7419" spans="2:2" x14ac:dyDescent="0.2">
      <c r="B7419" s="186"/>
    </row>
    <row r="7420" spans="2:2" x14ac:dyDescent="0.2">
      <c r="B7420" s="186"/>
    </row>
    <row r="7421" spans="2:2" x14ac:dyDescent="0.2">
      <c r="B7421" s="186"/>
    </row>
    <row r="7422" spans="2:2" x14ac:dyDescent="0.2">
      <c r="B7422" s="186"/>
    </row>
    <row r="7423" spans="2:2" x14ac:dyDescent="0.2">
      <c r="B7423" s="186"/>
    </row>
    <row r="7424" spans="2:2" x14ac:dyDescent="0.2">
      <c r="B7424" s="186"/>
    </row>
    <row r="7425" spans="2:2" x14ac:dyDescent="0.2">
      <c r="B7425" s="186"/>
    </row>
    <row r="7426" spans="2:2" x14ac:dyDescent="0.2">
      <c r="B7426" s="186"/>
    </row>
    <row r="7427" spans="2:2" x14ac:dyDescent="0.2">
      <c r="B7427" s="186"/>
    </row>
    <row r="7428" spans="2:2" x14ac:dyDescent="0.2">
      <c r="B7428" s="186"/>
    </row>
    <row r="7429" spans="2:2" x14ac:dyDescent="0.2">
      <c r="B7429" s="186"/>
    </row>
    <row r="7430" spans="2:2" x14ac:dyDescent="0.2">
      <c r="B7430" s="186"/>
    </row>
    <row r="7431" spans="2:2" x14ac:dyDescent="0.2">
      <c r="B7431" s="186"/>
    </row>
    <row r="7432" spans="2:2" x14ac:dyDescent="0.2">
      <c r="B7432" s="186"/>
    </row>
    <row r="7433" spans="2:2" x14ac:dyDescent="0.2">
      <c r="B7433" s="186"/>
    </row>
    <row r="7434" spans="2:2" x14ac:dyDescent="0.2">
      <c r="B7434" s="186"/>
    </row>
    <row r="7435" spans="2:2" x14ac:dyDescent="0.2">
      <c r="B7435" s="186"/>
    </row>
    <row r="7436" spans="2:2" x14ac:dyDescent="0.2">
      <c r="B7436" s="186"/>
    </row>
    <row r="7437" spans="2:2" x14ac:dyDescent="0.2">
      <c r="B7437" s="186"/>
    </row>
    <row r="7438" spans="2:2" x14ac:dyDescent="0.2">
      <c r="B7438" s="186"/>
    </row>
    <row r="7439" spans="2:2" x14ac:dyDescent="0.2">
      <c r="B7439" s="186"/>
    </row>
    <row r="7440" spans="2:2" x14ac:dyDescent="0.2">
      <c r="B7440" s="186"/>
    </row>
    <row r="7441" spans="2:2" x14ac:dyDescent="0.2">
      <c r="B7441" s="186"/>
    </row>
    <row r="7442" spans="2:2" x14ac:dyDescent="0.2">
      <c r="B7442" s="186"/>
    </row>
    <row r="7443" spans="2:2" x14ac:dyDescent="0.2">
      <c r="B7443" s="186"/>
    </row>
    <row r="7444" spans="2:2" x14ac:dyDescent="0.2">
      <c r="B7444" s="186"/>
    </row>
    <row r="7445" spans="2:2" x14ac:dyDescent="0.2">
      <c r="B7445" s="186"/>
    </row>
    <row r="7446" spans="2:2" x14ac:dyDescent="0.2">
      <c r="B7446" s="186"/>
    </row>
    <row r="7447" spans="2:2" x14ac:dyDescent="0.2">
      <c r="B7447" s="186"/>
    </row>
    <row r="7448" spans="2:2" x14ac:dyDescent="0.2">
      <c r="B7448" s="186"/>
    </row>
    <row r="7449" spans="2:2" x14ac:dyDescent="0.2">
      <c r="B7449" s="186"/>
    </row>
    <row r="7450" spans="2:2" x14ac:dyDescent="0.2">
      <c r="B7450" s="186"/>
    </row>
    <row r="7451" spans="2:2" x14ac:dyDescent="0.2">
      <c r="B7451" s="186"/>
    </row>
    <row r="7452" spans="2:2" x14ac:dyDescent="0.2">
      <c r="B7452" s="186"/>
    </row>
    <row r="7453" spans="2:2" x14ac:dyDescent="0.2">
      <c r="B7453" s="186"/>
    </row>
    <row r="7454" spans="2:2" x14ac:dyDescent="0.2">
      <c r="B7454" s="186"/>
    </row>
    <row r="7455" spans="2:2" x14ac:dyDescent="0.2">
      <c r="B7455" s="186"/>
    </row>
    <row r="7456" spans="2:2" x14ac:dyDescent="0.2">
      <c r="B7456" s="186"/>
    </row>
    <row r="7457" spans="2:2" x14ac:dyDescent="0.2">
      <c r="B7457" s="186"/>
    </row>
    <row r="7458" spans="2:2" x14ac:dyDescent="0.2">
      <c r="B7458" s="186"/>
    </row>
    <row r="7459" spans="2:2" x14ac:dyDescent="0.2">
      <c r="B7459" s="186"/>
    </row>
    <row r="7460" spans="2:2" x14ac:dyDescent="0.2">
      <c r="B7460" s="186"/>
    </row>
    <row r="7461" spans="2:2" x14ac:dyDescent="0.2">
      <c r="B7461" s="186"/>
    </row>
    <row r="7462" spans="2:2" x14ac:dyDescent="0.2">
      <c r="B7462" s="186"/>
    </row>
    <row r="7463" spans="2:2" x14ac:dyDescent="0.2">
      <c r="B7463" s="186"/>
    </row>
    <row r="7464" spans="2:2" x14ac:dyDescent="0.2">
      <c r="B7464" s="186"/>
    </row>
    <row r="7465" spans="2:2" x14ac:dyDescent="0.2">
      <c r="B7465" s="186"/>
    </row>
    <row r="7466" spans="2:2" x14ac:dyDescent="0.2">
      <c r="B7466" s="186"/>
    </row>
    <row r="7467" spans="2:2" x14ac:dyDescent="0.2">
      <c r="B7467" s="186"/>
    </row>
    <row r="7468" spans="2:2" x14ac:dyDescent="0.2">
      <c r="B7468" s="186"/>
    </row>
    <row r="7469" spans="2:2" x14ac:dyDescent="0.2">
      <c r="B7469" s="186"/>
    </row>
    <row r="7470" spans="2:2" x14ac:dyDescent="0.2">
      <c r="B7470" s="186"/>
    </row>
    <row r="7471" spans="2:2" x14ac:dyDescent="0.2">
      <c r="B7471" s="186"/>
    </row>
    <row r="7472" spans="2:2" x14ac:dyDescent="0.2">
      <c r="B7472" s="186"/>
    </row>
    <row r="7473" spans="2:2" x14ac:dyDescent="0.2">
      <c r="B7473" s="186"/>
    </row>
    <row r="7474" spans="2:2" x14ac:dyDescent="0.2">
      <c r="B7474" s="186"/>
    </row>
    <row r="7475" spans="2:2" x14ac:dyDescent="0.2">
      <c r="B7475" s="186"/>
    </row>
    <row r="7476" spans="2:2" x14ac:dyDescent="0.2">
      <c r="B7476" s="186"/>
    </row>
    <row r="7477" spans="2:2" x14ac:dyDescent="0.2">
      <c r="B7477" s="186"/>
    </row>
    <row r="7478" spans="2:2" x14ac:dyDescent="0.2">
      <c r="B7478" s="186"/>
    </row>
    <row r="7479" spans="2:2" x14ac:dyDescent="0.2">
      <c r="B7479" s="186"/>
    </row>
    <row r="7480" spans="2:2" x14ac:dyDescent="0.2">
      <c r="B7480" s="186"/>
    </row>
    <row r="7481" spans="2:2" x14ac:dyDescent="0.2">
      <c r="B7481" s="186"/>
    </row>
    <row r="7482" spans="2:2" x14ac:dyDescent="0.2">
      <c r="B7482" s="186"/>
    </row>
    <row r="7483" spans="2:2" x14ac:dyDescent="0.2">
      <c r="B7483" s="186"/>
    </row>
    <row r="7484" spans="2:2" x14ac:dyDescent="0.2">
      <c r="B7484" s="186"/>
    </row>
    <row r="7485" spans="2:2" x14ac:dyDescent="0.2">
      <c r="B7485" s="186"/>
    </row>
    <row r="7486" spans="2:2" x14ac:dyDescent="0.2">
      <c r="B7486" s="186"/>
    </row>
    <row r="7487" spans="2:2" x14ac:dyDescent="0.2">
      <c r="B7487" s="186"/>
    </row>
    <row r="7488" spans="2:2" x14ac:dyDescent="0.2">
      <c r="B7488" s="186"/>
    </row>
    <row r="7489" spans="2:2" x14ac:dyDescent="0.2">
      <c r="B7489" s="186"/>
    </row>
    <row r="7490" spans="2:2" x14ac:dyDescent="0.2">
      <c r="B7490" s="186"/>
    </row>
    <row r="7491" spans="2:2" x14ac:dyDescent="0.2">
      <c r="B7491" s="186"/>
    </row>
    <row r="7492" spans="2:2" x14ac:dyDescent="0.2">
      <c r="B7492" s="186"/>
    </row>
    <row r="7493" spans="2:2" x14ac:dyDescent="0.2">
      <c r="B7493" s="186"/>
    </row>
    <row r="7494" spans="2:2" x14ac:dyDescent="0.2">
      <c r="B7494" s="186"/>
    </row>
    <row r="7495" spans="2:2" x14ac:dyDescent="0.2">
      <c r="B7495" s="186"/>
    </row>
    <row r="7496" spans="2:2" x14ac:dyDescent="0.2">
      <c r="B7496" s="186"/>
    </row>
    <row r="7497" spans="2:2" x14ac:dyDescent="0.2">
      <c r="B7497" s="186"/>
    </row>
    <row r="7498" spans="2:2" x14ac:dyDescent="0.2">
      <c r="B7498" s="186"/>
    </row>
    <row r="7499" spans="2:2" x14ac:dyDescent="0.2">
      <c r="B7499" s="186"/>
    </row>
    <row r="7500" spans="2:2" x14ac:dyDescent="0.2">
      <c r="B7500" s="186"/>
    </row>
    <row r="7501" spans="2:2" x14ac:dyDescent="0.2">
      <c r="B7501" s="186"/>
    </row>
    <row r="7502" spans="2:2" x14ac:dyDescent="0.2">
      <c r="B7502" s="186"/>
    </row>
    <row r="7503" spans="2:2" x14ac:dyDescent="0.2">
      <c r="B7503" s="186"/>
    </row>
    <row r="7504" spans="2:2" x14ac:dyDescent="0.2">
      <c r="B7504" s="186"/>
    </row>
    <row r="7505" spans="2:2" x14ac:dyDescent="0.2">
      <c r="B7505" s="186"/>
    </row>
    <row r="7506" spans="2:2" x14ac:dyDescent="0.2">
      <c r="B7506" s="186"/>
    </row>
    <row r="7507" spans="2:2" x14ac:dyDescent="0.2">
      <c r="B7507" s="186"/>
    </row>
    <row r="7508" spans="2:2" x14ac:dyDescent="0.2">
      <c r="B7508" s="186"/>
    </row>
    <row r="7509" spans="2:2" x14ac:dyDescent="0.2">
      <c r="B7509" s="186"/>
    </row>
    <row r="7510" spans="2:2" x14ac:dyDescent="0.2">
      <c r="B7510" s="186"/>
    </row>
    <row r="7511" spans="2:2" x14ac:dyDescent="0.2">
      <c r="B7511" s="186"/>
    </row>
    <row r="7512" spans="2:2" x14ac:dyDescent="0.2">
      <c r="B7512" s="186"/>
    </row>
    <row r="7513" spans="2:2" x14ac:dyDescent="0.2">
      <c r="B7513" s="186"/>
    </row>
    <row r="7514" spans="2:2" x14ac:dyDescent="0.2">
      <c r="B7514" s="186"/>
    </row>
    <row r="7515" spans="2:2" x14ac:dyDescent="0.2">
      <c r="B7515" s="186"/>
    </row>
    <row r="7516" spans="2:2" x14ac:dyDescent="0.2">
      <c r="B7516" s="186"/>
    </row>
    <row r="7517" spans="2:2" x14ac:dyDescent="0.2">
      <c r="B7517" s="186"/>
    </row>
    <row r="7518" spans="2:2" x14ac:dyDescent="0.2">
      <c r="B7518" s="186"/>
    </row>
    <row r="7519" spans="2:2" x14ac:dyDescent="0.2">
      <c r="B7519" s="186"/>
    </row>
    <row r="7520" spans="2:2" x14ac:dyDescent="0.2">
      <c r="B7520" s="186"/>
    </row>
    <row r="7521" spans="2:2" x14ac:dyDescent="0.2">
      <c r="B7521" s="186"/>
    </row>
    <row r="7522" spans="2:2" x14ac:dyDescent="0.2">
      <c r="B7522" s="186"/>
    </row>
    <row r="7523" spans="2:2" x14ac:dyDescent="0.2">
      <c r="B7523" s="186"/>
    </row>
    <row r="7524" spans="2:2" x14ac:dyDescent="0.2">
      <c r="B7524" s="186"/>
    </row>
    <row r="7525" spans="2:2" x14ac:dyDescent="0.2">
      <c r="B7525" s="186"/>
    </row>
    <row r="7526" spans="2:2" x14ac:dyDescent="0.2">
      <c r="B7526" s="186"/>
    </row>
    <row r="7527" spans="2:2" x14ac:dyDescent="0.2">
      <c r="B7527" s="186"/>
    </row>
    <row r="7528" spans="2:2" x14ac:dyDescent="0.2">
      <c r="B7528" s="186"/>
    </row>
    <row r="7529" spans="2:2" x14ac:dyDescent="0.2">
      <c r="B7529" s="186"/>
    </row>
    <row r="7530" spans="2:2" x14ac:dyDescent="0.2">
      <c r="B7530" s="186"/>
    </row>
    <row r="7531" spans="2:2" x14ac:dyDescent="0.2">
      <c r="B7531" s="186"/>
    </row>
    <row r="7532" spans="2:2" x14ac:dyDescent="0.2">
      <c r="B7532" s="186"/>
    </row>
    <row r="7533" spans="2:2" x14ac:dyDescent="0.2">
      <c r="B7533" s="186"/>
    </row>
    <row r="7534" spans="2:2" x14ac:dyDescent="0.2">
      <c r="B7534" s="186"/>
    </row>
    <row r="7535" spans="2:2" x14ac:dyDescent="0.2">
      <c r="B7535" s="186"/>
    </row>
    <row r="7536" spans="2:2" x14ac:dyDescent="0.2">
      <c r="B7536" s="186"/>
    </row>
    <row r="7537" spans="2:2" x14ac:dyDescent="0.2">
      <c r="B7537" s="186"/>
    </row>
    <row r="7538" spans="2:2" x14ac:dyDescent="0.2">
      <c r="B7538" s="186"/>
    </row>
    <row r="7539" spans="2:2" x14ac:dyDescent="0.2">
      <c r="B7539" s="186"/>
    </row>
    <row r="7540" spans="2:2" x14ac:dyDescent="0.2">
      <c r="B7540" s="186"/>
    </row>
    <row r="7541" spans="2:2" x14ac:dyDescent="0.2">
      <c r="B7541" s="186"/>
    </row>
    <row r="7542" spans="2:2" x14ac:dyDescent="0.2">
      <c r="B7542" s="186"/>
    </row>
    <row r="7543" spans="2:2" x14ac:dyDescent="0.2">
      <c r="B7543" s="186"/>
    </row>
    <row r="7544" spans="2:2" x14ac:dyDescent="0.2">
      <c r="B7544" s="186"/>
    </row>
    <row r="7545" spans="2:2" x14ac:dyDescent="0.2">
      <c r="B7545" s="186"/>
    </row>
    <row r="7546" spans="2:2" x14ac:dyDescent="0.2">
      <c r="B7546" s="186"/>
    </row>
    <row r="7547" spans="2:2" x14ac:dyDescent="0.2">
      <c r="B7547" s="186"/>
    </row>
    <row r="7548" spans="2:2" x14ac:dyDescent="0.2">
      <c r="B7548" s="186"/>
    </row>
    <row r="7549" spans="2:2" x14ac:dyDescent="0.2">
      <c r="B7549" s="186"/>
    </row>
    <row r="7550" spans="2:2" x14ac:dyDescent="0.2">
      <c r="B7550" s="186"/>
    </row>
    <row r="7551" spans="2:2" x14ac:dyDescent="0.2">
      <c r="B7551" s="186"/>
    </row>
    <row r="7552" spans="2:2" x14ac:dyDescent="0.2">
      <c r="B7552" s="186"/>
    </row>
    <row r="7553" spans="2:2" x14ac:dyDescent="0.2">
      <c r="B7553" s="186"/>
    </row>
    <row r="7554" spans="2:2" x14ac:dyDescent="0.2">
      <c r="B7554" s="186"/>
    </row>
    <row r="7555" spans="2:2" x14ac:dyDescent="0.2">
      <c r="B7555" s="186"/>
    </row>
    <row r="7556" spans="2:2" x14ac:dyDescent="0.2">
      <c r="B7556" s="186"/>
    </row>
    <row r="7557" spans="2:2" x14ac:dyDescent="0.2">
      <c r="B7557" s="186"/>
    </row>
    <row r="7558" spans="2:2" x14ac:dyDescent="0.2">
      <c r="B7558" s="186"/>
    </row>
    <row r="7559" spans="2:2" x14ac:dyDescent="0.2">
      <c r="B7559" s="186"/>
    </row>
    <row r="7560" spans="2:2" x14ac:dyDescent="0.2">
      <c r="B7560" s="186"/>
    </row>
    <row r="7561" spans="2:2" x14ac:dyDescent="0.2">
      <c r="B7561" s="186"/>
    </row>
    <row r="7562" spans="2:2" x14ac:dyDescent="0.2">
      <c r="B7562" s="186"/>
    </row>
    <row r="7563" spans="2:2" x14ac:dyDescent="0.2">
      <c r="B7563" s="186"/>
    </row>
    <row r="7564" spans="2:2" x14ac:dyDescent="0.2">
      <c r="B7564" s="186"/>
    </row>
    <row r="7565" spans="2:2" x14ac:dyDescent="0.2">
      <c r="B7565" s="186"/>
    </row>
    <row r="7566" spans="2:2" x14ac:dyDescent="0.2">
      <c r="B7566" s="186"/>
    </row>
    <row r="7567" spans="2:2" x14ac:dyDescent="0.2">
      <c r="B7567" s="186"/>
    </row>
    <row r="7568" spans="2:2" x14ac:dyDescent="0.2">
      <c r="B7568" s="186"/>
    </row>
    <row r="7569" spans="2:2" x14ac:dyDescent="0.2">
      <c r="B7569" s="186"/>
    </row>
    <row r="7570" spans="2:2" x14ac:dyDescent="0.2">
      <c r="B7570" s="186"/>
    </row>
    <row r="7571" spans="2:2" x14ac:dyDescent="0.2">
      <c r="B7571" s="186"/>
    </row>
    <row r="7572" spans="2:2" x14ac:dyDescent="0.2">
      <c r="B7572" s="186"/>
    </row>
    <row r="7573" spans="2:2" x14ac:dyDescent="0.2">
      <c r="B7573" s="186"/>
    </row>
    <row r="7574" spans="2:2" x14ac:dyDescent="0.2">
      <c r="B7574" s="186"/>
    </row>
    <row r="7575" spans="2:2" x14ac:dyDescent="0.2">
      <c r="B7575" s="186"/>
    </row>
    <row r="7576" spans="2:2" x14ac:dyDescent="0.2">
      <c r="B7576" s="186"/>
    </row>
    <row r="7577" spans="2:2" x14ac:dyDescent="0.2">
      <c r="B7577" s="186"/>
    </row>
    <row r="7578" spans="2:2" x14ac:dyDescent="0.2">
      <c r="B7578" s="186"/>
    </row>
    <row r="7579" spans="2:2" x14ac:dyDescent="0.2">
      <c r="B7579" s="186"/>
    </row>
    <row r="7580" spans="2:2" x14ac:dyDescent="0.2">
      <c r="B7580" s="186"/>
    </row>
    <row r="7581" spans="2:2" x14ac:dyDescent="0.2">
      <c r="B7581" s="186"/>
    </row>
    <row r="7582" spans="2:2" x14ac:dyDescent="0.2">
      <c r="B7582" s="186"/>
    </row>
    <row r="7583" spans="2:2" x14ac:dyDescent="0.2">
      <c r="B7583" s="186"/>
    </row>
    <row r="7584" spans="2:2" x14ac:dyDescent="0.2">
      <c r="B7584" s="186"/>
    </row>
    <row r="7585" spans="2:2" x14ac:dyDescent="0.2">
      <c r="B7585" s="186"/>
    </row>
    <row r="7586" spans="2:2" x14ac:dyDescent="0.2">
      <c r="B7586" s="186"/>
    </row>
    <row r="7587" spans="2:2" x14ac:dyDescent="0.2">
      <c r="B7587" s="186"/>
    </row>
    <row r="7588" spans="2:2" x14ac:dyDescent="0.2">
      <c r="B7588" s="186"/>
    </row>
    <row r="7589" spans="2:2" x14ac:dyDescent="0.2">
      <c r="B7589" s="186"/>
    </row>
    <row r="7590" spans="2:2" x14ac:dyDescent="0.2">
      <c r="B7590" s="186"/>
    </row>
    <row r="7591" spans="2:2" x14ac:dyDescent="0.2">
      <c r="B7591" s="186"/>
    </row>
    <row r="7592" spans="2:2" x14ac:dyDescent="0.2">
      <c r="B7592" s="186"/>
    </row>
    <row r="7593" spans="2:2" x14ac:dyDescent="0.2">
      <c r="B7593" s="186"/>
    </row>
    <row r="7594" spans="2:2" x14ac:dyDescent="0.2">
      <c r="B7594" s="186"/>
    </row>
    <row r="7595" spans="2:2" x14ac:dyDescent="0.2">
      <c r="B7595" s="186"/>
    </row>
    <row r="7596" spans="2:2" x14ac:dyDescent="0.2">
      <c r="B7596" s="186"/>
    </row>
    <row r="7597" spans="2:2" x14ac:dyDescent="0.2">
      <c r="B7597" s="186"/>
    </row>
    <row r="7598" spans="2:2" x14ac:dyDescent="0.2">
      <c r="B7598" s="186"/>
    </row>
    <row r="7599" spans="2:2" x14ac:dyDescent="0.2">
      <c r="B7599" s="186"/>
    </row>
    <row r="7600" spans="2:2" x14ac:dyDescent="0.2">
      <c r="B7600" s="186"/>
    </row>
    <row r="7601" spans="2:2" x14ac:dyDescent="0.2">
      <c r="B7601" s="186"/>
    </row>
    <row r="7602" spans="2:2" x14ac:dyDescent="0.2">
      <c r="B7602" s="186"/>
    </row>
    <row r="7603" spans="2:2" x14ac:dyDescent="0.2">
      <c r="B7603" s="186"/>
    </row>
    <row r="7604" spans="2:2" x14ac:dyDescent="0.2">
      <c r="B7604" s="186"/>
    </row>
    <row r="7605" spans="2:2" x14ac:dyDescent="0.2">
      <c r="B7605" s="186"/>
    </row>
    <row r="7606" spans="2:2" x14ac:dyDescent="0.2">
      <c r="B7606" s="186"/>
    </row>
    <row r="7607" spans="2:2" x14ac:dyDescent="0.2">
      <c r="B7607" s="186"/>
    </row>
    <row r="7608" spans="2:2" x14ac:dyDescent="0.2">
      <c r="B7608" s="186"/>
    </row>
    <row r="7609" spans="2:2" x14ac:dyDescent="0.2">
      <c r="B7609" s="186"/>
    </row>
    <row r="7610" spans="2:2" x14ac:dyDescent="0.2">
      <c r="B7610" s="186"/>
    </row>
    <row r="7611" spans="2:2" x14ac:dyDescent="0.2">
      <c r="B7611" s="186"/>
    </row>
    <row r="7612" spans="2:2" x14ac:dyDescent="0.2">
      <c r="B7612" s="186"/>
    </row>
    <row r="7613" spans="2:2" x14ac:dyDescent="0.2">
      <c r="B7613" s="186"/>
    </row>
    <row r="7614" spans="2:2" x14ac:dyDescent="0.2">
      <c r="B7614" s="186"/>
    </row>
    <row r="7615" spans="2:2" x14ac:dyDescent="0.2">
      <c r="B7615" s="186"/>
    </row>
    <row r="7616" spans="2:2" x14ac:dyDescent="0.2">
      <c r="B7616" s="186"/>
    </row>
    <row r="7617" spans="2:2" x14ac:dyDescent="0.2">
      <c r="B7617" s="186"/>
    </row>
    <row r="7618" spans="2:2" x14ac:dyDescent="0.2">
      <c r="B7618" s="186"/>
    </row>
    <row r="7619" spans="2:2" x14ac:dyDescent="0.2">
      <c r="B7619" s="186"/>
    </row>
    <row r="7620" spans="2:2" x14ac:dyDescent="0.2">
      <c r="B7620" s="186"/>
    </row>
    <row r="7621" spans="2:2" x14ac:dyDescent="0.2">
      <c r="B7621" s="186"/>
    </row>
    <row r="7622" spans="2:2" x14ac:dyDescent="0.2">
      <c r="B7622" s="186"/>
    </row>
    <row r="7623" spans="2:2" x14ac:dyDescent="0.2">
      <c r="B7623" s="186"/>
    </row>
    <row r="7624" spans="2:2" x14ac:dyDescent="0.2">
      <c r="B7624" s="186"/>
    </row>
    <row r="7625" spans="2:2" x14ac:dyDescent="0.2">
      <c r="B7625" s="186"/>
    </row>
    <row r="7626" spans="2:2" x14ac:dyDescent="0.2">
      <c r="B7626" s="186"/>
    </row>
    <row r="7627" spans="2:2" x14ac:dyDescent="0.2">
      <c r="B7627" s="186"/>
    </row>
    <row r="7628" spans="2:2" x14ac:dyDescent="0.2">
      <c r="B7628" s="186"/>
    </row>
    <row r="7629" spans="2:2" x14ac:dyDescent="0.2">
      <c r="B7629" s="186"/>
    </row>
    <row r="7630" spans="2:2" x14ac:dyDescent="0.2">
      <c r="B7630" s="186"/>
    </row>
    <row r="7631" spans="2:2" x14ac:dyDescent="0.2">
      <c r="B7631" s="186"/>
    </row>
    <row r="7632" spans="2:2" x14ac:dyDescent="0.2">
      <c r="B7632" s="186"/>
    </row>
    <row r="7633" spans="2:2" x14ac:dyDescent="0.2">
      <c r="B7633" s="186"/>
    </row>
    <row r="7634" spans="2:2" x14ac:dyDescent="0.2">
      <c r="B7634" s="186"/>
    </row>
    <row r="7635" spans="2:2" x14ac:dyDescent="0.2">
      <c r="B7635" s="186"/>
    </row>
    <row r="7636" spans="2:2" x14ac:dyDescent="0.2">
      <c r="B7636" s="186"/>
    </row>
    <row r="7637" spans="2:2" x14ac:dyDescent="0.2">
      <c r="B7637" s="186"/>
    </row>
    <row r="7638" spans="2:2" x14ac:dyDescent="0.2">
      <c r="B7638" s="186"/>
    </row>
    <row r="7639" spans="2:2" x14ac:dyDescent="0.2">
      <c r="B7639" s="186"/>
    </row>
    <row r="7640" spans="2:2" x14ac:dyDescent="0.2">
      <c r="B7640" s="186"/>
    </row>
    <row r="7641" spans="2:2" x14ac:dyDescent="0.2">
      <c r="B7641" s="186"/>
    </row>
    <row r="7642" spans="2:2" x14ac:dyDescent="0.2">
      <c r="B7642" s="186"/>
    </row>
    <row r="7643" spans="2:2" x14ac:dyDescent="0.2">
      <c r="B7643" s="186"/>
    </row>
    <row r="7644" spans="2:2" x14ac:dyDescent="0.2">
      <c r="B7644" s="186"/>
    </row>
    <row r="7645" spans="2:2" x14ac:dyDescent="0.2">
      <c r="B7645" s="186"/>
    </row>
    <row r="7646" spans="2:2" x14ac:dyDescent="0.2">
      <c r="B7646" s="186"/>
    </row>
    <row r="7647" spans="2:2" x14ac:dyDescent="0.2">
      <c r="B7647" s="186"/>
    </row>
    <row r="7648" spans="2:2" x14ac:dyDescent="0.2">
      <c r="B7648" s="186"/>
    </row>
    <row r="7649" spans="2:2" x14ac:dyDescent="0.2">
      <c r="B7649" s="186"/>
    </row>
    <row r="7650" spans="2:2" x14ac:dyDescent="0.2">
      <c r="B7650" s="186"/>
    </row>
    <row r="7651" spans="2:2" x14ac:dyDescent="0.2">
      <c r="B7651" s="186"/>
    </row>
    <row r="7652" spans="2:2" x14ac:dyDescent="0.2">
      <c r="B7652" s="186"/>
    </row>
    <row r="7653" spans="2:2" x14ac:dyDescent="0.2">
      <c r="B7653" s="186"/>
    </row>
    <row r="7654" spans="2:2" x14ac:dyDescent="0.2">
      <c r="B7654" s="186"/>
    </row>
    <row r="7655" spans="2:2" x14ac:dyDescent="0.2">
      <c r="B7655" s="186"/>
    </row>
    <row r="7656" spans="2:2" x14ac:dyDescent="0.2">
      <c r="B7656" s="186"/>
    </row>
    <row r="7657" spans="2:2" x14ac:dyDescent="0.2">
      <c r="B7657" s="186"/>
    </row>
    <row r="7658" spans="2:2" x14ac:dyDescent="0.2">
      <c r="B7658" s="186"/>
    </row>
    <row r="7659" spans="2:2" x14ac:dyDescent="0.2">
      <c r="B7659" s="186"/>
    </row>
    <row r="7660" spans="2:2" x14ac:dyDescent="0.2">
      <c r="B7660" s="186"/>
    </row>
    <row r="7661" spans="2:2" x14ac:dyDescent="0.2">
      <c r="B7661" s="186"/>
    </row>
    <row r="7662" spans="2:2" x14ac:dyDescent="0.2">
      <c r="B7662" s="186"/>
    </row>
    <row r="7663" spans="2:2" x14ac:dyDescent="0.2">
      <c r="B7663" s="186"/>
    </row>
    <row r="7664" spans="2:2" x14ac:dyDescent="0.2">
      <c r="B7664" s="186"/>
    </row>
    <row r="7665" spans="2:2" x14ac:dyDescent="0.2">
      <c r="B7665" s="186"/>
    </row>
    <row r="7666" spans="2:2" x14ac:dyDescent="0.2">
      <c r="B7666" s="186"/>
    </row>
    <row r="7667" spans="2:2" x14ac:dyDescent="0.2">
      <c r="B7667" s="186"/>
    </row>
    <row r="7668" spans="2:2" x14ac:dyDescent="0.2">
      <c r="B7668" s="186"/>
    </row>
    <row r="7669" spans="2:2" x14ac:dyDescent="0.2">
      <c r="B7669" s="186"/>
    </row>
    <row r="7670" spans="2:2" x14ac:dyDescent="0.2">
      <c r="B7670" s="186"/>
    </row>
    <row r="7671" spans="2:2" x14ac:dyDescent="0.2">
      <c r="B7671" s="186"/>
    </row>
    <row r="7672" spans="2:2" x14ac:dyDescent="0.2">
      <c r="B7672" s="186"/>
    </row>
    <row r="7673" spans="2:2" x14ac:dyDescent="0.2">
      <c r="B7673" s="186"/>
    </row>
    <row r="7674" spans="2:2" x14ac:dyDescent="0.2">
      <c r="B7674" s="186"/>
    </row>
    <row r="7675" spans="2:2" x14ac:dyDescent="0.2">
      <c r="B7675" s="186"/>
    </row>
    <row r="7676" spans="2:2" x14ac:dyDescent="0.2">
      <c r="B7676" s="186"/>
    </row>
    <row r="7677" spans="2:2" x14ac:dyDescent="0.2">
      <c r="B7677" s="186"/>
    </row>
    <row r="7678" spans="2:2" x14ac:dyDescent="0.2">
      <c r="B7678" s="186"/>
    </row>
    <row r="7679" spans="2:2" x14ac:dyDescent="0.2">
      <c r="B7679" s="186"/>
    </row>
    <row r="7680" spans="2:2" x14ac:dyDescent="0.2">
      <c r="B7680" s="186"/>
    </row>
    <row r="7681" spans="2:2" x14ac:dyDescent="0.2">
      <c r="B7681" s="186"/>
    </row>
    <row r="7682" spans="2:2" x14ac:dyDescent="0.2">
      <c r="B7682" s="186"/>
    </row>
    <row r="7683" spans="2:2" x14ac:dyDescent="0.2">
      <c r="B7683" s="186"/>
    </row>
    <row r="7684" spans="2:2" x14ac:dyDescent="0.2">
      <c r="B7684" s="186"/>
    </row>
    <row r="7685" spans="2:2" x14ac:dyDescent="0.2">
      <c r="B7685" s="186"/>
    </row>
    <row r="7686" spans="2:2" x14ac:dyDescent="0.2">
      <c r="B7686" s="186"/>
    </row>
    <row r="7687" spans="2:2" x14ac:dyDescent="0.2">
      <c r="B7687" s="186"/>
    </row>
    <row r="7688" spans="2:2" x14ac:dyDescent="0.2">
      <c r="B7688" s="186"/>
    </row>
    <row r="7689" spans="2:2" x14ac:dyDescent="0.2">
      <c r="B7689" s="186"/>
    </row>
    <row r="7690" spans="2:2" x14ac:dyDescent="0.2">
      <c r="B7690" s="186"/>
    </row>
    <row r="7691" spans="2:2" x14ac:dyDescent="0.2">
      <c r="B7691" s="186"/>
    </row>
    <row r="7692" spans="2:2" x14ac:dyDescent="0.2">
      <c r="B7692" s="186"/>
    </row>
    <row r="7693" spans="2:2" x14ac:dyDescent="0.2">
      <c r="B7693" s="186"/>
    </row>
    <row r="7694" spans="2:2" x14ac:dyDescent="0.2">
      <c r="B7694" s="186"/>
    </row>
    <row r="7695" spans="2:2" x14ac:dyDescent="0.2">
      <c r="B7695" s="186"/>
    </row>
    <row r="7696" spans="2:2" x14ac:dyDescent="0.2">
      <c r="B7696" s="186"/>
    </row>
    <row r="7697" spans="2:2" x14ac:dyDescent="0.2">
      <c r="B7697" s="186"/>
    </row>
    <row r="7698" spans="2:2" x14ac:dyDescent="0.2">
      <c r="B7698" s="186"/>
    </row>
    <row r="7699" spans="2:2" x14ac:dyDescent="0.2">
      <c r="B7699" s="186"/>
    </row>
    <row r="7700" spans="2:2" x14ac:dyDescent="0.2">
      <c r="B7700" s="186"/>
    </row>
    <row r="7701" spans="2:2" x14ac:dyDescent="0.2">
      <c r="B7701" s="186"/>
    </row>
    <row r="7702" spans="2:2" x14ac:dyDescent="0.2">
      <c r="B7702" s="186"/>
    </row>
    <row r="7703" spans="2:2" x14ac:dyDescent="0.2">
      <c r="B7703" s="186"/>
    </row>
    <row r="7704" spans="2:2" x14ac:dyDescent="0.2">
      <c r="B7704" s="186"/>
    </row>
    <row r="7705" spans="2:2" x14ac:dyDescent="0.2">
      <c r="B7705" s="186"/>
    </row>
    <row r="7706" spans="2:2" x14ac:dyDescent="0.2">
      <c r="B7706" s="186"/>
    </row>
    <row r="7707" spans="2:2" x14ac:dyDescent="0.2">
      <c r="B7707" s="186"/>
    </row>
    <row r="7708" spans="2:2" x14ac:dyDescent="0.2">
      <c r="B7708" s="186"/>
    </row>
    <row r="7709" spans="2:2" x14ac:dyDescent="0.2">
      <c r="B7709" s="186"/>
    </row>
    <row r="7710" spans="2:2" x14ac:dyDescent="0.2">
      <c r="B7710" s="186"/>
    </row>
    <row r="7711" spans="2:2" x14ac:dyDescent="0.2">
      <c r="B7711" s="186"/>
    </row>
    <row r="7712" spans="2:2" x14ac:dyDescent="0.2">
      <c r="B7712" s="186"/>
    </row>
    <row r="7713" spans="2:2" x14ac:dyDescent="0.2">
      <c r="B7713" s="186"/>
    </row>
    <row r="7714" spans="2:2" x14ac:dyDescent="0.2">
      <c r="B7714" s="186"/>
    </row>
    <row r="7715" spans="2:2" x14ac:dyDescent="0.2">
      <c r="B7715" s="186"/>
    </row>
    <row r="7716" spans="2:2" x14ac:dyDescent="0.2">
      <c r="B7716" s="186"/>
    </row>
    <row r="7717" spans="2:2" x14ac:dyDescent="0.2">
      <c r="B7717" s="186"/>
    </row>
    <row r="7718" spans="2:2" x14ac:dyDescent="0.2">
      <c r="B7718" s="186"/>
    </row>
    <row r="7719" spans="2:2" x14ac:dyDescent="0.2">
      <c r="B7719" s="186"/>
    </row>
    <row r="7720" spans="2:2" x14ac:dyDescent="0.2">
      <c r="B7720" s="186"/>
    </row>
    <row r="7721" spans="2:2" x14ac:dyDescent="0.2">
      <c r="B7721" s="186"/>
    </row>
    <row r="7722" spans="2:2" x14ac:dyDescent="0.2">
      <c r="B7722" s="186"/>
    </row>
    <row r="7723" spans="2:2" x14ac:dyDescent="0.2">
      <c r="B7723" s="186"/>
    </row>
    <row r="7724" spans="2:2" x14ac:dyDescent="0.2">
      <c r="B7724" s="186"/>
    </row>
    <row r="7725" spans="2:2" x14ac:dyDescent="0.2">
      <c r="B7725" s="186"/>
    </row>
    <row r="7726" spans="2:2" x14ac:dyDescent="0.2">
      <c r="B7726" s="186"/>
    </row>
    <row r="7727" spans="2:2" x14ac:dyDescent="0.2">
      <c r="B7727" s="186"/>
    </row>
    <row r="7728" spans="2:2" x14ac:dyDescent="0.2">
      <c r="B7728" s="186"/>
    </row>
    <row r="7729" spans="2:2" x14ac:dyDescent="0.2">
      <c r="B7729" s="186"/>
    </row>
    <row r="7730" spans="2:2" x14ac:dyDescent="0.2">
      <c r="B7730" s="186"/>
    </row>
    <row r="7731" spans="2:2" x14ac:dyDescent="0.2">
      <c r="B7731" s="186"/>
    </row>
    <row r="7732" spans="2:2" x14ac:dyDescent="0.2">
      <c r="B7732" s="186"/>
    </row>
    <row r="7733" spans="2:2" x14ac:dyDescent="0.2">
      <c r="B7733" s="186"/>
    </row>
    <row r="7734" spans="2:2" x14ac:dyDescent="0.2">
      <c r="B7734" s="186"/>
    </row>
    <row r="7735" spans="2:2" x14ac:dyDescent="0.2">
      <c r="B7735" s="186"/>
    </row>
    <row r="7736" spans="2:2" x14ac:dyDescent="0.2">
      <c r="B7736" s="186"/>
    </row>
    <row r="7737" spans="2:2" x14ac:dyDescent="0.2">
      <c r="B7737" s="186"/>
    </row>
    <row r="7738" spans="2:2" x14ac:dyDescent="0.2">
      <c r="B7738" s="186"/>
    </row>
    <row r="7739" spans="2:2" x14ac:dyDescent="0.2">
      <c r="B7739" s="186"/>
    </row>
    <row r="7740" spans="2:2" x14ac:dyDescent="0.2">
      <c r="B7740" s="186"/>
    </row>
    <row r="7741" spans="2:2" x14ac:dyDescent="0.2">
      <c r="B7741" s="186"/>
    </row>
    <row r="7742" spans="2:2" x14ac:dyDescent="0.2">
      <c r="B7742" s="186"/>
    </row>
    <row r="7743" spans="2:2" x14ac:dyDescent="0.2">
      <c r="B7743" s="186"/>
    </row>
    <row r="7744" spans="2:2" x14ac:dyDescent="0.2">
      <c r="B7744" s="186"/>
    </row>
    <row r="7745" spans="2:2" x14ac:dyDescent="0.2">
      <c r="B7745" s="186"/>
    </row>
    <row r="7746" spans="2:2" x14ac:dyDescent="0.2">
      <c r="B7746" s="186"/>
    </row>
    <row r="7747" spans="2:2" x14ac:dyDescent="0.2">
      <c r="B7747" s="186"/>
    </row>
    <row r="7748" spans="2:2" x14ac:dyDescent="0.2">
      <c r="B7748" s="186"/>
    </row>
    <row r="7749" spans="2:2" x14ac:dyDescent="0.2">
      <c r="B7749" s="186"/>
    </row>
    <row r="7750" spans="2:2" x14ac:dyDescent="0.2">
      <c r="B7750" s="186"/>
    </row>
    <row r="7751" spans="2:2" x14ac:dyDescent="0.2">
      <c r="B7751" s="186"/>
    </row>
    <row r="7752" spans="2:2" x14ac:dyDescent="0.2">
      <c r="B7752" s="186"/>
    </row>
    <row r="7753" spans="2:2" x14ac:dyDescent="0.2">
      <c r="B7753" s="186"/>
    </row>
    <row r="7754" spans="2:2" x14ac:dyDescent="0.2">
      <c r="B7754" s="186"/>
    </row>
    <row r="7755" spans="2:2" x14ac:dyDescent="0.2">
      <c r="B7755" s="186"/>
    </row>
    <row r="7756" spans="2:2" x14ac:dyDescent="0.2">
      <c r="B7756" s="186"/>
    </row>
    <row r="7757" spans="2:2" x14ac:dyDescent="0.2">
      <c r="B7757" s="186"/>
    </row>
    <row r="7758" spans="2:2" x14ac:dyDescent="0.2">
      <c r="B7758" s="186"/>
    </row>
    <row r="7759" spans="2:2" x14ac:dyDescent="0.2">
      <c r="B7759" s="186"/>
    </row>
    <row r="7760" spans="2:2" x14ac:dyDescent="0.2">
      <c r="B7760" s="186"/>
    </row>
    <row r="7761" spans="2:2" x14ac:dyDescent="0.2">
      <c r="B7761" s="186"/>
    </row>
    <row r="7762" spans="2:2" x14ac:dyDescent="0.2">
      <c r="B7762" s="186"/>
    </row>
    <row r="7763" spans="2:2" x14ac:dyDescent="0.2">
      <c r="B7763" s="186"/>
    </row>
    <row r="7764" spans="2:2" x14ac:dyDescent="0.2">
      <c r="B7764" s="186"/>
    </row>
    <row r="7765" spans="2:2" x14ac:dyDescent="0.2">
      <c r="B7765" s="186"/>
    </row>
    <row r="7766" spans="2:2" x14ac:dyDescent="0.2">
      <c r="B7766" s="186"/>
    </row>
    <row r="7767" spans="2:2" x14ac:dyDescent="0.2">
      <c r="B7767" s="186"/>
    </row>
    <row r="7768" spans="2:2" x14ac:dyDescent="0.2">
      <c r="B7768" s="186"/>
    </row>
    <row r="7769" spans="2:2" x14ac:dyDescent="0.2">
      <c r="B7769" s="186"/>
    </row>
    <row r="7770" spans="2:2" x14ac:dyDescent="0.2">
      <c r="B7770" s="186"/>
    </row>
    <row r="7771" spans="2:2" x14ac:dyDescent="0.2">
      <c r="B7771" s="186"/>
    </row>
    <row r="7772" spans="2:2" x14ac:dyDescent="0.2">
      <c r="B7772" s="186"/>
    </row>
    <row r="7773" spans="2:2" x14ac:dyDescent="0.2">
      <c r="B7773" s="186"/>
    </row>
    <row r="7774" spans="2:2" x14ac:dyDescent="0.2">
      <c r="B7774" s="186"/>
    </row>
    <row r="7775" spans="2:2" x14ac:dyDescent="0.2">
      <c r="B7775" s="186"/>
    </row>
    <row r="7776" spans="2:2" x14ac:dyDescent="0.2">
      <c r="B7776" s="186"/>
    </row>
    <row r="7777" spans="2:2" x14ac:dyDescent="0.2">
      <c r="B7777" s="186"/>
    </row>
    <row r="7778" spans="2:2" x14ac:dyDescent="0.2">
      <c r="B7778" s="186"/>
    </row>
    <row r="7779" spans="2:2" x14ac:dyDescent="0.2">
      <c r="B7779" s="186"/>
    </row>
    <row r="7780" spans="2:2" x14ac:dyDescent="0.2">
      <c r="B7780" s="186"/>
    </row>
    <row r="7781" spans="2:2" x14ac:dyDescent="0.2">
      <c r="B7781" s="186"/>
    </row>
    <row r="7782" spans="2:2" x14ac:dyDescent="0.2">
      <c r="B7782" s="186"/>
    </row>
    <row r="7783" spans="2:2" x14ac:dyDescent="0.2">
      <c r="B7783" s="186"/>
    </row>
    <row r="7784" spans="2:2" x14ac:dyDescent="0.2">
      <c r="B7784" s="186"/>
    </row>
    <row r="7785" spans="2:2" x14ac:dyDescent="0.2">
      <c r="B7785" s="186"/>
    </row>
    <row r="7786" spans="2:2" x14ac:dyDescent="0.2">
      <c r="B7786" s="186"/>
    </row>
    <row r="7787" spans="2:2" x14ac:dyDescent="0.2">
      <c r="B7787" s="186"/>
    </row>
    <row r="7788" spans="2:2" x14ac:dyDescent="0.2">
      <c r="B7788" s="186"/>
    </row>
    <row r="7789" spans="2:2" x14ac:dyDescent="0.2">
      <c r="B7789" s="186"/>
    </row>
    <row r="7790" spans="2:2" x14ac:dyDescent="0.2">
      <c r="B7790" s="186"/>
    </row>
    <row r="7791" spans="2:2" x14ac:dyDescent="0.2">
      <c r="B7791" s="186"/>
    </row>
    <row r="7792" spans="2:2" x14ac:dyDescent="0.2">
      <c r="B7792" s="186"/>
    </row>
    <row r="7793" spans="2:2" x14ac:dyDescent="0.2">
      <c r="B7793" s="186"/>
    </row>
    <row r="7794" spans="2:2" x14ac:dyDescent="0.2">
      <c r="B7794" s="186"/>
    </row>
    <row r="7795" spans="2:2" x14ac:dyDescent="0.2">
      <c r="B7795" s="186"/>
    </row>
    <row r="7796" spans="2:2" x14ac:dyDescent="0.2">
      <c r="B7796" s="186"/>
    </row>
    <row r="7797" spans="2:2" x14ac:dyDescent="0.2">
      <c r="B7797" s="186"/>
    </row>
    <row r="7798" spans="2:2" x14ac:dyDescent="0.2">
      <c r="B7798" s="186"/>
    </row>
    <row r="7799" spans="2:2" x14ac:dyDescent="0.2">
      <c r="B7799" s="186"/>
    </row>
    <row r="7800" spans="2:2" x14ac:dyDescent="0.2">
      <c r="B7800" s="186"/>
    </row>
    <row r="7801" spans="2:2" x14ac:dyDescent="0.2">
      <c r="B7801" s="186"/>
    </row>
    <row r="7802" spans="2:2" x14ac:dyDescent="0.2">
      <c r="B7802" s="186"/>
    </row>
    <row r="7803" spans="2:2" x14ac:dyDescent="0.2">
      <c r="B7803" s="186"/>
    </row>
    <row r="7804" spans="2:2" x14ac:dyDescent="0.2">
      <c r="B7804" s="186"/>
    </row>
    <row r="7805" spans="2:2" x14ac:dyDescent="0.2">
      <c r="B7805" s="186"/>
    </row>
    <row r="7806" spans="2:2" x14ac:dyDescent="0.2">
      <c r="B7806" s="186"/>
    </row>
    <row r="7807" spans="2:2" x14ac:dyDescent="0.2">
      <c r="B7807" s="186"/>
    </row>
    <row r="7808" spans="2:2" x14ac:dyDescent="0.2">
      <c r="B7808" s="186"/>
    </row>
    <row r="7809" spans="2:2" x14ac:dyDescent="0.2">
      <c r="B7809" s="186"/>
    </row>
    <row r="7810" spans="2:2" x14ac:dyDescent="0.2">
      <c r="B7810" s="186"/>
    </row>
    <row r="7811" spans="2:2" x14ac:dyDescent="0.2">
      <c r="B7811" s="186"/>
    </row>
    <row r="7812" spans="2:2" x14ac:dyDescent="0.2">
      <c r="B7812" s="186"/>
    </row>
    <row r="7813" spans="2:2" x14ac:dyDescent="0.2">
      <c r="B7813" s="186"/>
    </row>
    <row r="7814" spans="2:2" x14ac:dyDescent="0.2">
      <c r="B7814" s="186"/>
    </row>
    <row r="7815" spans="2:2" x14ac:dyDescent="0.2">
      <c r="B7815" s="186"/>
    </row>
    <row r="7816" spans="2:2" x14ac:dyDescent="0.2">
      <c r="B7816" s="186"/>
    </row>
    <row r="7817" spans="2:2" x14ac:dyDescent="0.2">
      <c r="B7817" s="186"/>
    </row>
    <row r="7818" spans="2:2" x14ac:dyDescent="0.2">
      <c r="B7818" s="186"/>
    </row>
    <row r="7819" spans="2:2" x14ac:dyDescent="0.2">
      <c r="B7819" s="186"/>
    </row>
    <row r="7820" spans="2:2" x14ac:dyDescent="0.2">
      <c r="B7820" s="186"/>
    </row>
    <row r="7821" spans="2:2" x14ac:dyDescent="0.2">
      <c r="B7821" s="186"/>
    </row>
    <row r="7822" spans="2:2" x14ac:dyDescent="0.2">
      <c r="B7822" s="186"/>
    </row>
    <row r="7823" spans="2:2" x14ac:dyDescent="0.2">
      <c r="B7823" s="186"/>
    </row>
    <row r="7824" spans="2:2" x14ac:dyDescent="0.2">
      <c r="B7824" s="186"/>
    </row>
    <row r="7825" spans="2:2" x14ac:dyDescent="0.2">
      <c r="B7825" s="186"/>
    </row>
    <row r="7826" spans="2:2" x14ac:dyDescent="0.2">
      <c r="B7826" s="186"/>
    </row>
    <row r="7827" spans="2:2" x14ac:dyDescent="0.2">
      <c r="B7827" s="186"/>
    </row>
    <row r="7828" spans="2:2" x14ac:dyDescent="0.2">
      <c r="B7828" s="186"/>
    </row>
    <row r="7829" spans="2:2" x14ac:dyDescent="0.2">
      <c r="B7829" s="186"/>
    </row>
    <row r="7830" spans="2:2" x14ac:dyDescent="0.2">
      <c r="B7830" s="186"/>
    </row>
    <row r="7831" spans="2:2" x14ac:dyDescent="0.2">
      <c r="B7831" s="186"/>
    </row>
    <row r="7832" spans="2:2" x14ac:dyDescent="0.2">
      <c r="B7832" s="186"/>
    </row>
    <row r="7833" spans="2:2" x14ac:dyDescent="0.2">
      <c r="B7833" s="186"/>
    </row>
    <row r="7834" spans="2:2" x14ac:dyDescent="0.2">
      <c r="B7834" s="186"/>
    </row>
    <row r="7835" spans="2:2" x14ac:dyDescent="0.2">
      <c r="B7835" s="186"/>
    </row>
    <row r="7836" spans="2:2" x14ac:dyDescent="0.2">
      <c r="B7836" s="186"/>
    </row>
    <row r="7837" spans="2:2" x14ac:dyDescent="0.2">
      <c r="B7837" s="186"/>
    </row>
    <row r="7838" spans="2:2" x14ac:dyDescent="0.2">
      <c r="B7838" s="186"/>
    </row>
    <row r="7839" spans="2:2" x14ac:dyDescent="0.2">
      <c r="B7839" s="186"/>
    </row>
    <row r="7840" spans="2:2" x14ac:dyDescent="0.2">
      <c r="B7840" s="186"/>
    </row>
    <row r="7841" spans="2:2" x14ac:dyDescent="0.2">
      <c r="B7841" s="186"/>
    </row>
    <row r="7842" spans="2:2" x14ac:dyDescent="0.2">
      <c r="B7842" s="186"/>
    </row>
    <row r="7843" spans="2:2" x14ac:dyDescent="0.2">
      <c r="B7843" s="186"/>
    </row>
    <row r="7844" spans="2:2" x14ac:dyDescent="0.2">
      <c r="B7844" s="186"/>
    </row>
    <row r="7845" spans="2:2" x14ac:dyDescent="0.2">
      <c r="B7845" s="186"/>
    </row>
    <row r="7846" spans="2:2" x14ac:dyDescent="0.2">
      <c r="B7846" s="186"/>
    </row>
    <row r="7847" spans="2:2" x14ac:dyDescent="0.2">
      <c r="B7847" s="186"/>
    </row>
    <row r="7848" spans="2:2" x14ac:dyDescent="0.2">
      <c r="B7848" s="186"/>
    </row>
    <row r="7849" spans="2:2" x14ac:dyDescent="0.2">
      <c r="B7849" s="186"/>
    </row>
    <row r="7850" spans="2:2" x14ac:dyDescent="0.2">
      <c r="B7850" s="186"/>
    </row>
    <row r="7851" spans="2:2" x14ac:dyDescent="0.2">
      <c r="B7851" s="186"/>
    </row>
    <row r="7852" spans="2:2" x14ac:dyDescent="0.2">
      <c r="B7852" s="186"/>
    </row>
    <row r="7853" spans="2:2" x14ac:dyDescent="0.2">
      <c r="B7853" s="186"/>
    </row>
    <row r="7854" spans="2:2" x14ac:dyDescent="0.2">
      <c r="B7854" s="186"/>
    </row>
    <row r="7855" spans="2:2" x14ac:dyDescent="0.2">
      <c r="B7855" s="186"/>
    </row>
    <row r="7856" spans="2:2" x14ac:dyDescent="0.2">
      <c r="B7856" s="186"/>
    </row>
    <row r="7857" spans="2:2" x14ac:dyDescent="0.2">
      <c r="B7857" s="186"/>
    </row>
    <row r="7858" spans="2:2" x14ac:dyDescent="0.2">
      <c r="B7858" s="186"/>
    </row>
    <row r="7859" spans="2:2" x14ac:dyDescent="0.2">
      <c r="B7859" s="186"/>
    </row>
    <row r="7860" spans="2:2" x14ac:dyDescent="0.2">
      <c r="B7860" s="186"/>
    </row>
    <row r="7861" spans="2:2" x14ac:dyDescent="0.2">
      <c r="B7861" s="186"/>
    </row>
    <row r="7862" spans="2:2" x14ac:dyDescent="0.2">
      <c r="B7862" s="186"/>
    </row>
    <row r="7863" spans="2:2" x14ac:dyDescent="0.2">
      <c r="B7863" s="186"/>
    </row>
    <row r="7864" spans="2:2" x14ac:dyDescent="0.2">
      <c r="B7864" s="186"/>
    </row>
    <row r="7865" spans="2:2" x14ac:dyDescent="0.2">
      <c r="B7865" s="186"/>
    </row>
    <row r="7866" spans="2:2" x14ac:dyDescent="0.2">
      <c r="B7866" s="186"/>
    </row>
    <row r="7867" spans="2:2" x14ac:dyDescent="0.2">
      <c r="B7867" s="186"/>
    </row>
    <row r="7868" spans="2:2" x14ac:dyDescent="0.2">
      <c r="B7868" s="186"/>
    </row>
    <row r="7869" spans="2:2" x14ac:dyDescent="0.2">
      <c r="B7869" s="186"/>
    </row>
    <row r="7870" spans="2:2" x14ac:dyDescent="0.2">
      <c r="B7870" s="186"/>
    </row>
    <row r="7871" spans="2:2" x14ac:dyDescent="0.2">
      <c r="B7871" s="186"/>
    </row>
    <row r="7872" spans="2:2" x14ac:dyDescent="0.2">
      <c r="B7872" s="186"/>
    </row>
    <row r="7873" spans="2:2" x14ac:dyDescent="0.2">
      <c r="B7873" s="186"/>
    </row>
    <row r="7874" spans="2:2" x14ac:dyDescent="0.2">
      <c r="B7874" s="186"/>
    </row>
    <row r="7875" spans="2:2" x14ac:dyDescent="0.2">
      <c r="B7875" s="186"/>
    </row>
    <row r="7876" spans="2:2" x14ac:dyDescent="0.2">
      <c r="B7876" s="186"/>
    </row>
    <row r="7877" spans="2:2" x14ac:dyDescent="0.2">
      <c r="B7877" s="186"/>
    </row>
    <row r="7878" spans="2:2" x14ac:dyDescent="0.2">
      <c r="B7878" s="186"/>
    </row>
    <row r="7879" spans="2:2" x14ac:dyDescent="0.2">
      <c r="B7879" s="186"/>
    </row>
    <row r="7880" spans="2:2" x14ac:dyDescent="0.2">
      <c r="B7880" s="186"/>
    </row>
    <row r="7881" spans="2:2" x14ac:dyDescent="0.2">
      <c r="B7881" s="186"/>
    </row>
    <row r="7882" spans="2:2" x14ac:dyDescent="0.2">
      <c r="B7882" s="186"/>
    </row>
    <row r="7883" spans="2:2" x14ac:dyDescent="0.2">
      <c r="B7883" s="186"/>
    </row>
    <row r="7884" spans="2:2" x14ac:dyDescent="0.2">
      <c r="B7884" s="186"/>
    </row>
    <row r="7885" spans="2:2" x14ac:dyDescent="0.2">
      <c r="B7885" s="186"/>
    </row>
    <row r="7886" spans="2:2" x14ac:dyDescent="0.2">
      <c r="B7886" s="186"/>
    </row>
    <row r="7887" spans="2:2" x14ac:dyDescent="0.2">
      <c r="B7887" s="186"/>
    </row>
    <row r="7888" spans="2:2" x14ac:dyDescent="0.2">
      <c r="B7888" s="186"/>
    </row>
    <row r="7889" spans="2:2" x14ac:dyDescent="0.2">
      <c r="B7889" s="186"/>
    </row>
    <row r="7890" spans="2:2" x14ac:dyDescent="0.2">
      <c r="B7890" s="186"/>
    </row>
    <row r="7891" spans="2:2" x14ac:dyDescent="0.2">
      <c r="B7891" s="186"/>
    </row>
    <row r="7892" spans="2:2" x14ac:dyDescent="0.2">
      <c r="B7892" s="186"/>
    </row>
    <row r="7893" spans="2:2" x14ac:dyDescent="0.2">
      <c r="B7893" s="186"/>
    </row>
    <row r="7894" spans="2:2" x14ac:dyDescent="0.2">
      <c r="B7894" s="186"/>
    </row>
    <row r="7895" spans="2:2" x14ac:dyDescent="0.2">
      <c r="B7895" s="186"/>
    </row>
    <row r="7896" spans="2:2" x14ac:dyDescent="0.2">
      <c r="B7896" s="186"/>
    </row>
    <row r="7897" spans="2:2" x14ac:dyDescent="0.2">
      <c r="B7897" s="186"/>
    </row>
    <row r="7898" spans="2:2" x14ac:dyDescent="0.2">
      <c r="B7898" s="186"/>
    </row>
    <row r="7899" spans="2:2" x14ac:dyDescent="0.2">
      <c r="B7899" s="186"/>
    </row>
    <row r="7900" spans="2:2" x14ac:dyDescent="0.2">
      <c r="B7900" s="186"/>
    </row>
    <row r="7901" spans="2:2" x14ac:dyDescent="0.2">
      <c r="B7901" s="186"/>
    </row>
    <row r="7902" spans="2:2" x14ac:dyDescent="0.2">
      <c r="B7902" s="186"/>
    </row>
    <row r="7903" spans="2:2" x14ac:dyDescent="0.2">
      <c r="B7903" s="186"/>
    </row>
    <row r="7904" spans="2:2" x14ac:dyDescent="0.2">
      <c r="B7904" s="186"/>
    </row>
    <row r="7905" spans="2:2" x14ac:dyDescent="0.2">
      <c r="B7905" s="186"/>
    </row>
    <row r="7906" spans="2:2" x14ac:dyDescent="0.2">
      <c r="B7906" s="186"/>
    </row>
    <row r="7907" spans="2:2" x14ac:dyDescent="0.2">
      <c r="B7907" s="186"/>
    </row>
    <row r="7908" spans="2:2" x14ac:dyDescent="0.2">
      <c r="B7908" s="186"/>
    </row>
    <row r="7909" spans="2:2" x14ac:dyDescent="0.2">
      <c r="B7909" s="186"/>
    </row>
    <row r="7910" spans="2:2" x14ac:dyDescent="0.2">
      <c r="B7910" s="186"/>
    </row>
    <row r="7911" spans="2:2" x14ac:dyDescent="0.2">
      <c r="B7911" s="186"/>
    </row>
    <row r="7912" spans="2:2" x14ac:dyDescent="0.2">
      <c r="B7912" s="186"/>
    </row>
    <row r="7913" spans="2:2" x14ac:dyDescent="0.2">
      <c r="B7913" s="186"/>
    </row>
    <row r="7914" spans="2:2" x14ac:dyDescent="0.2">
      <c r="B7914" s="186"/>
    </row>
    <row r="7915" spans="2:2" x14ac:dyDescent="0.2">
      <c r="B7915" s="186"/>
    </row>
    <row r="7916" spans="2:2" x14ac:dyDescent="0.2">
      <c r="B7916" s="186"/>
    </row>
    <row r="7917" spans="2:2" x14ac:dyDescent="0.2">
      <c r="B7917" s="186"/>
    </row>
    <row r="7918" spans="2:2" x14ac:dyDescent="0.2">
      <c r="B7918" s="186"/>
    </row>
    <row r="7919" spans="2:2" x14ac:dyDescent="0.2">
      <c r="B7919" s="186"/>
    </row>
    <row r="7920" spans="2:2" x14ac:dyDescent="0.2">
      <c r="B7920" s="186"/>
    </row>
    <row r="7921" spans="2:2" x14ac:dyDescent="0.2">
      <c r="B7921" s="186"/>
    </row>
    <row r="7922" spans="2:2" x14ac:dyDescent="0.2">
      <c r="B7922" s="186"/>
    </row>
    <row r="7923" spans="2:2" x14ac:dyDescent="0.2">
      <c r="B7923" s="186"/>
    </row>
    <row r="7924" spans="2:2" x14ac:dyDescent="0.2">
      <c r="B7924" s="186"/>
    </row>
    <row r="7925" spans="2:2" x14ac:dyDescent="0.2">
      <c r="B7925" s="186"/>
    </row>
    <row r="7926" spans="2:2" x14ac:dyDescent="0.2">
      <c r="B7926" s="186"/>
    </row>
    <row r="7927" spans="2:2" x14ac:dyDescent="0.2">
      <c r="B7927" s="186"/>
    </row>
    <row r="7928" spans="2:2" x14ac:dyDescent="0.2">
      <c r="B7928" s="186"/>
    </row>
    <row r="7929" spans="2:2" x14ac:dyDescent="0.2">
      <c r="B7929" s="186"/>
    </row>
    <row r="7930" spans="2:2" x14ac:dyDescent="0.2">
      <c r="B7930" s="186"/>
    </row>
    <row r="7931" spans="2:2" x14ac:dyDescent="0.2">
      <c r="B7931" s="186"/>
    </row>
    <row r="7932" spans="2:2" x14ac:dyDescent="0.2">
      <c r="B7932" s="186"/>
    </row>
    <row r="7933" spans="2:2" x14ac:dyDescent="0.2">
      <c r="B7933" s="186"/>
    </row>
    <row r="7934" spans="2:2" x14ac:dyDescent="0.2">
      <c r="B7934" s="186"/>
    </row>
    <row r="7935" spans="2:2" x14ac:dyDescent="0.2">
      <c r="B7935" s="186"/>
    </row>
    <row r="7936" spans="2:2" x14ac:dyDescent="0.2">
      <c r="B7936" s="186"/>
    </row>
    <row r="7937" spans="2:2" x14ac:dyDescent="0.2">
      <c r="B7937" s="186"/>
    </row>
    <row r="7938" spans="2:2" x14ac:dyDescent="0.2">
      <c r="B7938" s="186"/>
    </row>
    <row r="7939" spans="2:2" x14ac:dyDescent="0.2">
      <c r="B7939" s="186"/>
    </row>
    <row r="7940" spans="2:2" x14ac:dyDescent="0.2">
      <c r="B7940" s="186"/>
    </row>
    <row r="7941" spans="2:2" x14ac:dyDescent="0.2">
      <c r="B7941" s="186"/>
    </row>
    <row r="7942" spans="2:2" x14ac:dyDescent="0.2">
      <c r="B7942" s="186"/>
    </row>
    <row r="7943" spans="2:2" x14ac:dyDescent="0.2">
      <c r="B7943" s="186"/>
    </row>
    <row r="7944" spans="2:2" x14ac:dyDescent="0.2">
      <c r="B7944" s="186"/>
    </row>
    <row r="7945" spans="2:2" x14ac:dyDescent="0.2">
      <c r="B7945" s="186"/>
    </row>
    <row r="7946" spans="2:2" x14ac:dyDescent="0.2">
      <c r="B7946" s="186"/>
    </row>
    <row r="7947" spans="2:2" x14ac:dyDescent="0.2">
      <c r="B7947" s="186"/>
    </row>
    <row r="7948" spans="2:2" x14ac:dyDescent="0.2">
      <c r="B7948" s="186"/>
    </row>
    <row r="7949" spans="2:2" x14ac:dyDescent="0.2">
      <c r="B7949" s="186"/>
    </row>
    <row r="7950" spans="2:2" x14ac:dyDescent="0.2">
      <c r="B7950" s="186"/>
    </row>
    <row r="7951" spans="2:2" x14ac:dyDescent="0.2">
      <c r="B7951" s="186"/>
    </row>
    <row r="7952" spans="2:2" x14ac:dyDescent="0.2">
      <c r="B7952" s="186"/>
    </row>
    <row r="7953" spans="2:2" x14ac:dyDescent="0.2">
      <c r="B7953" s="186"/>
    </row>
    <row r="7954" spans="2:2" x14ac:dyDescent="0.2">
      <c r="B7954" s="186"/>
    </row>
    <row r="7955" spans="2:2" x14ac:dyDescent="0.2">
      <c r="B7955" s="186"/>
    </row>
    <row r="7956" spans="2:2" x14ac:dyDescent="0.2">
      <c r="B7956" s="186"/>
    </row>
    <row r="7957" spans="2:2" x14ac:dyDescent="0.2">
      <c r="B7957" s="186"/>
    </row>
    <row r="7958" spans="2:2" x14ac:dyDescent="0.2">
      <c r="B7958" s="186"/>
    </row>
    <row r="7959" spans="2:2" x14ac:dyDescent="0.2">
      <c r="B7959" s="186"/>
    </row>
    <row r="7960" spans="2:2" x14ac:dyDescent="0.2">
      <c r="B7960" s="186"/>
    </row>
    <row r="7961" spans="2:2" x14ac:dyDescent="0.2">
      <c r="B7961" s="186"/>
    </row>
    <row r="7962" spans="2:2" x14ac:dyDescent="0.2">
      <c r="B7962" s="186"/>
    </row>
    <row r="7963" spans="2:2" x14ac:dyDescent="0.2">
      <c r="B7963" s="186"/>
    </row>
    <row r="7964" spans="2:2" x14ac:dyDescent="0.2">
      <c r="B7964" s="186"/>
    </row>
    <row r="7965" spans="2:2" x14ac:dyDescent="0.2">
      <c r="B7965" s="186"/>
    </row>
    <row r="7966" spans="2:2" x14ac:dyDescent="0.2">
      <c r="B7966" s="186"/>
    </row>
    <row r="7967" spans="2:2" x14ac:dyDescent="0.2">
      <c r="B7967" s="186"/>
    </row>
    <row r="7968" spans="2:2" x14ac:dyDescent="0.2">
      <c r="B7968" s="186"/>
    </row>
    <row r="7969" spans="2:2" x14ac:dyDescent="0.2">
      <c r="B7969" s="186"/>
    </row>
    <row r="7970" spans="2:2" x14ac:dyDescent="0.2">
      <c r="B7970" s="186"/>
    </row>
    <row r="7971" spans="2:2" x14ac:dyDescent="0.2">
      <c r="B7971" s="186"/>
    </row>
    <row r="7972" spans="2:2" x14ac:dyDescent="0.2">
      <c r="B7972" s="186"/>
    </row>
    <row r="7973" spans="2:2" x14ac:dyDescent="0.2">
      <c r="B7973" s="186"/>
    </row>
    <row r="7974" spans="2:2" x14ac:dyDescent="0.2">
      <c r="B7974" s="186"/>
    </row>
    <row r="7975" spans="2:2" x14ac:dyDescent="0.2">
      <c r="B7975" s="186"/>
    </row>
    <row r="7976" spans="2:2" x14ac:dyDescent="0.2">
      <c r="B7976" s="186"/>
    </row>
    <row r="7977" spans="2:2" x14ac:dyDescent="0.2">
      <c r="B7977" s="186"/>
    </row>
    <row r="7978" spans="2:2" x14ac:dyDescent="0.2">
      <c r="B7978" s="186"/>
    </row>
    <row r="7979" spans="2:2" x14ac:dyDescent="0.2">
      <c r="B7979" s="186"/>
    </row>
    <row r="7980" spans="2:2" x14ac:dyDescent="0.2">
      <c r="B7980" s="186"/>
    </row>
    <row r="7981" spans="2:2" x14ac:dyDescent="0.2">
      <c r="B7981" s="186"/>
    </row>
    <row r="7982" spans="2:2" x14ac:dyDescent="0.2">
      <c r="B7982" s="186"/>
    </row>
    <row r="7983" spans="2:2" x14ac:dyDescent="0.2">
      <c r="B7983" s="186"/>
    </row>
    <row r="7984" spans="2:2" x14ac:dyDescent="0.2">
      <c r="B7984" s="186"/>
    </row>
    <row r="7985" spans="2:2" x14ac:dyDescent="0.2">
      <c r="B7985" s="186"/>
    </row>
    <row r="7986" spans="2:2" x14ac:dyDescent="0.2">
      <c r="B7986" s="186"/>
    </row>
    <row r="7987" spans="2:2" x14ac:dyDescent="0.2">
      <c r="B7987" s="186"/>
    </row>
    <row r="7988" spans="2:2" x14ac:dyDescent="0.2">
      <c r="B7988" s="186"/>
    </row>
    <row r="7989" spans="2:2" x14ac:dyDescent="0.2">
      <c r="B7989" s="186"/>
    </row>
    <row r="7990" spans="2:2" x14ac:dyDescent="0.2">
      <c r="B7990" s="186"/>
    </row>
    <row r="7991" spans="2:2" x14ac:dyDescent="0.2">
      <c r="B7991" s="186"/>
    </row>
    <row r="7992" spans="2:2" x14ac:dyDescent="0.2">
      <c r="B7992" s="186"/>
    </row>
    <row r="7993" spans="2:2" x14ac:dyDescent="0.2">
      <c r="B7993" s="186"/>
    </row>
    <row r="7994" spans="2:2" x14ac:dyDescent="0.2">
      <c r="B7994" s="186"/>
    </row>
    <row r="7995" spans="2:2" x14ac:dyDescent="0.2">
      <c r="B7995" s="186"/>
    </row>
    <row r="7996" spans="2:2" x14ac:dyDescent="0.2">
      <c r="B7996" s="186"/>
    </row>
    <row r="7997" spans="2:2" x14ac:dyDescent="0.2">
      <c r="B7997" s="186"/>
    </row>
    <row r="7998" spans="2:2" x14ac:dyDescent="0.2">
      <c r="B7998" s="186"/>
    </row>
    <row r="7999" spans="2:2" x14ac:dyDescent="0.2">
      <c r="B7999" s="186"/>
    </row>
    <row r="8000" spans="2:2" x14ac:dyDescent="0.2">
      <c r="B8000" s="186"/>
    </row>
    <row r="8001" spans="2:2" x14ac:dyDescent="0.2">
      <c r="B8001" s="186"/>
    </row>
    <row r="8002" spans="2:2" x14ac:dyDescent="0.2">
      <c r="B8002" s="186"/>
    </row>
    <row r="8003" spans="2:2" x14ac:dyDescent="0.2">
      <c r="B8003" s="186"/>
    </row>
    <row r="8004" spans="2:2" x14ac:dyDescent="0.2">
      <c r="B8004" s="186"/>
    </row>
    <row r="8005" spans="2:2" x14ac:dyDescent="0.2">
      <c r="B8005" s="186"/>
    </row>
    <row r="8006" spans="2:2" x14ac:dyDescent="0.2">
      <c r="B8006" s="186"/>
    </row>
    <row r="8007" spans="2:2" x14ac:dyDescent="0.2">
      <c r="B8007" s="186"/>
    </row>
    <row r="8008" spans="2:2" x14ac:dyDescent="0.2">
      <c r="B8008" s="186"/>
    </row>
    <row r="8009" spans="2:2" x14ac:dyDescent="0.2">
      <c r="B8009" s="186"/>
    </row>
    <row r="8010" spans="2:2" x14ac:dyDescent="0.2">
      <c r="B8010" s="186"/>
    </row>
    <row r="8011" spans="2:2" x14ac:dyDescent="0.2">
      <c r="B8011" s="186"/>
    </row>
    <row r="8012" spans="2:2" x14ac:dyDescent="0.2">
      <c r="B8012" s="186"/>
    </row>
    <row r="8013" spans="2:2" x14ac:dyDescent="0.2">
      <c r="B8013" s="186"/>
    </row>
    <row r="8014" spans="2:2" x14ac:dyDescent="0.2">
      <c r="B8014" s="186"/>
    </row>
    <row r="8015" spans="2:2" x14ac:dyDescent="0.2">
      <c r="B8015" s="186"/>
    </row>
    <row r="8016" spans="2:2" x14ac:dyDescent="0.2">
      <c r="B8016" s="186"/>
    </row>
    <row r="8017" spans="2:2" x14ac:dyDescent="0.2">
      <c r="B8017" s="186"/>
    </row>
    <row r="8018" spans="2:2" x14ac:dyDescent="0.2">
      <c r="B8018" s="186"/>
    </row>
    <row r="8019" spans="2:2" x14ac:dyDescent="0.2">
      <c r="B8019" s="186"/>
    </row>
    <row r="8020" spans="2:2" x14ac:dyDescent="0.2">
      <c r="B8020" s="186"/>
    </row>
    <row r="8021" spans="2:2" x14ac:dyDescent="0.2">
      <c r="B8021" s="186"/>
    </row>
    <row r="8022" spans="2:2" x14ac:dyDescent="0.2">
      <c r="B8022" s="186"/>
    </row>
    <row r="8023" spans="2:2" x14ac:dyDescent="0.2">
      <c r="B8023" s="186"/>
    </row>
    <row r="8024" spans="2:2" x14ac:dyDescent="0.2">
      <c r="B8024" s="186"/>
    </row>
    <row r="8025" spans="2:2" x14ac:dyDescent="0.2">
      <c r="B8025" s="186"/>
    </row>
    <row r="8026" spans="2:2" x14ac:dyDescent="0.2">
      <c r="B8026" s="186"/>
    </row>
    <row r="8027" spans="2:2" x14ac:dyDescent="0.2">
      <c r="B8027" s="186"/>
    </row>
    <row r="8028" spans="2:2" x14ac:dyDescent="0.2">
      <c r="B8028" s="186"/>
    </row>
    <row r="8029" spans="2:2" x14ac:dyDescent="0.2">
      <c r="B8029" s="186"/>
    </row>
    <row r="8030" spans="2:2" x14ac:dyDescent="0.2">
      <c r="B8030" s="186"/>
    </row>
    <row r="8031" spans="2:2" x14ac:dyDescent="0.2">
      <c r="B8031" s="186"/>
    </row>
    <row r="8032" spans="2:2" x14ac:dyDescent="0.2">
      <c r="B8032" s="186"/>
    </row>
    <row r="8033" spans="2:2" x14ac:dyDescent="0.2">
      <c r="B8033" s="186"/>
    </row>
    <row r="8034" spans="2:2" x14ac:dyDescent="0.2">
      <c r="B8034" s="186"/>
    </row>
    <row r="8035" spans="2:2" x14ac:dyDescent="0.2">
      <c r="B8035" s="186"/>
    </row>
    <row r="8036" spans="2:2" x14ac:dyDescent="0.2">
      <c r="B8036" s="186"/>
    </row>
    <row r="8037" spans="2:2" x14ac:dyDescent="0.2">
      <c r="B8037" s="186"/>
    </row>
    <row r="8038" spans="2:2" x14ac:dyDescent="0.2">
      <c r="B8038" s="186"/>
    </row>
    <row r="8039" spans="2:2" x14ac:dyDescent="0.2">
      <c r="B8039" s="186"/>
    </row>
    <row r="8040" spans="2:2" x14ac:dyDescent="0.2">
      <c r="B8040" s="186"/>
    </row>
    <row r="8041" spans="2:2" x14ac:dyDescent="0.2">
      <c r="B8041" s="186"/>
    </row>
    <row r="8042" spans="2:2" x14ac:dyDescent="0.2">
      <c r="B8042" s="186"/>
    </row>
    <row r="8043" spans="2:2" x14ac:dyDescent="0.2">
      <c r="B8043" s="186"/>
    </row>
    <row r="8044" spans="2:2" x14ac:dyDescent="0.2">
      <c r="B8044" s="186"/>
    </row>
    <row r="8045" spans="2:2" x14ac:dyDescent="0.2">
      <c r="B8045" s="186"/>
    </row>
    <row r="8046" spans="2:2" x14ac:dyDescent="0.2">
      <c r="B8046" s="186"/>
    </row>
    <row r="8047" spans="2:2" x14ac:dyDescent="0.2">
      <c r="B8047" s="186"/>
    </row>
    <row r="8048" spans="2:2" x14ac:dyDescent="0.2">
      <c r="B8048" s="186"/>
    </row>
    <row r="8049" spans="2:2" x14ac:dyDescent="0.2">
      <c r="B8049" s="186"/>
    </row>
    <row r="8050" spans="2:2" x14ac:dyDescent="0.2">
      <c r="B8050" s="186"/>
    </row>
    <row r="8051" spans="2:2" x14ac:dyDescent="0.2">
      <c r="B8051" s="186"/>
    </row>
    <row r="8052" spans="2:2" x14ac:dyDescent="0.2">
      <c r="B8052" s="186"/>
    </row>
    <row r="8053" spans="2:2" x14ac:dyDescent="0.2">
      <c r="B8053" s="186"/>
    </row>
    <row r="8054" spans="2:2" x14ac:dyDescent="0.2">
      <c r="B8054" s="186"/>
    </row>
    <row r="8055" spans="2:2" x14ac:dyDescent="0.2">
      <c r="B8055" s="186"/>
    </row>
    <row r="8056" spans="2:2" x14ac:dyDescent="0.2">
      <c r="B8056" s="186"/>
    </row>
    <row r="8057" spans="2:2" x14ac:dyDescent="0.2">
      <c r="B8057" s="186"/>
    </row>
    <row r="8058" spans="2:2" x14ac:dyDescent="0.2">
      <c r="B8058" s="186"/>
    </row>
    <row r="8059" spans="2:2" x14ac:dyDescent="0.2">
      <c r="B8059" s="186"/>
    </row>
    <row r="8060" spans="2:2" x14ac:dyDescent="0.2">
      <c r="B8060" s="186"/>
    </row>
    <row r="8061" spans="2:2" x14ac:dyDescent="0.2">
      <c r="B8061" s="186"/>
    </row>
    <row r="8062" spans="2:2" x14ac:dyDescent="0.2">
      <c r="B8062" s="186"/>
    </row>
    <row r="8063" spans="2:2" x14ac:dyDescent="0.2">
      <c r="B8063" s="186"/>
    </row>
    <row r="8064" spans="2:2" x14ac:dyDescent="0.2">
      <c r="B8064" s="186"/>
    </row>
    <row r="8065" spans="2:2" x14ac:dyDescent="0.2">
      <c r="B8065" s="186"/>
    </row>
    <row r="8066" spans="2:2" x14ac:dyDescent="0.2">
      <c r="B8066" s="186"/>
    </row>
    <row r="8067" spans="2:2" x14ac:dyDescent="0.2">
      <c r="B8067" s="186"/>
    </row>
    <row r="8068" spans="2:2" x14ac:dyDescent="0.2">
      <c r="B8068" s="186"/>
    </row>
    <row r="8069" spans="2:2" x14ac:dyDescent="0.2">
      <c r="B8069" s="186"/>
    </row>
    <row r="8070" spans="2:2" x14ac:dyDescent="0.2">
      <c r="B8070" s="186"/>
    </row>
    <row r="8071" spans="2:2" x14ac:dyDescent="0.2">
      <c r="B8071" s="186"/>
    </row>
    <row r="8072" spans="2:2" x14ac:dyDescent="0.2">
      <c r="B8072" s="186"/>
    </row>
    <row r="8073" spans="2:2" x14ac:dyDescent="0.2">
      <c r="B8073" s="186"/>
    </row>
    <row r="8074" spans="2:2" x14ac:dyDescent="0.2">
      <c r="B8074" s="186"/>
    </row>
    <row r="8075" spans="2:2" x14ac:dyDescent="0.2">
      <c r="B8075" s="186"/>
    </row>
    <row r="8076" spans="2:2" x14ac:dyDescent="0.2">
      <c r="B8076" s="186"/>
    </row>
    <row r="8077" spans="2:2" x14ac:dyDescent="0.2">
      <c r="B8077" s="186"/>
    </row>
    <row r="8078" spans="2:2" x14ac:dyDescent="0.2">
      <c r="B8078" s="186"/>
    </row>
    <row r="8079" spans="2:2" x14ac:dyDescent="0.2">
      <c r="B8079" s="186"/>
    </row>
    <row r="8080" spans="2:2" x14ac:dyDescent="0.2">
      <c r="B8080" s="186"/>
    </row>
    <row r="8081" spans="2:2" x14ac:dyDescent="0.2">
      <c r="B8081" s="186"/>
    </row>
    <row r="8082" spans="2:2" x14ac:dyDescent="0.2">
      <c r="B8082" s="186"/>
    </row>
    <row r="8083" spans="2:2" x14ac:dyDescent="0.2">
      <c r="B8083" s="186"/>
    </row>
    <row r="8084" spans="2:2" x14ac:dyDescent="0.2">
      <c r="B8084" s="186"/>
    </row>
    <row r="8085" spans="2:2" x14ac:dyDescent="0.2">
      <c r="B8085" s="186"/>
    </row>
    <row r="8086" spans="2:2" x14ac:dyDescent="0.2">
      <c r="B8086" s="186"/>
    </row>
    <row r="8087" spans="2:2" x14ac:dyDescent="0.2">
      <c r="B8087" s="186"/>
    </row>
    <row r="8088" spans="2:2" x14ac:dyDescent="0.2">
      <c r="B8088" s="186"/>
    </row>
    <row r="8089" spans="2:2" x14ac:dyDescent="0.2">
      <c r="B8089" s="186"/>
    </row>
    <row r="8090" spans="2:2" x14ac:dyDescent="0.2">
      <c r="B8090" s="186"/>
    </row>
    <row r="8091" spans="2:2" x14ac:dyDescent="0.2">
      <c r="B8091" s="186"/>
    </row>
    <row r="8092" spans="2:2" x14ac:dyDescent="0.2">
      <c r="B8092" s="186"/>
    </row>
    <row r="8093" spans="2:2" x14ac:dyDescent="0.2">
      <c r="B8093" s="186"/>
    </row>
    <row r="8094" spans="2:2" x14ac:dyDescent="0.2">
      <c r="B8094" s="186"/>
    </row>
    <row r="8095" spans="2:2" x14ac:dyDescent="0.2">
      <c r="B8095" s="186"/>
    </row>
    <row r="8096" spans="2:2" x14ac:dyDescent="0.2">
      <c r="B8096" s="186"/>
    </row>
    <row r="8097" spans="2:2" x14ac:dyDescent="0.2">
      <c r="B8097" s="186"/>
    </row>
    <row r="8098" spans="2:2" x14ac:dyDescent="0.2">
      <c r="B8098" s="186"/>
    </row>
    <row r="8099" spans="2:2" x14ac:dyDescent="0.2">
      <c r="B8099" s="186"/>
    </row>
    <row r="8100" spans="2:2" x14ac:dyDescent="0.2">
      <c r="B8100" s="186"/>
    </row>
    <row r="8101" spans="2:2" x14ac:dyDescent="0.2">
      <c r="B8101" s="186"/>
    </row>
    <row r="8102" spans="2:2" x14ac:dyDescent="0.2">
      <c r="B8102" s="186"/>
    </row>
    <row r="8103" spans="2:2" x14ac:dyDescent="0.2">
      <c r="B8103" s="186"/>
    </row>
    <row r="8104" spans="2:2" x14ac:dyDescent="0.2">
      <c r="B8104" s="186"/>
    </row>
    <row r="8105" spans="2:2" x14ac:dyDescent="0.2">
      <c r="B8105" s="186"/>
    </row>
    <row r="8106" spans="2:2" x14ac:dyDescent="0.2">
      <c r="B8106" s="186"/>
    </row>
    <row r="8107" spans="2:2" x14ac:dyDescent="0.2">
      <c r="B8107" s="186"/>
    </row>
    <row r="8108" spans="2:2" x14ac:dyDescent="0.2">
      <c r="B8108" s="186"/>
    </row>
    <row r="8109" spans="2:2" x14ac:dyDescent="0.2">
      <c r="B8109" s="186"/>
    </row>
    <row r="8110" spans="2:2" x14ac:dyDescent="0.2">
      <c r="B8110" s="186"/>
    </row>
    <row r="8111" spans="2:2" x14ac:dyDescent="0.2">
      <c r="B8111" s="186"/>
    </row>
    <row r="8112" spans="2:2" x14ac:dyDescent="0.2">
      <c r="B8112" s="186"/>
    </row>
    <row r="8113" spans="2:2" x14ac:dyDescent="0.2">
      <c r="B8113" s="186"/>
    </row>
    <row r="8114" spans="2:2" x14ac:dyDescent="0.2">
      <c r="B8114" s="186"/>
    </row>
    <row r="8115" spans="2:2" x14ac:dyDescent="0.2">
      <c r="B8115" s="186"/>
    </row>
    <row r="8116" spans="2:2" x14ac:dyDescent="0.2">
      <c r="B8116" s="186"/>
    </row>
    <row r="8117" spans="2:2" x14ac:dyDescent="0.2">
      <c r="B8117" s="186"/>
    </row>
    <row r="8118" spans="2:2" x14ac:dyDescent="0.2">
      <c r="B8118" s="186"/>
    </row>
    <row r="8119" spans="2:2" x14ac:dyDescent="0.2">
      <c r="B8119" s="186"/>
    </row>
    <row r="8120" spans="2:2" x14ac:dyDescent="0.2">
      <c r="B8120" s="186"/>
    </row>
    <row r="8121" spans="2:2" x14ac:dyDescent="0.2">
      <c r="B8121" s="186"/>
    </row>
    <row r="8122" spans="2:2" x14ac:dyDescent="0.2">
      <c r="B8122" s="186"/>
    </row>
    <row r="8123" spans="2:2" x14ac:dyDescent="0.2">
      <c r="B8123" s="186"/>
    </row>
    <row r="8124" spans="2:2" x14ac:dyDescent="0.2">
      <c r="B8124" s="186"/>
    </row>
    <row r="8125" spans="2:2" x14ac:dyDescent="0.2">
      <c r="B8125" s="186"/>
    </row>
    <row r="8126" spans="2:2" x14ac:dyDescent="0.2">
      <c r="B8126" s="186"/>
    </row>
    <row r="8127" spans="2:2" x14ac:dyDescent="0.2">
      <c r="B8127" s="186"/>
    </row>
    <row r="8128" spans="2:2" x14ac:dyDescent="0.2">
      <c r="B8128" s="186"/>
    </row>
    <row r="8129" spans="2:2" x14ac:dyDescent="0.2">
      <c r="B8129" s="186"/>
    </row>
    <row r="8130" spans="2:2" x14ac:dyDescent="0.2">
      <c r="B8130" s="186"/>
    </row>
    <row r="8131" spans="2:2" x14ac:dyDescent="0.2">
      <c r="B8131" s="186"/>
    </row>
    <row r="8132" spans="2:2" x14ac:dyDescent="0.2">
      <c r="B8132" s="186"/>
    </row>
    <row r="8133" spans="2:2" x14ac:dyDescent="0.2">
      <c r="B8133" s="186"/>
    </row>
    <row r="8134" spans="2:2" x14ac:dyDescent="0.2">
      <c r="B8134" s="186"/>
    </row>
    <row r="8135" spans="2:2" x14ac:dyDescent="0.2">
      <c r="B8135" s="186"/>
    </row>
    <row r="8136" spans="2:2" x14ac:dyDescent="0.2">
      <c r="B8136" s="186"/>
    </row>
    <row r="8137" spans="2:2" x14ac:dyDescent="0.2">
      <c r="B8137" s="186"/>
    </row>
    <row r="8138" spans="2:2" x14ac:dyDescent="0.2">
      <c r="B8138" s="186"/>
    </row>
    <row r="8139" spans="2:2" x14ac:dyDescent="0.2">
      <c r="B8139" s="186"/>
    </row>
    <row r="8140" spans="2:2" x14ac:dyDescent="0.2">
      <c r="B8140" s="186"/>
    </row>
    <row r="8141" spans="2:2" x14ac:dyDescent="0.2">
      <c r="B8141" s="186"/>
    </row>
    <row r="8142" spans="2:2" x14ac:dyDescent="0.2">
      <c r="B8142" s="186"/>
    </row>
    <row r="8143" spans="2:2" x14ac:dyDescent="0.2">
      <c r="B8143" s="186"/>
    </row>
    <row r="8144" spans="2:2" x14ac:dyDescent="0.2">
      <c r="B8144" s="186"/>
    </row>
    <row r="8145" spans="2:2" x14ac:dyDescent="0.2">
      <c r="B8145" s="186"/>
    </row>
    <row r="8146" spans="2:2" x14ac:dyDescent="0.2">
      <c r="B8146" s="186"/>
    </row>
    <row r="8147" spans="2:2" x14ac:dyDescent="0.2">
      <c r="B8147" s="186"/>
    </row>
    <row r="8148" spans="2:2" x14ac:dyDescent="0.2">
      <c r="B8148" s="186"/>
    </row>
    <row r="8149" spans="2:2" x14ac:dyDescent="0.2">
      <c r="B8149" s="186"/>
    </row>
    <row r="8150" spans="2:2" x14ac:dyDescent="0.2">
      <c r="B8150" s="186"/>
    </row>
    <row r="8151" spans="2:2" x14ac:dyDescent="0.2">
      <c r="B8151" s="186"/>
    </row>
    <row r="8152" spans="2:2" x14ac:dyDescent="0.2">
      <c r="B8152" s="186"/>
    </row>
    <row r="8153" spans="2:2" x14ac:dyDescent="0.2">
      <c r="B8153" s="186"/>
    </row>
    <row r="8154" spans="2:2" x14ac:dyDescent="0.2">
      <c r="B8154" s="186"/>
    </row>
    <row r="8155" spans="2:2" x14ac:dyDescent="0.2">
      <c r="B8155" s="186"/>
    </row>
    <row r="8156" spans="2:2" x14ac:dyDescent="0.2">
      <c r="B8156" s="186"/>
    </row>
    <row r="8157" spans="2:2" x14ac:dyDescent="0.2">
      <c r="B8157" s="186"/>
    </row>
    <row r="8158" spans="2:2" x14ac:dyDescent="0.2">
      <c r="B8158" s="186"/>
    </row>
    <row r="8159" spans="2:2" x14ac:dyDescent="0.2">
      <c r="B8159" s="186"/>
    </row>
    <row r="8160" spans="2:2" x14ac:dyDescent="0.2">
      <c r="B8160" s="186"/>
    </row>
    <row r="8161" spans="2:2" x14ac:dyDescent="0.2">
      <c r="B8161" s="186"/>
    </row>
    <row r="8162" spans="2:2" x14ac:dyDescent="0.2">
      <c r="B8162" s="186"/>
    </row>
    <row r="8163" spans="2:2" x14ac:dyDescent="0.2">
      <c r="B8163" s="186"/>
    </row>
    <row r="8164" spans="2:2" x14ac:dyDescent="0.2">
      <c r="B8164" s="186"/>
    </row>
    <row r="8165" spans="2:2" x14ac:dyDescent="0.2">
      <c r="B8165" s="186"/>
    </row>
    <row r="8166" spans="2:2" x14ac:dyDescent="0.2">
      <c r="B8166" s="186"/>
    </row>
    <row r="8167" spans="2:2" x14ac:dyDescent="0.2">
      <c r="B8167" s="186"/>
    </row>
    <row r="8168" spans="2:2" x14ac:dyDescent="0.2">
      <c r="B8168" s="186"/>
    </row>
    <row r="8169" spans="2:2" x14ac:dyDescent="0.2">
      <c r="B8169" s="186"/>
    </row>
    <row r="8170" spans="2:2" x14ac:dyDescent="0.2">
      <c r="B8170" s="186"/>
    </row>
    <row r="8171" spans="2:2" x14ac:dyDescent="0.2">
      <c r="B8171" s="186"/>
    </row>
    <row r="8172" spans="2:2" x14ac:dyDescent="0.2">
      <c r="B8172" s="186"/>
    </row>
    <row r="8173" spans="2:2" x14ac:dyDescent="0.2">
      <c r="B8173" s="186"/>
    </row>
    <row r="8174" spans="2:2" x14ac:dyDescent="0.2">
      <c r="B8174" s="186"/>
    </row>
    <row r="8175" spans="2:2" x14ac:dyDescent="0.2">
      <c r="B8175" s="186"/>
    </row>
    <row r="8176" spans="2:2" x14ac:dyDescent="0.2">
      <c r="B8176" s="186"/>
    </row>
    <row r="8177" spans="2:2" x14ac:dyDescent="0.2">
      <c r="B8177" s="186"/>
    </row>
    <row r="8178" spans="2:2" x14ac:dyDescent="0.2">
      <c r="B8178" s="186"/>
    </row>
    <row r="8179" spans="2:2" x14ac:dyDescent="0.2">
      <c r="B8179" s="186"/>
    </row>
    <row r="8180" spans="2:2" x14ac:dyDescent="0.2">
      <c r="B8180" s="186"/>
    </row>
    <row r="8181" spans="2:2" x14ac:dyDescent="0.2">
      <c r="B8181" s="186"/>
    </row>
    <row r="8182" spans="2:2" x14ac:dyDescent="0.2">
      <c r="B8182" s="186"/>
    </row>
    <row r="8183" spans="2:2" x14ac:dyDescent="0.2">
      <c r="B8183" s="186"/>
    </row>
    <row r="8184" spans="2:2" x14ac:dyDescent="0.2">
      <c r="B8184" s="186"/>
    </row>
    <row r="8185" spans="2:2" x14ac:dyDescent="0.2">
      <c r="B8185" s="186"/>
    </row>
    <row r="8186" spans="2:2" x14ac:dyDescent="0.2">
      <c r="B8186" s="186"/>
    </row>
    <row r="8187" spans="2:2" x14ac:dyDescent="0.2">
      <c r="B8187" s="186"/>
    </row>
    <row r="8188" spans="2:2" x14ac:dyDescent="0.2">
      <c r="B8188" s="186"/>
    </row>
    <row r="8189" spans="2:2" x14ac:dyDescent="0.2">
      <c r="B8189" s="186"/>
    </row>
    <row r="8190" spans="2:2" x14ac:dyDescent="0.2">
      <c r="B8190" s="186"/>
    </row>
    <row r="8191" spans="2:2" x14ac:dyDescent="0.2">
      <c r="B8191" s="186"/>
    </row>
    <row r="8192" spans="2:2" x14ac:dyDescent="0.2">
      <c r="B8192" s="186"/>
    </row>
    <row r="8193" spans="2:2" x14ac:dyDescent="0.2">
      <c r="B8193" s="186"/>
    </row>
    <row r="8194" spans="2:2" x14ac:dyDescent="0.2">
      <c r="B8194" s="186"/>
    </row>
    <row r="8195" spans="2:2" x14ac:dyDescent="0.2">
      <c r="B8195" s="186"/>
    </row>
    <row r="8196" spans="2:2" x14ac:dyDescent="0.2">
      <c r="B8196" s="186"/>
    </row>
    <row r="8197" spans="2:2" x14ac:dyDescent="0.2">
      <c r="B8197" s="186"/>
    </row>
    <row r="8198" spans="2:2" x14ac:dyDescent="0.2">
      <c r="B8198" s="186"/>
    </row>
    <row r="8199" spans="2:2" x14ac:dyDescent="0.2">
      <c r="B8199" s="186"/>
    </row>
    <row r="8200" spans="2:2" x14ac:dyDescent="0.2">
      <c r="B8200" s="186"/>
    </row>
    <row r="8201" spans="2:2" x14ac:dyDescent="0.2">
      <c r="B8201" s="186"/>
    </row>
    <row r="8202" spans="2:2" x14ac:dyDescent="0.2">
      <c r="B8202" s="186"/>
    </row>
    <row r="8203" spans="2:2" x14ac:dyDescent="0.2">
      <c r="B8203" s="186"/>
    </row>
    <row r="8204" spans="2:2" x14ac:dyDescent="0.2">
      <c r="B8204" s="186"/>
    </row>
    <row r="8205" spans="2:2" x14ac:dyDescent="0.2">
      <c r="B8205" s="186"/>
    </row>
    <row r="8206" spans="2:2" x14ac:dyDescent="0.2">
      <c r="B8206" s="186"/>
    </row>
    <row r="8207" spans="2:2" x14ac:dyDescent="0.2">
      <c r="B8207" s="186"/>
    </row>
    <row r="8208" spans="2:2" x14ac:dyDescent="0.2">
      <c r="B8208" s="186"/>
    </row>
    <row r="8209" spans="2:2" x14ac:dyDescent="0.2">
      <c r="B8209" s="186"/>
    </row>
    <row r="8210" spans="2:2" x14ac:dyDescent="0.2">
      <c r="B8210" s="186"/>
    </row>
    <row r="8211" spans="2:2" x14ac:dyDescent="0.2">
      <c r="B8211" s="186"/>
    </row>
    <row r="8212" spans="2:2" x14ac:dyDescent="0.2">
      <c r="B8212" s="186"/>
    </row>
    <row r="8213" spans="2:2" x14ac:dyDescent="0.2">
      <c r="B8213" s="186"/>
    </row>
    <row r="8214" spans="2:2" x14ac:dyDescent="0.2">
      <c r="B8214" s="186"/>
    </row>
    <row r="8215" spans="2:2" x14ac:dyDescent="0.2">
      <c r="B8215" s="186"/>
    </row>
    <row r="8216" spans="2:2" x14ac:dyDescent="0.2">
      <c r="B8216" s="186"/>
    </row>
    <row r="8217" spans="2:2" x14ac:dyDescent="0.2">
      <c r="B8217" s="186"/>
    </row>
    <row r="8218" spans="2:2" x14ac:dyDescent="0.2">
      <c r="B8218" s="186"/>
    </row>
    <row r="8219" spans="2:2" x14ac:dyDescent="0.2">
      <c r="B8219" s="186"/>
    </row>
    <row r="8220" spans="2:2" x14ac:dyDescent="0.2">
      <c r="B8220" s="186"/>
    </row>
    <row r="8221" spans="2:2" x14ac:dyDescent="0.2">
      <c r="B8221" s="186"/>
    </row>
    <row r="8222" spans="2:2" x14ac:dyDescent="0.2">
      <c r="B8222" s="186"/>
    </row>
    <row r="8223" spans="2:2" x14ac:dyDescent="0.2">
      <c r="B8223" s="186"/>
    </row>
    <row r="8224" spans="2:2" x14ac:dyDescent="0.2">
      <c r="B8224" s="186"/>
    </row>
    <row r="8225" spans="2:2" x14ac:dyDescent="0.2">
      <c r="B8225" s="186"/>
    </row>
    <row r="8226" spans="2:2" x14ac:dyDescent="0.2">
      <c r="B8226" s="186"/>
    </row>
    <row r="8227" spans="2:2" x14ac:dyDescent="0.2">
      <c r="B8227" s="186"/>
    </row>
    <row r="8228" spans="2:2" x14ac:dyDescent="0.2">
      <c r="B8228" s="186"/>
    </row>
    <row r="8229" spans="2:2" x14ac:dyDescent="0.2">
      <c r="B8229" s="186"/>
    </row>
    <row r="8230" spans="2:2" x14ac:dyDescent="0.2">
      <c r="B8230" s="186"/>
    </row>
    <row r="8231" spans="2:2" x14ac:dyDescent="0.2">
      <c r="B8231" s="186"/>
    </row>
    <row r="8232" spans="2:2" x14ac:dyDescent="0.2">
      <c r="B8232" s="186"/>
    </row>
    <row r="8233" spans="2:2" x14ac:dyDescent="0.2">
      <c r="B8233" s="186"/>
    </row>
    <row r="8234" spans="2:2" x14ac:dyDescent="0.2">
      <c r="B8234" s="186"/>
    </row>
    <row r="8235" spans="2:2" x14ac:dyDescent="0.2">
      <c r="B8235" s="186"/>
    </row>
    <row r="8236" spans="2:2" x14ac:dyDescent="0.2">
      <c r="B8236" s="186"/>
    </row>
    <row r="8237" spans="2:2" x14ac:dyDescent="0.2">
      <c r="B8237" s="186"/>
    </row>
    <row r="8238" spans="2:2" x14ac:dyDescent="0.2">
      <c r="B8238" s="186"/>
    </row>
    <row r="8239" spans="2:2" x14ac:dyDescent="0.2">
      <c r="B8239" s="186"/>
    </row>
    <row r="8240" spans="2:2" x14ac:dyDescent="0.2">
      <c r="B8240" s="186"/>
    </row>
    <row r="8241" spans="2:2" x14ac:dyDescent="0.2">
      <c r="B8241" s="186"/>
    </row>
    <row r="8242" spans="2:2" x14ac:dyDescent="0.2">
      <c r="B8242" s="186"/>
    </row>
    <row r="8243" spans="2:2" x14ac:dyDescent="0.2">
      <c r="B8243" s="186"/>
    </row>
    <row r="8244" spans="2:2" x14ac:dyDescent="0.2">
      <c r="B8244" s="186"/>
    </row>
    <row r="8245" spans="2:2" x14ac:dyDescent="0.2">
      <c r="B8245" s="186"/>
    </row>
    <row r="8246" spans="2:2" x14ac:dyDescent="0.2">
      <c r="B8246" s="186"/>
    </row>
    <row r="8247" spans="2:2" x14ac:dyDescent="0.2">
      <c r="B8247" s="186"/>
    </row>
    <row r="8248" spans="2:2" x14ac:dyDescent="0.2">
      <c r="B8248" s="186"/>
    </row>
    <row r="8249" spans="2:2" x14ac:dyDescent="0.2">
      <c r="B8249" s="186"/>
    </row>
    <row r="8250" spans="2:2" x14ac:dyDescent="0.2">
      <c r="B8250" s="186"/>
    </row>
    <row r="8251" spans="2:2" x14ac:dyDescent="0.2">
      <c r="B8251" s="186"/>
    </row>
    <row r="8252" spans="2:2" x14ac:dyDescent="0.2">
      <c r="B8252" s="186"/>
    </row>
    <row r="8253" spans="2:2" x14ac:dyDescent="0.2">
      <c r="B8253" s="186"/>
    </row>
    <row r="8254" spans="2:2" x14ac:dyDescent="0.2">
      <c r="B8254" s="186"/>
    </row>
    <row r="8255" spans="2:2" x14ac:dyDescent="0.2">
      <c r="B8255" s="186"/>
    </row>
    <row r="8256" spans="2:2" x14ac:dyDescent="0.2">
      <c r="B8256" s="186"/>
    </row>
    <row r="8257" spans="2:2" x14ac:dyDescent="0.2">
      <c r="B8257" s="186"/>
    </row>
    <row r="8258" spans="2:2" x14ac:dyDescent="0.2">
      <c r="B8258" s="186"/>
    </row>
    <row r="8259" spans="2:2" x14ac:dyDescent="0.2">
      <c r="B8259" s="186"/>
    </row>
    <row r="8260" spans="2:2" x14ac:dyDescent="0.2">
      <c r="B8260" s="186"/>
    </row>
    <row r="8261" spans="2:2" x14ac:dyDescent="0.2">
      <c r="B8261" s="186"/>
    </row>
    <row r="8262" spans="2:2" x14ac:dyDescent="0.2">
      <c r="B8262" s="186"/>
    </row>
    <row r="8263" spans="2:2" x14ac:dyDescent="0.2">
      <c r="B8263" s="186"/>
    </row>
    <row r="8264" spans="2:2" x14ac:dyDescent="0.2">
      <c r="B8264" s="186"/>
    </row>
    <row r="8265" spans="2:2" x14ac:dyDescent="0.2">
      <c r="B8265" s="186"/>
    </row>
    <row r="8266" spans="2:2" x14ac:dyDescent="0.2">
      <c r="B8266" s="186"/>
    </row>
    <row r="8267" spans="2:2" x14ac:dyDescent="0.2">
      <c r="B8267" s="186"/>
    </row>
    <row r="8268" spans="2:2" x14ac:dyDescent="0.2">
      <c r="B8268" s="186"/>
    </row>
    <row r="8269" spans="2:2" x14ac:dyDescent="0.2">
      <c r="B8269" s="186"/>
    </row>
    <row r="8270" spans="2:2" x14ac:dyDescent="0.2">
      <c r="B8270" s="186"/>
    </row>
    <row r="8271" spans="2:2" x14ac:dyDescent="0.2">
      <c r="B8271" s="186"/>
    </row>
    <row r="8272" spans="2:2" x14ac:dyDescent="0.2">
      <c r="B8272" s="186"/>
    </row>
    <row r="8273" spans="2:2" x14ac:dyDescent="0.2">
      <c r="B8273" s="186"/>
    </row>
    <row r="8274" spans="2:2" x14ac:dyDescent="0.2">
      <c r="B8274" s="186"/>
    </row>
    <row r="8275" spans="2:2" x14ac:dyDescent="0.2">
      <c r="B8275" s="186"/>
    </row>
    <row r="8276" spans="2:2" x14ac:dyDescent="0.2">
      <c r="B8276" s="186"/>
    </row>
    <row r="8277" spans="2:2" x14ac:dyDescent="0.2">
      <c r="B8277" s="186"/>
    </row>
    <row r="8278" spans="2:2" x14ac:dyDescent="0.2">
      <c r="B8278" s="186"/>
    </row>
    <row r="8279" spans="2:2" x14ac:dyDescent="0.2">
      <c r="B8279" s="186"/>
    </row>
    <row r="8280" spans="2:2" x14ac:dyDescent="0.2">
      <c r="B8280" s="186"/>
    </row>
    <row r="8281" spans="2:2" x14ac:dyDescent="0.2">
      <c r="B8281" s="186"/>
    </row>
    <row r="8282" spans="2:2" x14ac:dyDescent="0.2">
      <c r="B8282" s="186"/>
    </row>
    <row r="8283" spans="2:2" x14ac:dyDescent="0.2">
      <c r="B8283" s="186"/>
    </row>
    <row r="8284" spans="2:2" x14ac:dyDescent="0.2">
      <c r="B8284" s="186"/>
    </row>
    <row r="8285" spans="2:2" x14ac:dyDescent="0.2">
      <c r="B8285" s="186"/>
    </row>
    <row r="8286" spans="2:2" x14ac:dyDescent="0.2">
      <c r="B8286" s="186"/>
    </row>
    <row r="8287" spans="2:2" x14ac:dyDescent="0.2">
      <c r="B8287" s="186"/>
    </row>
    <row r="8288" spans="2:2" x14ac:dyDescent="0.2">
      <c r="B8288" s="186"/>
    </row>
    <row r="8289" spans="2:2" x14ac:dyDescent="0.2">
      <c r="B8289" s="186"/>
    </row>
    <row r="8290" spans="2:2" x14ac:dyDescent="0.2">
      <c r="B8290" s="186"/>
    </row>
    <row r="8291" spans="2:2" x14ac:dyDescent="0.2">
      <c r="B8291" s="186"/>
    </row>
    <row r="8292" spans="2:2" x14ac:dyDescent="0.2">
      <c r="B8292" s="186"/>
    </row>
    <row r="8293" spans="2:2" x14ac:dyDescent="0.2">
      <c r="B8293" s="186"/>
    </row>
    <row r="8294" spans="2:2" x14ac:dyDescent="0.2">
      <c r="B8294" s="186"/>
    </row>
    <row r="8295" spans="2:2" x14ac:dyDescent="0.2">
      <c r="B8295" s="186"/>
    </row>
    <row r="8296" spans="2:2" x14ac:dyDescent="0.2">
      <c r="B8296" s="186"/>
    </row>
    <row r="8297" spans="2:2" x14ac:dyDescent="0.2">
      <c r="B8297" s="186"/>
    </row>
    <row r="8298" spans="2:2" x14ac:dyDescent="0.2">
      <c r="B8298" s="186"/>
    </row>
    <row r="8299" spans="2:2" x14ac:dyDescent="0.2">
      <c r="B8299" s="186"/>
    </row>
    <row r="8300" spans="2:2" x14ac:dyDescent="0.2">
      <c r="B8300" s="186"/>
    </row>
    <row r="8301" spans="2:2" x14ac:dyDescent="0.2">
      <c r="B8301" s="186"/>
    </row>
    <row r="8302" spans="2:2" x14ac:dyDescent="0.2">
      <c r="B8302" s="186"/>
    </row>
    <row r="8303" spans="2:2" x14ac:dyDescent="0.2">
      <c r="B8303" s="186"/>
    </row>
    <row r="8304" spans="2:2" x14ac:dyDescent="0.2">
      <c r="B8304" s="186"/>
    </row>
    <row r="8305" spans="2:2" x14ac:dyDescent="0.2">
      <c r="B8305" s="186"/>
    </row>
    <row r="8306" spans="2:2" x14ac:dyDescent="0.2">
      <c r="B8306" s="186"/>
    </row>
    <row r="8307" spans="2:2" x14ac:dyDescent="0.2">
      <c r="B8307" s="186"/>
    </row>
    <row r="8308" spans="2:2" x14ac:dyDescent="0.2">
      <c r="B8308" s="186"/>
    </row>
    <row r="8309" spans="2:2" x14ac:dyDescent="0.2">
      <c r="B8309" s="186"/>
    </row>
    <row r="8310" spans="2:2" x14ac:dyDescent="0.2">
      <c r="B8310" s="186"/>
    </row>
    <row r="8311" spans="2:2" x14ac:dyDescent="0.2">
      <c r="B8311" s="186"/>
    </row>
    <row r="8312" spans="2:2" x14ac:dyDescent="0.2">
      <c r="B8312" s="186"/>
    </row>
    <row r="8313" spans="2:2" x14ac:dyDescent="0.2">
      <c r="B8313" s="186"/>
    </row>
    <row r="8314" spans="2:2" x14ac:dyDescent="0.2">
      <c r="B8314" s="186"/>
    </row>
    <row r="8315" spans="2:2" x14ac:dyDescent="0.2">
      <c r="B8315" s="186"/>
    </row>
    <row r="8316" spans="2:2" x14ac:dyDescent="0.2">
      <c r="B8316" s="186"/>
    </row>
    <row r="8317" spans="2:2" x14ac:dyDescent="0.2">
      <c r="B8317" s="186"/>
    </row>
    <row r="8318" spans="2:2" x14ac:dyDescent="0.2">
      <c r="B8318" s="186"/>
    </row>
    <row r="8319" spans="2:2" x14ac:dyDescent="0.2">
      <c r="B8319" s="186"/>
    </row>
    <row r="8320" spans="2:2" x14ac:dyDescent="0.2">
      <c r="B8320" s="186"/>
    </row>
    <row r="8321" spans="2:2" x14ac:dyDescent="0.2">
      <c r="B8321" s="186"/>
    </row>
    <row r="8322" spans="2:2" x14ac:dyDescent="0.2">
      <c r="B8322" s="186"/>
    </row>
    <row r="8323" spans="2:2" x14ac:dyDescent="0.2">
      <c r="B8323" s="186"/>
    </row>
    <row r="8324" spans="2:2" x14ac:dyDescent="0.2">
      <c r="B8324" s="186"/>
    </row>
    <row r="8325" spans="2:2" x14ac:dyDescent="0.2">
      <c r="B8325" s="186"/>
    </row>
    <row r="8326" spans="2:2" x14ac:dyDescent="0.2">
      <c r="B8326" s="186"/>
    </row>
    <row r="8327" spans="2:2" x14ac:dyDescent="0.2">
      <c r="B8327" s="186"/>
    </row>
    <row r="8328" spans="2:2" x14ac:dyDescent="0.2">
      <c r="B8328" s="186"/>
    </row>
    <row r="8329" spans="2:2" x14ac:dyDescent="0.2">
      <c r="B8329" s="186"/>
    </row>
    <row r="8330" spans="2:2" x14ac:dyDescent="0.2">
      <c r="B8330" s="186"/>
    </row>
    <row r="8331" spans="2:2" x14ac:dyDescent="0.2">
      <c r="B8331" s="186"/>
    </row>
    <row r="8332" spans="2:2" x14ac:dyDescent="0.2">
      <c r="B8332" s="186"/>
    </row>
    <row r="8333" spans="2:2" x14ac:dyDescent="0.2">
      <c r="B8333" s="186"/>
    </row>
    <row r="8334" spans="2:2" x14ac:dyDescent="0.2">
      <c r="B8334" s="186"/>
    </row>
    <row r="8335" spans="2:2" x14ac:dyDescent="0.2">
      <c r="B8335" s="186"/>
    </row>
    <row r="8336" spans="2:2" x14ac:dyDescent="0.2">
      <c r="B8336" s="186"/>
    </row>
    <row r="8337" spans="2:2" x14ac:dyDescent="0.2">
      <c r="B8337" s="186"/>
    </row>
    <row r="8338" spans="2:2" x14ac:dyDescent="0.2">
      <c r="B8338" s="186"/>
    </row>
    <row r="8339" spans="2:2" x14ac:dyDescent="0.2">
      <c r="B8339" s="186"/>
    </row>
    <row r="8340" spans="2:2" x14ac:dyDescent="0.2">
      <c r="B8340" s="186"/>
    </row>
    <row r="8341" spans="2:2" x14ac:dyDescent="0.2">
      <c r="B8341" s="186"/>
    </row>
    <row r="8342" spans="2:2" x14ac:dyDescent="0.2">
      <c r="B8342" s="186"/>
    </row>
    <row r="8343" spans="2:2" x14ac:dyDescent="0.2">
      <c r="B8343" s="186"/>
    </row>
    <row r="8344" spans="2:2" x14ac:dyDescent="0.2">
      <c r="B8344" s="186"/>
    </row>
    <row r="8345" spans="2:2" x14ac:dyDescent="0.2">
      <c r="B8345" s="186"/>
    </row>
    <row r="8346" spans="2:2" x14ac:dyDescent="0.2">
      <c r="B8346" s="186"/>
    </row>
    <row r="8347" spans="2:2" x14ac:dyDescent="0.2">
      <c r="B8347" s="186"/>
    </row>
    <row r="8348" spans="2:2" x14ac:dyDescent="0.2">
      <c r="B8348" s="186"/>
    </row>
    <row r="8349" spans="2:2" x14ac:dyDescent="0.2">
      <c r="B8349" s="186"/>
    </row>
    <row r="8350" spans="2:2" x14ac:dyDescent="0.2">
      <c r="B8350" s="186"/>
    </row>
    <row r="8351" spans="2:2" x14ac:dyDescent="0.2">
      <c r="B8351" s="186"/>
    </row>
    <row r="8352" spans="2:2" x14ac:dyDescent="0.2">
      <c r="B8352" s="186"/>
    </row>
    <row r="8353" spans="2:2" x14ac:dyDescent="0.2">
      <c r="B8353" s="186"/>
    </row>
    <row r="8354" spans="2:2" x14ac:dyDescent="0.2">
      <c r="B8354" s="186"/>
    </row>
    <row r="8355" spans="2:2" x14ac:dyDescent="0.2">
      <c r="B8355" s="186"/>
    </row>
    <row r="8356" spans="2:2" x14ac:dyDescent="0.2">
      <c r="B8356" s="186"/>
    </row>
    <row r="8357" spans="2:2" x14ac:dyDescent="0.2">
      <c r="B8357" s="186"/>
    </row>
    <row r="8358" spans="2:2" x14ac:dyDescent="0.2">
      <c r="B8358" s="186"/>
    </row>
    <row r="8359" spans="2:2" x14ac:dyDescent="0.2">
      <c r="B8359" s="186"/>
    </row>
    <row r="8360" spans="2:2" x14ac:dyDescent="0.2">
      <c r="B8360" s="186"/>
    </row>
    <row r="8361" spans="2:2" x14ac:dyDescent="0.2">
      <c r="B8361" s="186"/>
    </row>
    <row r="8362" spans="2:2" x14ac:dyDescent="0.2">
      <c r="B8362" s="186"/>
    </row>
    <row r="8363" spans="2:2" x14ac:dyDescent="0.2">
      <c r="B8363" s="186"/>
    </row>
    <row r="8364" spans="2:2" x14ac:dyDescent="0.2">
      <c r="B8364" s="186"/>
    </row>
    <row r="8365" spans="2:2" x14ac:dyDescent="0.2">
      <c r="B8365" s="186"/>
    </row>
    <row r="8366" spans="2:2" x14ac:dyDescent="0.2">
      <c r="B8366" s="186"/>
    </row>
    <row r="8367" spans="2:2" x14ac:dyDescent="0.2">
      <c r="B8367" s="186"/>
    </row>
    <row r="8368" spans="2:2" x14ac:dyDescent="0.2">
      <c r="B8368" s="186"/>
    </row>
    <row r="8369" spans="2:2" x14ac:dyDescent="0.2">
      <c r="B8369" s="186"/>
    </row>
    <row r="8370" spans="2:2" x14ac:dyDescent="0.2">
      <c r="B8370" s="186"/>
    </row>
    <row r="8371" spans="2:2" x14ac:dyDescent="0.2">
      <c r="B8371" s="186"/>
    </row>
    <row r="8372" spans="2:2" x14ac:dyDescent="0.2">
      <c r="B8372" s="186"/>
    </row>
    <row r="8373" spans="2:2" x14ac:dyDescent="0.2">
      <c r="B8373" s="186"/>
    </row>
    <row r="8374" spans="2:2" x14ac:dyDescent="0.2">
      <c r="B8374" s="186"/>
    </row>
    <row r="8375" spans="2:2" x14ac:dyDescent="0.2">
      <c r="B8375" s="186"/>
    </row>
    <row r="8376" spans="2:2" x14ac:dyDescent="0.2">
      <c r="B8376" s="186"/>
    </row>
    <row r="8377" spans="2:2" x14ac:dyDescent="0.2">
      <c r="B8377" s="186"/>
    </row>
    <row r="8378" spans="2:2" x14ac:dyDescent="0.2">
      <c r="B8378" s="186"/>
    </row>
    <row r="8379" spans="2:2" x14ac:dyDescent="0.2">
      <c r="B8379" s="186"/>
    </row>
    <row r="8380" spans="2:2" x14ac:dyDescent="0.2">
      <c r="B8380" s="186"/>
    </row>
    <row r="8381" spans="2:2" x14ac:dyDescent="0.2">
      <c r="B8381" s="186"/>
    </row>
    <row r="8382" spans="2:2" x14ac:dyDescent="0.2">
      <c r="B8382" s="186"/>
    </row>
    <row r="8383" spans="2:2" x14ac:dyDescent="0.2">
      <c r="B8383" s="186"/>
    </row>
    <row r="8384" spans="2:2" x14ac:dyDescent="0.2">
      <c r="B8384" s="186"/>
    </row>
    <row r="8385" spans="2:2" x14ac:dyDescent="0.2">
      <c r="B8385" s="186"/>
    </row>
    <row r="8386" spans="2:2" x14ac:dyDescent="0.2">
      <c r="B8386" s="186"/>
    </row>
    <row r="8387" spans="2:2" x14ac:dyDescent="0.2">
      <c r="B8387" s="186"/>
    </row>
    <row r="8388" spans="2:2" x14ac:dyDescent="0.2">
      <c r="B8388" s="186"/>
    </row>
    <row r="8389" spans="2:2" x14ac:dyDescent="0.2">
      <c r="B8389" s="186"/>
    </row>
    <row r="8390" spans="2:2" x14ac:dyDescent="0.2">
      <c r="B8390" s="186"/>
    </row>
    <row r="8391" spans="2:2" x14ac:dyDescent="0.2">
      <c r="B8391" s="186"/>
    </row>
    <row r="8392" spans="2:2" x14ac:dyDescent="0.2">
      <c r="B8392" s="186"/>
    </row>
    <row r="8393" spans="2:2" x14ac:dyDescent="0.2">
      <c r="B8393" s="186"/>
    </row>
    <row r="8394" spans="2:2" x14ac:dyDescent="0.2">
      <c r="B8394" s="186"/>
    </row>
    <row r="8395" spans="2:2" x14ac:dyDescent="0.2">
      <c r="B8395" s="186"/>
    </row>
    <row r="8396" spans="2:2" x14ac:dyDescent="0.2">
      <c r="B8396" s="186"/>
    </row>
    <row r="8397" spans="2:2" x14ac:dyDescent="0.2">
      <c r="B8397" s="186"/>
    </row>
    <row r="8398" spans="2:2" x14ac:dyDescent="0.2">
      <c r="B8398" s="186"/>
    </row>
    <row r="8399" spans="2:2" x14ac:dyDescent="0.2">
      <c r="B8399" s="186"/>
    </row>
    <row r="8400" spans="2:2" x14ac:dyDescent="0.2">
      <c r="B8400" s="186"/>
    </row>
    <row r="8401" spans="2:2" x14ac:dyDescent="0.2">
      <c r="B8401" s="186"/>
    </row>
    <row r="8402" spans="2:2" x14ac:dyDescent="0.2">
      <c r="B8402" s="186"/>
    </row>
    <row r="8403" spans="2:2" x14ac:dyDescent="0.2">
      <c r="B8403" s="186"/>
    </row>
    <row r="8404" spans="2:2" x14ac:dyDescent="0.2">
      <c r="B8404" s="186"/>
    </row>
    <row r="8405" spans="2:2" x14ac:dyDescent="0.2">
      <c r="B8405" s="186"/>
    </row>
    <row r="8406" spans="2:2" x14ac:dyDescent="0.2">
      <c r="B8406" s="186"/>
    </row>
    <row r="8407" spans="2:2" x14ac:dyDescent="0.2">
      <c r="B8407" s="186"/>
    </row>
    <row r="8408" spans="2:2" x14ac:dyDescent="0.2">
      <c r="B8408" s="186"/>
    </row>
    <row r="8409" spans="2:2" x14ac:dyDescent="0.2">
      <c r="B8409" s="186"/>
    </row>
    <row r="8410" spans="2:2" x14ac:dyDescent="0.2">
      <c r="B8410" s="186"/>
    </row>
    <row r="8411" spans="2:2" x14ac:dyDescent="0.2">
      <c r="B8411" s="186"/>
    </row>
    <row r="8412" spans="2:2" x14ac:dyDescent="0.2">
      <c r="B8412" s="186"/>
    </row>
    <row r="8413" spans="2:2" x14ac:dyDescent="0.2">
      <c r="B8413" s="186"/>
    </row>
    <row r="8414" spans="2:2" x14ac:dyDescent="0.2">
      <c r="B8414" s="186"/>
    </row>
    <row r="8415" spans="2:2" x14ac:dyDescent="0.2">
      <c r="B8415" s="186"/>
    </row>
    <row r="8416" spans="2:2" x14ac:dyDescent="0.2">
      <c r="B8416" s="186"/>
    </row>
    <row r="8417" spans="2:2" x14ac:dyDescent="0.2">
      <c r="B8417" s="186"/>
    </row>
    <row r="8418" spans="2:2" x14ac:dyDescent="0.2">
      <c r="B8418" s="186"/>
    </row>
    <row r="8419" spans="2:2" x14ac:dyDescent="0.2">
      <c r="B8419" s="186"/>
    </row>
    <row r="8420" spans="2:2" x14ac:dyDescent="0.2">
      <c r="B8420" s="186"/>
    </row>
    <row r="8421" spans="2:2" x14ac:dyDescent="0.2">
      <c r="B8421" s="186"/>
    </row>
    <row r="8422" spans="2:2" x14ac:dyDescent="0.2">
      <c r="B8422" s="186"/>
    </row>
    <row r="8423" spans="2:2" x14ac:dyDescent="0.2">
      <c r="B8423" s="186"/>
    </row>
    <row r="8424" spans="2:2" x14ac:dyDescent="0.2">
      <c r="B8424" s="186"/>
    </row>
    <row r="8425" spans="2:2" x14ac:dyDescent="0.2">
      <c r="B8425" s="186"/>
    </row>
    <row r="8426" spans="2:2" x14ac:dyDescent="0.2">
      <c r="B8426" s="186"/>
    </row>
    <row r="8427" spans="2:2" x14ac:dyDescent="0.2">
      <c r="B8427" s="186"/>
    </row>
    <row r="8428" spans="2:2" x14ac:dyDescent="0.2">
      <c r="B8428" s="186"/>
    </row>
    <row r="8429" spans="2:2" x14ac:dyDescent="0.2">
      <c r="B8429" s="186"/>
    </row>
    <row r="8430" spans="2:2" x14ac:dyDescent="0.2">
      <c r="B8430" s="186"/>
    </row>
    <row r="8431" spans="2:2" x14ac:dyDescent="0.2">
      <c r="B8431" s="186"/>
    </row>
    <row r="8432" spans="2:2" x14ac:dyDescent="0.2">
      <c r="B8432" s="186"/>
    </row>
    <row r="8433" spans="2:2" x14ac:dyDescent="0.2">
      <c r="B8433" s="186"/>
    </row>
    <row r="8434" spans="2:2" x14ac:dyDescent="0.2">
      <c r="B8434" s="186"/>
    </row>
    <row r="8435" spans="2:2" x14ac:dyDescent="0.2">
      <c r="B8435" s="186"/>
    </row>
    <row r="8436" spans="2:2" x14ac:dyDescent="0.2">
      <c r="B8436" s="186"/>
    </row>
    <row r="8437" spans="2:2" x14ac:dyDescent="0.2">
      <c r="B8437" s="186"/>
    </row>
    <row r="8438" spans="2:2" x14ac:dyDescent="0.2">
      <c r="B8438" s="186"/>
    </row>
    <row r="8439" spans="2:2" x14ac:dyDescent="0.2">
      <c r="B8439" s="186"/>
    </row>
    <row r="8440" spans="2:2" x14ac:dyDescent="0.2">
      <c r="B8440" s="186"/>
    </row>
    <row r="8441" spans="2:2" x14ac:dyDescent="0.2">
      <c r="B8441" s="186"/>
    </row>
    <row r="8442" spans="2:2" x14ac:dyDescent="0.2">
      <c r="B8442" s="186"/>
    </row>
    <row r="8443" spans="2:2" x14ac:dyDescent="0.2">
      <c r="B8443" s="186"/>
    </row>
    <row r="8444" spans="2:2" x14ac:dyDescent="0.2">
      <c r="B8444" s="186"/>
    </row>
    <row r="8445" spans="2:2" x14ac:dyDescent="0.2">
      <c r="B8445" s="186"/>
    </row>
    <row r="8446" spans="2:2" x14ac:dyDescent="0.2">
      <c r="B8446" s="186"/>
    </row>
    <row r="8447" spans="2:2" x14ac:dyDescent="0.2">
      <c r="B8447" s="186"/>
    </row>
    <row r="8448" spans="2:2" x14ac:dyDescent="0.2">
      <c r="B8448" s="186"/>
    </row>
    <row r="8449" spans="2:2" x14ac:dyDescent="0.2">
      <c r="B8449" s="186"/>
    </row>
    <row r="8450" spans="2:2" x14ac:dyDescent="0.2">
      <c r="B8450" s="186"/>
    </row>
    <row r="8451" spans="2:2" x14ac:dyDescent="0.2">
      <c r="B8451" s="186"/>
    </row>
    <row r="8452" spans="2:2" x14ac:dyDescent="0.2">
      <c r="B8452" s="186"/>
    </row>
    <row r="8453" spans="2:2" x14ac:dyDescent="0.2">
      <c r="B8453" s="186"/>
    </row>
    <row r="8454" spans="2:2" x14ac:dyDescent="0.2">
      <c r="B8454" s="186"/>
    </row>
    <row r="8455" spans="2:2" x14ac:dyDescent="0.2">
      <c r="B8455" s="186"/>
    </row>
    <row r="8456" spans="2:2" x14ac:dyDescent="0.2">
      <c r="B8456" s="186"/>
    </row>
    <row r="8457" spans="2:2" x14ac:dyDescent="0.2">
      <c r="B8457" s="186"/>
    </row>
    <row r="8458" spans="2:2" x14ac:dyDescent="0.2">
      <c r="B8458" s="186"/>
    </row>
    <row r="8459" spans="2:2" x14ac:dyDescent="0.2">
      <c r="B8459" s="186"/>
    </row>
    <row r="8460" spans="2:2" x14ac:dyDescent="0.2">
      <c r="B8460" s="186"/>
    </row>
    <row r="8461" spans="2:2" x14ac:dyDescent="0.2">
      <c r="B8461" s="186"/>
    </row>
    <row r="8462" spans="2:2" x14ac:dyDescent="0.2">
      <c r="B8462" s="186"/>
    </row>
    <row r="8463" spans="2:2" x14ac:dyDescent="0.2">
      <c r="B8463" s="186"/>
    </row>
    <row r="8464" spans="2:2" x14ac:dyDescent="0.2">
      <c r="B8464" s="186"/>
    </row>
    <row r="8465" spans="2:2" x14ac:dyDescent="0.2">
      <c r="B8465" s="186"/>
    </row>
    <row r="8466" spans="2:2" x14ac:dyDescent="0.2">
      <c r="B8466" s="186"/>
    </row>
    <row r="8467" spans="2:2" x14ac:dyDescent="0.2">
      <c r="B8467" s="186"/>
    </row>
    <row r="8468" spans="2:2" x14ac:dyDescent="0.2">
      <c r="B8468" s="186"/>
    </row>
    <row r="8469" spans="2:2" x14ac:dyDescent="0.2">
      <c r="B8469" s="186"/>
    </row>
    <row r="8470" spans="2:2" x14ac:dyDescent="0.2">
      <c r="B8470" s="186"/>
    </row>
    <row r="8471" spans="2:2" x14ac:dyDescent="0.2">
      <c r="B8471" s="186"/>
    </row>
    <row r="8472" spans="2:2" x14ac:dyDescent="0.2">
      <c r="B8472" s="186"/>
    </row>
    <row r="8473" spans="2:2" x14ac:dyDescent="0.2">
      <c r="B8473" s="186"/>
    </row>
    <row r="8474" spans="2:2" x14ac:dyDescent="0.2">
      <c r="B8474" s="186"/>
    </row>
    <row r="8475" spans="2:2" x14ac:dyDescent="0.2">
      <c r="B8475" s="186"/>
    </row>
    <row r="8476" spans="2:2" x14ac:dyDescent="0.2">
      <c r="B8476" s="186"/>
    </row>
    <row r="8477" spans="2:2" x14ac:dyDescent="0.2">
      <c r="B8477" s="186"/>
    </row>
    <row r="8478" spans="2:2" x14ac:dyDescent="0.2">
      <c r="B8478" s="186"/>
    </row>
    <row r="8479" spans="2:2" x14ac:dyDescent="0.2">
      <c r="B8479" s="186"/>
    </row>
    <row r="8480" spans="2:2" x14ac:dyDescent="0.2">
      <c r="B8480" s="186"/>
    </row>
    <row r="8481" spans="2:2" x14ac:dyDescent="0.2">
      <c r="B8481" s="186"/>
    </row>
    <row r="8482" spans="2:2" x14ac:dyDescent="0.2">
      <c r="B8482" s="186"/>
    </row>
    <row r="8483" spans="2:2" x14ac:dyDescent="0.2">
      <c r="B8483" s="186"/>
    </row>
    <row r="8484" spans="2:2" x14ac:dyDescent="0.2">
      <c r="B8484" s="186"/>
    </row>
    <row r="8485" spans="2:2" x14ac:dyDescent="0.2">
      <c r="B8485" s="186"/>
    </row>
    <row r="8486" spans="2:2" x14ac:dyDescent="0.2">
      <c r="B8486" s="186"/>
    </row>
    <row r="8487" spans="2:2" x14ac:dyDescent="0.2">
      <c r="B8487" s="186"/>
    </row>
    <row r="8488" spans="2:2" x14ac:dyDescent="0.2">
      <c r="B8488" s="186"/>
    </row>
    <row r="8489" spans="2:2" x14ac:dyDescent="0.2">
      <c r="B8489" s="186"/>
    </row>
    <row r="8490" spans="2:2" x14ac:dyDescent="0.2">
      <c r="B8490" s="186"/>
    </row>
    <row r="8491" spans="2:2" x14ac:dyDescent="0.2">
      <c r="B8491" s="186"/>
    </row>
    <row r="8492" spans="2:2" x14ac:dyDescent="0.2">
      <c r="B8492" s="186"/>
    </row>
    <row r="8493" spans="2:2" x14ac:dyDescent="0.2">
      <c r="B8493" s="186"/>
    </row>
    <row r="8494" spans="2:2" x14ac:dyDescent="0.2">
      <c r="B8494" s="186"/>
    </row>
    <row r="8495" spans="2:2" x14ac:dyDescent="0.2">
      <c r="B8495" s="186"/>
    </row>
    <row r="8496" spans="2:2" x14ac:dyDescent="0.2">
      <c r="B8496" s="186"/>
    </row>
    <row r="8497" spans="2:2" x14ac:dyDescent="0.2">
      <c r="B8497" s="186"/>
    </row>
    <row r="8498" spans="2:2" x14ac:dyDescent="0.2">
      <c r="B8498" s="186"/>
    </row>
    <row r="8499" spans="2:2" x14ac:dyDescent="0.2">
      <c r="B8499" s="186"/>
    </row>
    <row r="8500" spans="2:2" x14ac:dyDescent="0.2">
      <c r="B8500" s="186"/>
    </row>
    <row r="8501" spans="2:2" x14ac:dyDescent="0.2">
      <c r="B8501" s="186"/>
    </row>
    <row r="8502" spans="2:2" x14ac:dyDescent="0.2">
      <c r="B8502" s="186"/>
    </row>
    <row r="8503" spans="2:2" x14ac:dyDescent="0.2">
      <c r="B8503" s="186"/>
    </row>
    <row r="8504" spans="2:2" x14ac:dyDescent="0.2">
      <c r="B8504" s="186"/>
    </row>
    <row r="8505" spans="2:2" x14ac:dyDescent="0.2">
      <c r="B8505" s="186"/>
    </row>
    <row r="8506" spans="2:2" x14ac:dyDescent="0.2">
      <c r="B8506" s="186"/>
    </row>
    <row r="8507" spans="2:2" x14ac:dyDescent="0.2">
      <c r="B8507" s="186"/>
    </row>
    <row r="8508" spans="2:2" x14ac:dyDescent="0.2">
      <c r="B8508" s="186"/>
    </row>
    <row r="8509" spans="2:2" x14ac:dyDescent="0.2">
      <c r="B8509" s="186"/>
    </row>
    <row r="8510" spans="2:2" x14ac:dyDescent="0.2">
      <c r="B8510" s="186"/>
    </row>
    <row r="8511" spans="2:2" x14ac:dyDescent="0.2">
      <c r="B8511" s="186"/>
    </row>
    <row r="8512" spans="2:2" x14ac:dyDescent="0.2">
      <c r="B8512" s="186"/>
    </row>
    <row r="8513" spans="2:2" x14ac:dyDescent="0.2">
      <c r="B8513" s="186"/>
    </row>
    <row r="8514" spans="2:2" x14ac:dyDescent="0.2">
      <c r="B8514" s="186"/>
    </row>
    <row r="8515" spans="2:2" x14ac:dyDescent="0.2">
      <c r="B8515" s="186"/>
    </row>
    <row r="8516" spans="2:2" x14ac:dyDescent="0.2">
      <c r="B8516" s="186"/>
    </row>
    <row r="8517" spans="2:2" x14ac:dyDescent="0.2">
      <c r="B8517" s="186"/>
    </row>
    <row r="8518" spans="2:2" x14ac:dyDescent="0.2">
      <c r="B8518" s="186"/>
    </row>
    <row r="8519" spans="2:2" x14ac:dyDescent="0.2">
      <c r="B8519" s="186"/>
    </row>
    <row r="8520" spans="2:2" x14ac:dyDescent="0.2">
      <c r="B8520" s="186"/>
    </row>
    <row r="8521" spans="2:2" x14ac:dyDescent="0.2">
      <c r="B8521" s="186"/>
    </row>
    <row r="8522" spans="2:2" x14ac:dyDescent="0.2">
      <c r="B8522" s="186"/>
    </row>
    <row r="8523" spans="2:2" x14ac:dyDescent="0.2">
      <c r="B8523" s="186"/>
    </row>
    <row r="8524" spans="2:2" x14ac:dyDescent="0.2">
      <c r="B8524" s="186"/>
    </row>
    <row r="8525" spans="2:2" x14ac:dyDescent="0.2">
      <c r="B8525" s="186"/>
    </row>
    <row r="8526" spans="2:2" x14ac:dyDescent="0.2">
      <c r="B8526" s="186"/>
    </row>
    <row r="8527" spans="2:2" x14ac:dyDescent="0.2">
      <c r="B8527" s="186"/>
    </row>
    <row r="8528" spans="2:2" x14ac:dyDescent="0.2">
      <c r="B8528" s="186"/>
    </row>
    <row r="8529" spans="2:2" x14ac:dyDescent="0.2">
      <c r="B8529" s="186"/>
    </row>
    <row r="8530" spans="2:2" x14ac:dyDescent="0.2">
      <c r="B8530" s="186"/>
    </row>
    <row r="8531" spans="2:2" x14ac:dyDescent="0.2">
      <c r="B8531" s="186"/>
    </row>
    <row r="8532" spans="2:2" x14ac:dyDescent="0.2">
      <c r="B8532" s="186"/>
    </row>
    <row r="8533" spans="2:2" x14ac:dyDescent="0.2">
      <c r="B8533" s="186"/>
    </row>
    <row r="8534" spans="2:2" x14ac:dyDescent="0.2">
      <c r="B8534" s="186"/>
    </row>
    <row r="8535" spans="2:2" x14ac:dyDescent="0.2">
      <c r="B8535" s="186"/>
    </row>
    <row r="8536" spans="2:2" x14ac:dyDescent="0.2">
      <c r="B8536" s="186"/>
    </row>
    <row r="8537" spans="2:2" x14ac:dyDescent="0.2">
      <c r="B8537" s="186"/>
    </row>
    <row r="8538" spans="2:2" x14ac:dyDescent="0.2">
      <c r="B8538" s="186"/>
    </row>
    <row r="8539" spans="2:2" x14ac:dyDescent="0.2">
      <c r="B8539" s="186"/>
    </row>
    <row r="8540" spans="2:2" x14ac:dyDescent="0.2">
      <c r="B8540" s="186"/>
    </row>
    <row r="8541" spans="2:2" x14ac:dyDescent="0.2">
      <c r="B8541" s="186"/>
    </row>
    <row r="8542" spans="2:2" x14ac:dyDescent="0.2">
      <c r="B8542" s="186"/>
    </row>
    <row r="8543" spans="2:2" x14ac:dyDescent="0.2">
      <c r="B8543" s="186"/>
    </row>
    <row r="8544" spans="2:2" x14ac:dyDescent="0.2">
      <c r="B8544" s="186"/>
    </row>
    <row r="8545" spans="2:2" x14ac:dyDescent="0.2">
      <c r="B8545" s="186"/>
    </row>
    <row r="8546" spans="2:2" x14ac:dyDescent="0.2">
      <c r="B8546" s="186"/>
    </row>
    <row r="8547" spans="2:2" x14ac:dyDescent="0.2">
      <c r="B8547" s="186"/>
    </row>
    <row r="8548" spans="2:2" x14ac:dyDescent="0.2">
      <c r="B8548" s="186"/>
    </row>
    <row r="8549" spans="2:2" x14ac:dyDescent="0.2">
      <c r="B8549" s="186"/>
    </row>
    <row r="8550" spans="2:2" x14ac:dyDescent="0.2">
      <c r="B8550" s="186"/>
    </row>
    <row r="8551" spans="2:2" x14ac:dyDescent="0.2">
      <c r="B8551" s="186"/>
    </row>
    <row r="8552" spans="2:2" x14ac:dyDescent="0.2">
      <c r="B8552" s="186"/>
    </row>
    <row r="8553" spans="2:2" x14ac:dyDescent="0.2">
      <c r="B8553" s="186"/>
    </row>
    <row r="8554" spans="2:2" x14ac:dyDescent="0.2">
      <c r="B8554" s="186"/>
    </row>
    <row r="8555" spans="2:2" x14ac:dyDescent="0.2">
      <c r="B8555" s="186"/>
    </row>
    <row r="8556" spans="2:2" x14ac:dyDescent="0.2">
      <c r="B8556" s="186"/>
    </row>
    <row r="8557" spans="2:2" x14ac:dyDescent="0.2">
      <c r="B8557" s="186"/>
    </row>
    <row r="8558" spans="2:2" x14ac:dyDescent="0.2">
      <c r="B8558" s="186"/>
    </row>
    <row r="8559" spans="2:2" x14ac:dyDescent="0.2">
      <c r="B8559" s="186"/>
    </row>
    <row r="8560" spans="2:2" x14ac:dyDescent="0.2">
      <c r="B8560" s="186"/>
    </row>
    <row r="8561" spans="2:2" x14ac:dyDescent="0.2">
      <c r="B8561" s="186"/>
    </row>
    <row r="8562" spans="2:2" x14ac:dyDescent="0.2">
      <c r="B8562" s="186"/>
    </row>
    <row r="8563" spans="2:2" x14ac:dyDescent="0.2">
      <c r="B8563" s="186"/>
    </row>
    <row r="8564" spans="2:2" x14ac:dyDescent="0.2">
      <c r="B8564" s="186"/>
    </row>
    <row r="8565" spans="2:2" x14ac:dyDescent="0.2">
      <c r="B8565" s="186"/>
    </row>
    <row r="8566" spans="2:2" x14ac:dyDescent="0.2">
      <c r="B8566" s="186"/>
    </row>
    <row r="8567" spans="2:2" x14ac:dyDescent="0.2">
      <c r="B8567" s="186"/>
    </row>
    <row r="8568" spans="2:2" x14ac:dyDescent="0.2">
      <c r="B8568" s="186"/>
    </row>
    <row r="8569" spans="2:2" x14ac:dyDescent="0.2">
      <c r="B8569" s="186"/>
    </row>
    <row r="8570" spans="2:2" x14ac:dyDescent="0.2">
      <c r="B8570" s="186"/>
    </row>
    <row r="8571" spans="2:2" x14ac:dyDescent="0.2">
      <c r="B8571" s="186"/>
    </row>
    <row r="8572" spans="2:2" x14ac:dyDescent="0.2">
      <c r="B8572" s="186"/>
    </row>
    <row r="8573" spans="2:2" x14ac:dyDescent="0.2">
      <c r="B8573" s="186"/>
    </row>
    <row r="8574" spans="2:2" x14ac:dyDescent="0.2">
      <c r="B8574" s="186"/>
    </row>
    <row r="8575" spans="2:2" x14ac:dyDescent="0.2">
      <c r="B8575" s="186"/>
    </row>
    <row r="8576" spans="2:2" x14ac:dyDescent="0.2">
      <c r="B8576" s="186"/>
    </row>
    <row r="8577" spans="2:2" x14ac:dyDescent="0.2">
      <c r="B8577" s="186"/>
    </row>
    <row r="8578" spans="2:2" x14ac:dyDescent="0.2">
      <c r="B8578" s="186"/>
    </row>
    <row r="8579" spans="2:2" x14ac:dyDescent="0.2">
      <c r="B8579" s="186"/>
    </row>
    <row r="8580" spans="2:2" x14ac:dyDescent="0.2">
      <c r="B8580" s="186"/>
    </row>
    <row r="8581" spans="2:2" x14ac:dyDescent="0.2">
      <c r="B8581" s="186"/>
    </row>
    <row r="8582" spans="2:2" x14ac:dyDescent="0.2">
      <c r="B8582" s="186"/>
    </row>
    <row r="8583" spans="2:2" x14ac:dyDescent="0.2">
      <c r="B8583" s="186"/>
    </row>
    <row r="8584" spans="2:2" x14ac:dyDescent="0.2">
      <c r="B8584" s="186"/>
    </row>
    <row r="8585" spans="2:2" x14ac:dyDescent="0.2">
      <c r="B8585" s="186"/>
    </row>
    <row r="8586" spans="2:2" x14ac:dyDescent="0.2">
      <c r="B8586" s="186"/>
    </row>
    <row r="8587" spans="2:2" x14ac:dyDescent="0.2">
      <c r="B8587" s="186"/>
    </row>
    <row r="8588" spans="2:2" x14ac:dyDescent="0.2">
      <c r="B8588" s="186"/>
    </row>
    <row r="8589" spans="2:2" x14ac:dyDescent="0.2">
      <c r="B8589" s="186"/>
    </row>
    <row r="8590" spans="2:2" x14ac:dyDescent="0.2">
      <c r="B8590" s="186"/>
    </row>
    <row r="8591" spans="2:2" x14ac:dyDescent="0.2">
      <c r="B8591" s="186"/>
    </row>
    <row r="8592" spans="2:2" x14ac:dyDescent="0.2">
      <c r="B8592" s="186"/>
    </row>
    <row r="8593" spans="2:2" x14ac:dyDescent="0.2">
      <c r="B8593" s="186"/>
    </row>
    <row r="8594" spans="2:2" x14ac:dyDescent="0.2">
      <c r="B8594" s="186"/>
    </row>
    <row r="8595" spans="2:2" x14ac:dyDescent="0.2">
      <c r="B8595" s="186"/>
    </row>
    <row r="8596" spans="2:2" x14ac:dyDescent="0.2">
      <c r="B8596" s="186"/>
    </row>
    <row r="8597" spans="2:2" x14ac:dyDescent="0.2">
      <c r="B8597" s="186"/>
    </row>
    <row r="8598" spans="2:2" x14ac:dyDescent="0.2">
      <c r="B8598" s="186"/>
    </row>
    <row r="8599" spans="2:2" x14ac:dyDescent="0.2">
      <c r="B8599" s="186"/>
    </row>
    <row r="8600" spans="2:2" x14ac:dyDescent="0.2">
      <c r="B8600" s="186"/>
    </row>
    <row r="8601" spans="2:2" x14ac:dyDescent="0.2">
      <c r="B8601" s="186"/>
    </row>
    <row r="8602" spans="2:2" x14ac:dyDescent="0.2">
      <c r="B8602" s="186"/>
    </row>
    <row r="8603" spans="2:2" x14ac:dyDescent="0.2">
      <c r="B8603" s="186"/>
    </row>
    <row r="8604" spans="2:2" x14ac:dyDescent="0.2">
      <c r="B8604" s="186"/>
    </row>
    <row r="8605" spans="2:2" x14ac:dyDescent="0.2">
      <c r="B8605" s="186"/>
    </row>
    <row r="8606" spans="2:2" x14ac:dyDescent="0.2">
      <c r="B8606" s="186"/>
    </row>
    <row r="8607" spans="2:2" x14ac:dyDescent="0.2">
      <c r="B8607" s="186"/>
    </row>
    <row r="8608" spans="2:2" x14ac:dyDescent="0.2">
      <c r="B8608" s="186"/>
    </row>
    <row r="8609" spans="2:2" x14ac:dyDescent="0.2">
      <c r="B8609" s="186"/>
    </row>
    <row r="8610" spans="2:2" x14ac:dyDescent="0.2">
      <c r="B8610" s="186"/>
    </row>
    <row r="8611" spans="2:2" x14ac:dyDescent="0.2">
      <c r="B8611" s="186"/>
    </row>
    <row r="8612" spans="2:2" x14ac:dyDescent="0.2">
      <c r="B8612" s="186"/>
    </row>
    <row r="8613" spans="2:2" x14ac:dyDescent="0.2">
      <c r="B8613" s="186"/>
    </row>
    <row r="8614" spans="2:2" x14ac:dyDescent="0.2">
      <c r="B8614" s="186"/>
    </row>
    <row r="8615" spans="2:2" x14ac:dyDescent="0.2">
      <c r="B8615" s="186"/>
    </row>
    <row r="8616" spans="2:2" x14ac:dyDescent="0.2">
      <c r="B8616" s="186"/>
    </row>
    <row r="8617" spans="2:2" x14ac:dyDescent="0.2">
      <c r="B8617" s="186"/>
    </row>
    <row r="8618" spans="2:2" x14ac:dyDescent="0.2">
      <c r="B8618" s="186"/>
    </row>
    <row r="8619" spans="2:2" x14ac:dyDescent="0.2">
      <c r="B8619" s="186"/>
    </row>
    <row r="8620" spans="2:2" x14ac:dyDescent="0.2">
      <c r="B8620" s="186"/>
    </row>
    <row r="8621" spans="2:2" x14ac:dyDescent="0.2">
      <c r="B8621" s="186"/>
    </row>
    <row r="8622" spans="2:2" x14ac:dyDescent="0.2">
      <c r="B8622" s="186"/>
    </row>
    <row r="8623" spans="2:2" x14ac:dyDescent="0.2">
      <c r="B8623" s="186"/>
    </row>
    <row r="8624" spans="2:2" x14ac:dyDescent="0.2">
      <c r="B8624" s="186"/>
    </row>
    <row r="8625" spans="2:2" x14ac:dyDescent="0.2">
      <c r="B8625" s="186"/>
    </row>
    <row r="8626" spans="2:2" x14ac:dyDescent="0.2">
      <c r="B8626" s="186"/>
    </row>
    <row r="8627" spans="2:2" x14ac:dyDescent="0.2">
      <c r="B8627" s="186"/>
    </row>
    <row r="8628" spans="2:2" x14ac:dyDescent="0.2">
      <c r="B8628" s="186"/>
    </row>
    <row r="8629" spans="2:2" x14ac:dyDescent="0.2">
      <c r="B8629" s="186"/>
    </row>
    <row r="8630" spans="2:2" x14ac:dyDescent="0.2">
      <c r="B8630" s="186"/>
    </row>
    <row r="8631" spans="2:2" x14ac:dyDescent="0.2">
      <c r="B8631" s="186"/>
    </row>
    <row r="8632" spans="2:2" x14ac:dyDescent="0.2">
      <c r="B8632" s="186"/>
    </row>
    <row r="8633" spans="2:2" x14ac:dyDescent="0.2">
      <c r="B8633" s="186"/>
    </row>
    <row r="8634" spans="2:2" x14ac:dyDescent="0.2">
      <c r="B8634" s="186"/>
    </row>
    <row r="8635" spans="2:2" x14ac:dyDescent="0.2">
      <c r="B8635" s="186"/>
    </row>
    <row r="8636" spans="2:2" x14ac:dyDescent="0.2">
      <c r="B8636" s="186"/>
    </row>
    <row r="8637" spans="2:2" x14ac:dyDescent="0.2">
      <c r="B8637" s="186"/>
    </row>
    <row r="8638" spans="2:2" x14ac:dyDescent="0.2">
      <c r="B8638" s="186"/>
    </row>
    <row r="8639" spans="2:2" x14ac:dyDescent="0.2">
      <c r="B8639" s="186"/>
    </row>
    <row r="8640" spans="2:2" x14ac:dyDescent="0.2">
      <c r="B8640" s="186"/>
    </row>
    <row r="8641" spans="2:2" x14ac:dyDescent="0.2">
      <c r="B8641" s="186"/>
    </row>
    <row r="8642" spans="2:2" x14ac:dyDescent="0.2">
      <c r="B8642" s="186"/>
    </row>
    <row r="8643" spans="2:2" x14ac:dyDescent="0.2">
      <c r="B8643" s="186"/>
    </row>
    <row r="8644" spans="2:2" x14ac:dyDescent="0.2">
      <c r="B8644" s="186"/>
    </row>
    <row r="8645" spans="2:2" x14ac:dyDescent="0.2">
      <c r="B8645" s="186"/>
    </row>
    <row r="8646" spans="2:2" x14ac:dyDescent="0.2">
      <c r="B8646" s="186"/>
    </row>
    <row r="8647" spans="2:2" x14ac:dyDescent="0.2">
      <c r="B8647" s="186"/>
    </row>
    <row r="8648" spans="2:2" x14ac:dyDescent="0.2">
      <c r="B8648" s="186"/>
    </row>
    <row r="8649" spans="2:2" x14ac:dyDescent="0.2">
      <c r="B8649" s="186"/>
    </row>
    <row r="8650" spans="2:2" x14ac:dyDescent="0.2">
      <c r="B8650" s="186"/>
    </row>
    <row r="8651" spans="2:2" x14ac:dyDescent="0.2">
      <c r="B8651" s="186"/>
    </row>
    <row r="8652" spans="2:2" x14ac:dyDescent="0.2">
      <c r="B8652" s="186"/>
    </row>
    <row r="8653" spans="2:2" x14ac:dyDescent="0.2">
      <c r="B8653" s="186"/>
    </row>
    <row r="8654" spans="2:2" x14ac:dyDescent="0.2">
      <c r="B8654" s="186"/>
    </row>
    <row r="8655" spans="2:2" x14ac:dyDescent="0.2">
      <c r="B8655" s="186"/>
    </row>
    <row r="8656" spans="2:2" x14ac:dyDescent="0.2">
      <c r="B8656" s="186"/>
    </row>
    <row r="8657" spans="2:2" x14ac:dyDescent="0.2">
      <c r="B8657" s="186"/>
    </row>
    <row r="8658" spans="2:2" x14ac:dyDescent="0.2">
      <c r="B8658" s="186"/>
    </row>
    <row r="8659" spans="2:2" x14ac:dyDescent="0.2">
      <c r="B8659" s="186"/>
    </row>
    <row r="8660" spans="2:2" x14ac:dyDescent="0.2">
      <c r="B8660" s="186"/>
    </row>
    <row r="8661" spans="2:2" x14ac:dyDescent="0.2">
      <c r="B8661" s="186"/>
    </row>
    <row r="8662" spans="2:2" x14ac:dyDescent="0.2">
      <c r="B8662" s="186"/>
    </row>
    <row r="8663" spans="2:2" x14ac:dyDescent="0.2">
      <c r="B8663" s="186"/>
    </row>
    <row r="8664" spans="2:2" x14ac:dyDescent="0.2">
      <c r="B8664" s="186"/>
    </row>
    <row r="8665" spans="2:2" x14ac:dyDescent="0.2">
      <c r="B8665" s="186"/>
    </row>
    <row r="8666" spans="2:2" x14ac:dyDescent="0.2">
      <c r="B8666" s="186"/>
    </row>
    <row r="8667" spans="2:2" x14ac:dyDescent="0.2">
      <c r="B8667" s="186"/>
    </row>
    <row r="8668" spans="2:2" x14ac:dyDescent="0.2">
      <c r="B8668" s="186"/>
    </row>
    <row r="8669" spans="2:2" x14ac:dyDescent="0.2">
      <c r="B8669" s="186"/>
    </row>
    <row r="8670" spans="2:2" x14ac:dyDescent="0.2">
      <c r="B8670" s="186"/>
    </row>
    <row r="8671" spans="2:2" x14ac:dyDescent="0.2">
      <c r="B8671" s="186"/>
    </row>
    <row r="8672" spans="2:2" x14ac:dyDescent="0.2">
      <c r="B8672" s="186"/>
    </row>
    <row r="8673" spans="2:2" x14ac:dyDescent="0.2">
      <c r="B8673" s="186"/>
    </row>
    <row r="8674" spans="2:2" x14ac:dyDescent="0.2">
      <c r="B8674" s="186"/>
    </row>
    <row r="8675" spans="2:2" x14ac:dyDescent="0.2">
      <c r="B8675" s="186"/>
    </row>
    <row r="8676" spans="2:2" x14ac:dyDescent="0.2">
      <c r="B8676" s="186"/>
    </row>
    <row r="8677" spans="2:2" x14ac:dyDescent="0.2">
      <c r="B8677" s="186"/>
    </row>
    <row r="8678" spans="2:2" x14ac:dyDescent="0.2">
      <c r="B8678" s="186"/>
    </row>
    <row r="8679" spans="2:2" x14ac:dyDescent="0.2">
      <c r="B8679" s="186"/>
    </row>
    <row r="8680" spans="2:2" x14ac:dyDescent="0.2">
      <c r="B8680" s="186"/>
    </row>
    <row r="8681" spans="2:2" x14ac:dyDescent="0.2">
      <c r="B8681" s="186"/>
    </row>
    <row r="8682" spans="2:2" x14ac:dyDescent="0.2">
      <c r="B8682" s="186"/>
    </row>
    <row r="8683" spans="2:2" x14ac:dyDescent="0.2">
      <c r="B8683" s="186"/>
    </row>
    <row r="8684" spans="2:2" x14ac:dyDescent="0.2">
      <c r="B8684" s="186"/>
    </row>
    <row r="8685" spans="2:2" x14ac:dyDescent="0.2">
      <c r="B8685" s="186"/>
    </row>
    <row r="8686" spans="2:2" x14ac:dyDescent="0.2">
      <c r="B8686" s="186"/>
    </row>
    <row r="8687" spans="2:2" x14ac:dyDescent="0.2">
      <c r="B8687" s="186"/>
    </row>
    <row r="8688" spans="2:2" x14ac:dyDescent="0.2">
      <c r="B8688" s="186"/>
    </row>
    <row r="8689" spans="2:2" x14ac:dyDescent="0.2">
      <c r="B8689" s="186"/>
    </row>
    <row r="8690" spans="2:2" x14ac:dyDescent="0.2">
      <c r="B8690" s="186"/>
    </row>
    <row r="8691" spans="2:2" x14ac:dyDescent="0.2">
      <c r="B8691" s="186"/>
    </row>
    <row r="8692" spans="2:2" x14ac:dyDescent="0.2">
      <c r="B8692" s="186"/>
    </row>
    <row r="8693" spans="2:2" x14ac:dyDescent="0.2">
      <c r="B8693" s="186"/>
    </row>
    <row r="8694" spans="2:2" x14ac:dyDescent="0.2">
      <c r="B8694" s="186"/>
    </row>
    <row r="8695" spans="2:2" x14ac:dyDescent="0.2">
      <c r="B8695" s="186"/>
    </row>
    <row r="8696" spans="2:2" x14ac:dyDescent="0.2">
      <c r="B8696" s="186"/>
    </row>
    <row r="8697" spans="2:2" x14ac:dyDescent="0.2">
      <c r="B8697" s="186"/>
    </row>
    <row r="8698" spans="2:2" x14ac:dyDescent="0.2">
      <c r="B8698" s="186"/>
    </row>
    <row r="8699" spans="2:2" x14ac:dyDescent="0.2">
      <c r="B8699" s="186"/>
    </row>
    <row r="8700" spans="2:2" x14ac:dyDescent="0.2">
      <c r="B8700" s="186"/>
    </row>
    <row r="8701" spans="2:2" x14ac:dyDescent="0.2">
      <c r="B8701" s="186"/>
    </row>
    <row r="8702" spans="2:2" x14ac:dyDescent="0.2">
      <c r="B8702" s="186"/>
    </row>
    <row r="8703" spans="2:2" x14ac:dyDescent="0.2">
      <c r="B8703" s="186"/>
    </row>
    <row r="8704" spans="2:2" x14ac:dyDescent="0.2">
      <c r="B8704" s="186"/>
    </row>
    <row r="8705" spans="2:2" x14ac:dyDescent="0.2">
      <c r="B8705" s="186"/>
    </row>
    <row r="8706" spans="2:2" x14ac:dyDescent="0.2">
      <c r="B8706" s="186"/>
    </row>
    <row r="8707" spans="2:2" x14ac:dyDescent="0.2">
      <c r="B8707" s="186"/>
    </row>
    <row r="8708" spans="2:2" x14ac:dyDescent="0.2">
      <c r="B8708" s="186"/>
    </row>
    <row r="8709" spans="2:2" x14ac:dyDescent="0.2">
      <c r="B8709" s="186"/>
    </row>
    <row r="8710" spans="2:2" x14ac:dyDescent="0.2">
      <c r="B8710" s="186"/>
    </row>
    <row r="8711" spans="2:2" x14ac:dyDescent="0.2">
      <c r="B8711" s="186"/>
    </row>
    <row r="8712" spans="2:2" x14ac:dyDescent="0.2">
      <c r="B8712" s="186"/>
    </row>
    <row r="8713" spans="2:2" x14ac:dyDescent="0.2">
      <c r="B8713" s="186"/>
    </row>
    <row r="8714" spans="2:2" x14ac:dyDescent="0.2">
      <c r="B8714" s="186"/>
    </row>
    <row r="8715" spans="2:2" x14ac:dyDescent="0.2">
      <c r="B8715" s="186"/>
    </row>
    <row r="8716" spans="2:2" x14ac:dyDescent="0.2">
      <c r="B8716" s="186"/>
    </row>
    <row r="8717" spans="2:2" x14ac:dyDescent="0.2">
      <c r="B8717" s="186"/>
    </row>
    <row r="8718" spans="2:2" x14ac:dyDescent="0.2">
      <c r="B8718" s="186"/>
    </row>
    <row r="8719" spans="2:2" x14ac:dyDescent="0.2">
      <c r="B8719" s="186"/>
    </row>
    <row r="8720" spans="2:2" x14ac:dyDescent="0.2">
      <c r="B8720" s="186"/>
    </row>
    <row r="8721" spans="2:2" x14ac:dyDescent="0.2">
      <c r="B8721" s="186"/>
    </row>
    <row r="8722" spans="2:2" x14ac:dyDescent="0.2">
      <c r="B8722" s="186"/>
    </row>
    <row r="8723" spans="2:2" x14ac:dyDescent="0.2">
      <c r="B8723" s="186"/>
    </row>
    <row r="8724" spans="2:2" x14ac:dyDescent="0.2">
      <c r="B8724" s="186"/>
    </row>
    <row r="8725" spans="2:2" x14ac:dyDescent="0.2">
      <c r="B8725" s="186"/>
    </row>
    <row r="8726" spans="2:2" x14ac:dyDescent="0.2">
      <c r="B8726" s="186"/>
    </row>
    <row r="8727" spans="2:2" x14ac:dyDescent="0.2">
      <c r="B8727" s="186"/>
    </row>
    <row r="8728" spans="2:2" x14ac:dyDescent="0.2">
      <c r="B8728" s="186"/>
    </row>
    <row r="8729" spans="2:2" x14ac:dyDescent="0.2">
      <c r="B8729" s="186"/>
    </row>
    <row r="8730" spans="2:2" x14ac:dyDescent="0.2">
      <c r="B8730" s="186"/>
    </row>
    <row r="8731" spans="2:2" x14ac:dyDescent="0.2">
      <c r="B8731" s="186"/>
    </row>
    <row r="8732" spans="2:2" x14ac:dyDescent="0.2">
      <c r="B8732" s="186"/>
    </row>
    <row r="8733" spans="2:2" x14ac:dyDescent="0.2">
      <c r="B8733" s="186"/>
    </row>
    <row r="8734" spans="2:2" x14ac:dyDescent="0.2">
      <c r="B8734" s="186"/>
    </row>
    <row r="8735" spans="2:2" x14ac:dyDescent="0.2">
      <c r="B8735" s="186"/>
    </row>
    <row r="8736" spans="2:2" x14ac:dyDescent="0.2">
      <c r="B8736" s="186"/>
    </row>
    <row r="8737" spans="2:2" x14ac:dyDescent="0.2">
      <c r="B8737" s="186"/>
    </row>
    <row r="8738" spans="2:2" x14ac:dyDescent="0.2">
      <c r="B8738" s="186"/>
    </row>
    <row r="8739" spans="2:2" x14ac:dyDescent="0.2">
      <c r="B8739" s="186"/>
    </row>
    <row r="8740" spans="2:2" x14ac:dyDescent="0.2">
      <c r="B8740" s="186"/>
    </row>
    <row r="8741" spans="2:2" x14ac:dyDescent="0.2">
      <c r="B8741" s="186"/>
    </row>
    <row r="8742" spans="2:2" x14ac:dyDescent="0.2">
      <c r="B8742" s="186"/>
    </row>
    <row r="8743" spans="2:2" x14ac:dyDescent="0.2">
      <c r="B8743" s="186"/>
    </row>
    <row r="8744" spans="2:2" x14ac:dyDescent="0.2">
      <c r="B8744" s="186"/>
    </row>
    <row r="8745" spans="2:2" x14ac:dyDescent="0.2">
      <c r="B8745" s="186"/>
    </row>
    <row r="8746" spans="2:2" x14ac:dyDescent="0.2">
      <c r="B8746" s="186"/>
    </row>
    <row r="8747" spans="2:2" x14ac:dyDescent="0.2">
      <c r="B8747" s="186"/>
    </row>
    <row r="8748" spans="2:2" x14ac:dyDescent="0.2">
      <c r="B8748" s="186"/>
    </row>
    <row r="8749" spans="2:2" x14ac:dyDescent="0.2">
      <c r="B8749" s="186"/>
    </row>
    <row r="8750" spans="2:2" x14ac:dyDescent="0.2">
      <c r="B8750" s="186"/>
    </row>
    <row r="8751" spans="2:2" x14ac:dyDescent="0.2">
      <c r="B8751" s="186"/>
    </row>
    <row r="8752" spans="2:2" x14ac:dyDescent="0.2">
      <c r="B8752" s="186"/>
    </row>
    <row r="8753" spans="2:2" x14ac:dyDescent="0.2">
      <c r="B8753" s="186"/>
    </row>
    <row r="8754" spans="2:2" x14ac:dyDescent="0.2">
      <c r="B8754" s="186"/>
    </row>
    <row r="8755" spans="2:2" x14ac:dyDescent="0.2">
      <c r="B8755" s="186"/>
    </row>
    <row r="8756" spans="2:2" x14ac:dyDescent="0.2">
      <c r="B8756" s="186"/>
    </row>
    <row r="8757" spans="2:2" x14ac:dyDescent="0.2">
      <c r="B8757" s="186"/>
    </row>
    <row r="8758" spans="2:2" x14ac:dyDescent="0.2">
      <c r="B8758" s="186"/>
    </row>
    <row r="8759" spans="2:2" x14ac:dyDescent="0.2">
      <c r="B8759" s="186"/>
    </row>
    <row r="8760" spans="2:2" x14ac:dyDescent="0.2">
      <c r="B8760" s="186"/>
    </row>
    <row r="8761" spans="2:2" x14ac:dyDescent="0.2">
      <c r="B8761" s="186"/>
    </row>
    <row r="8762" spans="2:2" x14ac:dyDescent="0.2">
      <c r="B8762" s="186"/>
    </row>
    <row r="8763" spans="2:2" x14ac:dyDescent="0.2">
      <c r="B8763" s="186"/>
    </row>
    <row r="8764" spans="2:2" x14ac:dyDescent="0.2">
      <c r="B8764" s="186"/>
    </row>
    <row r="8765" spans="2:2" x14ac:dyDescent="0.2">
      <c r="B8765" s="186"/>
    </row>
    <row r="8766" spans="2:2" x14ac:dyDescent="0.2">
      <c r="B8766" s="186"/>
    </row>
    <row r="8767" spans="2:2" x14ac:dyDescent="0.2">
      <c r="B8767" s="186"/>
    </row>
    <row r="8768" spans="2:2" x14ac:dyDescent="0.2">
      <c r="B8768" s="186"/>
    </row>
    <row r="8769" spans="2:2" x14ac:dyDescent="0.2">
      <c r="B8769" s="186"/>
    </row>
    <row r="8770" spans="2:2" x14ac:dyDescent="0.2">
      <c r="B8770" s="186"/>
    </row>
    <row r="8771" spans="2:2" x14ac:dyDescent="0.2">
      <c r="B8771" s="186"/>
    </row>
    <row r="8772" spans="2:2" x14ac:dyDescent="0.2">
      <c r="B8772" s="186"/>
    </row>
    <row r="8773" spans="2:2" x14ac:dyDescent="0.2">
      <c r="B8773" s="186"/>
    </row>
    <row r="8774" spans="2:2" x14ac:dyDescent="0.2">
      <c r="B8774" s="186"/>
    </row>
    <row r="8775" spans="2:2" x14ac:dyDescent="0.2">
      <c r="B8775" s="186"/>
    </row>
    <row r="8776" spans="2:2" x14ac:dyDescent="0.2">
      <c r="B8776" s="186"/>
    </row>
    <row r="8777" spans="2:2" x14ac:dyDescent="0.2">
      <c r="B8777" s="186"/>
    </row>
    <row r="8778" spans="2:2" x14ac:dyDescent="0.2">
      <c r="B8778" s="186"/>
    </row>
    <row r="8779" spans="2:2" x14ac:dyDescent="0.2">
      <c r="B8779" s="186"/>
    </row>
    <row r="8780" spans="2:2" x14ac:dyDescent="0.2">
      <c r="B8780" s="186"/>
    </row>
    <row r="8781" spans="2:2" x14ac:dyDescent="0.2">
      <c r="B8781" s="186"/>
    </row>
    <row r="8782" spans="2:2" x14ac:dyDescent="0.2">
      <c r="B8782" s="186"/>
    </row>
    <row r="8783" spans="2:2" x14ac:dyDescent="0.2">
      <c r="B8783" s="186"/>
    </row>
    <row r="8784" spans="2:2" x14ac:dyDescent="0.2">
      <c r="B8784" s="186"/>
    </row>
    <row r="8785" spans="2:2" x14ac:dyDescent="0.2">
      <c r="B8785" s="186"/>
    </row>
    <row r="8786" spans="2:2" x14ac:dyDescent="0.2">
      <c r="B8786" s="186"/>
    </row>
    <row r="8787" spans="2:2" x14ac:dyDescent="0.2">
      <c r="B8787" s="186"/>
    </row>
    <row r="8788" spans="2:2" x14ac:dyDescent="0.2">
      <c r="B8788" s="186"/>
    </row>
    <row r="8789" spans="2:2" x14ac:dyDescent="0.2">
      <c r="B8789" s="186"/>
    </row>
    <row r="8790" spans="2:2" x14ac:dyDescent="0.2">
      <c r="B8790" s="186"/>
    </row>
    <row r="8791" spans="2:2" x14ac:dyDescent="0.2">
      <c r="B8791" s="186"/>
    </row>
    <row r="8792" spans="2:2" x14ac:dyDescent="0.2">
      <c r="B8792" s="186"/>
    </row>
    <row r="8793" spans="2:2" x14ac:dyDescent="0.2">
      <c r="B8793" s="186"/>
    </row>
    <row r="8794" spans="2:2" x14ac:dyDescent="0.2">
      <c r="B8794" s="186"/>
    </row>
    <row r="8795" spans="2:2" x14ac:dyDescent="0.2">
      <c r="B8795" s="186"/>
    </row>
    <row r="8796" spans="2:2" x14ac:dyDescent="0.2">
      <c r="B8796" s="186"/>
    </row>
    <row r="8797" spans="2:2" x14ac:dyDescent="0.2">
      <c r="B8797" s="186"/>
    </row>
    <row r="8798" spans="2:2" x14ac:dyDescent="0.2">
      <c r="B8798" s="186"/>
    </row>
    <row r="8799" spans="2:2" x14ac:dyDescent="0.2">
      <c r="B8799" s="186"/>
    </row>
    <row r="8800" spans="2:2" x14ac:dyDescent="0.2">
      <c r="B8800" s="186"/>
    </row>
    <row r="8801" spans="2:2" x14ac:dyDescent="0.2">
      <c r="B8801" s="186"/>
    </row>
    <row r="8802" spans="2:2" x14ac:dyDescent="0.2">
      <c r="B8802" s="186"/>
    </row>
    <row r="8803" spans="2:2" x14ac:dyDescent="0.2">
      <c r="B8803" s="186"/>
    </row>
    <row r="8804" spans="2:2" x14ac:dyDescent="0.2">
      <c r="B8804" s="186"/>
    </row>
    <row r="8805" spans="2:2" x14ac:dyDescent="0.2">
      <c r="B8805" s="186"/>
    </row>
    <row r="8806" spans="2:2" x14ac:dyDescent="0.2">
      <c r="B8806" s="186"/>
    </row>
    <row r="8807" spans="2:2" x14ac:dyDescent="0.2">
      <c r="B8807" s="186"/>
    </row>
    <row r="8808" spans="2:2" x14ac:dyDescent="0.2">
      <c r="B8808" s="186"/>
    </row>
    <row r="8809" spans="2:2" x14ac:dyDescent="0.2">
      <c r="B8809" s="186"/>
    </row>
    <row r="8810" spans="2:2" x14ac:dyDescent="0.2">
      <c r="B8810" s="186"/>
    </row>
    <row r="8811" spans="2:2" x14ac:dyDescent="0.2">
      <c r="B8811" s="186"/>
    </row>
    <row r="8812" spans="2:2" x14ac:dyDescent="0.2">
      <c r="B8812" s="186"/>
    </row>
    <row r="8813" spans="2:2" x14ac:dyDescent="0.2">
      <c r="B8813" s="186"/>
    </row>
    <row r="8814" spans="2:2" x14ac:dyDescent="0.2">
      <c r="B8814" s="186"/>
    </row>
    <row r="8815" spans="2:2" x14ac:dyDescent="0.2">
      <c r="B8815" s="186"/>
    </row>
    <row r="8816" spans="2:2" x14ac:dyDescent="0.2">
      <c r="B8816" s="186"/>
    </row>
    <row r="8817" spans="2:2" x14ac:dyDescent="0.2">
      <c r="B8817" s="186"/>
    </row>
    <row r="8818" spans="2:2" x14ac:dyDescent="0.2">
      <c r="B8818" s="186"/>
    </row>
    <row r="8819" spans="2:2" x14ac:dyDescent="0.2">
      <c r="B8819" s="186"/>
    </row>
    <row r="8820" spans="2:2" x14ac:dyDescent="0.2">
      <c r="B8820" s="186"/>
    </row>
    <row r="8821" spans="2:2" x14ac:dyDescent="0.2">
      <c r="B8821" s="186"/>
    </row>
    <row r="8822" spans="2:2" x14ac:dyDescent="0.2">
      <c r="B8822" s="186"/>
    </row>
    <row r="8823" spans="2:2" x14ac:dyDescent="0.2">
      <c r="B8823" s="186"/>
    </row>
    <row r="8824" spans="2:2" x14ac:dyDescent="0.2">
      <c r="B8824" s="186"/>
    </row>
    <row r="8825" spans="2:2" x14ac:dyDescent="0.2">
      <c r="B8825" s="186"/>
    </row>
    <row r="8826" spans="2:2" x14ac:dyDescent="0.2">
      <c r="B8826" s="186"/>
    </row>
    <row r="8827" spans="2:2" x14ac:dyDescent="0.2">
      <c r="B8827" s="186"/>
    </row>
    <row r="8828" spans="2:2" x14ac:dyDescent="0.2">
      <c r="B8828" s="186"/>
    </row>
    <row r="8829" spans="2:2" x14ac:dyDescent="0.2">
      <c r="B8829" s="186"/>
    </row>
    <row r="8830" spans="2:2" x14ac:dyDescent="0.2">
      <c r="B8830" s="186"/>
    </row>
    <row r="8831" spans="2:2" x14ac:dyDescent="0.2">
      <c r="B8831" s="186"/>
    </row>
    <row r="8832" spans="2:2" x14ac:dyDescent="0.2">
      <c r="B8832" s="186"/>
    </row>
    <row r="8833" spans="2:2" x14ac:dyDescent="0.2">
      <c r="B8833" s="186"/>
    </row>
    <row r="8834" spans="2:2" x14ac:dyDescent="0.2">
      <c r="B8834" s="186"/>
    </row>
    <row r="8835" spans="2:2" x14ac:dyDescent="0.2">
      <c r="B8835" s="186"/>
    </row>
    <row r="8836" spans="2:2" x14ac:dyDescent="0.2">
      <c r="B8836" s="186"/>
    </row>
    <row r="8837" spans="2:2" x14ac:dyDescent="0.2">
      <c r="B8837" s="186"/>
    </row>
    <row r="8838" spans="2:2" x14ac:dyDescent="0.2">
      <c r="B8838" s="186"/>
    </row>
    <row r="8839" spans="2:2" x14ac:dyDescent="0.2">
      <c r="B8839" s="186"/>
    </row>
    <row r="8840" spans="2:2" x14ac:dyDescent="0.2">
      <c r="B8840" s="186"/>
    </row>
    <row r="8841" spans="2:2" x14ac:dyDescent="0.2">
      <c r="B8841" s="186"/>
    </row>
    <row r="8842" spans="2:2" x14ac:dyDescent="0.2">
      <c r="B8842" s="186"/>
    </row>
    <row r="8843" spans="2:2" x14ac:dyDescent="0.2">
      <c r="B8843" s="186"/>
    </row>
    <row r="8844" spans="2:2" x14ac:dyDescent="0.2">
      <c r="B8844" s="186"/>
    </row>
    <row r="8845" spans="2:2" x14ac:dyDescent="0.2">
      <c r="B8845" s="186"/>
    </row>
    <row r="8846" spans="2:2" x14ac:dyDescent="0.2">
      <c r="B8846" s="186"/>
    </row>
    <row r="8847" spans="2:2" x14ac:dyDescent="0.2">
      <c r="B8847" s="186"/>
    </row>
    <row r="8848" spans="2:2" x14ac:dyDescent="0.2">
      <c r="B8848" s="186"/>
    </row>
    <row r="8849" spans="2:2" x14ac:dyDescent="0.2">
      <c r="B8849" s="186"/>
    </row>
    <row r="8850" spans="2:2" x14ac:dyDescent="0.2">
      <c r="B8850" s="186"/>
    </row>
    <row r="8851" spans="2:2" x14ac:dyDescent="0.2">
      <c r="B8851" s="186"/>
    </row>
    <row r="8852" spans="2:2" x14ac:dyDescent="0.2">
      <c r="B8852" s="186"/>
    </row>
    <row r="8853" spans="2:2" x14ac:dyDescent="0.2">
      <c r="B8853" s="186"/>
    </row>
    <row r="8854" spans="2:2" x14ac:dyDescent="0.2">
      <c r="B8854" s="186"/>
    </row>
    <row r="8855" spans="2:2" x14ac:dyDescent="0.2">
      <c r="B8855" s="186"/>
    </row>
    <row r="8856" spans="2:2" x14ac:dyDescent="0.2">
      <c r="B8856" s="186"/>
    </row>
    <row r="8857" spans="2:2" x14ac:dyDescent="0.2">
      <c r="B8857" s="186"/>
    </row>
    <row r="8858" spans="2:2" x14ac:dyDescent="0.2">
      <c r="B8858" s="186"/>
    </row>
    <row r="8859" spans="2:2" x14ac:dyDescent="0.2">
      <c r="B8859" s="186"/>
    </row>
    <row r="8860" spans="2:2" x14ac:dyDescent="0.2">
      <c r="B8860" s="186"/>
    </row>
    <row r="8861" spans="2:2" x14ac:dyDescent="0.2">
      <c r="B8861" s="186"/>
    </row>
    <row r="8862" spans="2:2" x14ac:dyDescent="0.2">
      <c r="B8862" s="186"/>
    </row>
    <row r="8863" spans="2:2" x14ac:dyDescent="0.2">
      <c r="B8863" s="186"/>
    </row>
    <row r="8864" spans="2:2" x14ac:dyDescent="0.2">
      <c r="B8864" s="186"/>
    </row>
    <row r="8865" spans="2:2" x14ac:dyDescent="0.2">
      <c r="B8865" s="186"/>
    </row>
    <row r="8866" spans="2:2" x14ac:dyDescent="0.2">
      <c r="B8866" s="186"/>
    </row>
    <row r="8867" spans="2:2" x14ac:dyDescent="0.2">
      <c r="B8867" s="186"/>
    </row>
    <row r="8868" spans="2:2" x14ac:dyDescent="0.2">
      <c r="B8868" s="186"/>
    </row>
    <row r="8869" spans="2:2" x14ac:dyDescent="0.2">
      <c r="B8869" s="186"/>
    </row>
    <row r="8870" spans="2:2" x14ac:dyDescent="0.2">
      <c r="B8870" s="186"/>
    </row>
    <row r="8871" spans="2:2" x14ac:dyDescent="0.2">
      <c r="B8871" s="186"/>
    </row>
    <row r="8872" spans="2:2" x14ac:dyDescent="0.2">
      <c r="B8872" s="186"/>
    </row>
    <row r="8873" spans="2:2" x14ac:dyDescent="0.2">
      <c r="B8873" s="186"/>
    </row>
    <row r="8874" spans="2:2" x14ac:dyDescent="0.2">
      <c r="B8874" s="186"/>
    </row>
    <row r="8875" spans="2:2" x14ac:dyDescent="0.2">
      <c r="B8875" s="186"/>
    </row>
    <row r="8876" spans="2:2" x14ac:dyDescent="0.2">
      <c r="B8876" s="186"/>
    </row>
    <row r="8877" spans="2:2" x14ac:dyDescent="0.2">
      <c r="B8877" s="186"/>
    </row>
    <row r="8878" spans="2:2" x14ac:dyDescent="0.2">
      <c r="B8878" s="186"/>
    </row>
    <row r="8879" spans="2:2" x14ac:dyDescent="0.2">
      <c r="B8879" s="186"/>
    </row>
    <row r="8880" spans="2:2" x14ac:dyDescent="0.2">
      <c r="B8880" s="186"/>
    </row>
    <row r="8881" spans="2:2" x14ac:dyDescent="0.2">
      <c r="B8881" s="186"/>
    </row>
    <row r="8882" spans="2:2" x14ac:dyDescent="0.2">
      <c r="B8882" s="186"/>
    </row>
    <row r="8883" spans="2:2" x14ac:dyDescent="0.2">
      <c r="B8883" s="186"/>
    </row>
    <row r="8884" spans="2:2" x14ac:dyDescent="0.2">
      <c r="B8884" s="186"/>
    </row>
    <row r="8885" spans="2:2" x14ac:dyDescent="0.2">
      <c r="B8885" s="186"/>
    </row>
    <row r="8886" spans="2:2" x14ac:dyDescent="0.2">
      <c r="B8886" s="186"/>
    </row>
    <row r="8887" spans="2:2" x14ac:dyDescent="0.2">
      <c r="B8887" s="186"/>
    </row>
    <row r="8888" spans="2:2" x14ac:dyDescent="0.2">
      <c r="B8888" s="186"/>
    </row>
    <row r="8889" spans="2:2" x14ac:dyDescent="0.2">
      <c r="B8889" s="186"/>
    </row>
    <row r="8890" spans="2:2" x14ac:dyDescent="0.2">
      <c r="B8890" s="186"/>
    </row>
    <row r="8891" spans="2:2" x14ac:dyDescent="0.2">
      <c r="B8891" s="186"/>
    </row>
    <row r="8892" spans="2:2" x14ac:dyDescent="0.2">
      <c r="B8892" s="186"/>
    </row>
    <row r="8893" spans="2:2" x14ac:dyDescent="0.2">
      <c r="B8893" s="186"/>
    </row>
    <row r="8894" spans="2:2" x14ac:dyDescent="0.2">
      <c r="B8894" s="186"/>
    </row>
    <row r="8895" spans="2:2" x14ac:dyDescent="0.2">
      <c r="B8895" s="186"/>
    </row>
    <row r="8896" spans="2:2" x14ac:dyDescent="0.2">
      <c r="B8896" s="186"/>
    </row>
    <row r="8897" spans="2:2" x14ac:dyDescent="0.2">
      <c r="B8897" s="186"/>
    </row>
    <row r="8898" spans="2:2" x14ac:dyDescent="0.2">
      <c r="B8898" s="186"/>
    </row>
    <row r="8899" spans="2:2" x14ac:dyDescent="0.2">
      <c r="B8899" s="186"/>
    </row>
    <row r="8900" spans="2:2" x14ac:dyDescent="0.2">
      <c r="B8900" s="186"/>
    </row>
    <row r="8901" spans="2:2" x14ac:dyDescent="0.2">
      <c r="B8901" s="186"/>
    </row>
    <row r="8902" spans="2:2" x14ac:dyDescent="0.2">
      <c r="B8902" s="186"/>
    </row>
    <row r="8903" spans="2:2" x14ac:dyDescent="0.2">
      <c r="B8903" s="186"/>
    </row>
    <row r="8904" spans="2:2" x14ac:dyDescent="0.2">
      <c r="B8904" s="186"/>
    </row>
    <row r="8905" spans="2:2" x14ac:dyDescent="0.2">
      <c r="B8905" s="186"/>
    </row>
    <row r="8906" spans="2:2" x14ac:dyDescent="0.2">
      <c r="B8906" s="186"/>
    </row>
    <row r="8907" spans="2:2" x14ac:dyDescent="0.2">
      <c r="B8907" s="186"/>
    </row>
    <row r="8908" spans="2:2" x14ac:dyDescent="0.2">
      <c r="B8908" s="186"/>
    </row>
    <row r="8909" spans="2:2" x14ac:dyDescent="0.2">
      <c r="B8909" s="186"/>
    </row>
    <row r="8910" spans="2:2" x14ac:dyDescent="0.2">
      <c r="B8910" s="186"/>
    </row>
    <row r="8911" spans="2:2" x14ac:dyDescent="0.2">
      <c r="B8911" s="186"/>
    </row>
    <row r="8912" spans="2:2" x14ac:dyDescent="0.2">
      <c r="B8912" s="186"/>
    </row>
    <row r="8913" spans="2:2" x14ac:dyDescent="0.2">
      <c r="B8913" s="186"/>
    </row>
    <row r="8914" spans="2:2" x14ac:dyDescent="0.2">
      <c r="B8914" s="186"/>
    </row>
    <row r="8915" spans="2:2" x14ac:dyDescent="0.2">
      <c r="B8915" s="186"/>
    </row>
    <row r="8916" spans="2:2" x14ac:dyDescent="0.2">
      <c r="B8916" s="186"/>
    </row>
    <row r="8917" spans="2:2" x14ac:dyDescent="0.2">
      <c r="B8917" s="186"/>
    </row>
    <row r="8918" spans="2:2" x14ac:dyDescent="0.2">
      <c r="B8918" s="186"/>
    </row>
    <row r="8919" spans="2:2" x14ac:dyDescent="0.2">
      <c r="B8919" s="186"/>
    </row>
    <row r="8920" spans="2:2" x14ac:dyDescent="0.2">
      <c r="B8920" s="186"/>
    </row>
    <row r="8921" spans="2:2" x14ac:dyDescent="0.2">
      <c r="B8921" s="186"/>
    </row>
    <row r="8922" spans="2:2" x14ac:dyDescent="0.2">
      <c r="B8922" s="186"/>
    </row>
    <row r="8923" spans="2:2" x14ac:dyDescent="0.2">
      <c r="B8923" s="186"/>
    </row>
    <row r="8924" spans="2:2" x14ac:dyDescent="0.2">
      <c r="B8924" s="186"/>
    </row>
    <row r="8925" spans="2:2" x14ac:dyDescent="0.2">
      <c r="B8925" s="186"/>
    </row>
    <row r="8926" spans="2:2" x14ac:dyDescent="0.2">
      <c r="B8926" s="186"/>
    </row>
    <row r="8927" spans="2:2" x14ac:dyDescent="0.2">
      <c r="B8927" s="186"/>
    </row>
    <row r="8928" spans="2:2" x14ac:dyDescent="0.2">
      <c r="B8928" s="186"/>
    </row>
    <row r="8929" spans="2:2" x14ac:dyDescent="0.2">
      <c r="B8929" s="186"/>
    </row>
    <row r="8930" spans="2:2" x14ac:dyDescent="0.2">
      <c r="B8930" s="186"/>
    </row>
    <row r="8931" spans="2:2" x14ac:dyDescent="0.2">
      <c r="B8931" s="186"/>
    </row>
    <row r="8932" spans="2:2" x14ac:dyDescent="0.2">
      <c r="B8932" s="186"/>
    </row>
    <row r="8933" spans="2:2" x14ac:dyDescent="0.2">
      <c r="B8933" s="186"/>
    </row>
    <row r="8934" spans="2:2" x14ac:dyDescent="0.2">
      <c r="B8934" s="186"/>
    </row>
    <row r="8935" spans="2:2" x14ac:dyDescent="0.2">
      <c r="B8935" s="186"/>
    </row>
    <row r="8936" spans="2:2" x14ac:dyDescent="0.2">
      <c r="B8936" s="186"/>
    </row>
    <row r="8937" spans="2:2" x14ac:dyDescent="0.2">
      <c r="B8937" s="186"/>
    </row>
    <row r="8938" spans="2:2" x14ac:dyDescent="0.2">
      <c r="B8938" s="186"/>
    </row>
    <row r="8939" spans="2:2" x14ac:dyDescent="0.2">
      <c r="B8939" s="186"/>
    </row>
    <row r="8940" spans="2:2" x14ac:dyDescent="0.2">
      <c r="B8940" s="186"/>
    </row>
    <row r="8941" spans="2:2" x14ac:dyDescent="0.2">
      <c r="B8941" s="186"/>
    </row>
    <row r="8942" spans="2:2" x14ac:dyDescent="0.2">
      <c r="B8942" s="186"/>
    </row>
    <row r="8943" spans="2:2" x14ac:dyDescent="0.2">
      <c r="B8943" s="186"/>
    </row>
    <row r="8944" spans="2:2" x14ac:dyDescent="0.2">
      <c r="B8944" s="186"/>
    </row>
    <row r="8945" spans="2:2" x14ac:dyDescent="0.2">
      <c r="B8945" s="186"/>
    </row>
    <row r="8946" spans="2:2" x14ac:dyDescent="0.2">
      <c r="B8946" s="186"/>
    </row>
    <row r="8947" spans="2:2" x14ac:dyDescent="0.2">
      <c r="B8947" s="186"/>
    </row>
    <row r="8948" spans="2:2" x14ac:dyDescent="0.2">
      <c r="B8948" s="186"/>
    </row>
    <row r="8949" spans="2:2" x14ac:dyDescent="0.2">
      <c r="B8949" s="186"/>
    </row>
    <row r="8950" spans="2:2" x14ac:dyDescent="0.2">
      <c r="B8950" s="186"/>
    </row>
    <row r="8951" spans="2:2" x14ac:dyDescent="0.2">
      <c r="B8951" s="186"/>
    </row>
    <row r="8952" spans="2:2" x14ac:dyDescent="0.2">
      <c r="B8952" s="186"/>
    </row>
    <row r="8953" spans="2:2" x14ac:dyDescent="0.2">
      <c r="B8953" s="186"/>
    </row>
    <row r="8954" spans="2:2" x14ac:dyDescent="0.2">
      <c r="B8954" s="186"/>
    </row>
    <row r="8955" spans="2:2" x14ac:dyDescent="0.2">
      <c r="B8955" s="186"/>
    </row>
    <row r="8956" spans="2:2" x14ac:dyDescent="0.2">
      <c r="B8956" s="186"/>
    </row>
    <row r="8957" spans="2:2" x14ac:dyDescent="0.2">
      <c r="B8957" s="186"/>
    </row>
    <row r="8958" spans="2:2" x14ac:dyDescent="0.2">
      <c r="B8958" s="186"/>
    </row>
    <row r="8959" spans="2:2" x14ac:dyDescent="0.2">
      <c r="B8959" s="186"/>
    </row>
    <row r="8960" spans="2:2" x14ac:dyDescent="0.2">
      <c r="B8960" s="186"/>
    </row>
    <row r="8961" spans="2:2" x14ac:dyDescent="0.2">
      <c r="B8961" s="186"/>
    </row>
    <row r="8962" spans="2:2" x14ac:dyDescent="0.2">
      <c r="B8962" s="186"/>
    </row>
    <row r="8963" spans="2:2" x14ac:dyDescent="0.2">
      <c r="B8963" s="186"/>
    </row>
    <row r="8964" spans="2:2" x14ac:dyDescent="0.2">
      <c r="B8964" s="186"/>
    </row>
    <row r="8965" spans="2:2" x14ac:dyDescent="0.2">
      <c r="B8965" s="186"/>
    </row>
    <row r="8966" spans="2:2" x14ac:dyDescent="0.2">
      <c r="B8966" s="186"/>
    </row>
    <row r="8967" spans="2:2" x14ac:dyDescent="0.2">
      <c r="B8967" s="186"/>
    </row>
    <row r="8968" spans="2:2" x14ac:dyDescent="0.2">
      <c r="B8968" s="186"/>
    </row>
    <row r="8969" spans="2:2" x14ac:dyDescent="0.2">
      <c r="B8969" s="186"/>
    </row>
    <row r="8970" spans="2:2" x14ac:dyDescent="0.2">
      <c r="B8970" s="186"/>
    </row>
    <row r="8971" spans="2:2" x14ac:dyDescent="0.2">
      <c r="B8971" s="186"/>
    </row>
    <row r="8972" spans="2:2" x14ac:dyDescent="0.2">
      <c r="B8972" s="186"/>
    </row>
    <row r="8973" spans="2:2" x14ac:dyDescent="0.2">
      <c r="B8973" s="186"/>
    </row>
    <row r="8974" spans="2:2" x14ac:dyDescent="0.2">
      <c r="B8974" s="186"/>
    </row>
    <row r="8975" spans="2:2" x14ac:dyDescent="0.2">
      <c r="B8975" s="186"/>
    </row>
    <row r="8976" spans="2:2" x14ac:dyDescent="0.2">
      <c r="B8976" s="186"/>
    </row>
    <row r="8977" spans="2:2" x14ac:dyDescent="0.2">
      <c r="B8977" s="186"/>
    </row>
    <row r="8978" spans="2:2" x14ac:dyDescent="0.2">
      <c r="B8978" s="186"/>
    </row>
    <row r="8979" spans="2:2" x14ac:dyDescent="0.2">
      <c r="B8979" s="186"/>
    </row>
    <row r="8980" spans="2:2" x14ac:dyDescent="0.2">
      <c r="B8980" s="186"/>
    </row>
    <row r="8981" spans="2:2" x14ac:dyDescent="0.2">
      <c r="B8981" s="186"/>
    </row>
    <row r="8982" spans="2:2" x14ac:dyDescent="0.2">
      <c r="B8982" s="186"/>
    </row>
    <row r="8983" spans="2:2" x14ac:dyDescent="0.2">
      <c r="B8983" s="186"/>
    </row>
    <row r="8984" spans="2:2" x14ac:dyDescent="0.2">
      <c r="B8984" s="186"/>
    </row>
    <row r="8985" spans="2:2" x14ac:dyDescent="0.2">
      <c r="B8985" s="186"/>
    </row>
    <row r="8986" spans="2:2" x14ac:dyDescent="0.2">
      <c r="B8986" s="186"/>
    </row>
    <row r="8987" spans="2:2" x14ac:dyDescent="0.2">
      <c r="B8987" s="186"/>
    </row>
    <row r="8988" spans="2:2" x14ac:dyDescent="0.2">
      <c r="B8988" s="186"/>
    </row>
    <row r="8989" spans="2:2" x14ac:dyDescent="0.2">
      <c r="B8989" s="186"/>
    </row>
    <row r="8990" spans="2:2" x14ac:dyDescent="0.2">
      <c r="B8990" s="186"/>
    </row>
    <row r="8991" spans="2:2" x14ac:dyDescent="0.2">
      <c r="B8991" s="186"/>
    </row>
    <row r="8992" spans="2:2" x14ac:dyDescent="0.2">
      <c r="B8992" s="186"/>
    </row>
    <row r="8993" spans="2:2" x14ac:dyDescent="0.2">
      <c r="B8993" s="186"/>
    </row>
    <row r="8994" spans="2:2" x14ac:dyDescent="0.2">
      <c r="B8994" s="186"/>
    </row>
    <row r="8995" spans="2:2" x14ac:dyDescent="0.2">
      <c r="B8995" s="186"/>
    </row>
    <row r="8996" spans="2:2" x14ac:dyDescent="0.2">
      <c r="B8996" s="186"/>
    </row>
    <row r="8997" spans="2:2" x14ac:dyDescent="0.2">
      <c r="B8997" s="186"/>
    </row>
    <row r="8998" spans="2:2" x14ac:dyDescent="0.2">
      <c r="B8998" s="186"/>
    </row>
    <row r="8999" spans="2:2" x14ac:dyDescent="0.2">
      <c r="B8999" s="186"/>
    </row>
    <row r="9000" spans="2:2" x14ac:dyDescent="0.2">
      <c r="B9000" s="186"/>
    </row>
    <row r="9001" spans="2:2" x14ac:dyDescent="0.2">
      <c r="B9001" s="186"/>
    </row>
    <row r="9002" spans="2:2" x14ac:dyDescent="0.2">
      <c r="B9002" s="186"/>
    </row>
    <row r="9003" spans="2:2" x14ac:dyDescent="0.2">
      <c r="B9003" s="186"/>
    </row>
    <row r="9004" spans="2:2" x14ac:dyDescent="0.2">
      <c r="B9004" s="186"/>
    </row>
    <row r="9005" spans="2:2" x14ac:dyDescent="0.2">
      <c r="B9005" s="186"/>
    </row>
    <row r="9006" spans="2:2" x14ac:dyDescent="0.2">
      <c r="B9006" s="186"/>
    </row>
    <row r="9007" spans="2:2" x14ac:dyDescent="0.2">
      <c r="B9007" s="186"/>
    </row>
    <row r="9008" spans="2:2" x14ac:dyDescent="0.2">
      <c r="B9008" s="186"/>
    </row>
    <row r="9009" spans="2:2" x14ac:dyDescent="0.2">
      <c r="B9009" s="186"/>
    </row>
    <row r="9010" spans="2:2" x14ac:dyDescent="0.2">
      <c r="B9010" s="186"/>
    </row>
    <row r="9011" spans="2:2" x14ac:dyDescent="0.2">
      <c r="B9011" s="186"/>
    </row>
    <row r="9012" spans="2:2" x14ac:dyDescent="0.2">
      <c r="B9012" s="186"/>
    </row>
    <row r="9013" spans="2:2" x14ac:dyDescent="0.2">
      <c r="B9013" s="186"/>
    </row>
    <row r="9014" spans="2:2" x14ac:dyDescent="0.2">
      <c r="B9014" s="186"/>
    </row>
    <row r="9015" spans="2:2" x14ac:dyDescent="0.2">
      <c r="B9015" s="186"/>
    </row>
    <row r="9016" spans="2:2" x14ac:dyDescent="0.2">
      <c r="B9016" s="186"/>
    </row>
    <row r="9017" spans="2:2" x14ac:dyDescent="0.2">
      <c r="B9017" s="186"/>
    </row>
    <row r="9018" spans="2:2" x14ac:dyDescent="0.2">
      <c r="B9018" s="186"/>
    </row>
    <row r="9019" spans="2:2" x14ac:dyDescent="0.2">
      <c r="B9019" s="186"/>
    </row>
    <row r="9020" spans="2:2" x14ac:dyDescent="0.2">
      <c r="B9020" s="186"/>
    </row>
    <row r="9021" spans="2:2" x14ac:dyDescent="0.2">
      <c r="B9021" s="186"/>
    </row>
    <row r="9022" spans="2:2" x14ac:dyDescent="0.2">
      <c r="B9022" s="186"/>
    </row>
    <row r="9023" spans="2:2" x14ac:dyDescent="0.2">
      <c r="B9023" s="186"/>
    </row>
    <row r="9024" spans="2:2" x14ac:dyDescent="0.2">
      <c r="B9024" s="186"/>
    </row>
    <row r="9025" spans="2:2" x14ac:dyDescent="0.2">
      <c r="B9025" s="186"/>
    </row>
    <row r="9026" spans="2:2" x14ac:dyDescent="0.2">
      <c r="B9026" s="186"/>
    </row>
    <row r="9027" spans="2:2" x14ac:dyDescent="0.2">
      <c r="B9027" s="186"/>
    </row>
    <row r="9028" spans="2:2" x14ac:dyDescent="0.2">
      <c r="B9028" s="186"/>
    </row>
    <row r="9029" spans="2:2" x14ac:dyDescent="0.2">
      <c r="B9029" s="186"/>
    </row>
    <row r="9030" spans="2:2" x14ac:dyDescent="0.2">
      <c r="B9030" s="186"/>
    </row>
    <row r="9031" spans="2:2" x14ac:dyDescent="0.2">
      <c r="B9031" s="186"/>
    </row>
    <row r="9032" spans="2:2" x14ac:dyDescent="0.2">
      <c r="B9032" s="186"/>
    </row>
    <row r="9033" spans="2:2" x14ac:dyDescent="0.2">
      <c r="B9033" s="186"/>
    </row>
    <row r="9034" spans="2:2" x14ac:dyDescent="0.2">
      <c r="B9034" s="186"/>
    </row>
    <row r="9035" spans="2:2" x14ac:dyDescent="0.2">
      <c r="B9035" s="186"/>
    </row>
    <row r="9036" spans="2:2" x14ac:dyDescent="0.2">
      <c r="B9036" s="186"/>
    </row>
    <row r="9037" spans="2:2" x14ac:dyDescent="0.2">
      <c r="B9037" s="186"/>
    </row>
    <row r="9038" spans="2:2" x14ac:dyDescent="0.2">
      <c r="B9038" s="186"/>
    </row>
    <row r="9039" spans="2:2" x14ac:dyDescent="0.2">
      <c r="B9039" s="186"/>
    </row>
    <row r="9040" spans="2:2" x14ac:dyDescent="0.2">
      <c r="B9040" s="186"/>
    </row>
    <row r="9041" spans="2:2" x14ac:dyDescent="0.2">
      <c r="B9041" s="186"/>
    </row>
    <row r="9042" spans="2:2" x14ac:dyDescent="0.2">
      <c r="B9042" s="186"/>
    </row>
    <row r="9043" spans="2:2" x14ac:dyDescent="0.2">
      <c r="B9043" s="186"/>
    </row>
    <row r="9044" spans="2:2" x14ac:dyDescent="0.2">
      <c r="B9044" s="186"/>
    </row>
    <row r="9045" spans="2:2" x14ac:dyDescent="0.2">
      <c r="B9045" s="186"/>
    </row>
    <row r="9046" spans="2:2" x14ac:dyDescent="0.2">
      <c r="B9046" s="186"/>
    </row>
    <row r="9047" spans="2:2" x14ac:dyDescent="0.2">
      <c r="B9047" s="186"/>
    </row>
    <row r="9048" spans="2:2" x14ac:dyDescent="0.2">
      <c r="B9048" s="186"/>
    </row>
    <row r="9049" spans="2:2" x14ac:dyDescent="0.2">
      <c r="B9049" s="186"/>
    </row>
    <row r="9050" spans="2:2" x14ac:dyDescent="0.2">
      <c r="B9050" s="186"/>
    </row>
    <row r="9051" spans="2:2" x14ac:dyDescent="0.2">
      <c r="B9051" s="186"/>
    </row>
    <row r="9052" spans="2:2" x14ac:dyDescent="0.2">
      <c r="B9052" s="186"/>
    </row>
    <row r="9053" spans="2:2" x14ac:dyDescent="0.2">
      <c r="B9053" s="186"/>
    </row>
    <row r="9054" spans="2:2" x14ac:dyDescent="0.2">
      <c r="B9054" s="186"/>
    </row>
    <row r="9055" spans="2:2" x14ac:dyDescent="0.2">
      <c r="B9055" s="186"/>
    </row>
    <row r="9056" spans="2:2" x14ac:dyDescent="0.2">
      <c r="B9056" s="186"/>
    </row>
    <row r="9057" spans="2:2" x14ac:dyDescent="0.2">
      <c r="B9057" s="186"/>
    </row>
    <row r="9058" spans="2:2" x14ac:dyDescent="0.2">
      <c r="B9058" s="186"/>
    </row>
    <row r="9059" spans="2:2" x14ac:dyDescent="0.2">
      <c r="B9059" s="186"/>
    </row>
    <row r="9060" spans="2:2" x14ac:dyDescent="0.2">
      <c r="B9060" s="186"/>
    </row>
    <row r="9061" spans="2:2" x14ac:dyDescent="0.2">
      <c r="B9061" s="186"/>
    </row>
    <row r="9062" spans="2:2" x14ac:dyDescent="0.2">
      <c r="B9062" s="186"/>
    </row>
    <row r="9063" spans="2:2" x14ac:dyDescent="0.2">
      <c r="B9063" s="186"/>
    </row>
    <row r="9064" spans="2:2" x14ac:dyDescent="0.2">
      <c r="B9064" s="186"/>
    </row>
    <row r="9065" spans="2:2" x14ac:dyDescent="0.2">
      <c r="B9065" s="186"/>
    </row>
    <row r="9066" spans="2:2" x14ac:dyDescent="0.2">
      <c r="B9066" s="186"/>
    </row>
    <row r="9067" spans="2:2" x14ac:dyDescent="0.2">
      <c r="B9067" s="186"/>
    </row>
    <row r="9068" spans="2:2" x14ac:dyDescent="0.2">
      <c r="B9068" s="186"/>
    </row>
    <row r="9069" spans="2:2" x14ac:dyDescent="0.2">
      <c r="B9069" s="186"/>
    </row>
    <row r="9070" spans="2:2" x14ac:dyDescent="0.2">
      <c r="B9070" s="186"/>
    </row>
    <row r="9071" spans="2:2" x14ac:dyDescent="0.2">
      <c r="B9071" s="186"/>
    </row>
    <row r="9072" spans="2:2" x14ac:dyDescent="0.2">
      <c r="B9072" s="186"/>
    </row>
    <row r="9073" spans="2:2" x14ac:dyDescent="0.2">
      <c r="B9073" s="186"/>
    </row>
    <row r="9074" spans="2:2" x14ac:dyDescent="0.2">
      <c r="B9074" s="186"/>
    </row>
    <row r="9075" spans="2:2" x14ac:dyDescent="0.2">
      <c r="B9075" s="186"/>
    </row>
    <row r="9076" spans="2:2" x14ac:dyDescent="0.2">
      <c r="B9076" s="186"/>
    </row>
    <row r="9077" spans="2:2" x14ac:dyDescent="0.2">
      <c r="B9077" s="186"/>
    </row>
    <row r="9078" spans="2:2" x14ac:dyDescent="0.2">
      <c r="B9078" s="186"/>
    </row>
    <row r="9079" spans="2:2" x14ac:dyDescent="0.2">
      <c r="B9079" s="186"/>
    </row>
    <row r="9080" spans="2:2" x14ac:dyDescent="0.2">
      <c r="B9080" s="186"/>
    </row>
    <row r="9081" spans="2:2" x14ac:dyDescent="0.2">
      <c r="B9081" s="186"/>
    </row>
    <row r="9082" spans="2:2" x14ac:dyDescent="0.2">
      <c r="B9082" s="186"/>
    </row>
    <row r="9083" spans="2:2" x14ac:dyDescent="0.2">
      <c r="B9083" s="186"/>
    </row>
    <row r="9084" spans="2:2" x14ac:dyDescent="0.2">
      <c r="B9084" s="186"/>
    </row>
    <row r="9085" spans="2:2" x14ac:dyDescent="0.2">
      <c r="B9085" s="186"/>
    </row>
    <row r="9086" spans="2:2" x14ac:dyDescent="0.2">
      <c r="B9086" s="186"/>
    </row>
    <row r="9087" spans="2:2" x14ac:dyDescent="0.2">
      <c r="B9087" s="186"/>
    </row>
    <row r="9088" spans="2:2" x14ac:dyDescent="0.2">
      <c r="B9088" s="186"/>
    </row>
    <row r="9089" spans="2:2" x14ac:dyDescent="0.2">
      <c r="B9089" s="186"/>
    </row>
    <row r="9090" spans="2:2" x14ac:dyDescent="0.2">
      <c r="B9090" s="186"/>
    </row>
    <row r="9091" spans="2:2" x14ac:dyDescent="0.2">
      <c r="B9091" s="186"/>
    </row>
    <row r="9092" spans="2:2" x14ac:dyDescent="0.2">
      <c r="B9092" s="186"/>
    </row>
    <row r="9093" spans="2:2" x14ac:dyDescent="0.2">
      <c r="B9093" s="186"/>
    </row>
    <row r="9094" spans="2:2" x14ac:dyDescent="0.2">
      <c r="B9094" s="186"/>
    </row>
    <row r="9095" spans="2:2" x14ac:dyDescent="0.2">
      <c r="B9095" s="186"/>
    </row>
    <row r="9096" spans="2:2" x14ac:dyDescent="0.2">
      <c r="B9096" s="186"/>
    </row>
    <row r="9097" spans="2:2" x14ac:dyDescent="0.2">
      <c r="B9097" s="186"/>
    </row>
    <row r="9098" spans="2:2" x14ac:dyDescent="0.2">
      <c r="B9098" s="186"/>
    </row>
    <row r="9099" spans="2:2" x14ac:dyDescent="0.2">
      <c r="B9099" s="186"/>
    </row>
    <row r="9100" spans="2:2" x14ac:dyDescent="0.2">
      <c r="B9100" s="186"/>
    </row>
    <row r="9101" spans="2:2" x14ac:dyDescent="0.2">
      <c r="B9101" s="186"/>
    </row>
    <row r="9102" spans="2:2" x14ac:dyDescent="0.2">
      <c r="B9102" s="186"/>
    </row>
    <row r="9103" spans="2:2" x14ac:dyDescent="0.2">
      <c r="B9103" s="186"/>
    </row>
    <row r="9104" spans="2:2" x14ac:dyDescent="0.2">
      <c r="B9104" s="186"/>
    </row>
    <row r="9105" spans="2:2" x14ac:dyDescent="0.2">
      <c r="B9105" s="186"/>
    </row>
    <row r="9106" spans="2:2" x14ac:dyDescent="0.2">
      <c r="B9106" s="186"/>
    </row>
    <row r="9107" spans="2:2" x14ac:dyDescent="0.2">
      <c r="B9107" s="186"/>
    </row>
    <row r="9108" spans="2:2" x14ac:dyDescent="0.2">
      <c r="B9108" s="186"/>
    </row>
    <row r="9109" spans="2:2" x14ac:dyDescent="0.2">
      <c r="B9109" s="186"/>
    </row>
    <row r="9110" spans="2:2" x14ac:dyDescent="0.2">
      <c r="B9110" s="186"/>
    </row>
    <row r="9111" spans="2:2" x14ac:dyDescent="0.2">
      <c r="B9111" s="186"/>
    </row>
    <row r="9112" spans="2:2" x14ac:dyDescent="0.2">
      <c r="B9112" s="186"/>
    </row>
    <row r="9113" spans="2:2" x14ac:dyDescent="0.2">
      <c r="B9113" s="186"/>
    </row>
    <row r="9114" spans="2:2" x14ac:dyDescent="0.2">
      <c r="B9114" s="186"/>
    </row>
    <row r="9115" spans="2:2" x14ac:dyDescent="0.2">
      <c r="B9115" s="186"/>
    </row>
    <row r="9116" spans="2:2" x14ac:dyDescent="0.2">
      <c r="B9116" s="186"/>
    </row>
    <row r="9117" spans="2:2" x14ac:dyDescent="0.2">
      <c r="B9117" s="186"/>
    </row>
    <row r="9118" spans="2:2" x14ac:dyDescent="0.2">
      <c r="B9118" s="186"/>
    </row>
    <row r="9119" spans="2:2" x14ac:dyDescent="0.2">
      <c r="B9119" s="186"/>
    </row>
    <row r="9120" spans="2:2" x14ac:dyDescent="0.2">
      <c r="B9120" s="186"/>
    </row>
    <row r="9121" spans="2:2" x14ac:dyDescent="0.2">
      <c r="B9121" s="186"/>
    </row>
    <row r="9122" spans="2:2" x14ac:dyDescent="0.2">
      <c r="B9122" s="186"/>
    </row>
    <row r="9123" spans="2:2" x14ac:dyDescent="0.2">
      <c r="B9123" s="186"/>
    </row>
    <row r="9124" spans="2:2" x14ac:dyDescent="0.2">
      <c r="B9124" s="186"/>
    </row>
    <row r="9125" spans="2:2" x14ac:dyDescent="0.2">
      <c r="B9125" s="186"/>
    </row>
    <row r="9126" spans="2:2" x14ac:dyDescent="0.2">
      <c r="B9126" s="186"/>
    </row>
    <row r="9127" spans="2:2" x14ac:dyDescent="0.2">
      <c r="B9127" s="186"/>
    </row>
    <row r="9128" spans="2:2" x14ac:dyDescent="0.2">
      <c r="B9128" s="186"/>
    </row>
    <row r="9129" spans="2:2" x14ac:dyDescent="0.2">
      <c r="B9129" s="186"/>
    </row>
    <row r="9130" spans="2:2" x14ac:dyDescent="0.2">
      <c r="B9130" s="186"/>
    </row>
    <row r="9131" spans="2:2" x14ac:dyDescent="0.2">
      <c r="B9131" s="186"/>
    </row>
    <row r="9132" spans="2:2" x14ac:dyDescent="0.2">
      <c r="B9132" s="186"/>
    </row>
    <row r="9133" spans="2:2" x14ac:dyDescent="0.2">
      <c r="B9133" s="186"/>
    </row>
    <row r="9134" spans="2:2" x14ac:dyDescent="0.2">
      <c r="B9134" s="186"/>
    </row>
    <row r="9135" spans="2:2" x14ac:dyDescent="0.2">
      <c r="B9135" s="186"/>
    </row>
    <row r="9136" spans="2:2" x14ac:dyDescent="0.2">
      <c r="B9136" s="186"/>
    </row>
    <row r="9137" spans="2:2" x14ac:dyDescent="0.2">
      <c r="B9137" s="186"/>
    </row>
    <row r="9138" spans="2:2" x14ac:dyDescent="0.2">
      <c r="B9138" s="186"/>
    </row>
    <row r="9139" spans="2:2" x14ac:dyDescent="0.2">
      <c r="B9139" s="186"/>
    </row>
    <row r="9140" spans="2:2" x14ac:dyDescent="0.2">
      <c r="B9140" s="186"/>
    </row>
    <row r="9141" spans="2:2" x14ac:dyDescent="0.2">
      <c r="B9141" s="186"/>
    </row>
    <row r="9142" spans="2:2" x14ac:dyDescent="0.2">
      <c r="B9142" s="186"/>
    </row>
    <row r="9143" spans="2:2" x14ac:dyDescent="0.2">
      <c r="B9143" s="186"/>
    </row>
    <row r="9144" spans="2:2" x14ac:dyDescent="0.2">
      <c r="B9144" s="186"/>
    </row>
    <row r="9145" spans="2:2" x14ac:dyDescent="0.2">
      <c r="B9145" s="186"/>
    </row>
    <row r="9146" spans="2:2" x14ac:dyDescent="0.2">
      <c r="B9146" s="186"/>
    </row>
    <row r="9147" spans="2:2" x14ac:dyDescent="0.2">
      <c r="B9147" s="186"/>
    </row>
    <row r="9148" spans="2:2" x14ac:dyDescent="0.2">
      <c r="B9148" s="186"/>
    </row>
    <row r="9149" spans="2:2" x14ac:dyDescent="0.2">
      <c r="B9149" s="186"/>
    </row>
    <row r="9150" spans="2:2" x14ac:dyDescent="0.2">
      <c r="B9150" s="186"/>
    </row>
    <row r="9151" spans="2:2" x14ac:dyDescent="0.2">
      <c r="B9151" s="186"/>
    </row>
    <row r="9152" spans="2:2" x14ac:dyDescent="0.2">
      <c r="B9152" s="186"/>
    </row>
    <row r="9153" spans="2:2" x14ac:dyDescent="0.2">
      <c r="B9153" s="186"/>
    </row>
    <row r="9154" spans="2:2" x14ac:dyDescent="0.2">
      <c r="B9154" s="186"/>
    </row>
    <row r="9155" spans="2:2" x14ac:dyDescent="0.2">
      <c r="B9155" s="186"/>
    </row>
    <row r="9156" spans="2:2" x14ac:dyDescent="0.2">
      <c r="B9156" s="186"/>
    </row>
    <row r="9157" spans="2:2" x14ac:dyDescent="0.2">
      <c r="B9157" s="186"/>
    </row>
    <row r="9158" spans="2:2" x14ac:dyDescent="0.2">
      <c r="B9158" s="186"/>
    </row>
    <row r="9159" spans="2:2" x14ac:dyDescent="0.2">
      <c r="B9159" s="186"/>
    </row>
    <row r="9160" spans="2:2" x14ac:dyDescent="0.2">
      <c r="B9160" s="186"/>
    </row>
    <row r="9161" spans="2:2" x14ac:dyDescent="0.2">
      <c r="B9161" s="186"/>
    </row>
    <row r="9162" spans="2:2" x14ac:dyDescent="0.2">
      <c r="B9162" s="186"/>
    </row>
    <row r="9163" spans="2:2" x14ac:dyDescent="0.2">
      <c r="B9163" s="186"/>
    </row>
    <row r="9164" spans="2:2" x14ac:dyDescent="0.2">
      <c r="B9164" s="186"/>
    </row>
    <row r="9165" spans="2:2" x14ac:dyDescent="0.2">
      <c r="B9165" s="186"/>
    </row>
    <row r="9166" spans="2:2" x14ac:dyDescent="0.2">
      <c r="B9166" s="186"/>
    </row>
    <row r="9167" spans="2:2" x14ac:dyDescent="0.2">
      <c r="B9167" s="186"/>
    </row>
    <row r="9168" spans="2:2" x14ac:dyDescent="0.2">
      <c r="B9168" s="186"/>
    </row>
    <row r="9169" spans="2:2" x14ac:dyDescent="0.2">
      <c r="B9169" s="186"/>
    </row>
    <row r="9170" spans="2:2" x14ac:dyDescent="0.2">
      <c r="B9170" s="186"/>
    </row>
    <row r="9171" spans="2:2" x14ac:dyDescent="0.2">
      <c r="B9171" s="186"/>
    </row>
    <row r="9172" spans="2:2" x14ac:dyDescent="0.2">
      <c r="B9172" s="186"/>
    </row>
    <row r="9173" spans="2:2" x14ac:dyDescent="0.2">
      <c r="B9173" s="186"/>
    </row>
    <row r="9174" spans="2:2" x14ac:dyDescent="0.2">
      <c r="B9174" s="186"/>
    </row>
    <row r="9175" spans="2:2" x14ac:dyDescent="0.2">
      <c r="B9175" s="186"/>
    </row>
    <row r="9176" spans="2:2" x14ac:dyDescent="0.2">
      <c r="B9176" s="186"/>
    </row>
    <row r="9177" spans="2:2" x14ac:dyDescent="0.2">
      <c r="B9177" s="186"/>
    </row>
    <row r="9178" spans="2:2" x14ac:dyDescent="0.2">
      <c r="B9178" s="186"/>
    </row>
    <row r="9179" spans="2:2" x14ac:dyDescent="0.2">
      <c r="B9179" s="186"/>
    </row>
    <row r="9180" spans="2:2" x14ac:dyDescent="0.2">
      <c r="B9180" s="186"/>
    </row>
    <row r="9181" spans="2:2" x14ac:dyDescent="0.2">
      <c r="B9181" s="186"/>
    </row>
    <row r="9182" spans="2:2" x14ac:dyDescent="0.2">
      <c r="B9182" s="186"/>
    </row>
    <row r="9183" spans="2:2" x14ac:dyDescent="0.2">
      <c r="B9183" s="186"/>
    </row>
    <row r="9184" spans="2:2" x14ac:dyDescent="0.2">
      <c r="B9184" s="186"/>
    </row>
    <row r="9185" spans="2:2" x14ac:dyDescent="0.2">
      <c r="B9185" s="186"/>
    </row>
    <row r="9186" spans="2:2" x14ac:dyDescent="0.2">
      <c r="B9186" s="186"/>
    </row>
    <row r="9187" spans="2:2" x14ac:dyDescent="0.2">
      <c r="B9187" s="186"/>
    </row>
    <row r="9188" spans="2:2" x14ac:dyDescent="0.2">
      <c r="B9188" s="186"/>
    </row>
    <row r="9189" spans="2:2" x14ac:dyDescent="0.2">
      <c r="B9189" s="186"/>
    </row>
    <row r="9190" spans="2:2" x14ac:dyDescent="0.2">
      <c r="B9190" s="186"/>
    </row>
    <row r="9191" spans="2:2" x14ac:dyDescent="0.2">
      <c r="B9191" s="186"/>
    </row>
    <row r="9192" spans="2:2" x14ac:dyDescent="0.2">
      <c r="B9192" s="186"/>
    </row>
    <row r="9193" spans="2:2" x14ac:dyDescent="0.2">
      <c r="B9193" s="186"/>
    </row>
    <row r="9194" spans="2:2" x14ac:dyDescent="0.2">
      <c r="B9194" s="186"/>
    </row>
    <row r="9195" spans="2:2" x14ac:dyDescent="0.2">
      <c r="B9195" s="186"/>
    </row>
    <row r="9196" spans="2:2" x14ac:dyDescent="0.2">
      <c r="B9196" s="186"/>
    </row>
    <row r="9197" spans="2:2" x14ac:dyDescent="0.2">
      <c r="B9197" s="186"/>
    </row>
    <row r="9198" spans="2:2" x14ac:dyDescent="0.2">
      <c r="B9198" s="186"/>
    </row>
    <row r="9199" spans="2:2" x14ac:dyDescent="0.2">
      <c r="B9199" s="186"/>
    </row>
    <row r="9200" spans="2:2" x14ac:dyDescent="0.2">
      <c r="B9200" s="186"/>
    </row>
    <row r="9201" spans="2:2" x14ac:dyDescent="0.2">
      <c r="B9201" s="186"/>
    </row>
    <row r="9202" spans="2:2" x14ac:dyDescent="0.2">
      <c r="B9202" s="186"/>
    </row>
    <row r="9203" spans="2:2" x14ac:dyDescent="0.2">
      <c r="B9203" s="186"/>
    </row>
    <row r="9204" spans="2:2" x14ac:dyDescent="0.2">
      <c r="B9204" s="186"/>
    </row>
    <row r="9205" spans="2:2" x14ac:dyDescent="0.2">
      <c r="B9205" s="186"/>
    </row>
    <row r="9206" spans="2:2" x14ac:dyDescent="0.2">
      <c r="B9206" s="186"/>
    </row>
    <row r="9207" spans="2:2" x14ac:dyDescent="0.2">
      <c r="B9207" s="186"/>
    </row>
    <row r="9208" spans="2:2" x14ac:dyDescent="0.2">
      <c r="B9208" s="186"/>
    </row>
    <row r="9209" spans="2:2" x14ac:dyDescent="0.2">
      <c r="B9209" s="186"/>
    </row>
    <row r="9210" spans="2:2" x14ac:dyDescent="0.2">
      <c r="B9210" s="186"/>
    </row>
    <row r="9211" spans="2:2" x14ac:dyDescent="0.2">
      <c r="B9211" s="186"/>
    </row>
    <row r="9212" spans="2:2" x14ac:dyDescent="0.2">
      <c r="B9212" s="186"/>
    </row>
    <row r="9213" spans="2:2" x14ac:dyDescent="0.2">
      <c r="B9213" s="186"/>
    </row>
    <row r="9214" spans="2:2" x14ac:dyDescent="0.2">
      <c r="B9214" s="186"/>
    </row>
    <row r="9215" spans="2:2" x14ac:dyDescent="0.2">
      <c r="B9215" s="186"/>
    </row>
    <row r="9216" spans="2:2" x14ac:dyDescent="0.2">
      <c r="B9216" s="186"/>
    </row>
    <row r="9217" spans="2:2" x14ac:dyDescent="0.2">
      <c r="B9217" s="186"/>
    </row>
    <row r="9218" spans="2:2" x14ac:dyDescent="0.2">
      <c r="B9218" s="186"/>
    </row>
    <row r="9219" spans="2:2" x14ac:dyDescent="0.2">
      <c r="B9219" s="186"/>
    </row>
    <row r="9220" spans="2:2" x14ac:dyDescent="0.2">
      <c r="B9220" s="186"/>
    </row>
    <row r="9221" spans="2:2" x14ac:dyDescent="0.2">
      <c r="B9221" s="186"/>
    </row>
    <row r="9222" spans="2:2" x14ac:dyDescent="0.2">
      <c r="B9222" s="186"/>
    </row>
    <row r="9223" spans="2:2" x14ac:dyDescent="0.2">
      <c r="B9223" s="186"/>
    </row>
    <row r="9224" spans="2:2" x14ac:dyDescent="0.2">
      <c r="B9224" s="186"/>
    </row>
    <row r="9225" spans="2:2" x14ac:dyDescent="0.2">
      <c r="B9225" s="186"/>
    </row>
    <row r="9226" spans="2:2" x14ac:dyDescent="0.2">
      <c r="B9226" s="186"/>
    </row>
    <row r="9227" spans="2:2" x14ac:dyDescent="0.2">
      <c r="B9227" s="186"/>
    </row>
    <row r="9228" spans="2:2" x14ac:dyDescent="0.2">
      <c r="B9228" s="186"/>
    </row>
    <row r="9229" spans="2:2" x14ac:dyDescent="0.2">
      <c r="B9229" s="186"/>
    </row>
    <row r="9230" spans="2:2" x14ac:dyDescent="0.2">
      <c r="B9230" s="186"/>
    </row>
    <row r="9231" spans="2:2" x14ac:dyDescent="0.2">
      <c r="B9231" s="186"/>
    </row>
    <row r="9232" spans="2:2" x14ac:dyDescent="0.2">
      <c r="B9232" s="186"/>
    </row>
    <row r="9233" spans="2:2" x14ac:dyDescent="0.2">
      <c r="B9233" s="186"/>
    </row>
    <row r="9234" spans="2:2" x14ac:dyDescent="0.2">
      <c r="B9234" s="186"/>
    </row>
    <row r="9235" spans="2:2" x14ac:dyDescent="0.2">
      <c r="B9235" s="186"/>
    </row>
    <row r="9236" spans="2:2" x14ac:dyDescent="0.2">
      <c r="B9236" s="186"/>
    </row>
    <row r="9237" spans="2:2" x14ac:dyDescent="0.2">
      <c r="B9237" s="186"/>
    </row>
    <row r="9238" spans="2:2" x14ac:dyDescent="0.2">
      <c r="B9238" s="186"/>
    </row>
    <row r="9239" spans="2:2" x14ac:dyDescent="0.2">
      <c r="B9239" s="186"/>
    </row>
    <row r="9240" spans="2:2" x14ac:dyDescent="0.2">
      <c r="B9240" s="186"/>
    </row>
    <row r="9241" spans="2:2" x14ac:dyDescent="0.2">
      <c r="B9241" s="186"/>
    </row>
    <row r="9242" spans="2:2" x14ac:dyDescent="0.2">
      <c r="B9242" s="186"/>
    </row>
    <row r="9243" spans="2:2" x14ac:dyDescent="0.2">
      <c r="B9243" s="186"/>
    </row>
    <row r="9244" spans="2:2" x14ac:dyDescent="0.2">
      <c r="B9244" s="186"/>
    </row>
    <row r="9245" spans="2:2" x14ac:dyDescent="0.2">
      <c r="B9245" s="186"/>
    </row>
    <row r="9246" spans="2:2" x14ac:dyDescent="0.2">
      <c r="B9246" s="186"/>
    </row>
    <row r="9247" spans="2:2" x14ac:dyDescent="0.2">
      <c r="B9247" s="186"/>
    </row>
    <row r="9248" spans="2:2" x14ac:dyDescent="0.2">
      <c r="B9248" s="186"/>
    </row>
    <row r="9249" spans="2:2" x14ac:dyDescent="0.2">
      <c r="B9249" s="186"/>
    </row>
    <row r="9250" spans="2:2" x14ac:dyDescent="0.2">
      <c r="B9250" s="186"/>
    </row>
    <row r="9251" spans="2:2" x14ac:dyDescent="0.2">
      <c r="B9251" s="186"/>
    </row>
    <row r="9252" spans="2:2" x14ac:dyDescent="0.2">
      <c r="B9252" s="186"/>
    </row>
    <row r="9253" spans="2:2" x14ac:dyDescent="0.2">
      <c r="B9253" s="186"/>
    </row>
    <row r="9254" spans="2:2" x14ac:dyDescent="0.2">
      <c r="B9254" s="186"/>
    </row>
    <row r="9255" spans="2:2" x14ac:dyDescent="0.2">
      <c r="B9255" s="186"/>
    </row>
    <row r="9256" spans="2:2" x14ac:dyDescent="0.2">
      <c r="B9256" s="186"/>
    </row>
    <row r="9257" spans="2:2" x14ac:dyDescent="0.2">
      <c r="B9257" s="186"/>
    </row>
    <row r="9258" spans="2:2" x14ac:dyDescent="0.2">
      <c r="B9258" s="186"/>
    </row>
    <row r="9259" spans="2:2" x14ac:dyDescent="0.2">
      <c r="B9259" s="186"/>
    </row>
    <row r="9260" spans="2:2" x14ac:dyDescent="0.2">
      <c r="B9260" s="186"/>
    </row>
    <row r="9261" spans="2:2" x14ac:dyDescent="0.2">
      <c r="B9261" s="186"/>
    </row>
    <row r="9262" spans="2:2" x14ac:dyDescent="0.2">
      <c r="B9262" s="186"/>
    </row>
    <row r="9263" spans="2:2" x14ac:dyDescent="0.2">
      <c r="B9263" s="186"/>
    </row>
    <row r="9264" spans="2:2" x14ac:dyDescent="0.2">
      <c r="B9264" s="186"/>
    </row>
    <row r="9265" spans="2:2" x14ac:dyDescent="0.2">
      <c r="B9265" s="186"/>
    </row>
    <row r="9266" spans="2:2" x14ac:dyDescent="0.2">
      <c r="B9266" s="186"/>
    </row>
    <row r="9267" spans="2:2" x14ac:dyDescent="0.2">
      <c r="B9267" s="186"/>
    </row>
    <row r="9268" spans="2:2" x14ac:dyDescent="0.2">
      <c r="B9268" s="186"/>
    </row>
    <row r="9269" spans="2:2" x14ac:dyDescent="0.2">
      <c r="B9269" s="186"/>
    </row>
    <row r="9270" spans="2:2" x14ac:dyDescent="0.2">
      <c r="B9270" s="186"/>
    </row>
    <row r="9271" spans="2:2" x14ac:dyDescent="0.2">
      <c r="B9271" s="186"/>
    </row>
    <row r="9272" spans="2:2" x14ac:dyDescent="0.2">
      <c r="B9272" s="186"/>
    </row>
    <row r="9273" spans="2:2" x14ac:dyDescent="0.2">
      <c r="B9273" s="186"/>
    </row>
    <row r="9274" spans="2:2" x14ac:dyDescent="0.2">
      <c r="B9274" s="186"/>
    </row>
    <row r="9275" spans="2:2" x14ac:dyDescent="0.2">
      <c r="B9275" s="186"/>
    </row>
    <row r="9276" spans="2:2" x14ac:dyDescent="0.2">
      <c r="B9276" s="186"/>
    </row>
    <row r="9277" spans="2:2" x14ac:dyDescent="0.2">
      <c r="B9277" s="186"/>
    </row>
    <row r="9278" spans="2:2" x14ac:dyDescent="0.2">
      <c r="B9278" s="186"/>
    </row>
    <row r="9279" spans="2:2" x14ac:dyDescent="0.2">
      <c r="B9279" s="186"/>
    </row>
    <row r="9280" spans="2:2" x14ac:dyDescent="0.2">
      <c r="B9280" s="186"/>
    </row>
    <row r="9281" spans="2:2" x14ac:dyDescent="0.2">
      <c r="B9281" s="186"/>
    </row>
    <row r="9282" spans="2:2" x14ac:dyDescent="0.2">
      <c r="B9282" s="186"/>
    </row>
    <row r="9283" spans="2:2" x14ac:dyDescent="0.2">
      <c r="B9283" s="186"/>
    </row>
    <row r="9284" spans="2:2" x14ac:dyDescent="0.2">
      <c r="B9284" s="186"/>
    </row>
    <row r="9285" spans="2:2" x14ac:dyDescent="0.2">
      <c r="B9285" s="186"/>
    </row>
    <row r="9286" spans="2:2" x14ac:dyDescent="0.2">
      <c r="B9286" s="186"/>
    </row>
    <row r="9287" spans="2:2" x14ac:dyDescent="0.2">
      <c r="B9287" s="186"/>
    </row>
    <row r="9288" spans="2:2" x14ac:dyDescent="0.2">
      <c r="B9288" s="186"/>
    </row>
    <row r="9289" spans="2:2" x14ac:dyDescent="0.2">
      <c r="B9289" s="186"/>
    </row>
    <row r="9290" spans="2:2" x14ac:dyDescent="0.2">
      <c r="B9290" s="186"/>
    </row>
    <row r="9291" spans="2:2" x14ac:dyDescent="0.2">
      <c r="B9291" s="186"/>
    </row>
    <row r="9292" spans="2:2" x14ac:dyDescent="0.2">
      <c r="B9292" s="186"/>
    </row>
    <row r="9293" spans="2:2" x14ac:dyDescent="0.2">
      <c r="B9293" s="186"/>
    </row>
    <row r="9294" spans="2:2" x14ac:dyDescent="0.2">
      <c r="B9294" s="186"/>
    </row>
    <row r="9295" spans="2:2" x14ac:dyDescent="0.2">
      <c r="B9295" s="186"/>
    </row>
    <row r="9296" spans="2:2" x14ac:dyDescent="0.2">
      <c r="B9296" s="186"/>
    </row>
    <row r="9297" spans="2:2" x14ac:dyDescent="0.2">
      <c r="B9297" s="186"/>
    </row>
    <row r="9298" spans="2:2" x14ac:dyDescent="0.2">
      <c r="B9298" s="186"/>
    </row>
    <row r="9299" spans="2:2" x14ac:dyDescent="0.2">
      <c r="B9299" s="186"/>
    </row>
    <row r="9300" spans="2:2" x14ac:dyDescent="0.2">
      <c r="B9300" s="186"/>
    </row>
    <row r="9301" spans="2:2" x14ac:dyDescent="0.2">
      <c r="B9301" s="186"/>
    </row>
    <row r="9302" spans="2:2" x14ac:dyDescent="0.2">
      <c r="B9302" s="186"/>
    </row>
    <row r="9303" spans="2:2" x14ac:dyDescent="0.2">
      <c r="B9303" s="186"/>
    </row>
    <row r="9304" spans="2:2" x14ac:dyDescent="0.2">
      <c r="B9304" s="186"/>
    </row>
    <row r="9305" spans="2:2" x14ac:dyDescent="0.2">
      <c r="B9305" s="186"/>
    </row>
    <row r="9306" spans="2:2" x14ac:dyDescent="0.2">
      <c r="B9306" s="186"/>
    </row>
    <row r="9307" spans="2:2" x14ac:dyDescent="0.2">
      <c r="B9307" s="186"/>
    </row>
    <row r="9308" spans="2:2" x14ac:dyDescent="0.2">
      <c r="B9308" s="186"/>
    </row>
    <row r="9309" spans="2:2" x14ac:dyDescent="0.2">
      <c r="B9309" s="186"/>
    </row>
    <row r="9310" spans="2:2" x14ac:dyDescent="0.2">
      <c r="B9310" s="186"/>
    </row>
    <row r="9311" spans="2:2" x14ac:dyDescent="0.2">
      <c r="B9311" s="186"/>
    </row>
    <row r="9312" spans="2:2" x14ac:dyDescent="0.2">
      <c r="B9312" s="186"/>
    </row>
    <row r="9313" spans="2:2" x14ac:dyDescent="0.2">
      <c r="B9313" s="186"/>
    </row>
    <row r="9314" spans="2:2" x14ac:dyDescent="0.2">
      <c r="B9314" s="186"/>
    </row>
    <row r="9315" spans="2:2" x14ac:dyDescent="0.2">
      <c r="B9315" s="186"/>
    </row>
    <row r="9316" spans="2:2" x14ac:dyDescent="0.2">
      <c r="B9316" s="186"/>
    </row>
    <row r="9317" spans="2:2" x14ac:dyDescent="0.2">
      <c r="B9317" s="186"/>
    </row>
    <row r="9318" spans="2:2" x14ac:dyDescent="0.2">
      <c r="B9318" s="186"/>
    </row>
    <row r="9319" spans="2:2" x14ac:dyDescent="0.2">
      <c r="B9319" s="186"/>
    </row>
    <row r="9320" spans="2:2" x14ac:dyDescent="0.2">
      <c r="B9320" s="186"/>
    </row>
    <row r="9321" spans="2:2" x14ac:dyDescent="0.2">
      <c r="B9321" s="186"/>
    </row>
    <row r="9322" spans="2:2" x14ac:dyDescent="0.2">
      <c r="B9322" s="186"/>
    </row>
    <row r="9323" spans="2:2" x14ac:dyDescent="0.2">
      <c r="B9323" s="186"/>
    </row>
    <row r="9324" spans="2:2" x14ac:dyDescent="0.2">
      <c r="B9324" s="186"/>
    </row>
    <row r="9325" spans="2:2" x14ac:dyDescent="0.2">
      <c r="B9325" s="186"/>
    </row>
    <row r="9326" spans="2:2" x14ac:dyDescent="0.2">
      <c r="B9326" s="186"/>
    </row>
    <row r="9327" spans="2:2" x14ac:dyDescent="0.2">
      <c r="B9327" s="186"/>
    </row>
    <row r="9328" spans="2:2" x14ac:dyDescent="0.2">
      <c r="B9328" s="186"/>
    </row>
    <row r="9329" spans="2:2" x14ac:dyDescent="0.2">
      <c r="B9329" s="186"/>
    </row>
    <row r="9330" spans="2:2" x14ac:dyDescent="0.2">
      <c r="B9330" s="186"/>
    </row>
    <row r="9331" spans="2:2" x14ac:dyDescent="0.2">
      <c r="B9331" s="186"/>
    </row>
    <row r="9332" spans="2:2" x14ac:dyDescent="0.2">
      <c r="B9332" s="186"/>
    </row>
    <row r="9333" spans="2:2" x14ac:dyDescent="0.2">
      <c r="B9333" s="186"/>
    </row>
    <row r="9334" spans="2:2" x14ac:dyDescent="0.2">
      <c r="B9334" s="186"/>
    </row>
    <row r="9335" spans="2:2" x14ac:dyDescent="0.2">
      <c r="B9335" s="186"/>
    </row>
    <row r="9336" spans="2:2" x14ac:dyDescent="0.2">
      <c r="B9336" s="186"/>
    </row>
    <row r="9337" spans="2:2" x14ac:dyDescent="0.2">
      <c r="B9337" s="186"/>
    </row>
    <row r="9338" spans="2:2" x14ac:dyDescent="0.2">
      <c r="B9338" s="186"/>
    </row>
    <row r="9339" spans="2:2" x14ac:dyDescent="0.2">
      <c r="B9339" s="186"/>
    </row>
    <row r="9340" spans="2:2" x14ac:dyDescent="0.2">
      <c r="B9340" s="186"/>
    </row>
    <row r="9341" spans="2:2" x14ac:dyDescent="0.2">
      <c r="B9341" s="186"/>
    </row>
    <row r="9342" spans="2:2" x14ac:dyDescent="0.2">
      <c r="B9342" s="186"/>
    </row>
    <row r="9343" spans="2:2" x14ac:dyDescent="0.2">
      <c r="B9343" s="186"/>
    </row>
    <row r="9344" spans="2:2" x14ac:dyDescent="0.2">
      <c r="B9344" s="186"/>
    </row>
    <row r="9345" spans="2:2" x14ac:dyDescent="0.2">
      <c r="B9345" s="186"/>
    </row>
    <row r="9346" spans="2:2" x14ac:dyDescent="0.2">
      <c r="B9346" s="186"/>
    </row>
    <row r="9347" spans="2:2" x14ac:dyDescent="0.2">
      <c r="B9347" s="186"/>
    </row>
    <row r="9348" spans="2:2" x14ac:dyDescent="0.2">
      <c r="B9348" s="186"/>
    </row>
    <row r="9349" spans="2:2" x14ac:dyDescent="0.2">
      <c r="B9349" s="186"/>
    </row>
    <row r="9350" spans="2:2" x14ac:dyDescent="0.2">
      <c r="B9350" s="186"/>
    </row>
    <row r="9351" spans="2:2" x14ac:dyDescent="0.2">
      <c r="B9351" s="186"/>
    </row>
    <row r="9352" spans="2:2" x14ac:dyDescent="0.2">
      <c r="B9352" s="186"/>
    </row>
    <row r="9353" spans="2:2" x14ac:dyDescent="0.2">
      <c r="B9353" s="186"/>
    </row>
    <row r="9354" spans="2:2" x14ac:dyDescent="0.2">
      <c r="B9354" s="186"/>
    </row>
    <row r="9355" spans="2:2" x14ac:dyDescent="0.2">
      <c r="B9355" s="186"/>
    </row>
    <row r="9356" spans="2:2" x14ac:dyDescent="0.2">
      <c r="B9356" s="186"/>
    </row>
    <row r="9357" spans="2:2" x14ac:dyDescent="0.2">
      <c r="B9357" s="186"/>
    </row>
    <row r="9358" spans="2:2" x14ac:dyDescent="0.2">
      <c r="B9358" s="186"/>
    </row>
    <row r="9359" spans="2:2" x14ac:dyDescent="0.2">
      <c r="B9359" s="186"/>
    </row>
    <row r="9360" spans="2:2" x14ac:dyDescent="0.2">
      <c r="B9360" s="186"/>
    </row>
    <row r="9361" spans="2:2" x14ac:dyDescent="0.2">
      <c r="B9361" s="186"/>
    </row>
    <row r="9362" spans="2:2" x14ac:dyDescent="0.2">
      <c r="B9362" s="186"/>
    </row>
    <row r="9363" spans="2:2" x14ac:dyDescent="0.2">
      <c r="B9363" s="186"/>
    </row>
    <row r="9364" spans="2:2" x14ac:dyDescent="0.2">
      <c r="B9364" s="186"/>
    </row>
    <row r="9365" spans="2:2" x14ac:dyDescent="0.2">
      <c r="B9365" s="186"/>
    </row>
    <row r="9366" spans="2:2" x14ac:dyDescent="0.2">
      <c r="B9366" s="186"/>
    </row>
    <row r="9367" spans="2:2" x14ac:dyDescent="0.2">
      <c r="B9367" s="186"/>
    </row>
    <row r="9368" spans="2:2" x14ac:dyDescent="0.2">
      <c r="B9368" s="186"/>
    </row>
    <row r="9369" spans="2:2" x14ac:dyDescent="0.2">
      <c r="B9369" s="186"/>
    </row>
    <row r="9370" spans="2:2" x14ac:dyDescent="0.2">
      <c r="B9370" s="186"/>
    </row>
    <row r="9371" spans="2:2" x14ac:dyDescent="0.2">
      <c r="B9371" s="186"/>
    </row>
    <row r="9372" spans="2:2" x14ac:dyDescent="0.2">
      <c r="B9372" s="186"/>
    </row>
    <row r="9373" spans="2:2" x14ac:dyDescent="0.2">
      <c r="B9373" s="186"/>
    </row>
    <row r="9374" spans="2:2" x14ac:dyDescent="0.2">
      <c r="B9374" s="186"/>
    </row>
    <row r="9375" spans="2:2" x14ac:dyDescent="0.2">
      <c r="B9375" s="186"/>
    </row>
    <row r="9376" spans="2:2" x14ac:dyDescent="0.2">
      <c r="B9376" s="186"/>
    </row>
    <row r="9377" spans="2:2" x14ac:dyDescent="0.2">
      <c r="B9377" s="186"/>
    </row>
    <row r="9378" spans="2:2" x14ac:dyDescent="0.2">
      <c r="B9378" s="186"/>
    </row>
    <row r="9379" spans="2:2" x14ac:dyDescent="0.2">
      <c r="B9379" s="186"/>
    </row>
    <row r="9380" spans="2:2" x14ac:dyDescent="0.2">
      <c r="B9380" s="186"/>
    </row>
    <row r="9381" spans="2:2" x14ac:dyDescent="0.2">
      <c r="B9381" s="186"/>
    </row>
    <row r="9382" spans="2:2" x14ac:dyDescent="0.2">
      <c r="B9382" s="186"/>
    </row>
    <row r="9383" spans="2:2" x14ac:dyDescent="0.2">
      <c r="B9383" s="186"/>
    </row>
    <row r="9384" spans="2:2" x14ac:dyDescent="0.2">
      <c r="B9384" s="186"/>
    </row>
    <row r="9385" spans="2:2" x14ac:dyDescent="0.2">
      <c r="B9385" s="186"/>
    </row>
    <row r="9386" spans="2:2" x14ac:dyDescent="0.2">
      <c r="B9386" s="186"/>
    </row>
    <row r="9387" spans="2:2" x14ac:dyDescent="0.2">
      <c r="B9387" s="186"/>
    </row>
    <row r="9388" spans="2:2" x14ac:dyDescent="0.2">
      <c r="B9388" s="186"/>
    </row>
    <row r="9389" spans="2:2" x14ac:dyDescent="0.2">
      <c r="B9389" s="186"/>
    </row>
    <row r="9390" spans="2:2" x14ac:dyDescent="0.2">
      <c r="B9390" s="186"/>
    </row>
    <row r="9391" spans="2:2" x14ac:dyDescent="0.2">
      <c r="B9391" s="186"/>
    </row>
    <row r="9392" spans="2:2" x14ac:dyDescent="0.2">
      <c r="B9392" s="186"/>
    </row>
    <row r="9393" spans="2:2" x14ac:dyDescent="0.2">
      <c r="B9393" s="186"/>
    </row>
    <row r="9394" spans="2:2" x14ac:dyDescent="0.2">
      <c r="B9394" s="186"/>
    </row>
    <row r="9395" spans="2:2" x14ac:dyDescent="0.2">
      <c r="B9395" s="186"/>
    </row>
    <row r="9396" spans="2:2" x14ac:dyDescent="0.2">
      <c r="B9396" s="186"/>
    </row>
    <row r="9397" spans="2:2" x14ac:dyDescent="0.2">
      <c r="B9397" s="186"/>
    </row>
    <row r="9398" spans="2:2" x14ac:dyDescent="0.2">
      <c r="B9398" s="186"/>
    </row>
    <row r="9399" spans="2:2" x14ac:dyDescent="0.2">
      <c r="B9399" s="186"/>
    </row>
    <row r="9400" spans="2:2" x14ac:dyDescent="0.2">
      <c r="B9400" s="186"/>
    </row>
    <row r="9401" spans="2:2" x14ac:dyDescent="0.2">
      <c r="B9401" s="186"/>
    </row>
    <row r="9402" spans="2:2" x14ac:dyDescent="0.2">
      <c r="B9402" s="186"/>
    </row>
    <row r="9403" spans="2:2" x14ac:dyDescent="0.2">
      <c r="B9403" s="186"/>
    </row>
    <row r="9404" spans="2:2" x14ac:dyDescent="0.2">
      <c r="B9404" s="186"/>
    </row>
    <row r="9405" spans="2:2" x14ac:dyDescent="0.2">
      <c r="B9405" s="186"/>
    </row>
    <row r="9406" spans="2:2" x14ac:dyDescent="0.2">
      <c r="B9406" s="186"/>
    </row>
    <row r="9407" spans="2:2" x14ac:dyDescent="0.2">
      <c r="B9407" s="186"/>
    </row>
    <row r="9408" spans="2:2" x14ac:dyDescent="0.2">
      <c r="B9408" s="186"/>
    </row>
    <row r="9409" spans="2:2" x14ac:dyDescent="0.2">
      <c r="B9409" s="186"/>
    </row>
    <row r="9410" spans="2:2" x14ac:dyDescent="0.2">
      <c r="B9410" s="186"/>
    </row>
    <row r="9411" spans="2:2" x14ac:dyDescent="0.2">
      <c r="B9411" s="186"/>
    </row>
    <row r="9412" spans="2:2" x14ac:dyDescent="0.2">
      <c r="B9412" s="186"/>
    </row>
    <row r="9413" spans="2:2" x14ac:dyDescent="0.2">
      <c r="B9413" s="186"/>
    </row>
    <row r="9414" spans="2:2" x14ac:dyDescent="0.2">
      <c r="B9414" s="186"/>
    </row>
    <row r="9415" spans="2:2" x14ac:dyDescent="0.2">
      <c r="B9415" s="186"/>
    </row>
    <row r="9416" spans="2:2" x14ac:dyDescent="0.2">
      <c r="B9416" s="186"/>
    </row>
    <row r="9417" spans="2:2" x14ac:dyDescent="0.2">
      <c r="B9417" s="186"/>
    </row>
    <row r="9418" spans="2:2" x14ac:dyDescent="0.2">
      <c r="B9418" s="186"/>
    </row>
    <row r="9419" spans="2:2" x14ac:dyDescent="0.2">
      <c r="B9419" s="186"/>
    </row>
    <row r="9420" spans="2:2" x14ac:dyDescent="0.2">
      <c r="B9420" s="186"/>
    </row>
    <row r="9421" spans="2:2" x14ac:dyDescent="0.2">
      <c r="B9421" s="186"/>
    </row>
    <row r="9422" spans="2:2" x14ac:dyDescent="0.2">
      <c r="B9422" s="186"/>
    </row>
    <row r="9423" spans="2:2" x14ac:dyDescent="0.2">
      <c r="B9423" s="186"/>
    </row>
    <row r="9424" spans="2:2" x14ac:dyDescent="0.2">
      <c r="B9424" s="186"/>
    </row>
    <row r="9425" spans="2:2" x14ac:dyDescent="0.2">
      <c r="B9425" s="186"/>
    </row>
    <row r="9426" spans="2:2" x14ac:dyDescent="0.2">
      <c r="B9426" s="186"/>
    </row>
    <row r="9427" spans="2:2" x14ac:dyDescent="0.2">
      <c r="B9427" s="186"/>
    </row>
    <row r="9428" spans="2:2" x14ac:dyDescent="0.2">
      <c r="B9428" s="186"/>
    </row>
    <row r="9429" spans="2:2" x14ac:dyDescent="0.2">
      <c r="B9429" s="186"/>
    </row>
    <row r="9430" spans="2:2" x14ac:dyDescent="0.2">
      <c r="B9430" s="186"/>
    </row>
    <row r="9431" spans="2:2" x14ac:dyDescent="0.2">
      <c r="B9431" s="186"/>
    </row>
    <row r="9432" spans="2:2" x14ac:dyDescent="0.2">
      <c r="B9432" s="186"/>
    </row>
    <row r="9433" spans="2:2" x14ac:dyDescent="0.2">
      <c r="B9433" s="186"/>
    </row>
    <row r="9434" spans="2:2" x14ac:dyDescent="0.2">
      <c r="B9434" s="186"/>
    </row>
    <row r="9435" spans="2:2" x14ac:dyDescent="0.2">
      <c r="B9435" s="186"/>
    </row>
    <row r="9436" spans="2:2" x14ac:dyDescent="0.2">
      <c r="B9436" s="186"/>
    </row>
    <row r="9437" spans="2:2" x14ac:dyDescent="0.2">
      <c r="B9437" s="186"/>
    </row>
    <row r="9438" spans="2:2" x14ac:dyDescent="0.2">
      <c r="B9438" s="186"/>
    </row>
    <row r="9439" spans="2:2" x14ac:dyDescent="0.2">
      <c r="B9439" s="186"/>
    </row>
    <row r="9440" spans="2:2" x14ac:dyDescent="0.2">
      <c r="B9440" s="186"/>
    </row>
    <row r="9441" spans="2:2" x14ac:dyDescent="0.2">
      <c r="B9441" s="186"/>
    </row>
    <row r="9442" spans="2:2" x14ac:dyDescent="0.2">
      <c r="B9442" s="186"/>
    </row>
    <row r="9443" spans="2:2" x14ac:dyDescent="0.2">
      <c r="B9443" s="186"/>
    </row>
    <row r="9444" spans="2:2" x14ac:dyDescent="0.2">
      <c r="B9444" s="186"/>
    </row>
    <row r="9445" spans="2:2" x14ac:dyDescent="0.2">
      <c r="B9445" s="186"/>
    </row>
    <row r="9446" spans="2:2" x14ac:dyDescent="0.2">
      <c r="B9446" s="186"/>
    </row>
    <row r="9447" spans="2:2" x14ac:dyDescent="0.2">
      <c r="B9447" s="186"/>
    </row>
    <row r="9448" spans="2:2" x14ac:dyDescent="0.2">
      <c r="B9448" s="186"/>
    </row>
    <row r="9449" spans="2:2" x14ac:dyDescent="0.2">
      <c r="B9449" s="186"/>
    </row>
    <row r="9450" spans="2:2" x14ac:dyDescent="0.2">
      <c r="B9450" s="186"/>
    </row>
    <row r="9451" spans="2:2" x14ac:dyDescent="0.2">
      <c r="B9451" s="186"/>
    </row>
    <row r="9452" spans="2:2" x14ac:dyDescent="0.2">
      <c r="B9452" s="186"/>
    </row>
    <row r="9453" spans="2:2" x14ac:dyDescent="0.2">
      <c r="B9453" s="186"/>
    </row>
    <row r="9454" spans="2:2" x14ac:dyDescent="0.2">
      <c r="B9454" s="186"/>
    </row>
    <row r="9455" spans="2:2" x14ac:dyDescent="0.2">
      <c r="B9455" s="186"/>
    </row>
    <row r="9456" spans="2:2" x14ac:dyDescent="0.2">
      <c r="B9456" s="186"/>
    </row>
    <row r="9457" spans="2:2" x14ac:dyDescent="0.2">
      <c r="B9457" s="186"/>
    </row>
    <row r="9458" spans="2:2" x14ac:dyDescent="0.2">
      <c r="B9458" s="186"/>
    </row>
    <row r="9459" spans="2:2" x14ac:dyDescent="0.2">
      <c r="B9459" s="186"/>
    </row>
    <row r="9460" spans="2:2" x14ac:dyDescent="0.2">
      <c r="B9460" s="186"/>
    </row>
    <row r="9461" spans="2:2" x14ac:dyDescent="0.2">
      <c r="B9461" s="186"/>
    </row>
    <row r="9462" spans="2:2" x14ac:dyDescent="0.2">
      <c r="B9462" s="186"/>
    </row>
    <row r="9463" spans="2:2" x14ac:dyDescent="0.2">
      <c r="B9463" s="186"/>
    </row>
    <row r="9464" spans="2:2" x14ac:dyDescent="0.2">
      <c r="B9464" s="186"/>
    </row>
    <row r="9465" spans="2:2" x14ac:dyDescent="0.2">
      <c r="B9465" s="186"/>
    </row>
    <row r="9466" spans="2:2" x14ac:dyDescent="0.2">
      <c r="B9466" s="186"/>
    </row>
    <row r="9467" spans="2:2" x14ac:dyDescent="0.2">
      <c r="B9467" s="186"/>
    </row>
    <row r="9468" spans="2:2" x14ac:dyDescent="0.2">
      <c r="B9468" s="186"/>
    </row>
    <row r="9469" spans="2:2" x14ac:dyDescent="0.2">
      <c r="B9469" s="186"/>
    </row>
    <row r="9470" spans="2:2" x14ac:dyDescent="0.2">
      <c r="B9470" s="186"/>
    </row>
    <row r="9471" spans="2:2" x14ac:dyDescent="0.2">
      <c r="B9471" s="186"/>
    </row>
    <row r="9472" spans="2:2" x14ac:dyDescent="0.2">
      <c r="B9472" s="186"/>
    </row>
    <row r="9473" spans="2:2" x14ac:dyDescent="0.2">
      <c r="B9473" s="186"/>
    </row>
    <row r="9474" spans="2:2" x14ac:dyDescent="0.2">
      <c r="B9474" s="186"/>
    </row>
    <row r="9475" spans="2:2" x14ac:dyDescent="0.2">
      <c r="B9475" s="186"/>
    </row>
    <row r="9476" spans="2:2" x14ac:dyDescent="0.2">
      <c r="B9476" s="186"/>
    </row>
    <row r="9477" spans="2:2" x14ac:dyDescent="0.2">
      <c r="B9477" s="186"/>
    </row>
    <row r="9478" spans="2:2" x14ac:dyDescent="0.2">
      <c r="B9478" s="186"/>
    </row>
    <row r="9479" spans="2:2" x14ac:dyDescent="0.2">
      <c r="B9479" s="186"/>
    </row>
    <row r="9480" spans="2:2" x14ac:dyDescent="0.2">
      <c r="B9480" s="186"/>
    </row>
    <row r="9481" spans="2:2" x14ac:dyDescent="0.2">
      <c r="B9481" s="186"/>
    </row>
    <row r="9482" spans="2:2" x14ac:dyDescent="0.2">
      <c r="B9482" s="186"/>
    </row>
    <row r="9483" spans="2:2" x14ac:dyDescent="0.2">
      <c r="B9483" s="186"/>
    </row>
    <row r="9484" spans="2:2" x14ac:dyDescent="0.2">
      <c r="B9484" s="186"/>
    </row>
    <row r="9485" spans="2:2" x14ac:dyDescent="0.2">
      <c r="B9485" s="186"/>
    </row>
    <row r="9486" spans="2:2" x14ac:dyDescent="0.2">
      <c r="B9486" s="186"/>
    </row>
    <row r="9487" spans="2:2" x14ac:dyDescent="0.2">
      <c r="B9487" s="186"/>
    </row>
    <row r="9488" spans="2:2" x14ac:dyDescent="0.2">
      <c r="B9488" s="186"/>
    </row>
    <row r="9489" spans="2:2" x14ac:dyDescent="0.2">
      <c r="B9489" s="186"/>
    </row>
    <row r="9490" spans="2:2" x14ac:dyDescent="0.2">
      <c r="B9490" s="186"/>
    </row>
    <row r="9491" spans="2:2" x14ac:dyDescent="0.2">
      <c r="B9491" s="186"/>
    </row>
    <row r="9492" spans="2:2" x14ac:dyDescent="0.2">
      <c r="B9492" s="186"/>
    </row>
    <row r="9493" spans="2:2" x14ac:dyDescent="0.2">
      <c r="B9493" s="186"/>
    </row>
    <row r="9494" spans="2:2" x14ac:dyDescent="0.2">
      <c r="B9494" s="186"/>
    </row>
    <row r="9495" spans="2:2" x14ac:dyDescent="0.2">
      <c r="B9495" s="186"/>
    </row>
    <row r="9496" spans="2:2" x14ac:dyDescent="0.2">
      <c r="B9496" s="186"/>
    </row>
    <row r="9497" spans="2:2" x14ac:dyDescent="0.2">
      <c r="B9497" s="186"/>
    </row>
    <row r="9498" spans="2:2" x14ac:dyDescent="0.2">
      <c r="B9498" s="186"/>
    </row>
    <row r="9499" spans="2:2" x14ac:dyDescent="0.2">
      <c r="B9499" s="186"/>
    </row>
    <row r="9500" spans="2:2" x14ac:dyDescent="0.2">
      <c r="B9500" s="186"/>
    </row>
    <row r="9501" spans="2:2" x14ac:dyDescent="0.2">
      <c r="B9501" s="186"/>
    </row>
    <row r="9502" spans="2:2" x14ac:dyDescent="0.2">
      <c r="B9502" s="186"/>
    </row>
    <row r="9503" spans="2:2" x14ac:dyDescent="0.2">
      <c r="B9503" s="186"/>
    </row>
    <row r="9504" spans="2:2" x14ac:dyDescent="0.2">
      <c r="B9504" s="186"/>
    </row>
    <row r="9505" spans="2:2" x14ac:dyDescent="0.2">
      <c r="B9505" s="186"/>
    </row>
    <row r="9506" spans="2:2" x14ac:dyDescent="0.2">
      <c r="B9506" s="186"/>
    </row>
    <row r="9507" spans="2:2" x14ac:dyDescent="0.2">
      <c r="B9507" s="186"/>
    </row>
    <row r="9508" spans="2:2" x14ac:dyDescent="0.2">
      <c r="B9508" s="186"/>
    </row>
    <row r="9509" spans="2:2" x14ac:dyDescent="0.2">
      <c r="B9509" s="186"/>
    </row>
    <row r="9510" spans="2:2" x14ac:dyDescent="0.2">
      <c r="B9510" s="186"/>
    </row>
    <row r="9511" spans="2:2" x14ac:dyDescent="0.2">
      <c r="B9511" s="186"/>
    </row>
    <row r="9512" spans="2:2" x14ac:dyDescent="0.2">
      <c r="B9512" s="186"/>
    </row>
    <row r="9513" spans="2:2" x14ac:dyDescent="0.2">
      <c r="B9513" s="186"/>
    </row>
    <row r="9514" spans="2:2" x14ac:dyDescent="0.2">
      <c r="B9514" s="186"/>
    </row>
    <row r="9515" spans="2:2" x14ac:dyDescent="0.2">
      <c r="B9515" s="186"/>
    </row>
    <row r="9516" spans="2:2" x14ac:dyDescent="0.2">
      <c r="B9516" s="186"/>
    </row>
    <row r="9517" spans="2:2" x14ac:dyDescent="0.2">
      <c r="B9517" s="186"/>
    </row>
    <row r="9518" spans="2:2" x14ac:dyDescent="0.2">
      <c r="B9518" s="186"/>
    </row>
    <row r="9519" spans="2:2" x14ac:dyDescent="0.2">
      <c r="B9519" s="186"/>
    </row>
    <row r="9520" spans="2:2" x14ac:dyDescent="0.2">
      <c r="B9520" s="186"/>
    </row>
    <row r="9521" spans="2:2" x14ac:dyDescent="0.2">
      <c r="B9521" s="186"/>
    </row>
    <row r="9522" spans="2:2" x14ac:dyDescent="0.2">
      <c r="B9522" s="186"/>
    </row>
    <row r="9523" spans="2:2" x14ac:dyDescent="0.2">
      <c r="B9523" s="186"/>
    </row>
    <row r="9524" spans="2:2" x14ac:dyDescent="0.2">
      <c r="B9524" s="186"/>
    </row>
    <row r="9525" spans="2:2" x14ac:dyDescent="0.2">
      <c r="B9525" s="186"/>
    </row>
    <row r="9526" spans="2:2" x14ac:dyDescent="0.2">
      <c r="B9526" s="186"/>
    </row>
    <row r="9527" spans="2:2" x14ac:dyDescent="0.2">
      <c r="B9527" s="186"/>
    </row>
    <row r="9528" spans="2:2" x14ac:dyDescent="0.2">
      <c r="B9528" s="186"/>
    </row>
    <row r="9529" spans="2:2" x14ac:dyDescent="0.2">
      <c r="B9529" s="186"/>
    </row>
    <row r="9530" spans="2:2" x14ac:dyDescent="0.2">
      <c r="B9530" s="186"/>
    </row>
    <row r="9531" spans="2:2" x14ac:dyDescent="0.2">
      <c r="B9531" s="186"/>
    </row>
    <row r="9532" spans="2:2" x14ac:dyDescent="0.2">
      <c r="B9532" s="186"/>
    </row>
    <row r="9533" spans="2:2" x14ac:dyDescent="0.2">
      <c r="B9533" s="186"/>
    </row>
    <row r="9534" spans="2:2" x14ac:dyDescent="0.2">
      <c r="B9534" s="186"/>
    </row>
    <row r="9535" spans="2:2" x14ac:dyDescent="0.2">
      <c r="B9535" s="186"/>
    </row>
    <row r="9536" spans="2:2" x14ac:dyDescent="0.2">
      <c r="B9536" s="186"/>
    </row>
    <row r="9537" spans="2:2" x14ac:dyDescent="0.2">
      <c r="B9537" s="186"/>
    </row>
    <row r="9538" spans="2:2" x14ac:dyDescent="0.2">
      <c r="B9538" s="186"/>
    </row>
    <row r="9539" spans="2:2" x14ac:dyDescent="0.2">
      <c r="B9539" s="186"/>
    </row>
    <row r="9540" spans="2:2" x14ac:dyDescent="0.2">
      <c r="B9540" s="186"/>
    </row>
    <row r="9541" spans="2:2" x14ac:dyDescent="0.2">
      <c r="B9541" s="186"/>
    </row>
    <row r="9542" spans="2:2" x14ac:dyDescent="0.2">
      <c r="B9542" s="186"/>
    </row>
    <row r="9543" spans="2:2" x14ac:dyDescent="0.2">
      <c r="B9543" s="186"/>
    </row>
    <row r="9544" spans="2:2" x14ac:dyDescent="0.2">
      <c r="B9544" s="186"/>
    </row>
    <row r="9545" spans="2:2" x14ac:dyDescent="0.2">
      <c r="B9545" s="186"/>
    </row>
    <row r="9546" spans="2:2" x14ac:dyDescent="0.2">
      <c r="B9546" s="186"/>
    </row>
    <row r="9547" spans="2:2" x14ac:dyDescent="0.2">
      <c r="B9547" s="186"/>
    </row>
    <row r="9548" spans="2:2" x14ac:dyDescent="0.2">
      <c r="B9548" s="186"/>
    </row>
    <row r="9549" spans="2:2" x14ac:dyDescent="0.2">
      <c r="B9549" s="186"/>
    </row>
    <row r="9550" spans="2:2" x14ac:dyDescent="0.2">
      <c r="B9550" s="186"/>
    </row>
    <row r="9551" spans="2:2" x14ac:dyDescent="0.2">
      <c r="B9551" s="186"/>
    </row>
    <row r="9552" spans="2:2" x14ac:dyDescent="0.2">
      <c r="B9552" s="186"/>
    </row>
    <row r="9553" spans="2:2" x14ac:dyDescent="0.2">
      <c r="B9553" s="186"/>
    </row>
    <row r="9554" spans="2:2" x14ac:dyDescent="0.2">
      <c r="B9554" s="186"/>
    </row>
    <row r="9555" spans="2:2" x14ac:dyDescent="0.2">
      <c r="B9555" s="186"/>
    </row>
    <row r="9556" spans="2:2" x14ac:dyDescent="0.2">
      <c r="B9556" s="186"/>
    </row>
    <row r="9557" spans="2:2" x14ac:dyDescent="0.2">
      <c r="B9557" s="186"/>
    </row>
    <row r="9558" spans="2:2" x14ac:dyDescent="0.2">
      <c r="B9558" s="186"/>
    </row>
    <row r="9559" spans="2:2" x14ac:dyDescent="0.2">
      <c r="B9559" s="186"/>
    </row>
    <row r="9560" spans="2:2" x14ac:dyDescent="0.2">
      <c r="B9560" s="186"/>
    </row>
    <row r="9561" spans="2:2" x14ac:dyDescent="0.2">
      <c r="B9561" s="186"/>
    </row>
    <row r="9562" spans="2:2" x14ac:dyDescent="0.2">
      <c r="B9562" s="186"/>
    </row>
    <row r="9563" spans="2:2" x14ac:dyDescent="0.2">
      <c r="B9563" s="186"/>
    </row>
    <row r="9564" spans="2:2" x14ac:dyDescent="0.2">
      <c r="B9564" s="186"/>
    </row>
    <row r="9565" spans="2:2" x14ac:dyDescent="0.2">
      <c r="B9565" s="186"/>
    </row>
    <row r="9566" spans="2:2" x14ac:dyDescent="0.2">
      <c r="B9566" s="186"/>
    </row>
    <row r="9567" spans="2:2" x14ac:dyDescent="0.2">
      <c r="B9567" s="186"/>
    </row>
    <row r="9568" spans="2:2" x14ac:dyDescent="0.2">
      <c r="B9568" s="186"/>
    </row>
    <row r="9569" spans="2:2" x14ac:dyDescent="0.2">
      <c r="B9569" s="186"/>
    </row>
    <row r="9570" spans="2:2" x14ac:dyDescent="0.2">
      <c r="B9570" s="186"/>
    </row>
    <row r="9571" spans="2:2" x14ac:dyDescent="0.2">
      <c r="B9571" s="186"/>
    </row>
    <row r="9572" spans="2:2" x14ac:dyDescent="0.2">
      <c r="B9572" s="186"/>
    </row>
    <row r="9573" spans="2:2" x14ac:dyDescent="0.2">
      <c r="B9573" s="186"/>
    </row>
    <row r="9574" spans="2:2" x14ac:dyDescent="0.2">
      <c r="B9574" s="186"/>
    </row>
    <row r="9575" spans="2:2" x14ac:dyDescent="0.2">
      <c r="B9575" s="186"/>
    </row>
    <row r="9576" spans="2:2" x14ac:dyDescent="0.2">
      <c r="B9576" s="186"/>
    </row>
    <row r="9577" spans="2:2" x14ac:dyDescent="0.2">
      <c r="B9577" s="186"/>
    </row>
    <row r="9578" spans="2:2" x14ac:dyDescent="0.2">
      <c r="B9578" s="186"/>
    </row>
    <row r="9579" spans="2:2" x14ac:dyDescent="0.2">
      <c r="B9579" s="186"/>
    </row>
    <row r="9580" spans="2:2" x14ac:dyDescent="0.2">
      <c r="B9580" s="186"/>
    </row>
    <row r="9581" spans="2:2" x14ac:dyDescent="0.2">
      <c r="B9581" s="186"/>
    </row>
    <row r="9582" spans="2:2" x14ac:dyDescent="0.2">
      <c r="B9582" s="186"/>
    </row>
    <row r="9583" spans="2:2" x14ac:dyDescent="0.2">
      <c r="B9583" s="186"/>
    </row>
    <row r="9584" spans="2:2" x14ac:dyDescent="0.2">
      <c r="B9584" s="186"/>
    </row>
    <row r="9585" spans="2:2" x14ac:dyDescent="0.2">
      <c r="B9585" s="186"/>
    </row>
    <row r="9586" spans="2:2" x14ac:dyDescent="0.2">
      <c r="B9586" s="186"/>
    </row>
    <row r="9587" spans="2:2" x14ac:dyDescent="0.2">
      <c r="B9587" s="186"/>
    </row>
    <row r="9588" spans="2:2" x14ac:dyDescent="0.2">
      <c r="B9588" s="186"/>
    </row>
    <row r="9589" spans="2:2" x14ac:dyDescent="0.2">
      <c r="B9589" s="186"/>
    </row>
    <row r="9590" spans="2:2" x14ac:dyDescent="0.2">
      <c r="B9590" s="186"/>
    </row>
    <row r="9591" spans="2:2" x14ac:dyDescent="0.2">
      <c r="B9591" s="186"/>
    </row>
    <row r="9592" spans="2:2" x14ac:dyDescent="0.2">
      <c r="B9592" s="186"/>
    </row>
    <row r="9593" spans="2:2" x14ac:dyDescent="0.2">
      <c r="B9593" s="186"/>
    </row>
    <row r="9594" spans="2:2" x14ac:dyDescent="0.2">
      <c r="B9594" s="186"/>
    </row>
    <row r="9595" spans="2:2" x14ac:dyDescent="0.2">
      <c r="B9595" s="186"/>
    </row>
    <row r="9596" spans="2:2" x14ac:dyDescent="0.2">
      <c r="B9596" s="186"/>
    </row>
    <row r="9597" spans="2:2" x14ac:dyDescent="0.2">
      <c r="B9597" s="186"/>
    </row>
    <row r="9598" spans="2:2" x14ac:dyDescent="0.2">
      <c r="B9598" s="186"/>
    </row>
    <row r="9599" spans="2:2" x14ac:dyDescent="0.2">
      <c r="B9599" s="186"/>
    </row>
    <row r="9600" spans="2:2" x14ac:dyDescent="0.2">
      <c r="B9600" s="186"/>
    </row>
    <row r="9601" spans="2:2" x14ac:dyDescent="0.2">
      <c r="B9601" s="186"/>
    </row>
    <row r="9602" spans="2:2" x14ac:dyDescent="0.2">
      <c r="B9602" s="186"/>
    </row>
    <row r="9603" spans="2:2" x14ac:dyDescent="0.2">
      <c r="B9603" s="186"/>
    </row>
    <row r="9604" spans="2:2" x14ac:dyDescent="0.2">
      <c r="B9604" s="186"/>
    </row>
    <row r="9605" spans="2:2" x14ac:dyDescent="0.2">
      <c r="B9605" s="186"/>
    </row>
    <row r="9606" spans="2:2" x14ac:dyDescent="0.2">
      <c r="B9606" s="186"/>
    </row>
    <row r="9607" spans="2:2" x14ac:dyDescent="0.2">
      <c r="B9607" s="186"/>
    </row>
    <row r="9608" spans="2:2" x14ac:dyDescent="0.2">
      <c r="B9608" s="186"/>
    </row>
    <row r="9609" spans="2:2" x14ac:dyDescent="0.2">
      <c r="B9609" s="186"/>
    </row>
    <row r="9610" spans="2:2" x14ac:dyDescent="0.2">
      <c r="B9610" s="186"/>
    </row>
    <row r="9611" spans="2:2" x14ac:dyDescent="0.2">
      <c r="B9611" s="186"/>
    </row>
    <row r="9612" spans="2:2" x14ac:dyDescent="0.2">
      <c r="B9612" s="186"/>
    </row>
    <row r="9613" spans="2:2" x14ac:dyDescent="0.2">
      <c r="B9613" s="186"/>
    </row>
    <row r="9614" spans="2:2" x14ac:dyDescent="0.2">
      <c r="B9614" s="186"/>
    </row>
    <row r="9615" spans="2:2" x14ac:dyDescent="0.2">
      <c r="B9615" s="186"/>
    </row>
    <row r="9616" spans="2:2" x14ac:dyDescent="0.2">
      <c r="B9616" s="186"/>
    </row>
    <row r="9617" spans="2:2" x14ac:dyDescent="0.2">
      <c r="B9617" s="186"/>
    </row>
    <row r="9618" spans="2:2" x14ac:dyDescent="0.2">
      <c r="B9618" s="186"/>
    </row>
    <row r="9619" spans="2:2" x14ac:dyDescent="0.2">
      <c r="B9619" s="186"/>
    </row>
    <row r="9620" spans="2:2" x14ac:dyDescent="0.2">
      <c r="B9620" s="186"/>
    </row>
    <row r="9621" spans="2:2" x14ac:dyDescent="0.2">
      <c r="B9621" s="186"/>
    </row>
    <row r="9622" spans="2:2" x14ac:dyDescent="0.2">
      <c r="B9622" s="186"/>
    </row>
    <row r="9623" spans="2:2" x14ac:dyDescent="0.2">
      <c r="B9623" s="186"/>
    </row>
    <row r="9624" spans="2:2" x14ac:dyDescent="0.2">
      <c r="B9624" s="186"/>
    </row>
    <row r="9625" spans="2:2" x14ac:dyDescent="0.2">
      <c r="B9625" s="186"/>
    </row>
    <row r="9626" spans="2:2" x14ac:dyDescent="0.2">
      <c r="B9626" s="186"/>
    </row>
    <row r="9627" spans="2:2" x14ac:dyDescent="0.2">
      <c r="B9627" s="186"/>
    </row>
    <row r="9628" spans="2:2" x14ac:dyDescent="0.2">
      <c r="B9628" s="186"/>
    </row>
    <row r="9629" spans="2:2" x14ac:dyDescent="0.2">
      <c r="B9629" s="186"/>
    </row>
    <row r="9630" spans="2:2" x14ac:dyDescent="0.2">
      <c r="B9630" s="186"/>
    </row>
    <row r="9631" spans="2:2" x14ac:dyDescent="0.2">
      <c r="B9631" s="186"/>
    </row>
    <row r="9632" spans="2:2" x14ac:dyDescent="0.2">
      <c r="B9632" s="186"/>
    </row>
    <row r="9633" spans="2:2" x14ac:dyDescent="0.2">
      <c r="B9633" s="186"/>
    </row>
    <row r="9634" spans="2:2" x14ac:dyDescent="0.2">
      <c r="B9634" s="186"/>
    </row>
    <row r="9635" spans="2:2" x14ac:dyDescent="0.2">
      <c r="B9635" s="186"/>
    </row>
    <row r="9636" spans="2:2" x14ac:dyDescent="0.2">
      <c r="B9636" s="186"/>
    </row>
    <row r="9637" spans="2:2" x14ac:dyDescent="0.2">
      <c r="B9637" s="186"/>
    </row>
    <row r="9638" spans="2:2" x14ac:dyDescent="0.2">
      <c r="B9638" s="186"/>
    </row>
    <row r="9639" spans="2:2" x14ac:dyDescent="0.2">
      <c r="B9639" s="186"/>
    </row>
    <row r="9640" spans="2:2" x14ac:dyDescent="0.2">
      <c r="B9640" s="186"/>
    </row>
    <row r="9641" spans="2:2" x14ac:dyDescent="0.2">
      <c r="B9641" s="186"/>
    </row>
    <row r="9642" spans="2:2" x14ac:dyDescent="0.2">
      <c r="B9642" s="186"/>
    </row>
    <row r="9643" spans="2:2" x14ac:dyDescent="0.2">
      <c r="B9643" s="186"/>
    </row>
    <row r="9644" spans="2:2" x14ac:dyDescent="0.2">
      <c r="B9644" s="186"/>
    </row>
    <row r="9645" spans="2:2" x14ac:dyDescent="0.2">
      <c r="B9645" s="186"/>
    </row>
    <row r="9646" spans="2:2" x14ac:dyDescent="0.2">
      <c r="B9646" s="186"/>
    </row>
    <row r="9647" spans="2:2" x14ac:dyDescent="0.2">
      <c r="B9647" s="186"/>
    </row>
    <row r="9648" spans="2:2" x14ac:dyDescent="0.2">
      <c r="B9648" s="186"/>
    </row>
    <row r="9649" spans="2:2" x14ac:dyDescent="0.2">
      <c r="B9649" s="186"/>
    </row>
    <row r="9650" spans="2:2" x14ac:dyDescent="0.2">
      <c r="B9650" s="186"/>
    </row>
    <row r="9651" spans="2:2" x14ac:dyDescent="0.2">
      <c r="B9651" s="186"/>
    </row>
    <row r="9652" spans="2:2" x14ac:dyDescent="0.2">
      <c r="B9652" s="186"/>
    </row>
    <row r="9653" spans="2:2" x14ac:dyDescent="0.2">
      <c r="B9653" s="186"/>
    </row>
    <row r="9654" spans="2:2" x14ac:dyDescent="0.2">
      <c r="B9654" s="186"/>
    </row>
    <row r="9655" spans="2:2" x14ac:dyDescent="0.2">
      <c r="B9655" s="186"/>
    </row>
    <row r="9656" spans="2:2" x14ac:dyDescent="0.2">
      <c r="B9656" s="186"/>
    </row>
    <row r="9657" spans="2:2" x14ac:dyDescent="0.2">
      <c r="B9657" s="186"/>
    </row>
    <row r="9658" spans="2:2" x14ac:dyDescent="0.2">
      <c r="B9658" s="186"/>
    </row>
    <row r="9659" spans="2:2" x14ac:dyDescent="0.2">
      <c r="B9659" s="186"/>
    </row>
    <row r="9660" spans="2:2" x14ac:dyDescent="0.2">
      <c r="B9660" s="186"/>
    </row>
    <row r="9661" spans="2:2" x14ac:dyDescent="0.2">
      <c r="B9661" s="186"/>
    </row>
    <row r="9662" spans="2:2" x14ac:dyDescent="0.2">
      <c r="B9662" s="186"/>
    </row>
    <row r="9663" spans="2:2" x14ac:dyDescent="0.2">
      <c r="B9663" s="186"/>
    </row>
    <row r="9664" spans="2:2" x14ac:dyDescent="0.2">
      <c r="B9664" s="186"/>
    </row>
    <row r="9665" spans="2:2" x14ac:dyDescent="0.2">
      <c r="B9665" s="186"/>
    </row>
    <row r="9666" spans="2:2" x14ac:dyDescent="0.2">
      <c r="B9666" s="186"/>
    </row>
    <row r="9667" spans="2:2" x14ac:dyDescent="0.2">
      <c r="B9667" s="186"/>
    </row>
    <row r="9668" spans="2:2" x14ac:dyDescent="0.2">
      <c r="B9668" s="186"/>
    </row>
    <row r="9669" spans="2:2" x14ac:dyDescent="0.2">
      <c r="B9669" s="186"/>
    </row>
    <row r="9670" spans="2:2" x14ac:dyDescent="0.2">
      <c r="B9670" s="186"/>
    </row>
    <row r="9671" spans="2:2" x14ac:dyDescent="0.2">
      <c r="B9671" s="186"/>
    </row>
    <row r="9672" spans="2:2" x14ac:dyDescent="0.2">
      <c r="B9672" s="186"/>
    </row>
    <row r="9673" spans="2:2" x14ac:dyDescent="0.2">
      <c r="B9673" s="186"/>
    </row>
    <row r="9674" spans="2:2" x14ac:dyDescent="0.2">
      <c r="B9674" s="186"/>
    </row>
    <row r="9675" spans="2:2" x14ac:dyDescent="0.2">
      <c r="B9675" s="186"/>
    </row>
    <row r="9676" spans="2:2" x14ac:dyDescent="0.2">
      <c r="B9676" s="186"/>
    </row>
    <row r="9677" spans="2:2" x14ac:dyDescent="0.2">
      <c r="B9677" s="186"/>
    </row>
    <row r="9678" spans="2:2" x14ac:dyDescent="0.2">
      <c r="B9678" s="186"/>
    </row>
    <row r="9679" spans="2:2" x14ac:dyDescent="0.2">
      <c r="B9679" s="186"/>
    </row>
    <row r="9680" spans="2:2" x14ac:dyDescent="0.2">
      <c r="B9680" s="186"/>
    </row>
    <row r="9681" spans="2:2" x14ac:dyDescent="0.2">
      <c r="B9681" s="186"/>
    </row>
    <row r="9682" spans="2:2" x14ac:dyDescent="0.2">
      <c r="B9682" s="186"/>
    </row>
    <row r="9683" spans="2:2" x14ac:dyDescent="0.2">
      <c r="B9683" s="186"/>
    </row>
    <row r="9684" spans="2:2" x14ac:dyDescent="0.2">
      <c r="B9684" s="186"/>
    </row>
    <row r="9685" spans="2:2" x14ac:dyDescent="0.2">
      <c r="B9685" s="186"/>
    </row>
    <row r="9686" spans="2:2" x14ac:dyDescent="0.2">
      <c r="B9686" s="186"/>
    </row>
    <row r="9687" spans="2:2" x14ac:dyDescent="0.2">
      <c r="B9687" s="186"/>
    </row>
    <row r="9688" spans="2:2" x14ac:dyDescent="0.2">
      <c r="B9688" s="186"/>
    </row>
    <row r="9689" spans="2:2" x14ac:dyDescent="0.2">
      <c r="B9689" s="186"/>
    </row>
    <row r="9690" spans="2:2" x14ac:dyDescent="0.2">
      <c r="B9690" s="186"/>
    </row>
    <row r="9691" spans="2:2" x14ac:dyDescent="0.2">
      <c r="B9691" s="186"/>
    </row>
    <row r="9692" spans="2:2" x14ac:dyDescent="0.2">
      <c r="B9692" s="186"/>
    </row>
    <row r="9693" spans="2:2" x14ac:dyDescent="0.2">
      <c r="B9693" s="186"/>
    </row>
    <row r="9694" spans="2:2" x14ac:dyDescent="0.2">
      <c r="B9694" s="186"/>
    </row>
    <row r="9695" spans="2:2" x14ac:dyDescent="0.2">
      <c r="B9695" s="186"/>
    </row>
    <row r="9696" spans="2:2" x14ac:dyDescent="0.2">
      <c r="B9696" s="186"/>
    </row>
    <row r="9697" spans="2:2" x14ac:dyDescent="0.2">
      <c r="B9697" s="186"/>
    </row>
    <row r="9698" spans="2:2" x14ac:dyDescent="0.2">
      <c r="B9698" s="186"/>
    </row>
    <row r="9699" spans="2:2" x14ac:dyDescent="0.2">
      <c r="B9699" s="186"/>
    </row>
    <row r="9700" spans="2:2" x14ac:dyDescent="0.2">
      <c r="B9700" s="186"/>
    </row>
    <row r="9701" spans="2:2" x14ac:dyDescent="0.2">
      <c r="B9701" s="186"/>
    </row>
    <row r="9702" spans="2:2" x14ac:dyDescent="0.2">
      <c r="B9702" s="186"/>
    </row>
    <row r="9703" spans="2:2" x14ac:dyDescent="0.2">
      <c r="B9703" s="186"/>
    </row>
    <row r="9704" spans="2:2" x14ac:dyDescent="0.2">
      <c r="B9704" s="186"/>
    </row>
    <row r="9705" spans="2:2" x14ac:dyDescent="0.2">
      <c r="B9705" s="186"/>
    </row>
    <row r="9706" spans="2:2" x14ac:dyDescent="0.2">
      <c r="B9706" s="186"/>
    </row>
    <row r="9707" spans="2:2" x14ac:dyDescent="0.2">
      <c r="B9707" s="186"/>
    </row>
    <row r="9708" spans="2:2" x14ac:dyDescent="0.2">
      <c r="B9708" s="186"/>
    </row>
    <row r="9709" spans="2:2" x14ac:dyDescent="0.2">
      <c r="B9709" s="186"/>
    </row>
    <row r="9710" spans="2:2" x14ac:dyDescent="0.2">
      <c r="B9710" s="186"/>
    </row>
    <row r="9711" spans="2:2" x14ac:dyDescent="0.2">
      <c r="B9711" s="186"/>
    </row>
    <row r="9712" spans="2:2" x14ac:dyDescent="0.2">
      <c r="B9712" s="186"/>
    </row>
    <row r="9713" spans="2:2" x14ac:dyDescent="0.2">
      <c r="B9713" s="186"/>
    </row>
    <row r="9714" spans="2:2" x14ac:dyDescent="0.2">
      <c r="B9714" s="186"/>
    </row>
    <row r="9715" spans="2:2" x14ac:dyDescent="0.2">
      <c r="B9715" s="186"/>
    </row>
    <row r="9716" spans="2:2" x14ac:dyDescent="0.2">
      <c r="B9716" s="186"/>
    </row>
    <row r="9717" spans="2:2" x14ac:dyDescent="0.2">
      <c r="B9717" s="186"/>
    </row>
    <row r="9718" spans="2:2" x14ac:dyDescent="0.2">
      <c r="B9718" s="186"/>
    </row>
    <row r="9719" spans="2:2" x14ac:dyDescent="0.2">
      <c r="B9719" s="186"/>
    </row>
    <row r="9720" spans="2:2" x14ac:dyDescent="0.2">
      <c r="B9720" s="186"/>
    </row>
    <row r="9721" spans="2:2" x14ac:dyDescent="0.2">
      <c r="B9721" s="186"/>
    </row>
    <row r="9722" spans="2:2" x14ac:dyDescent="0.2">
      <c r="B9722" s="186"/>
    </row>
    <row r="9723" spans="2:2" x14ac:dyDescent="0.2">
      <c r="B9723" s="186"/>
    </row>
    <row r="9724" spans="2:2" x14ac:dyDescent="0.2">
      <c r="B9724" s="186"/>
    </row>
    <row r="9725" spans="2:2" x14ac:dyDescent="0.2">
      <c r="B9725" s="186"/>
    </row>
    <row r="9726" spans="2:2" x14ac:dyDescent="0.2">
      <c r="B9726" s="186"/>
    </row>
    <row r="9727" spans="2:2" x14ac:dyDescent="0.2">
      <c r="B9727" s="186"/>
    </row>
    <row r="9728" spans="2:2" x14ac:dyDescent="0.2">
      <c r="B9728" s="186"/>
    </row>
    <row r="9729" spans="2:2" x14ac:dyDescent="0.2">
      <c r="B9729" s="186"/>
    </row>
    <row r="9730" spans="2:2" x14ac:dyDescent="0.2">
      <c r="B9730" s="186"/>
    </row>
    <row r="9731" spans="2:2" x14ac:dyDescent="0.2">
      <c r="B9731" s="186"/>
    </row>
    <row r="9732" spans="2:2" x14ac:dyDescent="0.2">
      <c r="B9732" s="186"/>
    </row>
    <row r="9733" spans="2:2" x14ac:dyDescent="0.2">
      <c r="B9733" s="186"/>
    </row>
    <row r="9734" spans="2:2" x14ac:dyDescent="0.2">
      <c r="B9734" s="186"/>
    </row>
    <row r="9735" spans="2:2" x14ac:dyDescent="0.2">
      <c r="B9735" s="186"/>
    </row>
    <row r="9736" spans="2:2" x14ac:dyDescent="0.2">
      <c r="B9736" s="186"/>
    </row>
    <row r="9737" spans="2:2" x14ac:dyDescent="0.2">
      <c r="B9737" s="186"/>
    </row>
    <row r="9738" spans="2:2" x14ac:dyDescent="0.2">
      <c r="B9738" s="186"/>
    </row>
    <row r="9739" spans="2:2" x14ac:dyDescent="0.2">
      <c r="B9739" s="186"/>
    </row>
    <row r="9740" spans="2:2" x14ac:dyDescent="0.2">
      <c r="B9740" s="186"/>
    </row>
    <row r="9741" spans="2:2" x14ac:dyDescent="0.2">
      <c r="B9741" s="186"/>
    </row>
    <row r="9742" spans="2:2" x14ac:dyDescent="0.2">
      <c r="B9742" s="186"/>
    </row>
    <row r="9743" spans="2:2" x14ac:dyDescent="0.2">
      <c r="B9743" s="186"/>
    </row>
    <row r="9744" spans="2:2" x14ac:dyDescent="0.2">
      <c r="B9744" s="186"/>
    </row>
    <row r="9745" spans="2:2" x14ac:dyDescent="0.2">
      <c r="B9745" s="186"/>
    </row>
    <row r="9746" spans="2:2" x14ac:dyDescent="0.2">
      <c r="B9746" s="186"/>
    </row>
    <row r="9747" spans="2:2" x14ac:dyDescent="0.2">
      <c r="B9747" s="186"/>
    </row>
    <row r="9748" spans="2:2" x14ac:dyDescent="0.2">
      <c r="B9748" s="186"/>
    </row>
    <row r="9749" spans="2:2" x14ac:dyDescent="0.2">
      <c r="B9749" s="186"/>
    </row>
    <row r="9750" spans="2:2" x14ac:dyDescent="0.2">
      <c r="B9750" s="186"/>
    </row>
    <row r="9751" spans="2:2" x14ac:dyDescent="0.2">
      <c r="B9751" s="186"/>
    </row>
    <row r="9752" spans="2:2" x14ac:dyDescent="0.2">
      <c r="B9752" s="186"/>
    </row>
    <row r="9753" spans="2:2" x14ac:dyDescent="0.2">
      <c r="B9753" s="186"/>
    </row>
    <row r="9754" spans="2:2" x14ac:dyDescent="0.2">
      <c r="B9754" s="186"/>
    </row>
    <row r="9755" spans="2:2" x14ac:dyDescent="0.2">
      <c r="B9755" s="186"/>
    </row>
    <row r="9756" spans="2:2" x14ac:dyDescent="0.2">
      <c r="B9756" s="186"/>
    </row>
    <row r="9757" spans="2:2" x14ac:dyDescent="0.2">
      <c r="B9757" s="186"/>
    </row>
    <row r="9758" spans="2:2" x14ac:dyDescent="0.2">
      <c r="B9758" s="186"/>
    </row>
    <row r="9759" spans="2:2" x14ac:dyDescent="0.2">
      <c r="B9759" s="186"/>
    </row>
    <row r="9760" spans="2:2" x14ac:dyDescent="0.2">
      <c r="B9760" s="186"/>
    </row>
    <row r="9761" spans="2:2" x14ac:dyDescent="0.2">
      <c r="B9761" s="186"/>
    </row>
    <row r="9762" spans="2:2" x14ac:dyDescent="0.2">
      <c r="B9762" s="186"/>
    </row>
    <row r="9763" spans="2:2" x14ac:dyDescent="0.2">
      <c r="B9763" s="186"/>
    </row>
    <row r="9764" spans="2:2" x14ac:dyDescent="0.2">
      <c r="B9764" s="186"/>
    </row>
    <row r="9765" spans="2:2" x14ac:dyDescent="0.2">
      <c r="B9765" s="186"/>
    </row>
    <row r="9766" spans="2:2" x14ac:dyDescent="0.2">
      <c r="B9766" s="186"/>
    </row>
    <row r="9767" spans="2:2" x14ac:dyDescent="0.2">
      <c r="B9767" s="186"/>
    </row>
    <row r="9768" spans="2:2" x14ac:dyDescent="0.2">
      <c r="B9768" s="186"/>
    </row>
    <row r="9769" spans="2:2" x14ac:dyDescent="0.2">
      <c r="B9769" s="186"/>
    </row>
    <row r="9770" spans="2:2" x14ac:dyDescent="0.2">
      <c r="B9770" s="186"/>
    </row>
    <row r="9771" spans="2:2" x14ac:dyDescent="0.2">
      <c r="B9771" s="186"/>
    </row>
    <row r="9772" spans="2:2" x14ac:dyDescent="0.2">
      <c r="B9772" s="186"/>
    </row>
    <row r="9773" spans="2:2" x14ac:dyDescent="0.2">
      <c r="B9773" s="186"/>
    </row>
    <row r="9774" spans="2:2" x14ac:dyDescent="0.2">
      <c r="B9774" s="186"/>
    </row>
    <row r="9775" spans="2:2" x14ac:dyDescent="0.2">
      <c r="B9775" s="186"/>
    </row>
    <row r="9776" spans="2:2" x14ac:dyDescent="0.2">
      <c r="B9776" s="186"/>
    </row>
    <row r="9777" spans="2:2" x14ac:dyDescent="0.2">
      <c r="B9777" s="186"/>
    </row>
    <row r="9778" spans="2:2" x14ac:dyDescent="0.2">
      <c r="B9778" s="186"/>
    </row>
    <row r="9779" spans="2:2" x14ac:dyDescent="0.2">
      <c r="B9779" s="186"/>
    </row>
    <row r="9780" spans="2:2" x14ac:dyDescent="0.2">
      <c r="B9780" s="186"/>
    </row>
    <row r="9781" spans="2:2" x14ac:dyDescent="0.2">
      <c r="B9781" s="186"/>
    </row>
    <row r="9782" spans="2:2" x14ac:dyDescent="0.2">
      <c r="B9782" s="186"/>
    </row>
    <row r="9783" spans="2:2" x14ac:dyDescent="0.2">
      <c r="B9783" s="186"/>
    </row>
    <row r="9784" spans="2:2" x14ac:dyDescent="0.2">
      <c r="B9784" s="186"/>
    </row>
    <row r="9785" spans="2:2" x14ac:dyDescent="0.2">
      <c r="B9785" s="186"/>
    </row>
    <row r="9786" spans="2:2" x14ac:dyDescent="0.2">
      <c r="B9786" s="186"/>
    </row>
    <row r="9787" spans="2:2" x14ac:dyDescent="0.2">
      <c r="B9787" s="186"/>
    </row>
    <row r="9788" spans="2:2" x14ac:dyDescent="0.2">
      <c r="B9788" s="186"/>
    </row>
    <row r="9789" spans="2:2" x14ac:dyDescent="0.2">
      <c r="B9789" s="186"/>
    </row>
    <row r="9790" spans="2:2" x14ac:dyDescent="0.2">
      <c r="B9790" s="186"/>
    </row>
    <row r="9791" spans="2:2" x14ac:dyDescent="0.2">
      <c r="B9791" s="186"/>
    </row>
    <row r="9792" spans="2:2" x14ac:dyDescent="0.2">
      <c r="B9792" s="186"/>
    </row>
    <row r="9793" spans="2:2" x14ac:dyDescent="0.2">
      <c r="B9793" s="186"/>
    </row>
    <row r="9794" spans="2:2" x14ac:dyDescent="0.2">
      <c r="B9794" s="186"/>
    </row>
    <row r="9795" spans="2:2" x14ac:dyDescent="0.2">
      <c r="B9795" s="186"/>
    </row>
    <row r="9796" spans="2:2" x14ac:dyDescent="0.2">
      <c r="B9796" s="186"/>
    </row>
    <row r="9797" spans="2:2" x14ac:dyDescent="0.2">
      <c r="B9797" s="186"/>
    </row>
    <row r="9798" spans="2:2" x14ac:dyDescent="0.2">
      <c r="B9798" s="186"/>
    </row>
    <row r="9799" spans="2:2" x14ac:dyDescent="0.2">
      <c r="B9799" s="186"/>
    </row>
    <row r="9800" spans="2:2" x14ac:dyDescent="0.2">
      <c r="B9800" s="186"/>
    </row>
    <row r="9801" spans="2:2" x14ac:dyDescent="0.2">
      <c r="B9801" s="186"/>
    </row>
    <row r="9802" spans="2:2" x14ac:dyDescent="0.2">
      <c r="B9802" s="186"/>
    </row>
    <row r="9803" spans="2:2" x14ac:dyDescent="0.2">
      <c r="B9803" s="186"/>
    </row>
    <row r="9804" spans="2:2" x14ac:dyDescent="0.2">
      <c r="B9804" s="186"/>
    </row>
    <row r="9805" spans="2:2" x14ac:dyDescent="0.2">
      <c r="B9805" s="186"/>
    </row>
    <row r="9806" spans="2:2" x14ac:dyDescent="0.2">
      <c r="B9806" s="186"/>
    </row>
    <row r="9807" spans="2:2" x14ac:dyDescent="0.2">
      <c r="B9807" s="186"/>
    </row>
    <row r="9808" spans="2:2" x14ac:dyDescent="0.2">
      <c r="B9808" s="186"/>
    </row>
    <row r="9809" spans="2:2" x14ac:dyDescent="0.2">
      <c r="B9809" s="186"/>
    </row>
    <row r="9810" spans="2:2" x14ac:dyDescent="0.2">
      <c r="B9810" s="186"/>
    </row>
    <row r="9811" spans="2:2" x14ac:dyDescent="0.2">
      <c r="B9811" s="186"/>
    </row>
    <row r="9812" spans="2:2" x14ac:dyDescent="0.2">
      <c r="B9812" s="186"/>
    </row>
    <row r="9813" spans="2:2" x14ac:dyDescent="0.2">
      <c r="B9813" s="186"/>
    </row>
    <row r="9814" spans="2:2" x14ac:dyDescent="0.2">
      <c r="B9814" s="186"/>
    </row>
    <row r="9815" spans="2:2" x14ac:dyDescent="0.2">
      <c r="B9815" s="186"/>
    </row>
    <row r="9816" spans="2:2" x14ac:dyDescent="0.2">
      <c r="B9816" s="186"/>
    </row>
    <row r="9817" spans="2:2" x14ac:dyDescent="0.2">
      <c r="B9817" s="186"/>
    </row>
    <row r="9818" spans="2:2" x14ac:dyDescent="0.2">
      <c r="B9818" s="186"/>
    </row>
    <row r="9819" spans="2:2" x14ac:dyDescent="0.2">
      <c r="B9819" s="186"/>
    </row>
    <row r="9820" spans="2:2" x14ac:dyDescent="0.2">
      <c r="B9820" s="186"/>
    </row>
    <row r="9821" spans="2:2" x14ac:dyDescent="0.2">
      <c r="B9821" s="186"/>
    </row>
    <row r="9822" spans="2:2" x14ac:dyDescent="0.2">
      <c r="B9822" s="186"/>
    </row>
    <row r="9823" spans="2:2" x14ac:dyDescent="0.2">
      <c r="B9823" s="186"/>
    </row>
    <row r="9824" spans="2:2" x14ac:dyDescent="0.2">
      <c r="B9824" s="186"/>
    </row>
    <row r="9825" spans="2:2" x14ac:dyDescent="0.2">
      <c r="B9825" s="186"/>
    </row>
    <row r="9826" spans="2:2" x14ac:dyDescent="0.2">
      <c r="B9826" s="186"/>
    </row>
    <row r="9827" spans="2:2" x14ac:dyDescent="0.2">
      <c r="B9827" s="186"/>
    </row>
    <row r="9828" spans="2:2" x14ac:dyDescent="0.2">
      <c r="B9828" s="186"/>
    </row>
    <row r="9829" spans="2:2" x14ac:dyDescent="0.2">
      <c r="B9829" s="186"/>
    </row>
    <row r="9830" spans="2:2" x14ac:dyDescent="0.2">
      <c r="B9830" s="186"/>
    </row>
    <row r="9831" spans="2:2" x14ac:dyDescent="0.2">
      <c r="B9831" s="186"/>
    </row>
    <row r="9832" spans="2:2" x14ac:dyDescent="0.2">
      <c r="B9832" s="186"/>
    </row>
    <row r="9833" spans="2:2" x14ac:dyDescent="0.2">
      <c r="B9833" s="186"/>
    </row>
    <row r="9834" spans="2:2" x14ac:dyDescent="0.2">
      <c r="B9834" s="186"/>
    </row>
    <row r="9835" spans="2:2" x14ac:dyDescent="0.2">
      <c r="B9835" s="186"/>
    </row>
    <row r="9836" spans="2:2" x14ac:dyDescent="0.2">
      <c r="B9836" s="186"/>
    </row>
    <row r="9837" spans="2:2" x14ac:dyDescent="0.2">
      <c r="B9837" s="186"/>
    </row>
    <row r="9838" spans="2:2" x14ac:dyDescent="0.2">
      <c r="B9838" s="186"/>
    </row>
    <row r="9839" spans="2:2" x14ac:dyDescent="0.2">
      <c r="B9839" s="186"/>
    </row>
    <row r="9840" spans="2:2" x14ac:dyDescent="0.2">
      <c r="B9840" s="186"/>
    </row>
    <row r="9841" spans="2:2" x14ac:dyDescent="0.2">
      <c r="B9841" s="186"/>
    </row>
    <row r="9842" spans="2:2" x14ac:dyDescent="0.2">
      <c r="B9842" s="186"/>
    </row>
    <row r="9843" spans="2:2" x14ac:dyDescent="0.2">
      <c r="B9843" s="186"/>
    </row>
    <row r="9844" spans="2:2" x14ac:dyDescent="0.2">
      <c r="B9844" s="186"/>
    </row>
    <row r="9845" spans="2:2" x14ac:dyDescent="0.2">
      <c r="B9845" s="186"/>
    </row>
    <row r="9846" spans="2:2" x14ac:dyDescent="0.2">
      <c r="B9846" s="186"/>
    </row>
    <row r="9847" spans="2:2" x14ac:dyDescent="0.2">
      <c r="B9847" s="186"/>
    </row>
    <row r="9848" spans="2:2" x14ac:dyDescent="0.2">
      <c r="B9848" s="186"/>
    </row>
    <row r="9849" spans="2:2" x14ac:dyDescent="0.2">
      <c r="B9849" s="186"/>
    </row>
    <row r="9850" spans="2:2" x14ac:dyDescent="0.2">
      <c r="B9850" s="186"/>
    </row>
    <row r="9851" spans="2:2" x14ac:dyDescent="0.2">
      <c r="B9851" s="186"/>
    </row>
    <row r="9852" spans="2:2" x14ac:dyDescent="0.2">
      <c r="B9852" s="186"/>
    </row>
    <row r="9853" spans="2:2" x14ac:dyDescent="0.2">
      <c r="B9853" s="186"/>
    </row>
    <row r="9854" spans="2:2" x14ac:dyDescent="0.2">
      <c r="B9854" s="186"/>
    </row>
    <row r="9855" spans="2:2" x14ac:dyDescent="0.2">
      <c r="B9855" s="186"/>
    </row>
    <row r="9856" spans="2:2" x14ac:dyDescent="0.2">
      <c r="B9856" s="186"/>
    </row>
    <row r="9857" spans="2:2" x14ac:dyDescent="0.2">
      <c r="B9857" s="186"/>
    </row>
    <row r="9858" spans="2:2" x14ac:dyDescent="0.2">
      <c r="B9858" s="186"/>
    </row>
    <row r="9859" spans="2:2" x14ac:dyDescent="0.2">
      <c r="B9859" s="186"/>
    </row>
    <row r="9860" spans="2:2" x14ac:dyDescent="0.2">
      <c r="B9860" s="186"/>
    </row>
    <row r="9861" spans="2:2" x14ac:dyDescent="0.2">
      <c r="B9861" s="186"/>
    </row>
    <row r="9862" spans="2:2" x14ac:dyDescent="0.2">
      <c r="B9862" s="186"/>
    </row>
    <row r="9863" spans="2:2" x14ac:dyDescent="0.2">
      <c r="B9863" s="186"/>
    </row>
    <row r="9864" spans="2:2" x14ac:dyDescent="0.2">
      <c r="B9864" s="186"/>
    </row>
    <row r="9865" spans="2:2" x14ac:dyDescent="0.2">
      <c r="B9865" s="186"/>
    </row>
    <row r="9866" spans="2:2" x14ac:dyDescent="0.2">
      <c r="B9866" s="186"/>
    </row>
    <row r="9867" spans="2:2" x14ac:dyDescent="0.2">
      <c r="B9867" s="186"/>
    </row>
    <row r="9868" spans="2:2" x14ac:dyDescent="0.2">
      <c r="B9868" s="186"/>
    </row>
    <row r="9869" spans="2:2" x14ac:dyDescent="0.2">
      <c r="B9869" s="186"/>
    </row>
    <row r="9870" spans="2:2" x14ac:dyDescent="0.2">
      <c r="B9870" s="186"/>
    </row>
    <row r="9871" spans="2:2" x14ac:dyDescent="0.2">
      <c r="B9871" s="186"/>
    </row>
    <row r="9872" spans="2:2" x14ac:dyDescent="0.2">
      <c r="B9872" s="186"/>
    </row>
    <row r="9873" spans="2:2" x14ac:dyDescent="0.2">
      <c r="B9873" s="186"/>
    </row>
    <row r="9874" spans="2:2" x14ac:dyDescent="0.2">
      <c r="B9874" s="186"/>
    </row>
    <row r="9875" spans="2:2" x14ac:dyDescent="0.2">
      <c r="B9875" s="186"/>
    </row>
    <row r="9876" spans="2:2" x14ac:dyDescent="0.2">
      <c r="B9876" s="186"/>
    </row>
    <row r="9877" spans="2:2" x14ac:dyDescent="0.2">
      <c r="B9877" s="186"/>
    </row>
    <row r="9878" spans="2:2" x14ac:dyDescent="0.2">
      <c r="B9878" s="186"/>
    </row>
    <row r="9879" spans="2:2" x14ac:dyDescent="0.2">
      <c r="B9879" s="186"/>
    </row>
    <row r="9880" spans="2:2" x14ac:dyDescent="0.2">
      <c r="B9880" s="186"/>
    </row>
    <row r="9881" spans="2:2" x14ac:dyDescent="0.2">
      <c r="B9881" s="186"/>
    </row>
    <row r="9882" spans="2:2" x14ac:dyDescent="0.2">
      <c r="B9882" s="186"/>
    </row>
    <row r="9883" spans="2:2" x14ac:dyDescent="0.2">
      <c r="B9883" s="186"/>
    </row>
    <row r="9884" spans="2:2" x14ac:dyDescent="0.2">
      <c r="B9884" s="186"/>
    </row>
    <row r="9885" spans="2:2" x14ac:dyDescent="0.2">
      <c r="B9885" s="186"/>
    </row>
    <row r="9886" spans="2:2" x14ac:dyDescent="0.2">
      <c r="B9886" s="186"/>
    </row>
    <row r="9887" spans="2:2" x14ac:dyDescent="0.2">
      <c r="B9887" s="186"/>
    </row>
    <row r="9888" spans="2:2" x14ac:dyDescent="0.2">
      <c r="B9888" s="186"/>
    </row>
    <row r="9889" spans="2:2" x14ac:dyDescent="0.2">
      <c r="B9889" s="186"/>
    </row>
    <row r="9890" spans="2:2" x14ac:dyDescent="0.2">
      <c r="B9890" s="186"/>
    </row>
    <row r="9891" spans="2:2" x14ac:dyDescent="0.2">
      <c r="B9891" s="186"/>
    </row>
    <row r="9892" spans="2:2" x14ac:dyDescent="0.2">
      <c r="B9892" s="186"/>
    </row>
    <row r="9893" spans="2:2" x14ac:dyDescent="0.2">
      <c r="B9893" s="186"/>
    </row>
    <row r="9894" spans="2:2" x14ac:dyDescent="0.2">
      <c r="B9894" s="186"/>
    </row>
    <row r="9895" spans="2:2" x14ac:dyDescent="0.2">
      <c r="B9895" s="186"/>
    </row>
    <row r="9896" spans="2:2" x14ac:dyDescent="0.2">
      <c r="B9896" s="186"/>
    </row>
    <row r="9897" spans="2:2" x14ac:dyDescent="0.2">
      <c r="B9897" s="186"/>
    </row>
    <row r="9898" spans="2:2" x14ac:dyDescent="0.2">
      <c r="B9898" s="186"/>
    </row>
    <row r="9899" spans="2:2" x14ac:dyDescent="0.2">
      <c r="B9899" s="186"/>
    </row>
    <row r="9900" spans="2:2" x14ac:dyDescent="0.2">
      <c r="B9900" s="186"/>
    </row>
    <row r="9901" spans="2:2" x14ac:dyDescent="0.2">
      <c r="B9901" s="186"/>
    </row>
    <row r="9902" spans="2:2" x14ac:dyDescent="0.2">
      <c r="B9902" s="186"/>
    </row>
    <row r="9903" spans="2:2" x14ac:dyDescent="0.2">
      <c r="B9903" s="186"/>
    </row>
    <row r="9904" spans="2:2" x14ac:dyDescent="0.2">
      <c r="B9904" s="186"/>
    </row>
    <row r="9905" spans="2:2" x14ac:dyDescent="0.2">
      <c r="B9905" s="186"/>
    </row>
    <row r="9906" spans="2:2" x14ac:dyDescent="0.2">
      <c r="B9906" s="186"/>
    </row>
    <row r="9907" spans="2:2" x14ac:dyDescent="0.2">
      <c r="B9907" s="186"/>
    </row>
    <row r="9908" spans="2:2" x14ac:dyDescent="0.2">
      <c r="B9908" s="186"/>
    </row>
    <row r="9909" spans="2:2" x14ac:dyDescent="0.2">
      <c r="B9909" s="186"/>
    </row>
    <row r="9910" spans="2:2" x14ac:dyDescent="0.2">
      <c r="B9910" s="186"/>
    </row>
    <row r="9911" spans="2:2" x14ac:dyDescent="0.2">
      <c r="B9911" s="186"/>
    </row>
    <row r="9912" spans="2:2" x14ac:dyDescent="0.2">
      <c r="B9912" s="186"/>
    </row>
    <row r="9913" spans="2:2" x14ac:dyDescent="0.2">
      <c r="B9913" s="186"/>
    </row>
    <row r="9914" spans="2:2" x14ac:dyDescent="0.2">
      <c r="B9914" s="186"/>
    </row>
    <row r="9915" spans="2:2" x14ac:dyDescent="0.2">
      <c r="B9915" s="186"/>
    </row>
    <row r="9916" spans="2:2" x14ac:dyDescent="0.2">
      <c r="B9916" s="186"/>
    </row>
    <row r="9917" spans="2:2" x14ac:dyDescent="0.2">
      <c r="B9917" s="186"/>
    </row>
    <row r="9918" spans="2:2" x14ac:dyDescent="0.2">
      <c r="B9918" s="186"/>
    </row>
    <row r="9919" spans="2:2" x14ac:dyDescent="0.2">
      <c r="B9919" s="186"/>
    </row>
    <row r="9920" spans="2:2" x14ac:dyDescent="0.2">
      <c r="B9920" s="186"/>
    </row>
    <row r="9921" spans="2:2" x14ac:dyDescent="0.2">
      <c r="B9921" s="186"/>
    </row>
    <row r="9922" spans="2:2" x14ac:dyDescent="0.2">
      <c r="B9922" s="186"/>
    </row>
    <row r="9923" spans="2:2" x14ac:dyDescent="0.2">
      <c r="B9923" s="186"/>
    </row>
    <row r="9924" spans="2:2" x14ac:dyDescent="0.2">
      <c r="B9924" s="186"/>
    </row>
    <row r="9925" spans="2:2" x14ac:dyDescent="0.2">
      <c r="B9925" s="186"/>
    </row>
    <row r="9926" spans="2:2" x14ac:dyDescent="0.2">
      <c r="B9926" s="186"/>
    </row>
    <row r="9927" spans="2:2" x14ac:dyDescent="0.2">
      <c r="B9927" s="186"/>
    </row>
    <row r="9928" spans="2:2" x14ac:dyDescent="0.2">
      <c r="B9928" s="186"/>
    </row>
    <row r="9929" spans="2:2" x14ac:dyDescent="0.2">
      <c r="B9929" s="186"/>
    </row>
    <row r="9930" spans="2:2" x14ac:dyDescent="0.2">
      <c r="B9930" s="186"/>
    </row>
    <row r="9931" spans="2:2" x14ac:dyDescent="0.2">
      <c r="B9931" s="186"/>
    </row>
    <row r="9932" spans="2:2" x14ac:dyDescent="0.2">
      <c r="B9932" s="186"/>
    </row>
    <row r="9933" spans="2:2" x14ac:dyDescent="0.2">
      <c r="B9933" s="186"/>
    </row>
    <row r="9934" spans="2:2" x14ac:dyDescent="0.2">
      <c r="B9934" s="186"/>
    </row>
    <row r="9935" spans="2:2" x14ac:dyDescent="0.2">
      <c r="B9935" s="186"/>
    </row>
    <row r="9936" spans="2:2" x14ac:dyDescent="0.2">
      <c r="B9936" s="186"/>
    </row>
    <row r="9937" spans="2:2" x14ac:dyDescent="0.2">
      <c r="B9937" s="186"/>
    </row>
    <row r="9938" spans="2:2" x14ac:dyDescent="0.2">
      <c r="B9938" s="186"/>
    </row>
    <row r="9939" spans="2:2" x14ac:dyDescent="0.2">
      <c r="B9939" s="186"/>
    </row>
    <row r="9940" spans="2:2" x14ac:dyDescent="0.2">
      <c r="B9940" s="186"/>
    </row>
    <row r="9941" spans="2:2" x14ac:dyDescent="0.2">
      <c r="B9941" s="186"/>
    </row>
    <row r="9942" spans="2:2" x14ac:dyDescent="0.2">
      <c r="B9942" s="186"/>
    </row>
    <row r="9943" spans="2:2" x14ac:dyDescent="0.2">
      <c r="B9943" s="186"/>
    </row>
    <row r="9944" spans="2:2" x14ac:dyDescent="0.2">
      <c r="B9944" s="186"/>
    </row>
    <row r="9945" spans="2:2" x14ac:dyDescent="0.2">
      <c r="B9945" s="186"/>
    </row>
    <row r="9946" spans="2:2" x14ac:dyDescent="0.2">
      <c r="B9946" s="186"/>
    </row>
    <row r="9947" spans="2:2" x14ac:dyDescent="0.2">
      <c r="B9947" s="186"/>
    </row>
    <row r="9948" spans="2:2" x14ac:dyDescent="0.2">
      <c r="B9948" s="186"/>
    </row>
    <row r="9949" spans="2:2" x14ac:dyDescent="0.2">
      <c r="B9949" s="186"/>
    </row>
    <row r="9950" spans="2:2" x14ac:dyDescent="0.2">
      <c r="B9950" s="186"/>
    </row>
    <row r="9951" spans="2:2" x14ac:dyDescent="0.2">
      <c r="B9951" s="186"/>
    </row>
    <row r="9952" spans="2:2" x14ac:dyDescent="0.2">
      <c r="B9952" s="186"/>
    </row>
    <row r="9953" spans="2:2" x14ac:dyDescent="0.2">
      <c r="B9953" s="186"/>
    </row>
    <row r="9954" spans="2:2" x14ac:dyDescent="0.2">
      <c r="B9954" s="186"/>
    </row>
    <row r="9955" spans="2:2" x14ac:dyDescent="0.2">
      <c r="B9955" s="186"/>
    </row>
    <row r="9956" spans="2:2" x14ac:dyDescent="0.2">
      <c r="B9956" s="186"/>
    </row>
    <row r="9957" spans="2:2" x14ac:dyDescent="0.2">
      <c r="B9957" s="186"/>
    </row>
    <row r="9958" spans="2:2" x14ac:dyDescent="0.2">
      <c r="B9958" s="186"/>
    </row>
    <row r="9959" spans="2:2" x14ac:dyDescent="0.2">
      <c r="B9959" s="186"/>
    </row>
    <row r="9960" spans="2:2" x14ac:dyDescent="0.2">
      <c r="B9960" s="186"/>
    </row>
    <row r="9961" spans="2:2" x14ac:dyDescent="0.2">
      <c r="B9961" s="186"/>
    </row>
    <row r="9962" spans="2:2" x14ac:dyDescent="0.2">
      <c r="B9962" s="186"/>
    </row>
    <row r="9963" spans="2:2" x14ac:dyDescent="0.2">
      <c r="B9963" s="186"/>
    </row>
    <row r="9964" spans="2:2" x14ac:dyDescent="0.2">
      <c r="B9964" s="186"/>
    </row>
    <row r="9965" spans="2:2" x14ac:dyDescent="0.2">
      <c r="B9965" s="186"/>
    </row>
    <row r="9966" spans="2:2" x14ac:dyDescent="0.2">
      <c r="B9966" s="186"/>
    </row>
    <row r="9967" spans="2:2" x14ac:dyDescent="0.2">
      <c r="B9967" s="186"/>
    </row>
    <row r="9968" spans="2:2" x14ac:dyDescent="0.2">
      <c r="B9968" s="186"/>
    </row>
    <row r="9969" spans="2:2" x14ac:dyDescent="0.2">
      <c r="B9969" s="186"/>
    </row>
    <row r="9970" spans="2:2" x14ac:dyDescent="0.2">
      <c r="B9970" s="186"/>
    </row>
    <row r="9971" spans="2:2" x14ac:dyDescent="0.2">
      <c r="B9971" s="186"/>
    </row>
    <row r="9972" spans="2:2" x14ac:dyDescent="0.2">
      <c r="B9972" s="186"/>
    </row>
    <row r="9973" spans="2:2" x14ac:dyDescent="0.2">
      <c r="B9973" s="186"/>
    </row>
    <row r="9974" spans="2:2" x14ac:dyDescent="0.2">
      <c r="B9974" s="186"/>
    </row>
    <row r="9975" spans="2:2" x14ac:dyDescent="0.2">
      <c r="B9975" s="186"/>
    </row>
    <row r="9976" spans="2:2" x14ac:dyDescent="0.2">
      <c r="B9976" s="186"/>
    </row>
    <row r="9977" spans="2:2" x14ac:dyDescent="0.2">
      <c r="B9977" s="186"/>
    </row>
    <row r="9978" spans="2:2" x14ac:dyDescent="0.2">
      <c r="B9978" s="186"/>
    </row>
    <row r="9979" spans="2:2" x14ac:dyDescent="0.2">
      <c r="B9979" s="186"/>
    </row>
    <row r="9980" spans="2:2" x14ac:dyDescent="0.2">
      <c r="B9980" s="186"/>
    </row>
    <row r="9981" spans="2:2" x14ac:dyDescent="0.2">
      <c r="B9981" s="186"/>
    </row>
    <row r="9982" spans="2:2" x14ac:dyDescent="0.2">
      <c r="B9982" s="186"/>
    </row>
    <row r="9983" spans="2:2" x14ac:dyDescent="0.2">
      <c r="B9983" s="186"/>
    </row>
    <row r="9984" spans="2:2" x14ac:dyDescent="0.2">
      <c r="B9984" s="186"/>
    </row>
    <row r="9985" spans="2:2" x14ac:dyDescent="0.2">
      <c r="B9985" s="186"/>
    </row>
    <row r="9986" spans="2:2" x14ac:dyDescent="0.2">
      <c r="B9986" s="186"/>
    </row>
    <row r="9987" spans="2:2" x14ac:dyDescent="0.2">
      <c r="B9987" s="186"/>
    </row>
    <row r="9988" spans="2:2" x14ac:dyDescent="0.2">
      <c r="B9988" s="186"/>
    </row>
    <row r="9989" spans="2:2" x14ac:dyDescent="0.2">
      <c r="B9989" s="186"/>
    </row>
    <row r="9990" spans="2:2" x14ac:dyDescent="0.2">
      <c r="B9990" s="186"/>
    </row>
    <row r="9991" spans="2:2" x14ac:dyDescent="0.2">
      <c r="B9991" s="186"/>
    </row>
    <row r="9992" spans="2:2" x14ac:dyDescent="0.2">
      <c r="B9992" s="186"/>
    </row>
    <row r="9993" spans="2:2" x14ac:dyDescent="0.2">
      <c r="B9993" s="186"/>
    </row>
    <row r="9994" spans="2:2" x14ac:dyDescent="0.2">
      <c r="B9994" s="186"/>
    </row>
    <row r="9995" spans="2:2" x14ac:dyDescent="0.2">
      <c r="B9995" s="186"/>
    </row>
    <row r="9996" spans="2:2" x14ac:dyDescent="0.2">
      <c r="B9996" s="186"/>
    </row>
    <row r="9997" spans="2:2" x14ac:dyDescent="0.2">
      <c r="B9997" s="186"/>
    </row>
    <row r="9998" spans="2:2" x14ac:dyDescent="0.2">
      <c r="B9998" s="186"/>
    </row>
    <row r="9999" spans="2:2" x14ac:dyDescent="0.2">
      <c r="B9999" s="186"/>
    </row>
    <row r="10000" spans="2:2" x14ac:dyDescent="0.2">
      <c r="B10000" s="186"/>
    </row>
    <row r="10001" spans="2:2" x14ac:dyDescent="0.2">
      <c r="B10001" s="186"/>
    </row>
    <row r="10002" spans="2:2" x14ac:dyDescent="0.2">
      <c r="B10002" s="186"/>
    </row>
    <row r="10003" spans="2:2" x14ac:dyDescent="0.2">
      <c r="B10003" s="186"/>
    </row>
    <row r="10004" spans="2:2" x14ac:dyDescent="0.2">
      <c r="B10004" s="186"/>
    </row>
    <row r="10005" spans="2:2" x14ac:dyDescent="0.2">
      <c r="B10005" s="186"/>
    </row>
    <row r="10006" spans="2:2" x14ac:dyDescent="0.2">
      <c r="B10006" s="186"/>
    </row>
    <row r="10007" spans="2:2" x14ac:dyDescent="0.2">
      <c r="B10007" s="186"/>
    </row>
    <row r="10008" spans="2:2" x14ac:dyDescent="0.2">
      <c r="B10008" s="186"/>
    </row>
    <row r="10009" spans="2:2" x14ac:dyDescent="0.2">
      <c r="B10009" s="186"/>
    </row>
    <row r="10010" spans="2:2" x14ac:dyDescent="0.2">
      <c r="B10010" s="186"/>
    </row>
    <row r="10011" spans="2:2" x14ac:dyDescent="0.2">
      <c r="B10011" s="186"/>
    </row>
    <row r="10012" spans="2:2" x14ac:dyDescent="0.2">
      <c r="B10012" s="186"/>
    </row>
    <row r="10013" spans="2:2" x14ac:dyDescent="0.2">
      <c r="B10013" s="186"/>
    </row>
    <row r="10014" spans="2:2" x14ac:dyDescent="0.2">
      <c r="B10014" s="186"/>
    </row>
    <row r="10015" spans="2:2" x14ac:dyDescent="0.2">
      <c r="B10015" s="186"/>
    </row>
    <row r="10016" spans="2:2" x14ac:dyDescent="0.2">
      <c r="B10016" s="186"/>
    </row>
    <row r="10017" spans="2:2" x14ac:dyDescent="0.2">
      <c r="B10017" s="186"/>
    </row>
    <row r="10018" spans="2:2" x14ac:dyDescent="0.2">
      <c r="B10018" s="186"/>
    </row>
    <row r="10019" spans="2:2" x14ac:dyDescent="0.2">
      <c r="B10019" s="186"/>
    </row>
    <row r="10020" spans="2:2" x14ac:dyDescent="0.2">
      <c r="B10020" s="186"/>
    </row>
    <row r="10021" spans="2:2" x14ac:dyDescent="0.2">
      <c r="B10021" s="186"/>
    </row>
    <row r="10022" spans="2:2" x14ac:dyDescent="0.2">
      <c r="B10022" s="186"/>
    </row>
    <row r="10023" spans="2:2" x14ac:dyDescent="0.2">
      <c r="B10023" s="186"/>
    </row>
    <row r="10024" spans="2:2" x14ac:dyDescent="0.2">
      <c r="B10024" s="186"/>
    </row>
    <row r="10025" spans="2:2" x14ac:dyDescent="0.2">
      <c r="B10025" s="186"/>
    </row>
    <row r="10026" spans="2:2" x14ac:dyDescent="0.2">
      <c r="B10026" s="186"/>
    </row>
    <row r="10027" spans="2:2" x14ac:dyDescent="0.2">
      <c r="B10027" s="186"/>
    </row>
    <row r="10028" spans="2:2" x14ac:dyDescent="0.2">
      <c r="B10028" s="186"/>
    </row>
    <row r="10029" spans="2:2" x14ac:dyDescent="0.2">
      <c r="B10029" s="186"/>
    </row>
    <row r="10030" spans="2:2" x14ac:dyDescent="0.2">
      <c r="B10030" s="186"/>
    </row>
    <row r="10031" spans="2:2" x14ac:dyDescent="0.2">
      <c r="B10031" s="186"/>
    </row>
    <row r="10032" spans="2:2" x14ac:dyDescent="0.2">
      <c r="B10032" s="186"/>
    </row>
    <row r="10033" spans="2:2" x14ac:dyDescent="0.2">
      <c r="B10033" s="186"/>
    </row>
    <row r="10034" spans="2:2" x14ac:dyDescent="0.2">
      <c r="B10034" s="186"/>
    </row>
    <row r="10035" spans="2:2" x14ac:dyDescent="0.2">
      <c r="B10035" s="186"/>
    </row>
    <row r="10036" spans="2:2" x14ac:dyDescent="0.2">
      <c r="B10036" s="186"/>
    </row>
    <row r="10037" spans="2:2" x14ac:dyDescent="0.2">
      <c r="B10037" s="186"/>
    </row>
    <row r="10038" spans="2:2" x14ac:dyDescent="0.2">
      <c r="B10038" s="186"/>
    </row>
    <row r="10039" spans="2:2" x14ac:dyDescent="0.2">
      <c r="B10039" s="186"/>
    </row>
    <row r="10040" spans="2:2" x14ac:dyDescent="0.2">
      <c r="B10040" s="186"/>
    </row>
    <row r="10041" spans="2:2" x14ac:dyDescent="0.2">
      <c r="B10041" s="186"/>
    </row>
    <row r="10042" spans="2:2" x14ac:dyDescent="0.2">
      <c r="B10042" s="186"/>
    </row>
    <row r="10043" spans="2:2" x14ac:dyDescent="0.2">
      <c r="B10043" s="186"/>
    </row>
    <row r="10044" spans="2:2" x14ac:dyDescent="0.2">
      <c r="B10044" s="186"/>
    </row>
    <row r="10045" spans="2:2" x14ac:dyDescent="0.2">
      <c r="B10045" s="186"/>
    </row>
    <row r="10046" spans="2:2" x14ac:dyDescent="0.2">
      <c r="B10046" s="186"/>
    </row>
    <row r="10047" spans="2:2" x14ac:dyDescent="0.2">
      <c r="B10047" s="186"/>
    </row>
    <row r="10048" spans="2:2" x14ac:dyDescent="0.2">
      <c r="B10048" s="186"/>
    </row>
    <row r="10049" spans="2:2" x14ac:dyDescent="0.2">
      <c r="B10049" s="186"/>
    </row>
    <row r="10050" spans="2:2" x14ac:dyDescent="0.2">
      <c r="B10050" s="186"/>
    </row>
    <row r="10051" spans="2:2" x14ac:dyDescent="0.2">
      <c r="B10051" s="186"/>
    </row>
    <row r="10052" spans="2:2" x14ac:dyDescent="0.2">
      <c r="B10052" s="186"/>
    </row>
    <row r="10053" spans="2:2" x14ac:dyDescent="0.2">
      <c r="B10053" s="186"/>
    </row>
    <row r="10054" spans="2:2" x14ac:dyDescent="0.2">
      <c r="B10054" s="186"/>
    </row>
    <row r="10055" spans="2:2" x14ac:dyDescent="0.2">
      <c r="B10055" s="186"/>
    </row>
    <row r="10056" spans="2:2" x14ac:dyDescent="0.2">
      <c r="B10056" s="186"/>
    </row>
    <row r="10057" spans="2:2" x14ac:dyDescent="0.2">
      <c r="B10057" s="186"/>
    </row>
    <row r="10058" spans="2:2" x14ac:dyDescent="0.2">
      <c r="B10058" s="186"/>
    </row>
    <row r="10059" spans="2:2" x14ac:dyDescent="0.2">
      <c r="B10059" s="186"/>
    </row>
    <row r="10060" spans="2:2" x14ac:dyDescent="0.2">
      <c r="B10060" s="186"/>
    </row>
    <row r="10061" spans="2:2" x14ac:dyDescent="0.2">
      <c r="B10061" s="186"/>
    </row>
    <row r="10062" spans="2:2" x14ac:dyDescent="0.2">
      <c r="B10062" s="186"/>
    </row>
    <row r="10063" spans="2:2" x14ac:dyDescent="0.2">
      <c r="B10063" s="186"/>
    </row>
    <row r="10064" spans="2:2" x14ac:dyDescent="0.2">
      <c r="B10064" s="186"/>
    </row>
    <row r="10065" spans="2:2" x14ac:dyDescent="0.2">
      <c r="B10065" s="186"/>
    </row>
    <row r="10066" spans="2:2" x14ac:dyDescent="0.2">
      <c r="B10066" s="186"/>
    </row>
    <row r="10067" spans="2:2" x14ac:dyDescent="0.2">
      <c r="B10067" s="186"/>
    </row>
    <row r="10068" spans="2:2" x14ac:dyDescent="0.2">
      <c r="B10068" s="186"/>
    </row>
    <row r="10069" spans="2:2" x14ac:dyDescent="0.2">
      <c r="B10069" s="186"/>
    </row>
    <row r="10070" spans="2:2" x14ac:dyDescent="0.2">
      <c r="B10070" s="186"/>
    </row>
    <row r="10071" spans="2:2" x14ac:dyDescent="0.2">
      <c r="B10071" s="186"/>
    </row>
    <row r="10072" spans="2:2" x14ac:dyDescent="0.2">
      <c r="B10072" s="186"/>
    </row>
    <row r="10073" spans="2:2" x14ac:dyDescent="0.2">
      <c r="B10073" s="186"/>
    </row>
    <row r="10074" spans="2:2" x14ac:dyDescent="0.2">
      <c r="B10074" s="186"/>
    </row>
    <row r="10075" spans="2:2" x14ac:dyDescent="0.2">
      <c r="B10075" s="186"/>
    </row>
    <row r="10076" spans="2:2" x14ac:dyDescent="0.2">
      <c r="B10076" s="186"/>
    </row>
    <row r="10077" spans="2:2" x14ac:dyDescent="0.2">
      <c r="B10077" s="186"/>
    </row>
    <row r="10078" spans="2:2" x14ac:dyDescent="0.2">
      <c r="B10078" s="186"/>
    </row>
    <row r="10079" spans="2:2" x14ac:dyDescent="0.2">
      <c r="B10079" s="186"/>
    </row>
    <row r="10080" spans="2:2" x14ac:dyDescent="0.2">
      <c r="B10080" s="186"/>
    </row>
    <row r="10081" spans="2:2" x14ac:dyDescent="0.2">
      <c r="B10081" s="186"/>
    </row>
    <row r="10082" spans="2:2" x14ac:dyDescent="0.2">
      <c r="B10082" s="186"/>
    </row>
    <row r="10083" spans="2:2" x14ac:dyDescent="0.2">
      <c r="B10083" s="186"/>
    </row>
    <row r="10084" spans="2:2" x14ac:dyDescent="0.2">
      <c r="B10084" s="186"/>
    </row>
    <row r="10085" spans="2:2" x14ac:dyDescent="0.2">
      <c r="B10085" s="186"/>
    </row>
    <row r="10086" spans="2:2" x14ac:dyDescent="0.2">
      <c r="B10086" s="186"/>
    </row>
    <row r="10087" spans="2:2" x14ac:dyDescent="0.2">
      <c r="B10087" s="186"/>
    </row>
    <row r="10088" spans="2:2" x14ac:dyDescent="0.2">
      <c r="B10088" s="186"/>
    </row>
    <row r="10089" spans="2:2" x14ac:dyDescent="0.2">
      <c r="B10089" s="186"/>
    </row>
    <row r="10090" spans="2:2" x14ac:dyDescent="0.2">
      <c r="B10090" s="186"/>
    </row>
    <row r="10091" spans="2:2" x14ac:dyDescent="0.2">
      <c r="B10091" s="186"/>
    </row>
    <row r="10092" spans="2:2" x14ac:dyDescent="0.2">
      <c r="B10092" s="186"/>
    </row>
    <row r="10093" spans="2:2" x14ac:dyDescent="0.2">
      <c r="B10093" s="186"/>
    </row>
    <row r="10094" spans="2:2" x14ac:dyDescent="0.2">
      <c r="B10094" s="186"/>
    </row>
    <row r="10095" spans="2:2" x14ac:dyDescent="0.2">
      <c r="B10095" s="186"/>
    </row>
    <row r="10096" spans="2:2" x14ac:dyDescent="0.2">
      <c r="B10096" s="186"/>
    </row>
    <row r="10097" spans="2:2" x14ac:dyDescent="0.2">
      <c r="B10097" s="186"/>
    </row>
    <row r="10098" spans="2:2" x14ac:dyDescent="0.2">
      <c r="B10098" s="186"/>
    </row>
    <row r="10099" spans="2:2" x14ac:dyDescent="0.2">
      <c r="B10099" s="186"/>
    </row>
    <row r="10100" spans="2:2" x14ac:dyDescent="0.2">
      <c r="B10100" s="186"/>
    </row>
    <row r="10101" spans="2:2" x14ac:dyDescent="0.2">
      <c r="B10101" s="186"/>
    </row>
    <row r="10102" spans="2:2" x14ac:dyDescent="0.2">
      <c r="B10102" s="186"/>
    </row>
    <row r="10103" spans="2:2" x14ac:dyDescent="0.2">
      <c r="B10103" s="186"/>
    </row>
    <row r="10104" spans="2:2" x14ac:dyDescent="0.2">
      <c r="B10104" s="186"/>
    </row>
    <row r="10105" spans="2:2" x14ac:dyDescent="0.2">
      <c r="B10105" s="186"/>
    </row>
    <row r="10106" spans="2:2" x14ac:dyDescent="0.2">
      <c r="B10106" s="186"/>
    </row>
    <row r="10107" spans="2:2" x14ac:dyDescent="0.2">
      <c r="B10107" s="186"/>
    </row>
    <row r="10108" spans="2:2" x14ac:dyDescent="0.2">
      <c r="B10108" s="186"/>
    </row>
    <row r="10109" spans="2:2" x14ac:dyDescent="0.2">
      <c r="B10109" s="186"/>
    </row>
    <row r="10110" spans="2:2" x14ac:dyDescent="0.2">
      <c r="B10110" s="186"/>
    </row>
    <row r="10111" spans="2:2" x14ac:dyDescent="0.2">
      <c r="B10111" s="186"/>
    </row>
    <row r="10112" spans="2:2" x14ac:dyDescent="0.2">
      <c r="B10112" s="186"/>
    </row>
    <row r="10113" spans="2:2" x14ac:dyDescent="0.2">
      <c r="B10113" s="186"/>
    </row>
    <row r="10114" spans="2:2" x14ac:dyDescent="0.2">
      <c r="B10114" s="186"/>
    </row>
    <row r="10115" spans="2:2" x14ac:dyDescent="0.2">
      <c r="B10115" s="186"/>
    </row>
    <row r="10116" spans="2:2" x14ac:dyDescent="0.2">
      <c r="B10116" s="186"/>
    </row>
    <row r="10117" spans="2:2" x14ac:dyDescent="0.2">
      <c r="B10117" s="186"/>
    </row>
    <row r="10118" spans="2:2" x14ac:dyDescent="0.2">
      <c r="B10118" s="186"/>
    </row>
    <row r="10119" spans="2:2" x14ac:dyDescent="0.2">
      <c r="B10119" s="186"/>
    </row>
    <row r="10120" spans="2:2" x14ac:dyDescent="0.2">
      <c r="B10120" s="186"/>
    </row>
    <row r="10121" spans="2:2" x14ac:dyDescent="0.2">
      <c r="B10121" s="186"/>
    </row>
    <row r="10122" spans="2:2" x14ac:dyDescent="0.2">
      <c r="B10122" s="186"/>
    </row>
    <row r="10123" spans="2:2" x14ac:dyDescent="0.2">
      <c r="B10123" s="186"/>
    </row>
    <row r="10124" spans="2:2" x14ac:dyDescent="0.2">
      <c r="B10124" s="186"/>
    </row>
    <row r="10125" spans="2:2" x14ac:dyDescent="0.2">
      <c r="B10125" s="186"/>
    </row>
    <row r="10126" spans="2:2" x14ac:dyDescent="0.2">
      <c r="B10126" s="186"/>
    </row>
    <row r="10127" spans="2:2" x14ac:dyDescent="0.2">
      <c r="B10127" s="186"/>
    </row>
    <row r="10128" spans="2:2" x14ac:dyDescent="0.2">
      <c r="B10128" s="186"/>
    </row>
    <row r="10129" spans="2:2" x14ac:dyDescent="0.2">
      <c r="B10129" s="186"/>
    </row>
    <row r="10130" spans="2:2" x14ac:dyDescent="0.2">
      <c r="B10130" s="186"/>
    </row>
    <row r="10131" spans="2:2" x14ac:dyDescent="0.2">
      <c r="B10131" s="186"/>
    </row>
    <row r="10132" spans="2:2" x14ac:dyDescent="0.2">
      <c r="B10132" s="186"/>
    </row>
    <row r="10133" spans="2:2" x14ac:dyDescent="0.2">
      <c r="B10133" s="186"/>
    </row>
    <row r="10134" spans="2:2" x14ac:dyDescent="0.2">
      <c r="B10134" s="186"/>
    </row>
    <row r="10135" spans="2:2" x14ac:dyDescent="0.2">
      <c r="B10135" s="186"/>
    </row>
    <row r="10136" spans="2:2" x14ac:dyDescent="0.2">
      <c r="B10136" s="186"/>
    </row>
    <row r="10137" spans="2:2" x14ac:dyDescent="0.2">
      <c r="B10137" s="186"/>
    </row>
    <row r="10138" spans="2:2" x14ac:dyDescent="0.2">
      <c r="B10138" s="186"/>
    </row>
    <row r="10139" spans="2:2" x14ac:dyDescent="0.2">
      <c r="B10139" s="186"/>
    </row>
    <row r="10140" spans="2:2" x14ac:dyDescent="0.2">
      <c r="B10140" s="186"/>
    </row>
    <row r="10141" spans="2:2" x14ac:dyDescent="0.2">
      <c r="B10141" s="186"/>
    </row>
    <row r="10142" spans="2:2" x14ac:dyDescent="0.2">
      <c r="B10142" s="186"/>
    </row>
    <row r="10143" spans="2:2" x14ac:dyDescent="0.2">
      <c r="B10143" s="186"/>
    </row>
    <row r="10144" spans="2:2" x14ac:dyDescent="0.2">
      <c r="B10144" s="186"/>
    </row>
    <row r="10145" spans="2:2" x14ac:dyDescent="0.2">
      <c r="B10145" s="186"/>
    </row>
    <row r="10146" spans="2:2" x14ac:dyDescent="0.2">
      <c r="B10146" s="186"/>
    </row>
    <row r="10147" spans="2:2" x14ac:dyDescent="0.2">
      <c r="B10147" s="186"/>
    </row>
    <row r="10148" spans="2:2" x14ac:dyDescent="0.2">
      <c r="B10148" s="186"/>
    </row>
    <row r="10149" spans="2:2" x14ac:dyDescent="0.2">
      <c r="B10149" s="186"/>
    </row>
    <row r="10150" spans="2:2" x14ac:dyDescent="0.2">
      <c r="B10150" s="186"/>
    </row>
    <row r="10151" spans="2:2" x14ac:dyDescent="0.2">
      <c r="B10151" s="186"/>
    </row>
    <row r="10152" spans="2:2" x14ac:dyDescent="0.2">
      <c r="B10152" s="186"/>
    </row>
    <row r="10153" spans="2:2" x14ac:dyDescent="0.2">
      <c r="B10153" s="186"/>
    </row>
    <row r="10154" spans="2:2" x14ac:dyDescent="0.2">
      <c r="B10154" s="186"/>
    </row>
    <row r="10155" spans="2:2" x14ac:dyDescent="0.2">
      <c r="B10155" s="186"/>
    </row>
    <row r="10156" spans="2:2" x14ac:dyDescent="0.2">
      <c r="B10156" s="186"/>
    </row>
    <row r="10157" spans="2:2" x14ac:dyDescent="0.2">
      <c r="B10157" s="186"/>
    </row>
    <row r="10158" spans="2:2" x14ac:dyDescent="0.2">
      <c r="B10158" s="186"/>
    </row>
    <row r="10159" spans="2:2" x14ac:dyDescent="0.2">
      <c r="B10159" s="186"/>
    </row>
    <row r="10160" spans="2:2" x14ac:dyDescent="0.2">
      <c r="B10160" s="186"/>
    </row>
    <row r="10161" spans="2:2" x14ac:dyDescent="0.2">
      <c r="B10161" s="186"/>
    </row>
    <row r="10162" spans="2:2" x14ac:dyDescent="0.2">
      <c r="B10162" s="186"/>
    </row>
    <row r="10163" spans="2:2" x14ac:dyDescent="0.2">
      <c r="B10163" s="186"/>
    </row>
    <row r="10164" spans="2:2" x14ac:dyDescent="0.2">
      <c r="B10164" s="186"/>
    </row>
    <row r="10165" spans="2:2" x14ac:dyDescent="0.2">
      <c r="B10165" s="186"/>
    </row>
    <row r="10166" spans="2:2" x14ac:dyDescent="0.2">
      <c r="B10166" s="186"/>
    </row>
    <row r="10167" spans="2:2" x14ac:dyDescent="0.2">
      <c r="B10167" s="186"/>
    </row>
    <row r="10168" spans="2:2" x14ac:dyDescent="0.2">
      <c r="B10168" s="186"/>
    </row>
    <row r="10169" spans="2:2" x14ac:dyDescent="0.2">
      <c r="B10169" s="186"/>
    </row>
    <row r="10170" spans="2:2" x14ac:dyDescent="0.2">
      <c r="B10170" s="186"/>
    </row>
    <row r="10171" spans="2:2" x14ac:dyDescent="0.2">
      <c r="B10171" s="186"/>
    </row>
    <row r="10172" spans="2:2" x14ac:dyDescent="0.2">
      <c r="B10172" s="186"/>
    </row>
    <row r="10173" spans="2:2" x14ac:dyDescent="0.2">
      <c r="B10173" s="186"/>
    </row>
    <row r="10174" spans="2:2" x14ac:dyDescent="0.2">
      <c r="B10174" s="186"/>
    </row>
    <row r="10175" spans="2:2" x14ac:dyDescent="0.2">
      <c r="B10175" s="186"/>
    </row>
    <row r="10176" spans="2:2" x14ac:dyDescent="0.2">
      <c r="B10176" s="186"/>
    </row>
    <row r="10177" spans="2:2" x14ac:dyDescent="0.2">
      <c r="B10177" s="186"/>
    </row>
    <row r="10178" spans="2:2" x14ac:dyDescent="0.2">
      <c r="B10178" s="186"/>
    </row>
    <row r="10179" spans="2:2" x14ac:dyDescent="0.2">
      <c r="B10179" s="186"/>
    </row>
    <row r="10180" spans="2:2" x14ac:dyDescent="0.2">
      <c r="B10180" s="186"/>
    </row>
    <row r="10181" spans="2:2" x14ac:dyDescent="0.2">
      <c r="B10181" s="186"/>
    </row>
    <row r="10182" spans="2:2" x14ac:dyDescent="0.2">
      <c r="B10182" s="186"/>
    </row>
    <row r="10183" spans="2:2" x14ac:dyDescent="0.2">
      <c r="B10183" s="186"/>
    </row>
    <row r="10184" spans="2:2" x14ac:dyDescent="0.2">
      <c r="B10184" s="186"/>
    </row>
    <row r="10185" spans="2:2" x14ac:dyDescent="0.2">
      <c r="B10185" s="186"/>
    </row>
    <row r="10186" spans="2:2" x14ac:dyDescent="0.2">
      <c r="B10186" s="186"/>
    </row>
    <row r="10187" spans="2:2" x14ac:dyDescent="0.2">
      <c r="B10187" s="186"/>
    </row>
    <row r="10188" spans="2:2" x14ac:dyDescent="0.2">
      <c r="B10188" s="186"/>
    </row>
    <row r="10189" spans="2:2" x14ac:dyDescent="0.2">
      <c r="B10189" s="186"/>
    </row>
    <row r="10190" spans="2:2" x14ac:dyDescent="0.2">
      <c r="B10190" s="186"/>
    </row>
    <row r="10191" spans="2:2" x14ac:dyDescent="0.2">
      <c r="B10191" s="186"/>
    </row>
    <row r="10192" spans="2:2" x14ac:dyDescent="0.2">
      <c r="B10192" s="186"/>
    </row>
    <row r="10193" spans="2:2" x14ac:dyDescent="0.2">
      <c r="B10193" s="186"/>
    </row>
    <row r="10194" spans="2:2" x14ac:dyDescent="0.2">
      <c r="B10194" s="186"/>
    </row>
    <row r="10195" spans="2:2" x14ac:dyDescent="0.2">
      <c r="B10195" s="186"/>
    </row>
    <row r="10196" spans="2:2" x14ac:dyDescent="0.2">
      <c r="B10196" s="186"/>
    </row>
    <row r="10197" spans="2:2" x14ac:dyDescent="0.2">
      <c r="B10197" s="186"/>
    </row>
    <row r="10198" spans="2:2" x14ac:dyDescent="0.2">
      <c r="B10198" s="186"/>
    </row>
    <row r="10199" spans="2:2" x14ac:dyDescent="0.2">
      <c r="B10199" s="186"/>
    </row>
    <row r="10200" spans="2:2" x14ac:dyDescent="0.2">
      <c r="B10200" s="186"/>
    </row>
    <row r="10201" spans="2:2" x14ac:dyDescent="0.2">
      <c r="B10201" s="186"/>
    </row>
    <row r="10202" spans="2:2" x14ac:dyDescent="0.2">
      <c r="B10202" s="186"/>
    </row>
    <row r="10203" spans="2:2" x14ac:dyDescent="0.2">
      <c r="B10203" s="186"/>
    </row>
    <row r="10204" spans="2:2" x14ac:dyDescent="0.2">
      <c r="B10204" s="186"/>
    </row>
    <row r="10205" spans="2:2" x14ac:dyDescent="0.2">
      <c r="B10205" s="186"/>
    </row>
    <row r="10206" spans="2:2" x14ac:dyDescent="0.2">
      <c r="B10206" s="186"/>
    </row>
    <row r="10207" spans="2:2" x14ac:dyDescent="0.2">
      <c r="B10207" s="186"/>
    </row>
    <row r="10208" spans="2:2" x14ac:dyDescent="0.2">
      <c r="B10208" s="186"/>
    </row>
    <row r="10209" spans="2:2" x14ac:dyDescent="0.2">
      <c r="B10209" s="186"/>
    </row>
    <row r="10210" spans="2:2" x14ac:dyDescent="0.2">
      <c r="B10210" s="186"/>
    </row>
    <row r="10211" spans="2:2" x14ac:dyDescent="0.2">
      <c r="B10211" s="186"/>
    </row>
    <row r="10212" spans="2:2" x14ac:dyDescent="0.2">
      <c r="B10212" s="186"/>
    </row>
    <row r="10213" spans="2:2" x14ac:dyDescent="0.2">
      <c r="B10213" s="186"/>
    </row>
    <row r="10214" spans="2:2" x14ac:dyDescent="0.2">
      <c r="B10214" s="186"/>
    </row>
    <row r="10215" spans="2:2" x14ac:dyDescent="0.2">
      <c r="B10215" s="186"/>
    </row>
    <row r="10216" spans="2:2" x14ac:dyDescent="0.2">
      <c r="B10216" s="186"/>
    </row>
    <row r="10217" spans="2:2" x14ac:dyDescent="0.2">
      <c r="B10217" s="186"/>
    </row>
    <row r="10218" spans="2:2" x14ac:dyDescent="0.2">
      <c r="B10218" s="186"/>
    </row>
    <row r="10219" spans="2:2" x14ac:dyDescent="0.2">
      <c r="B10219" s="186"/>
    </row>
    <row r="10220" spans="2:2" x14ac:dyDescent="0.2">
      <c r="B10220" s="186"/>
    </row>
    <row r="10221" spans="2:2" x14ac:dyDescent="0.2">
      <c r="B10221" s="186"/>
    </row>
    <row r="10222" spans="2:2" x14ac:dyDescent="0.2">
      <c r="B10222" s="186"/>
    </row>
    <row r="10223" spans="2:2" x14ac:dyDescent="0.2">
      <c r="B10223" s="186"/>
    </row>
    <row r="10224" spans="2:2" x14ac:dyDescent="0.2">
      <c r="B10224" s="186"/>
    </row>
    <row r="10225" spans="2:2" x14ac:dyDescent="0.2">
      <c r="B10225" s="186"/>
    </row>
    <row r="10226" spans="2:2" x14ac:dyDescent="0.2">
      <c r="B10226" s="186"/>
    </row>
    <row r="10227" spans="2:2" x14ac:dyDescent="0.2">
      <c r="B10227" s="186"/>
    </row>
    <row r="10228" spans="2:2" x14ac:dyDescent="0.2">
      <c r="B10228" s="186"/>
    </row>
    <row r="10229" spans="2:2" x14ac:dyDescent="0.2">
      <c r="B10229" s="186"/>
    </row>
    <row r="10230" spans="2:2" x14ac:dyDescent="0.2">
      <c r="B10230" s="186"/>
    </row>
    <row r="10231" spans="2:2" x14ac:dyDescent="0.2">
      <c r="B10231" s="186"/>
    </row>
    <row r="10232" spans="2:2" x14ac:dyDescent="0.2">
      <c r="B10232" s="186"/>
    </row>
    <row r="10233" spans="2:2" x14ac:dyDescent="0.2">
      <c r="B10233" s="186"/>
    </row>
    <row r="10234" spans="2:2" x14ac:dyDescent="0.2">
      <c r="B10234" s="186"/>
    </row>
    <row r="10235" spans="2:2" x14ac:dyDescent="0.2">
      <c r="B10235" s="186"/>
    </row>
    <row r="10236" spans="2:2" x14ac:dyDescent="0.2">
      <c r="B10236" s="186"/>
    </row>
    <row r="10237" spans="2:2" x14ac:dyDescent="0.2">
      <c r="B10237" s="186"/>
    </row>
    <row r="10238" spans="2:2" x14ac:dyDescent="0.2">
      <c r="B10238" s="186"/>
    </row>
    <row r="10239" spans="2:2" x14ac:dyDescent="0.2">
      <c r="B10239" s="186"/>
    </row>
    <row r="10240" spans="2:2" x14ac:dyDescent="0.2">
      <c r="B10240" s="186"/>
    </row>
    <row r="10241" spans="2:2" x14ac:dyDescent="0.2">
      <c r="B10241" s="186"/>
    </row>
    <row r="10242" spans="2:2" x14ac:dyDescent="0.2">
      <c r="B10242" s="186"/>
    </row>
    <row r="10243" spans="2:2" x14ac:dyDescent="0.2">
      <c r="B10243" s="186"/>
    </row>
    <row r="10244" spans="2:2" x14ac:dyDescent="0.2">
      <c r="B10244" s="186"/>
    </row>
    <row r="10245" spans="2:2" x14ac:dyDescent="0.2">
      <c r="B10245" s="186"/>
    </row>
    <row r="10246" spans="2:2" x14ac:dyDescent="0.2">
      <c r="B10246" s="186"/>
    </row>
    <row r="10247" spans="2:2" x14ac:dyDescent="0.2">
      <c r="B10247" s="186"/>
    </row>
    <row r="10248" spans="2:2" x14ac:dyDescent="0.2">
      <c r="B10248" s="186"/>
    </row>
    <row r="10249" spans="2:2" x14ac:dyDescent="0.2">
      <c r="B10249" s="186"/>
    </row>
    <row r="10250" spans="2:2" x14ac:dyDescent="0.2">
      <c r="B10250" s="186"/>
    </row>
    <row r="10251" spans="2:2" x14ac:dyDescent="0.2">
      <c r="B10251" s="186"/>
    </row>
    <row r="10252" spans="2:2" x14ac:dyDescent="0.2">
      <c r="B10252" s="186"/>
    </row>
    <row r="10253" spans="2:2" x14ac:dyDescent="0.2">
      <c r="B10253" s="186"/>
    </row>
    <row r="10254" spans="2:2" x14ac:dyDescent="0.2">
      <c r="B10254" s="186"/>
    </row>
    <row r="10255" spans="2:2" x14ac:dyDescent="0.2">
      <c r="B10255" s="186"/>
    </row>
    <row r="10256" spans="2:2" x14ac:dyDescent="0.2">
      <c r="B10256" s="186"/>
    </row>
    <row r="10257" spans="2:2" x14ac:dyDescent="0.2">
      <c r="B10257" s="186"/>
    </row>
    <row r="10258" spans="2:2" x14ac:dyDescent="0.2">
      <c r="B10258" s="186"/>
    </row>
    <row r="10259" spans="2:2" x14ac:dyDescent="0.2">
      <c r="B10259" s="186"/>
    </row>
    <row r="10260" spans="2:2" x14ac:dyDescent="0.2">
      <c r="B10260" s="186"/>
    </row>
    <row r="10261" spans="2:2" x14ac:dyDescent="0.2">
      <c r="B10261" s="186"/>
    </row>
    <row r="10262" spans="2:2" x14ac:dyDescent="0.2">
      <c r="B10262" s="186"/>
    </row>
    <row r="10263" spans="2:2" x14ac:dyDescent="0.2">
      <c r="B10263" s="186"/>
    </row>
    <row r="10264" spans="2:2" x14ac:dyDescent="0.2">
      <c r="B10264" s="186"/>
    </row>
    <row r="10265" spans="2:2" x14ac:dyDescent="0.2">
      <c r="B10265" s="186"/>
    </row>
    <row r="10266" spans="2:2" x14ac:dyDescent="0.2">
      <c r="B10266" s="186"/>
    </row>
    <row r="10267" spans="2:2" x14ac:dyDescent="0.2">
      <c r="B10267" s="186"/>
    </row>
    <row r="10268" spans="2:2" x14ac:dyDescent="0.2">
      <c r="B10268" s="186"/>
    </row>
    <row r="10269" spans="2:2" x14ac:dyDescent="0.2">
      <c r="B10269" s="186"/>
    </row>
    <row r="10270" spans="2:2" x14ac:dyDescent="0.2">
      <c r="B10270" s="186"/>
    </row>
    <row r="10271" spans="2:2" x14ac:dyDescent="0.2">
      <c r="B10271" s="186"/>
    </row>
    <row r="10272" spans="2:2" x14ac:dyDescent="0.2">
      <c r="B10272" s="186"/>
    </row>
    <row r="10273" spans="2:2" x14ac:dyDescent="0.2">
      <c r="B10273" s="186"/>
    </row>
    <row r="10274" spans="2:2" x14ac:dyDescent="0.2">
      <c r="B10274" s="186"/>
    </row>
    <row r="10275" spans="2:2" x14ac:dyDescent="0.2">
      <c r="B10275" s="186"/>
    </row>
    <row r="10276" spans="2:2" x14ac:dyDescent="0.2">
      <c r="B10276" s="186"/>
    </row>
    <row r="10277" spans="2:2" x14ac:dyDescent="0.2">
      <c r="B10277" s="186"/>
    </row>
    <row r="10278" spans="2:2" x14ac:dyDescent="0.2">
      <c r="B10278" s="186"/>
    </row>
    <row r="10279" spans="2:2" x14ac:dyDescent="0.2">
      <c r="B10279" s="186"/>
    </row>
    <row r="10280" spans="2:2" x14ac:dyDescent="0.2">
      <c r="B10280" s="186"/>
    </row>
    <row r="10281" spans="2:2" x14ac:dyDescent="0.2">
      <c r="B10281" s="186"/>
    </row>
    <row r="10282" spans="2:2" x14ac:dyDescent="0.2">
      <c r="B10282" s="186"/>
    </row>
    <row r="10283" spans="2:2" x14ac:dyDescent="0.2">
      <c r="B10283" s="186"/>
    </row>
    <row r="10284" spans="2:2" x14ac:dyDescent="0.2">
      <c r="B10284" s="186"/>
    </row>
    <row r="10285" spans="2:2" x14ac:dyDescent="0.2">
      <c r="B10285" s="186"/>
    </row>
    <row r="10286" spans="2:2" x14ac:dyDescent="0.2">
      <c r="B10286" s="186"/>
    </row>
    <row r="10287" spans="2:2" x14ac:dyDescent="0.2">
      <c r="B10287" s="186"/>
    </row>
    <row r="10288" spans="2:2" x14ac:dyDescent="0.2">
      <c r="B10288" s="186"/>
    </row>
    <row r="10289" spans="2:2" x14ac:dyDescent="0.2">
      <c r="B10289" s="186"/>
    </row>
    <row r="10290" spans="2:2" x14ac:dyDescent="0.2">
      <c r="B10290" s="186"/>
    </row>
    <row r="10291" spans="2:2" x14ac:dyDescent="0.2">
      <c r="B10291" s="186"/>
    </row>
    <row r="10292" spans="2:2" x14ac:dyDescent="0.2">
      <c r="B10292" s="186"/>
    </row>
    <row r="10293" spans="2:2" x14ac:dyDescent="0.2">
      <c r="B10293" s="186"/>
    </row>
    <row r="10294" spans="2:2" x14ac:dyDescent="0.2">
      <c r="B10294" s="186"/>
    </row>
    <row r="10295" spans="2:2" x14ac:dyDescent="0.2">
      <c r="B10295" s="186"/>
    </row>
    <row r="10296" spans="2:2" x14ac:dyDescent="0.2">
      <c r="B10296" s="186"/>
    </row>
    <row r="10297" spans="2:2" x14ac:dyDescent="0.2">
      <c r="B10297" s="186"/>
    </row>
    <row r="10298" spans="2:2" x14ac:dyDescent="0.2">
      <c r="B10298" s="186"/>
    </row>
    <row r="10299" spans="2:2" x14ac:dyDescent="0.2">
      <c r="B10299" s="186"/>
    </row>
    <row r="10300" spans="2:2" x14ac:dyDescent="0.2">
      <c r="B10300" s="186"/>
    </row>
    <row r="10301" spans="2:2" x14ac:dyDescent="0.2">
      <c r="B10301" s="186"/>
    </row>
    <row r="10302" spans="2:2" x14ac:dyDescent="0.2">
      <c r="B10302" s="186"/>
    </row>
    <row r="10303" spans="2:2" x14ac:dyDescent="0.2">
      <c r="B10303" s="186"/>
    </row>
    <row r="10304" spans="2:2" x14ac:dyDescent="0.2">
      <c r="B10304" s="186"/>
    </row>
    <row r="10305" spans="2:2" x14ac:dyDescent="0.2">
      <c r="B10305" s="186"/>
    </row>
    <row r="10306" spans="2:2" x14ac:dyDescent="0.2">
      <c r="B10306" s="186"/>
    </row>
    <row r="10307" spans="2:2" x14ac:dyDescent="0.2">
      <c r="B10307" s="186"/>
    </row>
    <row r="10308" spans="2:2" x14ac:dyDescent="0.2">
      <c r="B10308" s="186"/>
    </row>
    <row r="10309" spans="2:2" x14ac:dyDescent="0.2">
      <c r="B10309" s="186"/>
    </row>
    <row r="10310" spans="2:2" x14ac:dyDescent="0.2">
      <c r="B10310" s="186"/>
    </row>
    <row r="10311" spans="2:2" x14ac:dyDescent="0.2">
      <c r="B10311" s="186"/>
    </row>
    <row r="10312" spans="2:2" x14ac:dyDescent="0.2">
      <c r="B10312" s="186"/>
    </row>
    <row r="10313" spans="2:2" x14ac:dyDescent="0.2">
      <c r="B10313" s="186"/>
    </row>
    <row r="10314" spans="2:2" x14ac:dyDescent="0.2">
      <c r="B10314" s="186"/>
    </row>
    <row r="10315" spans="2:2" x14ac:dyDescent="0.2">
      <c r="B10315" s="186"/>
    </row>
    <row r="10316" spans="2:2" x14ac:dyDescent="0.2">
      <c r="B10316" s="186"/>
    </row>
    <row r="10317" spans="2:2" x14ac:dyDescent="0.2">
      <c r="B10317" s="186"/>
    </row>
    <row r="10318" spans="2:2" x14ac:dyDescent="0.2">
      <c r="B10318" s="186"/>
    </row>
    <row r="10319" spans="2:2" x14ac:dyDescent="0.2">
      <c r="B10319" s="186"/>
    </row>
    <row r="10320" spans="2:2" x14ac:dyDescent="0.2">
      <c r="B10320" s="186"/>
    </row>
    <row r="10321" spans="2:2" x14ac:dyDescent="0.2">
      <c r="B10321" s="186"/>
    </row>
    <row r="10322" spans="2:2" x14ac:dyDescent="0.2">
      <c r="B10322" s="186"/>
    </row>
    <row r="10323" spans="2:2" x14ac:dyDescent="0.2">
      <c r="B10323" s="186"/>
    </row>
    <row r="10324" spans="2:2" x14ac:dyDescent="0.2">
      <c r="B10324" s="186"/>
    </row>
    <row r="10325" spans="2:2" x14ac:dyDescent="0.2">
      <c r="B10325" s="186"/>
    </row>
    <row r="10326" spans="2:2" x14ac:dyDescent="0.2">
      <c r="B10326" s="186"/>
    </row>
    <row r="10327" spans="2:2" x14ac:dyDescent="0.2">
      <c r="B10327" s="186"/>
    </row>
    <row r="10328" spans="2:2" x14ac:dyDescent="0.2">
      <c r="B10328" s="186"/>
    </row>
    <row r="10329" spans="2:2" x14ac:dyDescent="0.2">
      <c r="B10329" s="186"/>
    </row>
    <row r="10330" spans="2:2" x14ac:dyDescent="0.2">
      <c r="B10330" s="186"/>
    </row>
    <row r="10331" spans="2:2" x14ac:dyDescent="0.2">
      <c r="B10331" s="186"/>
    </row>
    <row r="10332" spans="2:2" x14ac:dyDescent="0.2">
      <c r="B10332" s="186"/>
    </row>
    <row r="10333" spans="2:2" x14ac:dyDescent="0.2">
      <c r="B10333" s="186"/>
    </row>
    <row r="10334" spans="2:2" x14ac:dyDescent="0.2">
      <c r="B10334" s="186"/>
    </row>
    <row r="10335" spans="2:2" x14ac:dyDescent="0.2">
      <c r="B10335" s="186"/>
    </row>
    <row r="10336" spans="2:2" x14ac:dyDescent="0.2">
      <c r="B10336" s="186"/>
    </row>
    <row r="10337" spans="2:2" x14ac:dyDescent="0.2">
      <c r="B10337" s="186"/>
    </row>
    <row r="10338" spans="2:2" x14ac:dyDescent="0.2">
      <c r="B10338" s="186"/>
    </row>
    <row r="10339" spans="2:2" x14ac:dyDescent="0.2">
      <c r="B10339" s="186"/>
    </row>
    <row r="10340" spans="2:2" x14ac:dyDescent="0.2">
      <c r="B10340" s="186"/>
    </row>
    <row r="10341" spans="2:2" x14ac:dyDescent="0.2">
      <c r="B10341" s="186"/>
    </row>
    <row r="10342" spans="2:2" x14ac:dyDescent="0.2">
      <c r="B10342" s="186"/>
    </row>
    <row r="10343" spans="2:2" x14ac:dyDescent="0.2">
      <c r="B10343" s="186"/>
    </row>
    <row r="10344" spans="2:2" x14ac:dyDescent="0.2">
      <c r="B10344" s="186"/>
    </row>
    <row r="10345" spans="2:2" x14ac:dyDescent="0.2">
      <c r="B10345" s="186"/>
    </row>
    <row r="10346" spans="2:2" x14ac:dyDescent="0.2">
      <c r="B10346" s="186"/>
    </row>
    <row r="10347" spans="2:2" x14ac:dyDescent="0.2">
      <c r="B10347" s="186"/>
    </row>
    <row r="10348" spans="2:2" x14ac:dyDescent="0.2">
      <c r="B10348" s="186"/>
    </row>
    <row r="10349" spans="2:2" x14ac:dyDescent="0.2">
      <c r="B10349" s="186"/>
    </row>
    <row r="10350" spans="2:2" x14ac:dyDescent="0.2">
      <c r="B10350" s="186"/>
    </row>
    <row r="10351" spans="2:2" x14ac:dyDescent="0.2">
      <c r="B10351" s="186"/>
    </row>
    <row r="10352" spans="2:2" x14ac:dyDescent="0.2">
      <c r="B10352" s="186"/>
    </row>
    <row r="10353" spans="2:2" x14ac:dyDescent="0.2">
      <c r="B10353" s="186"/>
    </row>
    <row r="10354" spans="2:2" x14ac:dyDescent="0.2">
      <c r="B10354" s="186"/>
    </row>
    <row r="10355" spans="2:2" x14ac:dyDescent="0.2">
      <c r="B10355" s="186"/>
    </row>
    <row r="10356" spans="2:2" x14ac:dyDescent="0.2">
      <c r="B10356" s="186"/>
    </row>
    <row r="10357" spans="2:2" x14ac:dyDescent="0.2">
      <c r="B10357" s="186"/>
    </row>
    <row r="10358" spans="2:2" x14ac:dyDescent="0.2">
      <c r="B10358" s="186"/>
    </row>
    <row r="10359" spans="2:2" x14ac:dyDescent="0.2">
      <c r="B10359" s="186"/>
    </row>
    <row r="10360" spans="2:2" x14ac:dyDescent="0.2">
      <c r="B10360" s="186"/>
    </row>
    <row r="10361" spans="2:2" x14ac:dyDescent="0.2">
      <c r="B10361" s="186"/>
    </row>
    <row r="10362" spans="2:2" x14ac:dyDescent="0.2">
      <c r="B10362" s="186"/>
    </row>
    <row r="10363" spans="2:2" x14ac:dyDescent="0.2">
      <c r="B10363" s="186"/>
    </row>
    <row r="10364" spans="2:2" x14ac:dyDescent="0.2">
      <c r="B10364" s="186"/>
    </row>
    <row r="10365" spans="2:2" x14ac:dyDescent="0.2">
      <c r="B10365" s="186"/>
    </row>
    <row r="10366" spans="2:2" x14ac:dyDescent="0.2">
      <c r="B10366" s="186"/>
    </row>
    <row r="10367" spans="2:2" x14ac:dyDescent="0.2">
      <c r="B10367" s="186"/>
    </row>
    <row r="10368" spans="2:2" x14ac:dyDescent="0.2">
      <c r="B10368" s="186"/>
    </row>
    <row r="10369" spans="2:2" x14ac:dyDescent="0.2">
      <c r="B10369" s="186"/>
    </row>
    <row r="10370" spans="2:2" x14ac:dyDescent="0.2">
      <c r="B10370" s="186"/>
    </row>
    <row r="10371" spans="2:2" x14ac:dyDescent="0.2">
      <c r="B10371" s="186"/>
    </row>
    <row r="10372" spans="2:2" x14ac:dyDescent="0.2">
      <c r="B10372" s="186"/>
    </row>
    <row r="10373" spans="2:2" x14ac:dyDescent="0.2">
      <c r="B10373" s="186"/>
    </row>
    <row r="10374" spans="2:2" x14ac:dyDescent="0.2">
      <c r="B10374" s="186"/>
    </row>
    <row r="10375" spans="2:2" x14ac:dyDescent="0.2">
      <c r="B10375" s="186"/>
    </row>
    <row r="10376" spans="2:2" x14ac:dyDescent="0.2">
      <c r="B10376" s="186"/>
    </row>
    <row r="10377" spans="2:2" x14ac:dyDescent="0.2">
      <c r="B10377" s="186"/>
    </row>
    <row r="10378" spans="2:2" x14ac:dyDescent="0.2">
      <c r="B10378" s="186"/>
    </row>
    <row r="10379" spans="2:2" x14ac:dyDescent="0.2">
      <c r="B10379" s="186"/>
    </row>
    <row r="10380" spans="2:2" x14ac:dyDescent="0.2">
      <c r="B10380" s="186"/>
    </row>
    <row r="10381" spans="2:2" x14ac:dyDescent="0.2">
      <c r="B10381" s="186"/>
    </row>
    <row r="10382" spans="2:2" x14ac:dyDescent="0.2">
      <c r="B10382" s="186"/>
    </row>
    <row r="10383" spans="2:2" x14ac:dyDescent="0.2">
      <c r="B10383" s="186"/>
    </row>
    <row r="10384" spans="2:2" x14ac:dyDescent="0.2">
      <c r="B10384" s="186"/>
    </row>
    <row r="10385" spans="2:2" x14ac:dyDescent="0.2">
      <c r="B10385" s="186"/>
    </row>
    <row r="10386" spans="2:2" x14ac:dyDescent="0.2">
      <c r="B10386" s="186"/>
    </row>
    <row r="10387" spans="2:2" x14ac:dyDescent="0.2">
      <c r="B10387" s="186"/>
    </row>
    <row r="10388" spans="2:2" x14ac:dyDescent="0.2">
      <c r="B10388" s="186"/>
    </row>
    <row r="10389" spans="2:2" x14ac:dyDescent="0.2">
      <c r="B10389" s="186"/>
    </row>
    <row r="10390" spans="2:2" x14ac:dyDescent="0.2">
      <c r="B10390" s="186"/>
    </row>
    <row r="10391" spans="2:2" x14ac:dyDescent="0.2">
      <c r="B10391" s="186"/>
    </row>
    <row r="10392" spans="2:2" x14ac:dyDescent="0.2">
      <c r="B10392" s="186"/>
    </row>
    <row r="10393" spans="2:2" x14ac:dyDescent="0.2">
      <c r="B10393" s="186"/>
    </row>
    <row r="10394" spans="2:2" x14ac:dyDescent="0.2">
      <c r="B10394" s="186"/>
    </row>
    <row r="10395" spans="2:2" x14ac:dyDescent="0.2">
      <c r="B10395" s="186"/>
    </row>
    <row r="10396" spans="2:2" x14ac:dyDescent="0.2">
      <c r="B10396" s="186"/>
    </row>
    <row r="10397" spans="2:2" x14ac:dyDescent="0.2">
      <c r="B10397" s="186"/>
    </row>
    <row r="10398" spans="2:2" x14ac:dyDescent="0.2">
      <c r="B10398" s="186"/>
    </row>
    <row r="10399" spans="2:2" x14ac:dyDescent="0.2">
      <c r="B10399" s="186"/>
    </row>
    <row r="10400" spans="2:2" x14ac:dyDescent="0.2">
      <c r="B10400" s="186"/>
    </row>
    <row r="10401" spans="2:2" x14ac:dyDescent="0.2">
      <c r="B10401" s="186"/>
    </row>
    <row r="10402" spans="2:2" x14ac:dyDescent="0.2">
      <c r="B10402" s="186"/>
    </row>
    <row r="10403" spans="2:2" x14ac:dyDescent="0.2">
      <c r="B10403" s="186"/>
    </row>
    <row r="10404" spans="2:2" x14ac:dyDescent="0.2">
      <c r="B10404" s="186"/>
    </row>
    <row r="10405" spans="2:2" x14ac:dyDescent="0.2">
      <c r="B10405" s="186"/>
    </row>
    <row r="10406" spans="2:2" x14ac:dyDescent="0.2">
      <c r="B10406" s="186"/>
    </row>
    <row r="10407" spans="2:2" x14ac:dyDescent="0.2">
      <c r="B10407" s="186"/>
    </row>
    <row r="10408" spans="2:2" x14ac:dyDescent="0.2">
      <c r="B10408" s="186"/>
    </row>
    <row r="10409" spans="2:2" x14ac:dyDescent="0.2">
      <c r="B10409" s="186"/>
    </row>
    <row r="10410" spans="2:2" x14ac:dyDescent="0.2">
      <c r="B10410" s="186"/>
    </row>
    <row r="10411" spans="2:2" x14ac:dyDescent="0.2">
      <c r="B10411" s="186"/>
    </row>
    <row r="10412" spans="2:2" x14ac:dyDescent="0.2">
      <c r="B10412" s="186"/>
    </row>
    <row r="10413" spans="2:2" x14ac:dyDescent="0.2">
      <c r="B10413" s="186"/>
    </row>
    <row r="10414" spans="2:2" x14ac:dyDescent="0.2">
      <c r="B10414" s="186"/>
    </row>
    <row r="10415" spans="2:2" x14ac:dyDescent="0.2">
      <c r="B10415" s="186"/>
    </row>
    <row r="10416" spans="2:2" x14ac:dyDescent="0.2">
      <c r="B10416" s="186"/>
    </row>
    <row r="10417" spans="2:2" x14ac:dyDescent="0.2">
      <c r="B10417" s="186"/>
    </row>
    <row r="10418" spans="2:2" x14ac:dyDescent="0.2">
      <c r="B10418" s="186"/>
    </row>
    <row r="10419" spans="2:2" x14ac:dyDescent="0.2">
      <c r="B10419" s="186"/>
    </row>
    <row r="10420" spans="2:2" x14ac:dyDescent="0.2">
      <c r="B10420" s="186"/>
    </row>
    <row r="10421" spans="2:2" x14ac:dyDescent="0.2">
      <c r="B10421" s="186"/>
    </row>
    <row r="10422" spans="2:2" x14ac:dyDescent="0.2">
      <c r="B10422" s="186"/>
    </row>
    <row r="10423" spans="2:2" x14ac:dyDescent="0.2">
      <c r="B10423" s="186"/>
    </row>
    <row r="10424" spans="2:2" x14ac:dyDescent="0.2">
      <c r="B10424" s="186"/>
    </row>
    <row r="10425" spans="2:2" x14ac:dyDescent="0.2">
      <c r="B10425" s="186"/>
    </row>
    <row r="10426" spans="2:2" x14ac:dyDescent="0.2">
      <c r="B10426" s="186"/>
    </row>
    <row r="10427" spans="2:2" x14ac:dyDescent="0.2">
      <c r="B10427" s="186"/>
    </row>
    <row r="10428" spans="2:2" x14ac:dyDescent="0.2">
      <c r="B10428" s="186"/>
    </row>
    <row r="10429" spans="2:2" x14ac:dyDescent="0.2">
      <c r="B10429" s="186"/>
    </row>
    <row r="10430" spans="2:2" x14ac:dyDescent="0.2">
      <c r="B10430" s="186"/>
    </row>
    <row r="10431" spans="2:2" x14ac:dyDescent="0.2">
      <c r="B10431" s="186"/>
    </row>
    <row r="10432" spans="2:2" x14ac:dyDescent="0.2">
      <c r="B10432" s="186"/>
    </row>
    <row r="10433" spans="2:2" x14ac:dyDescent="0.2">
      <c r="B10433" s="186"/>
    </row>
    <row r="10434" spans="2:2" x14ac:dyDescent="0.2">
      <c r="B10434" s="186"/>
    </row>
    <row r="10435" spans="2:2" x14ac:dyDescent="0.2">
      <c r="B10435" s="186"/>
    </row>
    <row r="10436" spans="2:2" x14ac:dyDescent="0.2">
      <c r="B10436" s="186"/>
    </row>
    <row r="10437" spans="2:2" x14ac:dyDescent="0.2">
      <c r="B10437" s="186"/>
    </row>
    <row r="10438" spans="2:2" x14ac:dyDescent="0.2">
      <c r="B10438" s="186"/>
    </row>
    <row r="10439" spans="2:2" x14ac:dyDescent="0.2">
      <c r="B10439" s="186"/>
    </row>
    <row r="10440" spans="2:2" x14ac:dyDescent="0.2">
      <c r="B10440" s="186"/>
    </row>
    <row r="10441" spans="2:2" x14ac:dyDescent="0.2">
      <c r="B10441" s="186"/>
    </row>
    <row r="10442" spans="2:2" x14ac:dyDescent="0.2">
      <c r="B10442" s="186"/>
    </row>
    <row r="10443" spans="2:2" x14ac:dyDescent="0.2">
      <c r="B10443" s="186"/>
    </row>
    <row r="10444" spans="2:2" x14ac:dyDescent="0.2">
      <c r="B10444" s="186"/>
    </row>
    <row r="10445" spans="2:2" x14ac:dyDescent="0.2">
      <c r="B10445" s="186"/>
    </row>
    <row r="10446" spans="2:2" x14ac:dyDescent="0.2">
      <c r="B10446" s="186"/>
    </row>
    <row r="10447" spans="2:2" x14ac:dyDescent="0.2">
      <c r="B10447" s="186"/>
    </row>
    <row r="10448" spans="2:2" x14ac:dyDescent="0.2">
      <c r="B10448" s="186"/>
    </row>
    <row r="10449" spans="2:2" x14ac:dyDescent="0.2">
      <c r="B10449" s="186"/>
    </row>
    <row r="10450" spans="2:2" x14ac:dyDescent="0.2">
      <c r="B10450" s="186"/>
    </row>
    <row r="10451" spans="2:2" x14ac:dyDescent="0.2">
      <c r="B10451" s="186"/>
    </row>
    <row r="10452" spans="2:2" x14ac:dyDescent="0.2">
      <c r="B10452" s="186"/>
    </row>
    <row r="10453" spans="2:2" x14ac:dyDescent="0.2">
      <c r="B10453" s="186"/>
    </row>
    <row r="10454" spans="2:2" x14ac:dyDescent="0.2">
      <c r="B10454" s="186"/>
    </row>
    <row r="10455" spans="2:2" x14ac:dyDescent="0.2">
      <c r="B10455" s="186"/>
    </row>
    <row r="10456" spans="2:2" x14ac:dyDescent="0.2">
      <c r="B10456" s="186"/>
    </row>
    <row r="10457" spans="2:2" x14ac:dyDescent="0.2">
      <c r="B10457" s="186"/>
    </row>
    <row r="10458" spans="2:2" x14ac:dyDescent="0.2">
      <c r="B10458" s="186"/>
    </row>
    <row r="10459" spans="2:2" x14ac:dyDescent="0.2">
      <c r="B10459" s="186"/>
    </row>
    <row r="10460" spans="2:2" x14ac:dyDescent="0.2">
      <c r="B10460" s="186"/>
    </row>
    <row r="10461" spans="2:2" x14ac:dyDescent="0.2">
      <c r="B10461" s="186"/>
    </row>
    <row r="10462" spans="2:2" x14ac:dyDescent="0.2">
      <c r="B10462" s="186"/>
    </row>
    <row r="10463" spans="2:2" x14ac:dyDescent="0.2">
      <c r="B10463" s="186"/>
    </row>
    <row r="10464" spans="2:2" x14ac:dyDescent="0.2">
      <c r="B10464" s="186"/>
    </row>
    <row r="10465" spans="2:2" x14ac:dyDescent="0.2">
      <c r="B10465" s="186"/>
    </row>
    <row r="10466" spans="2:2" x14ac:dyDescent="0.2">
      <c r="B10466" s="186"/>
    </row>
    <row r="10467" spans="2:2" x14ac:dyDescent="0.2">
      <c r="B10467" s="186"/>
    </row>
    <row r="10468" spans="2:2" x14ac:dyDescent="0.2">
      <c r="B10468" s="186"/>
    </row>
    <row r="10469" spans="2:2" x14ac:dyDescent="0.2">
      <c r="B10469" s="186"/>
    </row>
    <row r="10470" spans="2:2" x14ac:dyDescent="0.2">
      <c r="B10470" s="186"/>
    </row>
    <row r="10471" spans="2:2" x14ac:dyDescent="0.2">
      <c r="B10471" s="186"/>
    </row>
    <row r="10472" spans="2:2" x14ac:dyDescent="0.2">
      <c r="B10472" s="186"/>
    </row>
    <row r="10473" spans="2:2" x14ac:dyDescent="0.2">
      <c r="B10473" s="186"/>
    </row>
    <row r="10474" spans="2:2" x14ac:dyDescent="0.2">
      <c r="B10474" s="186"/>
    </row>
    <row r="10475" spans="2:2" x14ac:dyDescent="0.2">
      <c r="B10475" s="186"/>
    </row>
    <row r="10476" spans="2:2" x14ac:dyDescent="0.2">
      <c r="B10476" s="186"/>
    </row>
    <row r="10477" spans="2:2" x14ac:dyDescent="0.2">
      <c r="B10477" s="186"/>
    </row>
    <row r="10478" spans="2:2" x14ac:dyDescent="0.2">
      <c r="B10478" s="186"/>
    </row>
    <row r="10479" spans="2:2" x14ac:dyDescent="0.2">
      <c r="B10479" s="186"/>
    </row>
    <row r="10480" spans="2:2" x14ac:dyDescent="0.2">
      <c r="B10480" s="186"/>
    </row>
    <row r="10481" spans="2:2" x14ac:dyDescent="0.2">
      <c r="B10481" s="186"/>
    </row>
    <row r="10482" spans="2:2" x14ac:dyDescent="0.2">
      <c r="B10482" s="186"/>
    </row>
    <row r="10483" spans="2:2" x14ac:dyDescent="0.2">
      <c r="B10483" s="186"/>
    </row>
    <row r="10484" spans="2:2" x14ac:dyDescent="0.2">
      <c r="B10484" s="186"/>
    </row>
    <row r="10485" spans="2:2" x14ac:dyDescent="0.2">
      <c r="B10485" s="186"/>
    </row>
    <row r="10486" spans="2:2" x14ac:dyDescent="0.2">
      <c r="B10486" s="186"/>
    </row>
    <row r="10487" spans="2:2" x14ac:dyDescent="0.2">
      <c r="B10487" s="186"/>
    </row>
    <row r="10488" spans="2:2" x14ac:dyDescent="0.2">
      <c r="B10488" s="186"/>
    </row>
    <row r="10489" spans="2:2" x14ac:dyDescent="0.2">
      <c r="B10489" s="186"/>
    </row>
    <row r="10490" spans="2:2" x14ac:dyDescent="0.2">
      <c r="B10490" s="186"/>
    </row>
    <row r="10491" spans="2:2" x14ac:dyDescent="0.2">
      <c r="B10491" s="186"/>
    </row>
    <row r="10492" spans="2:2" x14ac:dyDescent="0.2">
      <c r="B10492" s="186"/>
    </row>
    <row r="10493" spans="2:2" x14ac:dyDescent="0.2">
      <c r="B10493" s="186"/>
    </row>
    <row r="10494" spans="2:2" x14ac:dyDescent="0.2">
      <c r="B10494" s="186"/>
    </row>
    <row r="10495" spans="2:2" x14ac:dyDescent="0.2">
      <c r="B10495" s="186"/>
    </row>
    <row r="10496" spans="2:2" x14ac:dyDescent="0.2">
      <c r="B10496" s="186"/>
    </row>
    <row r="10497" spans="2:2" x14ac:dyDescent="0.2">
      <c r="B10497" s="186"/>
    </row>
    <row r="10498" spans="2:2" x14ac:dyDescent="0.2">
      <c r="B10498" s="186"/>
    </row>
    <row r="10499" spans="2:2" x14ac:dyDescent="0.2">
      <c r="B10499" s="186"/>
    </row>
    <row r="10500" spans="2:2" x14ac:dyDescent="0.2">
      <c r="B10500" s="186"/>
    </row>
    <row r="10501" spans="2:2" x14ac:dyDescent="0.2">
      <c r="B10501" s="186"/>
    </row>
    <row r="10502" spans="2:2" x14ac:dyDescent="0.2">
      <c r="B10502" s="186"/>
    </row>
    <row r="10503" spans="2:2" x14ac:dyDescent="0.2">
      <c r="B10503" s="186"/>
    </row>
    <row r="10504" spans="2:2" x14ac:dyDescent="0.2">
      <c r="B10504" s="186"/>
    </row>
    <row r="10505" spans="2:2" x14ac:dyDescent="0.2">
      <c r="B10505" s="186"/>
    </row>
    <row r="10506" spans="2:2" x14ac:dyDescent="0.2">
      <c r="B10506" s="186"/>
    </row>
    <row r="10507" spans="2:2" x14ac:dyDescent="0.2">
      <c r="B10507" s="186"/>
    </row>
    <row r="10508" spans="2:2" x14ac:dyDescent="0.2">
      <c r="B10508" s="186"/>
    </row>
    <row r="10509" spans="2:2" x14ac:dyDescent="0.2">
      <c r="B10509" s="186"/>
    </row>
    <row r="10510" spans="2:2" x14ac:dyDescent="0.2">
      <c r="B10510" s="186"/>
    </row>
    <row r="10511" spans="2:2" x14ac:dyDescent="0.2">
      <c r="B10511" s="186"/>
    </row>
    <row r="10512" spans="2:2" x14ac:dyDescent="0.2">
      <c r="B10512" s="186"/>
    </row>
    <row r="10513" spans="2:2" x14ac:dyDescent="0.2">
      <c r="B10513" s="186"/>
    </row>
    <row r="10514" spans="2:2" x14ac:dyDescent="0.2">
      <c r="B10514" s="186"/>
    </row>
    <row r="10515" spans="2:2" x14ac:dyDescent="0.2">
      <c r="B10515" s="186"/>
    </row>
    <row r="10516" spans="2:2" x14ac:dyDescent="0.2">
      <c r="B10516" s="186"/>
    </row>
    <row r="10517" spans="2:2" x14ac:dyDescent="0.2">
      <c r="B10517" s="186"/>
    </row>
    <row r="10518" spans="2:2" x14ac:dyDescent="0.2">
      <c r="B10518" s="186"/>
    </row>
    <row r="10519" spans="2:2" x14ac:dyDescent="0.2">
      <c r="B10519" s="186"/>
    </row>
    <row r="10520" spans="2:2" x14ac:dyDescent="0.2">
      <c r="B10520" s="186"/>
    </row>
    <row r="10521" spans="2:2" x14ac:dyDescent="0.2">
      <c r="B10521" s="186"/>
    </row>
    <row r="10522" spans="2:2" x14ac:dyDescent="0.2">
      <c r="B10522" s="186"/>
    </row>
    <row r="10523" spans="2:2" x14ac:dyDescent="0.2">
      <c r="B10523" s="186"/>
    </row>
    <row r="10524" spans="2:2" x14ac:dyDescent="0.2">
      <c r="B10524" s="186"/>
    </row>
    <row r="10525" spans="2:2" x14ac:dyDescent="0.2">
      <c r="B10525" s="186"/>
    </row>
    <row r="10526" spans="2:2" x14ac:dyDescent="0.2">
      <c r="B10526" s="186"/>
    </row>
    <row r="10527" spans="2:2" x14ac:dyDescent="0.2">
      <c r="B10527" s="186"/>
    </row>
    <row r="10528" spans="2:2" x14ac:dyDescent="0.2">
      <c r="B10528" s="186"/>
    </row>
    <row r="10529" spans="2:2" x14ac:dyDescent="0.2">
      <c r="B10529" s="186"/>
    </row>
    <row r="10530" spans="2:2" x14ac:dyDescent="0.2">
      <c r="B10530" s="186"/>
    </row>
    <row r="10531" spans="2:2" x14ac:dyDescent="0.2">
      <c r="B10531" s="186"/>
    </row>
    <row r="10532" spans="2:2" x14ac:dyDescent="0.2">
      <c r="B10532" s="186"/>
    </row>
    <row r="10533" spans="2:2" x14ac:dyDescent="0.2">
      <c r="B10533" s="186"/>
    </row>
    <row r="10534" spans="2:2" x14ac:dyDescent="0.2">
      <c r="B10534" s="186"/>
    </row>
    <row r="10535" spans="2:2" x14ac:dyDescent="0.2">
      <c r="B10535" s="186"/>
    </row>
    <row r="10536" spans="2:2" x14ac:dyDescent="0.2">
      <c r="B10536" s="186"/>
    </row>
    <row r="10537" spans="2:2" x14ac:dyDescent="0.2">
      <c r="B10537" s="186"/>
    </row>
    <row r="10538" spans="2:2" x14ac:dyDescent="0.2">
      <c r="B10538" s="186"/>
    </row>
    <row r="10539" spans="2:2" x14ac:dyDescent="0.2">
      <c r="B10539" s="186"/>
    </row>
    <row r="10540" spans="2:2" x14ac:dyDescent="0.2">
      <c r="B10540" s="186"/>
    </row>
    <row r="10541" spans="2:2" x14ac:dyDescent="0.2">
      <c r="B10541" s="186"/>
    </row>
    <row r="10542" spans="2:2" x14ac:dyDescent="0.2">
      <c r="B10542" s="186"/>
    </row>
    <row r="10543" spans="2:2" x14ac:dyDescent="0.2">
      <c r="B10543" s="186"/>
    </row>
    <row r="10544" spans="2:2" x14ac:dyDescent="0.2">
      <c r="B10544" s="186"/>
    </row>
    <row r="10545" spans="2:2" x14ac:dyDescent="0.2">
      <c r="B10545" s="186"/>
    </row>
    <row r="10546" spans="2:2" x14ac:dyDescent="0.2">
      <c r="B10546" s="186"/>
    </row>
    <row r="10547" spans="2:2" x14ac:dyDescent="0.2">
      <c r="B10547" s="186"/>
    </row>
    <row r="10548" spans="2:2" x14ac:dyDescent="0.2">
      <c r="B10548" s="186"/>
    </row>
    <row r="10549" spans="2:2" x14ac:dyDescent="0.2">
      <c r="B10549" s="186"/>
    </row>
    <row r="10550" spans="2:2" x14ac:dyDescent="0.2">
      <c r="B10550" s="186"/>
    </row>
    <row r="10551" spans="2:2" x14ac:dyDescent="0.2">
      <c r="B10551" s="186"/>
    </row>
    <row r="10552" spans="2:2" x14ac:dyDescent="0.2">
      <c r="B10552" s="186"/>
    </row>
    <row r="10553" spans="2:2" x14ac:dyDescent="0.2">
      <c r="B10553" s="186"/>
    </row>
    <row r="10554" spans="2:2" x14ac:dyDescent="0.2">
      <c r="B10554" s="186"/>
    </row>
    <row r="10555" spans="2:2" x14ac:dyDescent="0.2">
      <c r="B10555" s="186"/>
    </row>
    <row r="10556" spans="2:2" x14ac:dyDescent="0.2">
      <c r="B10556" s="186"/>
    </row>
    <row r="10557" spans="2:2" x14ac:dyDescent="0.2">
      <c r="B10557" s="186"/>
    </row>
    <row r="10558" spans="2:2" x14ac:dyDescent="0.2">
      <c r="B10558" s="186"/>
    </row>
    <row r="10559" spans="2:2" x14ac:dyDescent="0.2">
      <c r="B10559" s="186"/>
    </row>
    <row r="10560" spans="2:2" x14ac:dyDescent="0.2">
      <c r="B10560" s="186"/>
    </row>
    <row r="10561" spans="2:2" x14ac:dyDescent="0.2">
      <c r="B10561" s="186"/>
    </row>
    <row r="10562" spans="2:2" x14ac:dyDescent="0.2">
      <c r="B10562" s="186"/>
    </row>
    <row r="10563" spans="2:2" x14ac:dyDescent="0.2">
      <c r="B10563" s="186"/>
    </row>
    <row r="10564" spans="2:2" x14ac:dyDescent="0.2">
      <c r="B10564" s="186"/>
    </row>
    <row r="10565" spans="2:2" x14ac:dyDescent="0.2">
      <c r="B10565" s="186"/>
    </row>
    <row r="10566" spans="2:2" x14ac:dyDescent="0.2">
      <c r="B10566" s="186"/>
    </row>
    <row r="10567" spans="2:2" x14ac:dyDescent="0.2">
      <c r="B10567" s="186"/>
    </row>
    <row r="10568" spans="2:2" x14ac:dyDescent="0.2">
      <c r="B10568" s="186"/>
    </row>
    <row r="10569" spans="2:2" x14ac:dyDescent="0.2">
      <c r="B10569" s="186"/>
    </row>
    <row r="10570" spans="2:2" x14ac:dyDescent="0.2">
      <c r="B10570" s="186"/>
    </row>
    <row r="10571" spans="2:2" x14ac:dyDescent="0.2">
      <c r="B10571" s="186"/>
    </row>
    <row r="10572" spans="2:2" x14ac:dyDescent="0.2">
      <c r="B10572" s="186"/>
    </row>
    <row r="10573" spans="2:2" x14ac:dyDescent="0.2">
      <c r="B10573" s="186"/>
    </row>
    <row r="10574" spans="2:2" x14ac:dyDescent="0.2">
      <c r="B10574" s="186"/>
    </row>
    <row r="10575" spans="2:2" x14ac:dyDescent="0.2">
      <c r="B10575" s="186"/>
    </row>
    <row r="10576" spans="2:2" x14ac:dyDescent="0.2">
      <c r="B10576" s="186"/>
    </row>
    <row r="10577" spans="2:2" x14ac:dyDescent="0.2">
      <c r="B10577" s="186"/>
    </row>
    <row r="10578" spans="2:2" x14ac:dyDescent="0.2">
      <c r="B10578" s="186"/>
    </row>
    <row r="10579" spans="2:2" x14ac:dyDescent="0.2">
      <c r="B10579" s="186"/>
    </row>
    <row r="10580" spans="2:2" x14ac:dyDescent="0.2">
      <c r="B10580" s="186"/>
    </row>
    <row r="10581" spans="2:2" x14ac:dyDescent="0.2">
      <c r="B10581" s="186"/>
    </row>
    <row r="10582" spans="2:2" x14ac:dyDescent="0.2">
      <c r="B10582" s="186"/>
    </row>
    <row r="10583" spans="2:2" x14ac:dyDescent="0.2">
      <c r="B10583" s="186"/>
    </row>
    <row r="10584" spans="2:2" x14ac:dyDescent="0.2">
      <c r="B10584" s="186"/>
    </row>
    <row r="10585" spans="2:2" x14ac:dyDescent="0.2">
      <c r="B10585" s="186"/>
    </row>
    <row r="10586" spans="2:2" x14ac:dyDescent="0.2">
      <c r="B10586" s="186"/>
    </row>
    <row r="10587" spans="2:2" x14ac:dyDescent="0.2">
      <c r="B10587" s="186"/>
    </row>
    <row r="10588" spans="2:2" x14ac:dyDescent="0.2">
      <c r="B10588" s="186"/>
    </row>
    <row r="10589" spans="2:2" x14ac:dyDescent="0.2">
      <c r="B10589" s="186"/>
    </row>
    <row r="10590" spans="2:2" x14ac:dyDescent="0.2">
      <c r="B10590" s="186"/>
    </row>
    <row r="10591" spans="2:2" x14ac:dyDescent="0.2">
      <c r="B10591" s="186"/>
    </row>
    <row r="10592" spans="2:2" x14ac:dyDescent="0.2">
      <c r="B10592" s="186"/>
    </row>
    <row r="10593" spans="2:2" x14ac:dyDescent="0.2">
      <c r="B10593" s="186"/>
    </row>
    <row r="10594" spans="2:2" x14ac:dyDescent="0.2">
      <c r="B10594" s="186"/>
    </row>
    <row r="10595" spans="2:2" x14ac:dyDescent="0.2">
      <c r="B10595" s="186"/>
    </row>
    <row r="10596" spans="2:2" x14ac:dyDescent="0.2">
      <c r="B10596" s="186"/>
    </row>
    <row r="10597" spans="2:2" x14ac:dyDescent="0.2">
      <c r="B10597" s="186"/>
    </row>
    <row r="10598" spans="2:2" x14ac:dyDescent="0.2">
      <c r="B10598" s="186"/>
    </row>
    <row r="10599" spans="2:2" x14ac:dyDescent="0.2">
      <c r="B10599" s="186"/>
    </row>
    <row r="10600" spans="2:2" x14ac:dyDescent="0.2">
      <c r="B10600" s="186"/>
    </row>
    <row r="10601" spans="2:2" x14ac:dyDescent="0.2">
      <c r="B10601" s="186"/>
    </row>
    <row r="10602" spans="2:2" x14ac:dyDescent="0.2">
      <c r="B10602" s="186"/>
    </row>
    <row r="10603" spans="2:2" x14ac:dyDescent="0.2">
      <c r="B10603" s="186"/>
    </row>
    <row r="10604" spans="2:2" x14ac:dyDescent="0.2">
      <c r="B10604" s="186"/>
    </row>
    <row r="10605" spans="2:2" x14ac:dyDescent="0.2">
      <c r="B10605" s="186"/>
    </row>
    <row r="10606" spans="2:2" x14ac:dyDescent="0.2">
      <c r="B10606" s="186"/>
    </row>
    <row r="10607" spans="2:2" x14ac:dyDescent="0.2">
      <c r="B10607" s="186"/>
    </row>
    <row r="10608" spans="2:2" x14ac:dyDescent="0.2">
      <c r="B10608" s="186"/>
    </row>
    <row r="10609" spans="2:2" x14ac:dyDescent="0.2">
      <c r="B10609" s="186"/>
    </row>
    <row r="10610" spans="2:2" x14ac:dyDescent="0.2">
      <c r="B10610" s="186"/>
    </row>
    <row r="10611" spans="2:2" x14ac:dyDescent="0.2">
      <c r="B10611" s="186"/>
    </row>
    <row r="10612" spans="2:2" x14ac:dyDescent="0.2">
      <c r="B10612" s="186"/>
    </row>
    <row r="10613" spans="2:2" x14ac:dyDescent="0.2">
      <c r="B10613" s="186"/>
    </row>
    <row r="10614" spans="2:2" x14ac:dyDescent="0.2">
      <c r="B10614" s="186"/>
    </row>
    <row r="10615" spans="2:2" x14ac:dyDescent="0.2">
      <c r="B10615" s="186"/>
    </row>
    <row r="10616" spans="2:2" x14ac:dyDescent="0.2">
      <c r="B10616" s="186"/>
    </row>
    <row r="10617" spans="2:2" x14ac:dyDescent="0.2">
      <c r="B10617" s="186"/>
    </row>
    <row r="10618" spans="2:2" x14ac:dyDescent="0.2">
      <c r="B10618" s="186"/>
    </row>
    <row r="10619" spans="2:2" x14ac:dyDescent="0.2">
      <c r="B10619" s="186"/>
    </row>
    <row r="10620" spans="2:2" x14ac:dyDescent="0.2">
      <c r="B10620" s="186"/>
    </row>
    <row r="10621" spans="2:2" x14ac:dyDescent="0.2">
      <c r="B10621" s="186"/>
    </row>
    <row r="10622" spans="2:2" x14ac:dyDescent="0.2">
      <c r="B10622" s="186"/>
    </row>
    <row r="10623" spans="2:2" x14ac:dyDescent="0.2">
      <c r="B10623" s="186"/>
    </row>
    <row r="10624" spans="2:2" x14ac:dyDescent="0.2">
      <c r="B10624" s="186"/>
    </row>
    <row r="10625" spans="2:2" x14ac:dyDescent="0.2">
      <c r="B10625" s="186"/>
    </row>
    <row r="10626" spans="2:2" x14ac:dyDescent="0.2">
      <c r="B10626" s="186"/>
    </row>
    <row r="10627" spans="2:2" x14ac:dyDescent="0.2">
      <c r="B10627" s="186"/>
    </row>
    <row r="10628" spans="2:2" x14ac:dyDescent="0.2">
      <c r="B10628" s="186"/>
    </row>
    <row r="10629" spans="2:2" x14ac:dyDescent="0.2">
      <c r="B10629" s="186"/>
    </row>
    <row r="10630" spans="2:2" x14ac:dyDescent="0.2">
      <c r="B10630" s="186"/>
    </row>
    <row r="10631" spans="2:2" x14ac:dyDescent="0.2">
      <c r="B10631" s="186"/>
    </row>
    <row r="10632" spans="2:2" x14ac:dyDescent="0.2">
      <c r="B10632" s="186"/>
    </row>
    <row r="10633" spans="2:2" x14ac:dyDescent="0.2">
      <c r="B10633" s="186"/>
    </row>
    <row r="10634" spans="2:2" x14ac:dyDescent="0.2">
      <c r="B10634" s="186"/>
    </row>
    <row r="10635" spans="2:2" x14ac:dyDescent="0.2">
      <c r="B10635" s="186"/>
    </row>
    <row r="10636" spans="2:2" x14ac:dyDescent="0.2">
      <c r="B10636" s="186"/>
    </row>
    <row r="10637" spans="2:2" x14ac:dyDescent="0.2">
      <c r="B10637" s="186"/>
    </row>
    <row r="10638" spans="2:2" x14ac:dyDescent="0.2">
      <c r="B10638" s="186"/>
    </row>
    <row r="10639" spans="2:2" x14ac:dyDescent="0.2">
      <c r="B10639" s="186"/>
    </row>
    <row r="10640" spans="2:2" x14ac:dyDescent="0.2">
      <c r="B10640" s="186"/>
    </row>
    <row r="10641" spans="2:2" x14ac:dyDescent="0.2">
      <c r="B10641" s="186"/>
    </row>
    <row r="10642" spans="2:2" x14ac:dyDescent="0.2">
      <c r="B10642" s="186"/>
    </row>
    <row r="10643" spans="2:2" x14ac:dyDescent="0.2">
      <c r="B10643" s="186"/>
    </row>
    <row r="10644" spans="2:2" x14ac:dyDescent="0.2">
      <c r="B10644" s="186"/>
    </row>
    <row r="10645" spans="2:2" x14ac:dyDescent="0.2">
      <c r="B10645" s="186"/>
    </row>
    <row r="10646" spans="2:2" x14ac:dyDescent="0.2">
      <c r="B10646" s="186"/>
    </row>
    <row r="10647" spans="2:2" x14ac:dyDescent="0.2">
      <c r="B10647" s="186"/>
    </row>
    <row r="10648" spans="2:2" x14ac:dyDescent="0.2">
      <c r="B10648" s="186"/>
    </row>
    <row r="10649" spans="2:2" x14ac:dyDescent="0.2">
      <c r="B10649" s="186"/>
    </row>
    <row r="10650" spans="2:2" x14ac:dyDescent="0.2">
      <c r="B10650" s="186"/>
    </row>
    <row r="10651" spans="2:2" x14ac:dyDescent="0.2">
      <c r="B10651" s="186"/>
    </row>
    <row r="10652" spans="2:2" x14ac:dyDescent="0.2">
      <c r="B10652" s="186"/>
    </row>
    <row r="10653" spans="2:2" x14ac:dyDescent="0.2">
      <c r="B10653" s="186"/>
    </row>
    <row r="10654" spans="2:2" x14ac:dyDescent="0.2">
      <c r="B10654" s="186"/>
    </row>
    <row r="10655" spans="2:2" x14ac:dyDescent="0.2">
      <c r="B10655" s="186"/>
    </row>
    <row r="10656" spans="2:2" x14ac:dyDescent="0.2">
      <c r="B10656" s="186"/>
    </row>
    <row r="10657" spans="2:2" x14ac:dyDescent="0.2">
      <c r="B10657" s="186"/>
    </row>
    <row r="10658" spans="2:2" x14ac:dyDescent="0.2">
      <c r="B10658" s="186"/>
    </row>
    <row r="10659" spans="2:2" x14ac:dyDescent="0.2">
      <c r="B10659" s="186"/>
    </row>
    <row r="10660" spans="2:2" x14ac:dyDescent="0.2">
      <c r="B10660" s="186"/>
    </row>
    <row r="10661" spans="2:2" x14ac:dyDescent="0.2">
      <c r="B10661" s="186"/>
    </row>
    <row r="10662" spans="2:2" x14ac:dyDescent="0.2">
      <c r="B10662" s="186"/>
    </row>
    <row r="10663" spans="2:2" x14ac:dyDescent="0.2">
      <c r="B10663" s="186"/>
    </row>
    <row r="10664" spans="2:2" x14ac:dyDescent="0.2">
      <c r="B10664" s="186"/>
    </row>
    <row r="10665" spans="2:2" x14ac:dyDescent="0.2">
      <c r="B10665" s="186"/>
    </row>
    <row r="10666" spans="2:2" x14ac:dyDescent="0.2">
      <c r="B10666" s="186"/>
    </row>
    <row r="10667" spans="2:2" x14ac:dyDescent="0.2">
      <c r="B10667" s="186"/>
    </row>
    <row r="10668" spans="2:2" x14ac:dyDescent="0.2">
      <c r="B10668" s="186"/>
    </row>
    <row r="10669" spans="2:2" x14ac:dyDescent="0.2">
      <c r="B10669" s="186"/>
    </row>
    <row r="10670" spans="2:2" x14ac:dyDescent="0.2">
      <c r="B10670" s="186"/>
    </row>
    <row r="10671" spans="2:2" x14ac:dyDescent="0.2">
      <c r="B10671" s="186"/>
    </row>
    <row r="10672" spans="2:2" x14ac:dyDescent="0.2">
      <c r="B10672" s="186"/>
    </row>
    <row r="10673" spans="2:2" x14ac:dyDescent="0.2">
      <c r="B10673" s="186"/>
    </row>
    <row r="10674" spans="2:2" x14ac:dyDescent="0.2">
      <c r="B10674" s="186"/>
    </row>
    <row r="10675" spans="2:2" x14ac:dyDescent="0.2">
      <c r="B10675" s="186"/>
    </row>
    <row r="10676" spans="2:2" x14ac:dyDescent="0.2">
      <c r="B10676" s="186"/>
    </row>
    <row r="10677" spans="2:2" x14ac:dyDescent="0.2">
      <c r="B10677" s="186"/>
    </row>
    <row r="10678" spans="2:2" x14ac:dyDescent="0.2">
      <c r="B10678" s="186"/>
    </row>
    <row r="10679" spans="2:2" x14ac:dyDescent="0.2">
      <c r="B10679" s="186"/>
    </row>
    <row r="10680" spans="2:2" x14ac:dyDescent="0.2">
      <c r="B10680" s="186"/>
    </row>
    <row r="10681" spans="2:2" x14ac:dyDescent="0.2">
      <c r="B10681" s="186"/>
    </row>
    <row r="10682" spans="2:2" x14ac:dyDescent="0.2">
      <c r="B10682" s="186"/>
    </row>
    <row r="10683" spans="2:2" x14ac:dyDescent="0.2">
      <c r="B10683" s="186"/>
    </row>
    <row r="10684" spans="2:2" x14ac:dyDescent="0.2">
      <c r="B10684" s="186"/>
    </row>
    <row r="10685" spans="2:2" x14ac:dyDescent="0.2">
      <c r="B10685" s="186"/>
    </row>
    <row r="10686" spans="2:2" x14ac:dyDescent="0.2">
      <c r="B10686" s="186"/>
    </row>
    <row r="10687" spans="2:2" x14ac:dyDescent="0.2">
      <c r="B10687" s="186"/>
    </row>
    <row r="10688" spans="2:2" x14ac:dyDescent="0.2">
      <c r="B10688" s="186"/>
    </row>
    <row r="10689" spans="2:2" x14ac:dyDescent="0.2">
      <c r="B10689" s="186"/>
    </row>
    <row r="10690" spans="2:2" x14ac:dyDescent="0.2">
      <c r="B10690" s="186"/>
    </row>
    <row r="10691" spans="2:2" x14ac:dyDescent="0.2">
      <c r="B10691" s="186"/>
    </row>
    <row r="10692" spans="2:2" x14ac:dyDescent="0.2">
      <c r="B10692" s="186"/>
    </row>
    <row r="10693" spans="2:2" x14ac:dyDescent="0.2">
      <c r="B10693" s="186"/>
    </row>
    <row r="10694" spans="2:2" x14ac:dyDescent="0.2">
      <c r="B10694" s="186"/>
    </row>
    <row r="10695" spans="2:2" x14ac:dyDescent="0.2">
      <c r="B10695" s="186"/>
    </row>
    <row r="10696" spans="2:2" x14ac:dyDescent="0.2">
      <c r="B10696" s="186"/>
    </row>
    <row r="10697" spans="2:2" x14ac:dyDescent="0.2">
      <c r="B10697" s="186"/>
    </row>
    <row r="10698" spans="2:2" x14ac:dyDescent="0.2">
      <c r="B10698" s="186"/>
    </row>
    <row r="10699" spans="2:2" x14ac:dyDescent="0.2">
      <c r="B10699" s="186"/>
    </row>
    <row r="10700" spans="2:2" x14ac:dyDescent="0.2">
      <c r="B10700" s="186"/>
    </row>
    <row r="10701" spans="2:2" x14ac:dyDescent="0.2">
      <c r="B10701" s="186"/>
    </row>
    <row r="10702" spans="2:2" x14ac:dyDescent="0.2">
      <c r="B10702" s="186"/>
    </row>
    <row r="10703" spans="2:2" x14ac:dyDescent="0.2">
      <c r="B10703" s="186"/>
    </row>
    <row r="10704" spans="2:2" x14ac:dyDescent="0.2">
      <c r="B10704" s="186"/>
    </row>
    <row r="10705" spans="2:2" x14ac:dyDescent="0.2">
      <c r="B10705" s="186"/>
    </row>
    <row r="10706" spans="2:2" x14ac:dyDescent="0.2">
      <c r="B10706" s="186"/>
    </row>
    <row r="10707" spans="2:2" x14ac:dyDescent="0.2">
      <c r="B10707" s="186"/>
    </row>
    <row r="10708" spans="2:2" x14ac:dyDescent="0.2">
      <c r="B10708" s="186"/>
    </row>
    <row r="10709" spans="2:2" x14ac:dyDescent="0.2">
      <c r="B10709" s="186"/>
    </row>
    <row r="10710" spans="2:2" x14ac:dyDescent="0.2">
      <c r="B10710" s="186"/>
    </row>
    <row r="10711" spans="2:2" x14ac:dyDescent="0.2">
      <c r="B10711" s="186"/>
    </row>
    <row r="10712" spans="2:2" x14ac:dyDescent="0.2">
      <c r="B10712" s="186"/>
    </row>
    <row r="10713" spans="2:2" x14ac:dyDescent="0.2">
      <c r="B10713" s="186"/>
    </row>
    <row r="10714" spans="2:2" x14ac:dyDescent="0.2">
      <c r="B10714" s="186"/>
    </row>
    <row r="10715" spans="2:2" x14ac:dyDescent="0.2">
      <c r="B10715" s="186"/>
    </row>
    <row r="10716" spans="2:2" x14ac:dyDescent="0.2">
      <c r="B10716" s="186"/>
    </row>
    <row r="10717" spans="2:2" x14ac:dyDescent="0.2">
      <c r="B10717" s="186"/>
    </row>
    <row r="10718" spans="2:2" x14ac:dyDescent="0.2">
      <c r="B10718" s="186"/>
    </row>
    <row r="10719" spans="2:2" x14ac:dyDescent="0.2">
      <c r="B10719" s="186"/>
    </row>
    <row r="10720" spans="2:2" x14ac:dyDescent="0.2">
      <c r="B10720" s="186"/>
    </row>
    <row r="10721" spans="2:2" x14ac:dyDescent="0.2">
      <c r="B10721" s="186"/>
    </row>
    <row r="10722" spans="2:2" x14ac:dyDescent="0.2">
      <c r="B10722" s="186"/>
    </row>
    <row r="10723" spans="2:2" x14ac:dyDescent="0.2">
      <c r="B10723" s="186"/>
    </row>
    <row r="10724" spans="2:2" x14ac:dyDescent="0.2">
      <c r="B10724" s="186"/>
    </row>
    <row r="10725" spans="2:2" x14ac:dyDescent="0.2">
      <c r="B10725" s="186"/>
    </row>
    <row r="10726" spans="2:2" x14ac:dyDescent="0.2">
      <c r="B10726" s="186"/>
    </row>
    <row r="10727" spans="2:2" x14ac:dyDescent="0.2">
      <c r="B10727" s="186"/>
    </row>
    <row r="10728" spans="2:2" x14ac:dyDescent="0.2">
      <c r="B10728" s="186"/>
    </row>
    <row r="10729" spans="2:2" x14ac:dyDescent="0.2">
      <c r="B10729" s="186"/>
    </row>
    <row r="10730" spans="2:2" x14ac:dyDescent="0.2">
      <c r="B10730" s="186"/>
    </row>
    <row r="10731" spans="2:2" x14ac:dyDescent="0.2">
      <c r="B10731" s="186"/>
    </row>
    <row r="10732" spans="2:2" x14ac:dyDescent="0.2">
      <c r="B10732" s="186"/>
    </row>
    <row r="10733" spans="2:2" x14ac:dyDescent="0.2">
      <c r="B10733" s="186"/>
    </row>
    <row r="10734" spans="2:2" x14ac:dyDescent="0.2">
      <c r="B10734" s="186"/>
    </row>
    <row r="10735" spans="2:2" x14ac:dyDescent="0.2">
      <c r="B10735" s="186"/>
    </row>
    <row r="10736" spans="2:2" x14ac:dyDescent="0.2">
      <c r="B10736" s="186"/>
    </row>
    <row r="10737" spans="2:2" x14ac:dyDescent="0.2">
      <c r="B10737" s="186"/>
    </row>
    <row r="10738" spans="2:2" x14ac:dyDescent="0.2">
      <c r="B10738" s="186"/>
    </row>
    <row r="10739" spans="2:2" x14ac:dyDescent="0.2">
      <c r="B10739" s="186"/>
    </row>
    <row r="10740" spans="2:2" x14ac:dyDescent="0.2">
      <c r="B10740" s="186"/>
    </row>
    <row r="10741" spans="2:2" x14ac:dyDescent="0.2">
      <c r="B10741" s="186"/>
    </row>
    <row r="10742" spans="2:2" x14ac:dyDescent="0.2">
      <c r="B10742" s="186"/>
    </row>
    <row r="10743" spans="2:2" x14ac:dyDescent="0.2">
      <c r="B10743" s="186"/>
    </row>
    <row r="10744" spans="2:2" x14ac:dyDescent="0.2">
      <c r="B10744" s="186"/>
    </row>
    <row r="10745" spans="2:2" x14ac:dyDescent="0.2">
      <c r="B10745" s="186"/>
    </row>
    <row r="10746" spans="2:2" x14ac:dyDescent="0.2">
      <c r="B10746" s="186"/>
    </row>
    <row r="10747" spans="2:2" x14ac:dyDescent="0.2">
      <c r="B10747" s="186"/>
    </row>
    <row r="10748" spans="2:2" x14ac:dyDescent="0.2">
      <c r="B10748" s="186"/>
    </row>
    <row r="10749" spans="2:2" x14ac:dyDescent="0.2">
      <c r="B10749" s="186"/>
    </row>
    <row r="10750" spans="2:2" x14ac:dyDescent="0.2">
      <c r="B10750" s="186"/>
    </row>
    <row r="10751" spans="2:2" x14ac:dyDescent="0.2">
      <c r="B10751" s="186"/>
    </row>
    <row r="10752" spans="2:2" x14ac:dyDescent="0.2">
      <c r="B10752" s="186"/>
    </row>
    <row r="10753" spans="2:2" x14ac:dyDescent="0.2">
      <c r="B10753" s="186"/>
    </row>
    <row r="10754" spans="2:2" x14ac:dyDescent="0.2">
      <c r="B10754" s="186"/>
    </row>
    <row r="10755" spans="2:2" x14ac:dyDescent="0.2">
      <c r="B10755" s="186"/>
    </row>
    <row r="10756" spans="2:2" x14ac:dyDescent="0.2">
      <c r="B10756" s="186"/>
    </row>
    <row r="10757" spans="2:2" x14ac:dyDescent="0.2">
      <c r="B10757" s="186"/>
    </row>
    <row r="10758" spans="2:2" x14ac:dyDescent="0.2">
      <c r="B10758" s="186"/>
    </row>
    <row r="10759" spans="2:2" x14ac:dyDescent="0.2">
      <c r="B10759" s="186"/>
    </row>
    <row r="10760" spans="2:2" x14ac:dyDescent="0.2">
      <c r="B10760" s="186"/>
    </row>
    <row r="10761" spans="2:2" x14ac:dyDescent="0.2">
      <c r="B10761" s="186"/>
    </row>
    <row r="10762" spans="2:2" x14ac:dyDescent="0.2">
      <c r="B10762" s="186"/>
    </row>
    <row r="10763" spans="2:2" x14ac:dyDescent="0.2">
      <c r="B10763" s="186"/>
    </row>
    <row r="10764" spans="2:2" x14ac:dyDescent="0.2">
      <c r="B10764" s="186"/>
    </row>
    <row r="10765" spans="2:2" x14ac:dyDescent="0.2">
      <c r="B10765" s="186"/>
    </row>
    <row r="10766" spans="2:2" x14ac:dyDescent="0.2">
      <c r="B10766" s="186"/>
    </row>
    <row r="10767" spans="2:2" x14ac:dyDescent="0.2">
      <c r="B10767" s="186"/>
    </row>
    <row r="10768" spans="2:2" x14ac:dyDescent="0.2">
      <c r="B10768" s="186"/>
    </row>
    <row r="10769" spans="2:2" x14ac:dyDescent="0.2">
      <c r="B10769" s="186"/>
    </row>
    <row r="10770" spans="2:2" x14ac:dyDescent="0.2">
      <c r="B10770" s="186"/>
    </row>
    <row r="10771" spans="2:2" x14ac:dyDescent="0.2">
      <c r="B10771" s="186"/>
    </row>
    <row r="10772" spans="2:2" x14ac:dyDescent="0.2">
      <c r="B10772" s="186"/>
    </row>
    <row r="10773" spans="2:2" x14ac:dyDescent="0.2">
      <c r="B10773" s="186"/>
    </row>
    <row r="10774" spans="2:2" x14ac:dyDescent="0.2">
      <c r="B10774" s="186"/>
    </row>
    <row r="10775" spans="2:2" x14ac:dyDescent="0.2">
      <c r="B10775" s="186"/>
    </row>
    <row r="10776" spans="2:2" x14ac:dyDescent="0.2">
      <c r="B10776" s="186"/>
    </row>
    <row r="10777" spans="2:2" x14ac:dyDescent="0.2">
      <c r="B10777" s="186"/>
    </row>
    <row r="10778" spans="2:2" x14ac:dyDescent="0.2">
      <c r="B10778" s="186"/>
    </row>
    <row r="10779" spans="2:2" x14ac:dyDescent="0.2">
      <c r="B10779" s="186"/>
    </row>
    <row r="10780" spans="2:2" x14ac:dyDescent="0.2">
      <c r="B10780" s="186"/>
    </row>
    <row r="10781" spans="2:2" x14ac:dyDescent="0.2">
      <c r="B10781" s="186"/>
    </row>
    <row r="10782" spans="2:2" x14ac:dyDescent="0.2">
      <c r="B10782" s="186"/>
    </row>
    <row r="10783" spans="2:2" x14ac:dyDescent="0.2">
      <c r="B10783" s="186"/>
    </row>
    <row r="10784" spans="2:2" x14ac:dyDescent="0.2">
      <c r="B10784" s="186"/>
    </row>
    <row r="10785" spans="2:2" x14ac:dyDescent="0.2">
      <c r="B10785" s="186"/>
    </row>
    <row r="10786" spans="2:2" x14ac:dyDescent="0.2">
      <c r="B10786" s="186"/>
    </row>
    <row r="10787" spans="2:2" x14ac:dyDescent="0.2">
      <c r="B10787" s="186"/>
    </row>
    <row r="10788" spans="2:2" x14ac:dyDescent="0.2">
      <c r="B10788" s="186"/>
    </row>
    <row r="10789" spans="2:2" x14ac:dyDescent="0.2">
      <c r="B10789" s="186"/>
    </row>
    <row r="10790" spans="2:2" x14ac:dyDescent="0.2">
      <c r="B10790" s="186"/>
    </row>
    <row r="10791" spans="2:2" x14ac:dyDescent="0.2">
      <c r="B10791" s="186"/>
    </row>
    <row r="10792" spans="2:2" x14ac:dyDescent="0.2">
      <c r="B10792" s="186"/>
    </row>
    <row r="10793" spans="2:2" x14ac:dyDescent="0.2">
      <c r="B10793" s="186"/>
    </row>
    <row r="10794" spans="2:2" x14ac:dyDescent="0.2">
      <c r="B10794" s="186"/>
    </row>
    <row r="10795" spans="2:2" x14ac:dyDescent="0.2">
      <c r="B10795" s="186"/>
    </row>
    <row r="10796" spans="2:2" x14ac:dyDescent="0.2">
      <c r="B10796" s="186"/>
    </row>
    <row r="10797" spans="2:2" x14ac:dyDescent="0.2">
      <c r="B10797" s="186"/>
    </row>
    <row r="10798" spans="2:2" x14ac:dyDescent="0.2">
      <c r="B10798" s="186"/>
    </row>
    <row r="10799" spans="2:2" x14ac:dyDescent="0.2">
      <c r="B10799" s="186"/>
    </row>
    <row r="10800" spans="2:2" x14ac:dyDescent="0.2">
      <c r="B10800" s="186"/>
    </row>
    <row r="10801" spans="2:2" x14ac:dyDescent="0.2">
      <c r="B10801" s="186"/>
    </row>
    <row r="10802" spans="2:2" x14ac:dyDescent="0.2">
      <c r="B10802" s="186"/>
    </row>
    <row r="10803" spans="2:2" x14ac:dyDescent="0.2">
      <c r="B10803" s="186"/>
    </row>
    <row r="10804" spans="2:2" x14ac:dyDescent="0.2">
      <c r="B10804" s="186"/>
    </row>
    <row r="10805" spans="2:2" x14ac:dyDescent="0.2">
      <c r="B10805" s="186"/>
    </row>
    <row r="10806" spans="2:2" x14ac:dyDescent="0.2">
      <c r="B10806" s="186"/>
    </row>
    <row r="10807" spans="2:2" x14ac:dyDescent="0.2">
      <c r="B10807" s="186"/>
    </row>
    <row r="10808" spans="2:2" x14ac:dyDescent="0.2">
      <c r="B10808" s="186"/>
    </row>
    <row r="10809" spans="2:2" x14ac:dyDescent="0.2">
      <c r="B10809" s="186"/>
    </row>
    <row r="10810" spans="2:2" x14ac:dyDescent="0.2">
      <c r="B10810" s="186"/>
    </row>
    <row r="10811" spans="2:2" x14ac:dyDescent="0.2">
      <c r="B10811" s="186"/>
    </row>
    <row r="10812" spans="2:2" x14ac:dyDescent="0.2">
      <c r="B10812" s="186"/>
    </row>
    <row r="10813" spans="2:2" x14ac:dyDescent="0.2">
      <c r="B10813" s="186"/>
    </row>
    <row r="10814" spans="2:2" x14ac:dyDescent="0.2">
      <c r="B10814" s="186"/>
    </row>
    <row r="10815" spans="2:2" x14ac:dyDescent="0.2">
      <c r="B10815" s="186"/>
    </row>
    <row r="10816" spans="2:2" x14ac:dyDescent="0.2">
      <c r="B10816" s="186"/>
    </row>
    <row r="10817" spans="2:2" x14ac:dyDescent="0.2">
      <c r="B10817" s="186"/>
    </row>
    <row r="10818" spans="2:2" x14ac:dyDescent="0.2">
      <c r="B10818" s="186"/>
    </row>
    <row r="10819" spans="2:2" x14ac:dyDescent="0.2">
      <c r="B10819" s="186"/>
    </row>
    <row r="10820" spans="2:2" x14ac:dyDescent="0.2">
      <c r="B10820" s="186"/>
    </row>
    <row r="10821" spans="2:2" x14ac:dyDescent="0.2">
      <c r="B10821" s="186"/>
    </row>
    <row r="10822" spans="2:2" x14ac:dyDescent="0.2">
      <c r="B10822" s="186"/>
    </row>
    <row r="10823" spans="2:2" x14ac:dyDescent="0.2">
      <c r="B10823" s="186"/>
    </row>
    <row r="10824" spans="2:2" x14ac:dyDescent="0.2">
      <c r="B10824" s="186"/>
    </row>
    <row r="10825" spans="2:2" x14ac:dyDescent="0.2">
      <c r="B10825" s="186"/>
    </row>
    <row r="10826" spans="2:2" x14ac:dyDescent="0.2">
      <c r="B10826" s="186"/>
    </row>
    <row r="10827" spans="2:2" x14ac:dyDescent="0.2">
      <c r="B10827" s="186"/>
    </row>
    <row r="10828" spans="2:2" x14ac:dyDescent="0.2">
      <c r="B10828" s="186"/>
    </row>
    <row r="10829" spans="2:2" x14ac:dyDescent="0.2">
      <c r="B10829" s="186"/>
    </row>
    <row r="10830" spans="2:2" x14ac:dyDescent="0.2">
      <c r="B10830" s="186"/>
    </row>
    <row r="10831" spans="2:2" x14ac:dyDescent="0.2">
      <c r="B10831" s="186"/>
    </row>
    <row r="10832" spans="2:2" x14ac:dyDescent="0.2">
      <c r="B10832" s="186"/>
    </row>
    <row r="10833" spans="2:2" x14ac:dyDescent="0.2">
      <c r="B10833" s="186"/>
    </row>
    <row r="10834" spans="2:2" x14ac:dyDescent="0.2">
      <c r="B10834" s="186"/>
    </row>
    <row r="10835" spans="2:2" x14ac:dyDescent="0.2">
      <c r="B10835" s="186"/>
    </row>
    <row r="10836" spans="2:2" x14ac:dyDescent="0.2">
      <c r="B10836" s="186"/>
    </row>
    <row r="10837" spans="2:2" x14ac:dyDescent="0.2">
      <c r="B10837" s="186"/>
    </row>
    <row r="10838" spans="2:2" x14ac:dyDescent="0.2">
      <c r="B10838" s="186"/>
    </row>
    <row r="10839" spans="2:2" x14ac:dyDescent="0.2">
      <c r="B10839" s="186"/>
    </row>
    <row r="10840" spans="2:2" x14ac:dyDescent="0.2">
      <c r="B10840" s="186"/>
    </row>
    <row r="10841" spans="2:2" x14ac:dyDescent="0.2">
      <c r="B10841" s="186"/>
    </row>
    <row r="10842" spans="2:2" x14ac:dyDescent="0.2">
      <c r="B10842" s="186"/>
    </row>
    <row r="10843" spans="2:2" x14ac:dyDescent="0.2">
      <c r="B10843" s="186"/>
    </row>
    <row r="10844" spans="2:2" x14ac:dyDescent="0.2">
      <c r="B10844" s="186"/>
    </row>
    <row r="10845" spans="2:2" x14ac:dyDescent="0.2">
      <c r="B10845" s="186"/>
    </row>
    <row r="10846" spans="2:2" x14ac:dyDescent="0.2">
      <c r="B10846" s="186"/>
    </row>
    <row r="10847" spans="2:2" x14ac:dyDescent="0.2">
      <c r="B10847" s="186"/>
    </row>
    <row r="10848" spans="2:2" x14ac:dyDescent="0.2">
      <c r="B10848" s="186"/>
    </row>
    <row r="10849" spans="2:2" x14ac:dyDescent="0.2">
      <c r="B10849" s="186"/>
    </row>
    <row r="10850" spans="2:2" x14ac:dyDescent="0.2">
      <c r="B10850" s="186"/>
    </row>
    <row r="10851" spans="2:2" x14ac:dyDescent="0.2">
      <c r="B10851" s="186"/>
    </row>
    <row r="10852" spans="2:2" x14ac:dyDescent="0.2">
      <c r="B10852" s="186"/>
    </row>
    <row r="10853" spans="2:2" x14ac:dyDescent="0.2">
      <c r="B10853" s="186"/>
    </row>
    <row r="10854" spans="2:2" x14ac:dyDescent="0.2">
      <c r="B10854" s="186"/>
    </row>
    <row r="10855" spans="2:2" x14ac:dyDescent="0.2">
      <c r="B10855" s="186"/>
    </row>
    <row r="10856" spans="2:2" x14ac:dyDescent="0.2">
      <c r="B10856" s="186"/>
    </row>
    <row r="10857" spans="2:2" x14ac:dyDescent="0.2">
      <c r="B10857" s="186"/>
    </row>
    <row r="10858" spans="2:2" x14ac:dyDescent="0.2">
      <c r="B10858" s="186"/>
    </row>
    <row r="10859" spans="2:2" x14ac:dyDescent="0.2">
      <c r="B10859" s="186"/>
    </row>
    <row r="10860" spans="2:2" x14ac:dyDescent="0.2">
      <c r="B10860" s="186"/>
    </row>
    <row r="10861" spans="2:2" x14ac:dyDescent="0.2">
      <c r="B10861" s="186"/>
    </row>
    <row r="10862" spans="2:2" x14ac:dyDescent="0.2">
      <c r="B10862" s="186"/>
    </row>
    <row r="10863" spans="2:2" x14ac:dyDescent="0.2">
      <c r="B10863" s="186"/>
    </row>
    <row r="10864" spans="2:2" x14ac:dyDescent="0.2">
      <c r="B10864" s="186"/>
    </row>
    <row r="10865" spans="2:2" x14ac:dyDescent="0.2">
      <c r="B10865" s="186"/>
    </row>
    <row r="10866" spans="2:2" x14ac:dyDescent="0.2">
      <c r="B10866" s="186"/>
    </row>
    <row r="10867" spans="2:2" x14ac:dyDescent="0.2">
      <c r="B10867" s="186"/>
    </row>
    <row r="10868" spans="2:2" x14ac:dyDescent="0.2">
      <c r="B10868" s="186"/>
    </row>
    <row r="10869" spans="2:2" x14ac:dyDescent="0.2">
      <c r="B10869" s="186"/>
    </row>
    <row r="10870" spans="2:2" x14ac:dyDescent="0.2">
      <c r="B10870" s="186"/>
    </row>
    <row r="10871" spans="2:2" x14ac:dyDescent="0.2">
      <c r="B10871" s="186"/>
    </row>
    <row r="10872" spans="2:2" x14ac:dyDescent="0.2">
      <c r="B10872" s="186"/>
    </row>
    <row r="10873" spans="2:2" x14ac:dyDescent="0.2">
      <c r="B10873" s="186"/>
    </row>
    <row r="10874" spans="2:2" x14ac:dyDescent="0.2">
      <c r="B10874" s="186"/>
    </row>
    <row r="10875" spans="2:2" x14ac:dyDescent="0.2">
      <c r="B10875" s="186"/>
    </row>
    <row r="10876" spans="2:2" x14ac:dyDescent="0.2">
      <c r="B10876" s="186"/>
    </row>
    <row r="10877" spans="2:2" x14ac:dyDescent="0.2">
      <c r="B10877" s="186"/>
    </row>
    <row r="10878" spans="2:2" x14ac:dyDescent="0.2">
      <c r="B10878" s="186"/>
    </row>
    <row r="10879" spans="2:2" x14ac:dyDescent="0.2">
      <c r="B10879" s="186"/>
    </row>
    <row r="10880" spans="2:2" x14ac:dyDescent="0.2">
      <c r="B10880" s="186"/>
    </row>
    <row r="10881" spans="2:2" x14ac:dyDescent="0.2">
      <c r="B10881" s="186"/>
    </row>
    <row r="10882" spans="2:2" x14ac:dyDescent="0.2">
      <c r="B10882" s="186"/>
    </row>
    <row r="10883" spans="2:2" x14ac:dyDescent="0.2">
      <c r="B10883" s="186"/>
    </row>
    <row r="10884" spans="2:2" x14ac:dyDescent="0.2">
      <c r="B10884" s="186"/>
    </row>
    <row r="10885" spans="2:2" x14ac:dyDescent="0.2">
      <c r="B10885" s="186"/>
    </row>
    <row r="10886" spans="2:2" x14ac:dyDescent="0.2">
      <c r="B10886" s="186"/>
    </row>
    <row r="10887" spans="2:2" x14ac:dyDescent="0.2">
      <c r="B10887" s="186"/>
    </row>
    <row r="10888" spans="2:2" x14ac:dyDescent="0.2">
      <c r="B10888" s="186"/>
    </row>
    <row r="10889" spans="2:2" x14ac:dyDescent="0.2">
      <c r="B10889" s="186"/>
    </row>
    <row r="10890" spans="2:2" x14ac:dyDescent="0.2">
      <c r="B10890" s="186"/>
    </row>
    <row r="10891" spans="2:2" x14ac:dyDescent="0.2">
      <c r="B10891" s="186"/>
    </row>
    <row r="10892" spans="2:2" x14ac:dyDescent="0.2">
      <c r="B10892" s="186"/>
    </row>
    <row r="10893" spans="2:2" x14ac:dyDescent="0.2">
      <c r="B10893" s="186"/>
    </row>
    <row r="10894" spans="2:2" x14ac:dyDescent="0.2">
      <c r="B10894" s="186"/>
    </row>
    <row r="10895" spans="2:2" x14ac:dyDescent="0.2">
      <c r="B10895" s="186"/>
    </row>
    <row r="10896" spans="2:2" x14ac:dyDescent="0.2">
      <c r="B10896" s="186"/>
    </row>
    <row r="10897" spans="2:2" x14ac:dyDescent="0.2">
      <c r="B10897" s="186"/>
    </row>
    <row r="10898" spans="2:2" x14ac:dyDescent="0.2">
      <c r="B10898" s="186"/>
    </row>
    <row r="10899" spans="2:2" x14ac:dyDescent="0.2">
      <c r="B10899" s="186"/>
    </row>
    <row r="10900" spans="2:2" x14ac:dyDescent="0.2">
      <c r="B10900" s="186"/>
    </row>
    <row r="10901" spans="2:2" x14ac:dyDescent="0.2">
      <c r="B10901" s="186"/>
    </row>
    <row r="10902" spans="2:2" x14ac:dyDescent="0.2">
      <c r="B10902" s="186"/>
    </row>
    <row r="10903" spans="2:2" x14ac:dyDescent="0.2">
      <c r="B10903" s="186"/>
    </row>
    <row r="10904" spans="2:2" x14ac:dyDescent="0.2">
      <c r="B10904" s="186"/>
    </row>
    <row r="10905" spans="2:2" x14ac:dyDescent="0.2">
      <c r="B10905" s="186"/>
    </row>
    <row r="10906" spans="2:2" x14ac:dyDescent="0.2">
      <c r="B10906" s="186"/>
    </row>
    <row r="10907" spans="2:2" x14ac:dyDescent="0.2">
      <c r="B10907" s="186"/>
    </row>
    <row r="10908" spans="2:2" x14ac:dyDescent="0.2">
      <c r="B10908" s="186"/>
    </row>
    <row r="10909" spans="2:2" x14ac:dyDescent="0.2">
      <c r="B10909" s="186"/>
    </row>
    <row r="10910" spans="2:2" x14ac:dyDescent="0.2">
      <c r="B10910" s="186"/>
    </row>
    <row r="10911" spans="2:2" x14ac:dyDescent="0.2">
      <c r="B10911" s="186"/>
    </row>
    <row r="10912" spans="2:2" x14ac:dyDescent="0.2">
      <c r="B10912" s="186"/>
    </row>
    <row r="10913" spans="2:2" x14ac:dyDescent="0.2">
      <c r="B10913" s="186"/>
    </row>
    <row r="10914" spans="2:2" x14ac:dyDescent="0.2">
      <c r="B10914" s="186"/>
    </row>
    <row r="10915" spans="2:2" x14ac:dyDescent="0.2">
      <c r="B10915" s="186"/>
    </row>
    <row r="10916" spans="2:2" x14ac:dyDescent="0.2">
      <c r="B10916" s="186"/>
    </row>
    <row r="10917" spans="2:2" x14ac:dyDescent="0.2">
      <c r="B10917" s="186"/>
    </row>
    <row r="10918" spans="2:2" x14ac:dyDescent="0.2">
      <c r="B10918" s="186"/>
    </row>
    <row r="10919" spans="2:2" x14ac:dyDescent="0.2">
      <c r="B10919" s="186"/>
    </row>
    <row r="10920" spans="2:2" x14ac:dyDescent="0.2">
      <c r="B10920" s="186"/>
    </row>
    <row r="10921" spans="2:2" x14ac:dyDescent="0.2">
      <c r="B10921" s="186"/>
    </row>
    <row r="10922" spans="2:2" x14ac:dyDescent="0.2">
      <c r="B10922" s="186"/>
    </row>
    <row r="10923" spans="2:2" x14ac:dyDescent="0.2">
      <c r="B10923" s="186"/>
    </row>
    <row r="10924" spans="2:2" x14ac:dyDescent="0.2">
      <c r="B10924" s="186"/>
    </row>
    <row r="10925" spans="2:2" x14ac:dyDescent="0.2">
      <c r="B10925" s="186"/>
    </row>
    <row r="10926" spans="2:2" x14ac:dyDescent="0.2">
      <c r="B10926" s="186"/>
    </row>
    <row r="10927" spans="2:2" x14ac:dyDescent="0.2">
      <c r="B10927" s="186"/>
    </row>
    <row r="10928" spans="2:2" x14ac:dyDescent="0.2">
      <c r="B10928" s="186"/>
    </row>
    <row r="10929" spans="2:2" x14ac:dyDescent="0.2">
      <c r="B10929" s="186"/>
    </row>
    <row r="10930" spans="2:2" x14ac:dyDescent="0.2">
      <c r="B10930" s="186"/>
    </row>
    <row r="10931" spans="2:2" x14ac:dyDescent="0.2">
      <c r="B10931" s="186"/>
    </row>
    <row r="10932" spans="2:2" x14ac:dyDescent="0.2">
      <c r="B10932" s="186"/>
    </row>
    <row r="10933" spans="2:2" x14ac:dyDescent="0.2">
      <c r="B10933" s="186"/>
    </row>
    <row r="10934" spans="2:2" x14ac:dyDescent="0.2">
      <c r="B10934" s="186"/>
    </row>
    <row r="10935" spans="2:2" x14ac:dyDescent="0.2">
      <c r="B10935" s="186"/>
    </row>
    <row r="10936" spans="2:2" x14ac:dyDescent="0.2">
      <c r="B10936" s="186"/>
    </row>
    <row r="10937" spans="2:2" x14ac:dyDescent="0.2">
      <c r="B10937" s="186"/>
    </row>
    <row r="10938" spans="2:2" x14ac:dyDescent="0.2">
      <c r="B10938" s="186"/>
    </row>
    <row r="10939" spans="2:2" x14ac:dyDescent="0.2">
      <c r="B10939" s="186"/>
    </row>
    <row r="10940" spans="2:2" x14ac:dyDescent="0.2">
      <c r="B10940" s="186"/>
    </row>
    <row r="10941" spans="2:2" x14ac:dyDescent="0.2">
      <c r="B10941" s="186"/>
    </row>
    <row r="10942" spans="2:2" x14ac:dyDescent="0.2">
      <c r="B10942" s="186"/>
    </row>
    <row r="10943" spans="2:2" x14ac:dyDescent="0.2">
      <c r="B10943" s="186"/>
    </row>
    <row r="10944" spans="2:2" x14ac:dyDescent="0.2">
      <c r="B10944" s="186"/>
    </row>
    <row r="10945" spans="2:2" x14ac:dyDescent="0.2">
      <c r="B10945" s="186"/>
    </row>
    <row r="10946" spans="2:2" x14ac:dyDescent="0.2">
      <c r="B10946" s="186"/>
    </row>
    <row r="10947" spans="2:2" x14ac:dyDescent="0.2">
      <c r="B10947" s="186"/>
    </row>
    <row r="10948" spans="2:2" x14ac:dyDescent="0.2">
      <c r="B10948" s="186"/>
    </row>
    <row r="10949" spans="2:2" x14ac:dyDescent="0.2">
      <c r="B10949" s="186"/>
    </row>
    <row r="10950" spans="2:2" x14ac:dyDescent="0.2">
      <c r="B10950" s="186"/>
    </row>
    <row r="10951" spans="2:2" x14ac:dyDescent="0.2">
      <c r="B10951" s="186"/>
    </row>
    <row r="10952" spans="2:2" x14ac:dyDescent="0.2">
      <c r="B10952" s="186"/>
    </row>
    <row r="10953" spans="2:2" x14ac:dyDescent="0.2">
      <c r="B10953" s="186"/>
    </row>
    <row r="10954" spans="2:2" x14ac:dyDescent="0.2">
      <c r="B10954" s="186"/>
    </row>
    <row r="10955" spans="2:2" x14ac:dyDescent="0.2">
      <c r="B10955" s="186"/>
    </row>
    <row r="10956" spans="2:2" x14ac:dyDescent="0.2">
      <c r="B10956" s="186"/>
    </row>
    <row r="10957" spans="2:2" x14ac:dyDescent="0.2">
      <c r="B10957" s="186"/>
    </row>
    <row r="10958" spans="2:2" x14ac:dyDescent="0.2">
      <c r="B10958" s="186"/>
    </row>
    <row r="10959" spans="2:2" x14ac:dyDescent="0.2">
      <c r="B10959" s="186"/>
    </row>
    <row r="10960" spans="2:2" x14ac:dyDescent="0.2">
      <c r="B10960" s="186"/>
    </row>
    <row r="10961" spans="2:2" x14ac:dyDescent="0.2">
      <c r="B10961" s="186"/>
    </row>
    <row r="10962" spans="2:2" x14ac:dyDescent="0.2">
      <c r="B10962" s="186"/>
    </row>
    <row r="10963" spans="2:2" x14ac:dyDescent="0.2">
      <c r="B10963" s="186"/>
    </row>
    <row r="10964" spans="2:2" x14ac:dyDescent="0.2">
      <c r="B10964" s="186"/>
    </row>
    <row r="10965" spans="2:2" x14ac:dyDescent="0.2">
      <c r="B10965" s="186"/>
    </row>
    <row r="10966" spans="2:2" x14ac:dyDescent="0.2">
      <c r="B10966" s="186"/>
    </row>
    <row r="10967" spans="2:2" x14ac:dyDescent="0.2">
      <c r="B10967" s="186"/>
    </row>
    <row r="10968" spans="2:2" x14ac:dyDescent="0.2">
      <c r="B10968" s="186"/>
    </row>
    <row r="10969" spans="2:2" x14ac:dyDescent="0.2">
      <c r="B10969" s="186"/>
    </row>
    <row r="10970" spans="2:2" x14ac:dyDescent="0.2">
      <c r="B10970" s="186"/>
    </row>
    <row r="10971" spans="2:2" x14ac:dyDescent="0.2">
      <c r="B10971" s="186"/>
    </row>
    <row r="10972" spans="2:2" x14ac:dyDescent="0.2">
      <c r="B10972" s="186"/>
    </row>
    <row r="10973" spans="2:2" x14ac:dyDescent="0.2">
      <c r="B10973" s="186"/>
    </row>
    <row r="10974" spans="2:2" x14ac:dyDescent="0.2">
      <c r="B10974" s="186"/>
    </row>
    <row r="10975" spans="2:2" x14ac:dyDescent="0.2">
      <c r="B10975" s="186"/>
    </row>
    <row r="10976" spans="2:2" x14ac:dyDescent="0.2">
      <c r="B10976" s="186"/>
    </row>
    <row r="10977" spans="2:2" x14ac:dyDescent="0.2">
      <c r="B10977" s="186"/>
    </row>
    <row r="10978" spans="2:2" x14ac:dyDescent="0.2">
      <c r="B10978" s="186"/>
    </row>
    <row r="10979" spans="2:2" x14ac:dyDescent="0.2">
      <c r="B10979" s="186"/>
    </row>
    <row r="10980" spans="2:2" x14ac:dyDescent="0.2">
      <c r="B10980" s="186"/>
    </row>
    <row r="10981" spans="2:2" x14ac:dyDescent="0.2">
      <c r="B10981" s="186"/>
    </row>
    <row r="10982" spans="2:2" x14ac:dyDescent="0.2">
      <c r="B10982" s="186"/>
    </row>
    <row r="10983" spans="2:2" x14ac:dyDescent="0.2">
      <c r="B10983" s="186"/>
    </row>
    <row r="10984" spans="2:2" x14ac:dyDescent="0.2">
      <c r="B10984" s="186"/>
    </row>
    <row r="10985" spans="2:2" x14ac:dyDescent="0.2">
      <c r="B10985" s="186"/>
    </row>
    <row r="10986" spans="2:2" x14ac:dyDescent="0.2">
      <c r="B10986" s="186"/>
    </row>
    <row r="10987" spans="2:2" x14ac:dyDescent="0.2">
      <c r="B10987" s="186"/>
    </row>
    <row r="10988" spans="2:2" x14ac:dyDescent="0.2">
      <c r="B10988" s="186"/>
    </row>
    <row r="10989" spans="2:2" x14ac:dyDescent="0.2">
      <c r="B10989" s="186"/>
    </row>
    <row r="10990" spans="2:2" x14ac:dyDescent="0.2">
      <c r="B10990" s="186"/>
    </row>
    <row r="10991" spans="2:2" x14ac:dyDescent="0.2">
      <c r="B10991" s="186"/>
    </row>
    <row r="10992" spans="2:2" x14ac:dyDescent="0.2">
      <c r="B10992" s="186"/>
    </row>
    <row r="10993" spans="2:2" x14ac:dyDescent="0.2">
      <c r="B10993" s="186"/>
    </row>
    <row r="10994" spans="2:2" x14ac:dyDescent="0.2">
      <c r="B10994" s="186"/>
    </row>
    <row r="10995" spans="2:2" x14ac:dyDescent="0.2">
      <c r="B10995" s="186"/>
    </row>
    <row r="10996" spans="2:2" x14ac:dyDescent="0.2">
      <c r="B10996" s="186"/>
    </row>
    <row r="10997" spans="2:2" x14ac:dyDescent="0.2">
      <c r="B10997" s="186"/>
    </row>
    <row r="10998" spans="2:2" x14ac:dyDescent="0.2">
      <c r="B10998" s="186"/>
    </row>
    <row r="10999" spans="2:2" x14ac:dyDescent="0.2">
      <c r="B10999" s="186"/>
    </row>
    <row r="11000" spans="2:2" x14ac:dyDescent="0.2">
      <c r="B11000" s="186"/>
    </row>
    <row r="11001" spans="2:2" x14ac:dyDescent="0.2">
      <c r="B11001" s="186"/>
    </row>
    <row r="11002" spans="2:2" x14ac:dyDescent="0.2">
      <c r="B11002" s="186"/>
    </row>
    <row r="11003" spans="2:2" x14ac:dyDescent="0.2">
      <c r="B11003" s="186"/>
    </row>
    <row r="11004" spans="2:2" x14ac:dyDescent="0.2">
      <c r="B11004" s="186"/>
    </row>
    <row r="11005" spans="2:2" x14ac:dyDescent="0.2">
      <c r="B11005" s="186"/>
    </row>
    <row r="11006" spans="2:2" x14ac:dyDescent="0.2">
      <c r="B11006" s="186"/>
    </row>
    <row r="11007" spans="2:2" x14ac:dyDescent="0.2">
      <c r="B11007" s="186"/>
    </row>
    <row r="11008" spans="2:2" x14ac:dyDescent="0.2">
      <c r="B11008" s="186"/>
    </row>
    <row r="11009" spans="2:2" x14ac:dyDescent="0.2">
      <c r="B11009" s="186"/>
    </row>
    <row r="11010" spans="2:2" x14ac:dyDescent="0.2">
      <c r="B11010" s="186"/>
    </row>
    <row r="11011" spans="2:2" x14ac:dyDescent="0.2">
      <c r="B11011" s="186"/>
    </row>
    <row r="11012" spans="2:2" x14ac:dyDescent="0.2">
      <c r="B11012" s="186"/>
    </row>
    <row r="11013" spans="2:2" x14ac:dyDescent="0.2">
      <c r="B11013" s="186"/>
    </row>
    <row r="11014" spans="2:2" x14ac:dyDescent="0.2">
      <c r="B11014" s="186"/>
    </row>
    <row r="11015" spans="2:2" x14ac:dyDescent="0.2">
      <c r="B11015" s="186"/>
    </row>
    <row r="11016" spans="2:2" x14ac:dyDescent="0.2">
      <c r="B11016" s="186"/>
    </row>
    <row r="11017" spans="2:2" x14ac:dyDescent="0.2">
      <c r="B11017" s="186"/>
    </row>
    <row r="11018" spans="2:2" x14ac:dyDescent="0.2">
      <c r="B11018" s="186"/>
    </row>
    <row r="11019" spans="2:2" x14ac:dyDescent="0.2">
      <c r="B11019" s="186"/>
    </row>
    <row r="11020" spans="2:2" x14ac:dyDescent="0.2">
      <c r="B11020" s="186"/>
    </row>
    <row r="11021" spans="2:2" x14ac:dyDescent="0.2">
      <c r="B11021" s="186"/>
    </row>
    <row r="11022" spans="2:2" x14ac:dyDescent="0.2">
      <c r="B11022" s="186"/>
    </row>
    <row r="11023" spans="2:2" x14ac:dyDescent="0.2">
      <c r="B11023" s="186"/>
    </row>
    <row r="11024" spans="2:2" x14ac:dyDescent="0.2">
      <c r="B11024" s="186"/>
    </row>
    <row r="11025" spans="2:2" x14ac:dyDescent="0.2">
      <c r="B11025" s="186"/>
    </row>
    <row r="11026" spans="2:2" x14ac:dyDescent="0.2">
      <c r="B11026" s="186"/>
    </row>
    <row r="11027" spans="2:2" x14ac:dyDescent="0.2">
      <c r="B11027" s="186"/>
    </row>
    <row r="11028" spans="2:2" x14ac:dyDescent="0.2">
      <c r="B11028" s="186"/>
    </row>
    <row r="11029" spans="2:2" x14ac:dyDescent="0.2">
      <c r="B11029" s="186"/>
    </row>
    <row r="11030" spans="2:2" x14ac:dyDescent="0.2">
      <c r="B11030" s="186"/>
    </row>
    <row r="11031" spans="2:2" x14ac:dyDescent="0.2">
      <c r="B11031" s="186"/>
    </row>
    <row r="11032" spans="2:2" x14ac:dyDescent="0.2">
      <c r="B11032" s="186"/>
    </row>
    <row r="11033" spans="2:2" x14ac:dyDescent="0.2">
      <c r="B11033" s="186"/>
    </row>
    <row r="11034" spans="2:2" x14ac:dyDescent="0.2">
      <c r="B11034" s="186"/>
    </row>
    <row r="11035" spans="2:2" x14ac:dyDescent="0.2">
      <c r="B11035" s="186"/>
    </row>
    <row r="11036" spans="2:2" x14ac:dyDescent="0.2">
      <c r="B11036" s="186"/>
    </row>
    <row r="11037" spans="2:2" x14ac:dyDescent="0.2">
      <c r="B11037" s="186"/>
    </row>
    <row r="11038" spans="2:2" x14ac:dyDescent="0.2">
      <c r="B11038" s="186"/>
    </row>
    <row r="11039" spans="2:2" x14ac:dyDescent="0.2">
      <c r="B11039" s="186"/>
    </row>
    <row r="11040" spans="2:2" x14ac:dyDescent="0.2">
      <c r="B11040" s="186"/>
    </row>
    <row r="11041" spans="2:2" x14ac:dyDescent="0.2">
      <c r="B11041" s="186"/>
    </row>
    <row r="11042" spans="2:2" x14ac:dyDescent="0.2">
      <c r="B11042" s="186"/>
    </row>
    <row r="11043" spans="2:2" x14ac:dyDescent="0.2">
      <c r="B11043" s="186"/>
    </row>
    <row r="11044" spans="2:2" x14ac:dyDescent="0.2">
      <c r="B11044" s="186"/>
    </row>
    <row r="11045" spans="2:2" x14ac:dyDescent="0.2">
      <c r="B11045" s="186"/>
    </row>
    <row r="11046" spans="2:2" x14ac:dyDescent="0.2">
      <c r="B11046" s="186"/>
    </row>
    <row r="11047" spans="2:2" x14ac:dyDescent="0.2">
      <c r="B11047" s="186"/>
    </row>
    <row r="11048" spans="2:2" x14ac:dyDescent="0.2">
      <c r="B11048" s="186"/>
    </row>
    <row r="11049" spans="2:2" x14ac:dyDescent="0.2">
      <c r="B11049" s="186"/>
    </row>
    <row r="11050" spans="2:2" x14ac:dyDescent="0.2">
      <c r="B11050" s="186"/>
    </row>
    <row r="11051" spans="2:2" x14ac:dyDescent="0.2">
      <c r="B11051" s="186"/>
    </row>
    <row r="11052" spans="2:2" x14ac:dyDescent="0.2">
      <c r="B11052" s="186"/>
    </row>
    <row r="11053" spans="2:2" x14ac:dyDescent="0.2">
      <c r="B11053" s="186"/>
    </row>
    <row r="11054" spans="2:2" x14ac:dyDescent="0.2">
      <c r="B11054" s="186"/>
    </row>
    <row r="11055" spans="2:2" x14ac:dyDescent="0.2">
      <c r="B11055" s="186"/>
    </row>
    <row r="11056" spans="2:2" x14ac:dyDescent="0.2">
      <c r="B11056" s="186"/>
    </row>
    <row r="11057" spans="2:2" x14ac:dyDescent="0.2">
      <c r="B11057" s="186"/>
    </row>
    <row r="11058" spans="2:2" x14ac:dyDescent="0.2">
      <c r="B11058" s="186"/>
    </row>
    <row r="11059" spans="2:2" x14ac:dyDescent="0.2">
      <c r="B11059" s="186"/>
    </row>
    <row r="11060" spans="2:2" x14ac:dyDescent="0.2">
      <c r="B11060" s="186"/>
    </row>
    <row r="11061" spans="2:2" x14ac:dyDescent="0.2">
      <c r="B11061" s="186"/>
    </row>
    <row r="11062" spans="2:2" x14ac:dyDescent="0.2">
      <c r="B11062" s="186"/>
    </row>
    <row r="11063" spans="2:2" x14ac:dyDescent="0.2">
      <c r="B11063" s="186"/>
    </row>
    <row r="11064" spans="2:2" x14ac:dyDescent="0.2">
      <c r="B11064" s="186"/>
    </row>
    <row r="11065" spans="2:2" x14ac:dyDescent="0.2">
      <c r="B11065" s="186"/>
    </row>
    <row r="11066" spans="2:2" x14ac:dyDescent="0.2">
      <c r="B11066" s="186"/>
    </row>
    <row r="11067" spans="2:2" x14ac:dyDescent="0.2">
      <c r="B11067" s="186"/>
    </row>
    <row r="11068" spans="2:2" x14ac:dyDescent="0.2">
      <c r="B11068" s="186"/>
    </row>
    <row r="11069" spans="2:2" x14ac:dyDescent="0.2">
      <c r="B11069" s="186"/>
    </row>
    <row r="11070" spans="2:2" x14ac:dyDescent="0.2">
      <c r="B11070" s="186"/>
    </row>
    <row r="11071" spans="2:2" x14ac:dyDescent="0.2">
      <c r="B11071" s="186"/>
    </row>
    <row r="11072" spans="2:2" x14ac:dyDescent="0.2">
      <c r="B11072" s="186"/>
    </row>
    <row r="11073" spans="2:2" x14ac:dyDescent="0.2">
      <c r="B11073" s="186"/>
    </row>
    <row r="11074" spans="2:2" x14ac:dyDescent="0.2">
      <c r="B11074" s="186"/>
    </row>
    <row r="11075" spans="2:2" x14ac:dyDescent="0.2">
      <c r="B11075" s="186"/>
    </row>
    <row r="11076" spans="2:2" x14ac:dyDescent="0.2">
      <c r="B11076" s="186"/>
    </row>
    <row r="11077" spans="2:2" x14ac:dyDescent="0.2">
      <c r="B11077" s="186"/>
    </row>
    <row r="11078" spans="2:2" x14ac:dyDescent="0.2">
      <c r="B11078" s="186"/>
    </row>
    <row r="11079" spans="2:2" x14ac:dyDescent="0.2">
      <c r="B11079" s="186"/>
    </row>
    <row r="11080" spans="2:2" x14ac:dyDescent="0.2">
      <c r="B11080" s="186"/>
    </row>
    <row r="11081" spans="2:2" x14ac:dyDescent="0.2">
      <c r="B11081" s="186"/>
    </row>
    <row r="11082" spans="2:2" x14ac:dyDescent="0.2">
      <c r="B11082" s="186"/>
    </row>
    <row r="11083" spans="2:2" x14ac:dyDescent="0.2">
      <c r="B11083" s="186"/>
    </row>
    <row r="11084" spans="2:2" x14ac:dyDescent="0.2">
      <c r="B11084" s="186"/>
    </row>
    <row r="11085" spans="2:2" x14ac:dyDescent="0.2">
      <c r="B11085" s="186"/>
    </row>
    <row r="11086" spans="2:2" x14ac:dyDescent="0.2">
      <c r="B11086" s="186"/>
    </row>
    <row r="11087" spans="2:2" x14ac:dyDescent="0.2">
      <c r="B11087" s="186"/>
    </row>
    <row r="11088" spans="2:2" x14ac:dyDescent="0.2">
      <c r="B11088" s="186"/>
    </row>
    <row r="11089" spans="2:2" x14ac:dyDescent="0.2">
      <c r="B11089" s="186"/>
    </row>
    <row r="11090" spans="2:2" x14ac:dyDescent="0.2">
      <c r="B11090" s="186"/>
    </row>
    <row r="11091" spans="2:2" x14ac:dyDescent="0.2">
      <c r="B11091" s="186"/>
    </row>
    <row r="11092" spans="2:2" x14ac:dyDescent="0.2">
      <c r="B11092" s="186"/>
    </row>
    <row r="11093" spans="2:2" x14ac:dyDescent="0.2">
      <c r="B11093" s="186"/>
    </row>
    <row r="11094" spans="2:2" x14ac:dyDescent="0.2">
      <c r="B11094" s="186"/>
    </row>
    <row r="11095" spans="2:2" x14ac:dyDescent="0.2">
      <c r="B11095" s="186"/>
    </row>
    <row r="11096" spans="2:2" x14ac:dyDescent="0.2">
      <c r="B11096" s="186"/>
    </row>
    <row r="11097" spans="2:2" x14ac:dyDescent="0.2">
      <c r="B11097" s="186"/>
    </row>
    <row r="11098" spans="2:2" x14ac:dyDescent="0.2">
      <c r="B11098" s="186"/>
    </row>
    <row r="11099" spans="2:2" x14ac:dyDescent="0.2">
      <c r="B11099" s="186"/>
    </row>
    <row r="11100" spans="2:2" x14ac:dyDescent="0.2">
      <c r="B11100" s="186"/>
    </row>
    <row r="11101" spans="2:2" x14ac:dyDescent="0.2">
      <c r="B11101" s="186"/>
    </row>
    <row r="11102" spans="2:2" x14ac:dyDescent="0.2">
      <c r="B11102" s="186"/>
    </row>
    <row r="11103" spans="2:2" x14ac:dyDescent="0.2">
      <c r="B11103" s="186"/>
    </row>
    <row r="11104" spans="2:2" x14ac:dyDescent="0.2">
      <c r="B11104" s="186"/>
    </row>
    <row r="11105" spans="2:2" x14ac:dyDescent="0.2">
      <c r="B11105" s="186"/>
    </row>
    <row r="11106" spans="2:2" x14ac:dyDescent="0.2">
      <c r="B11106" s="186"/>
    </row>
    <row r="11107" spans="2:2" x14ac:dyDescent="0.2">
      <c r="B11107" s="186"/>
    </row>
    <row r="11108" spans="2:2" x14ac:dyDescent="0.2">
      <c r="B11108" s="186"/>
    </row>
    <row r="11109" spans="2:2" x14ac:dyDescent="0.2">
      <c r="B11109" s="186"/>
    </row>
    <row r="11110" spans="2:2" x14ac:dyDescent="0.2">
      <c r="B11110" s="186"/>
    </row>
    <row r="11111" spans="2:2" x14ac:dyDescent="0.2">
      <c r="B11111" s="186"/>
    </row>
    <row r="11112" spans="2:2" x14ac:dyDescent="0.2">
      <c r="B11112" s="186"/>
    </row>
    <row r="11113" spans="2:2" x14ac:dyDescent="0.2">
      <c r="B11113" s="186"/>
    </row>
    <row r="11114" spans="2:2" x14ac:dyDescent="0.2">
      <c r="B11114" s="186"/>
    </row>
    <row r="11115" spans="2:2" x14ac:dyDescent="0.2">
      <c r="B11115" s="186"/>
    </row>
    <row r="11116" spans="2:2" x14ac:dyDescent="0.2">
      <c r="B11116" s="186"/>
    </row>
    <row r="11117" spans="2:2" x14ac:dyDescent="0.2">
      <c r="B11117" s="186"/>
    </row>
    <row r="11118" spans="2:2" x14ac:dyDescent="0.2">
      <c r="B11118" s="186"/>
    </row>
    <row r="11119" spans="2:2" x14ac:dyDescent="0.2">
      <c r="B11119" s="186"/>
    </row>
    <row r="11120" spans="2:2" x14ac:dyDescent="0.2">
      <c r="B11120" s="186"/>
    </row>
    <row r="11121" spans="2:2" x14ac:dyDescent="0.2">
      <c r="B11121" s="186"/>
    </row>
    <row r="11122" spans="2:2" x14ac:dyDescent="0.2">
      <c r="B11122" s="186"/>
    </row>
    <row r="11123" spans="2:2" x14ac:dyDescent="0.2">
      <c r="B11123" s="186"/>
    </row>
    <row r="11124" spans="2:2" x14ac:dyDescent="0.2">
      <c r="B11124" s="186"/>
    </row>
    <row r="11125" spans="2:2" x14ac:dyDescent="0.2">
      <c r="B11125" s="186"/>
    </row>
    <row r="11126" spans="2:2" x14ac:dyDescent="0.2">
      <c r="B11126" s="186"/>
    </row>
    <row r="11127" spans="2:2" x14ac:dyDescent="0.2">
      <c r="B11127" s="186"/>
    </row>
    <row r="11128" spans="2:2" x14ac:dyDescent="0.2">
      <c r="B11128" s="186"/>
    </row>
    <row r="11129" spans="2:2" x14ac:dyDescent="0.2">
      <c r="B11129" s="186"/>
    </row>
    <row r="11130" spans="2:2" x14ac:dyDescent="0.2">
      <c r="B11130" s="186"/>
    </row>
    <row r="11131" spans="2:2" x14ac:dyDescent="0.2">
      <c r="B11131" s="186"/>
    </row>
    <row r="11132" spans="2:2" x14ac:dyDescent="0.2">
      <c r="B11132" s="186"/>
    </row>
    <row r="11133" spans="2:2" x14ac:dyDescent="0.2">
      <c r="B11133" s="186"/>
    </row>
    <row r="11134" spans="2:2" x14ac:dyDescent="0.2">
      <c r="B11134" s="186"/>
    </row>
    <row r="11135" spans="2:2" x14ac:dyDescent="0.2">
      <c r="B11135" s="186"/>
    </row>
    <row r="11136" spans="2:2" x14ac:dyDescent="0.2">
      <c r="B11136" s="186"/>
    </row>
    <row r="11137" spans="2:2" x14ac:dyDescent="0.2">
      <c r="B11137" s="186"/>
    </row>
    <row r="11138" spans="2:2" x14ac:dyDescent="0.2">
      <c r="B11138" s="186"/>
    </row>
    <row r="11139" spans="2:2" x14ac:dyDescent="0.2">
      <c r="B11139" s="186"/>
    </row>
    <row r="11140" spans="2:2" x14ac:dyDescent="0.2">
      <c r="B11140" s="186"/>
    </row>
    <row r="11141" spans="2:2" x14ac:dyDescent="0.2">
      <c r="B11141" s="186"/>
    </row>
    <row r="11142" spans="2:2" x14ac:dyDescent="0.2">
      <c r="B11142" s="186"/>
    </row>
    <row r="11143" spans="2:2" x14ac:dyDescent="0.2">
      <c r="B11143" s="186"/>
    </row>
    <row r="11144" spans="2:2" x14ac:dyDescent="0.2">
      <c r="B11144" s="186"/>
    </row>
    <row r="11145" spans="2:2" x14ac:dyDescent="0.2">
      <c r="B11145" s="186"/>
    </row>
    <row r="11146" spans="2:2" x14ac:dyDescent="0.2">
      <c r="B11146" s="186"/>
    </row>
    <row r="11147" spans="2:2" x14ac:dyDescent="0.2">
      <c r="B11147" s="186"/>
    </row>
    <row r="11148" spans="2:2" x14ac:dyDescent="0.2">
      <c r="B11148" s="186"/>
    </row>
    <row r="11149" spans="2:2" x14ac:dyDescent="0.2">
      <c r="B11149" s="186"/>
    </row>
    <row r="11150" spans="2:2" x14ac:dyDescent="0.2">
      <c r="B11150" s="186"/>
    </row>
    <row r="11151" spans="2:2" x14ac:dyDescent="0.2">
      <c r="B11151" s="186"/>
    </row>
    <row r="11152" spans="2:2" x14ac:dyDescent="0.2">
      <c r="B11152" s="186"/>
    </row>
    <row r="11153" spans="2:2" x14ac:dyDescent="0.2">
      <c r="B11153" s="186"/>
    </row>
    <row r="11154" spans="2:2" x14ac:dyDescent="0.2">
      <c r="B11154" s="186"/>
    </row>
    <row r="11155" spans="2:2" x14ac:dyDescent="0.2">
      <c r="B11155" s="186"/>
    </row>
    <row r="11156" spans="2:2" x14ac:dyDescent="0.2">
      <c r="B11156" s="186"/>
    </row>
    <row r="11157" spans="2:2" x14ac:dyDescent="0.2">
      <c r="B11157" s="186"/>
    </row>
    <row r="11158" spans="2:2" x14ac:dyDescent="0.2">
      <c r="B11158" s="186"/>
    </row>
    <row r="11159" spans="2:2" x14ac:dyDescent="0.2">
      <c r="B11159" s="186"/>
    </row>
    <row r="11160" spans="2:2" x14ac:dyDescent="0.2">
      <c r="B11160" s="186"/>
    </row>
    <row r="11161" spans="2:2" x14ac:dyDescent="0.2">
      <c r="B11161" s="186"/>
    </row>
    <row r="11162" spans="2:2" x14ac:dyDescent="0.2">
      <c r="B11162" s="186"/>
    </row>
    <row r="11163" spans="2:2" x14ac:dyDescent="0.2">
      <c r="B11163" s="186"/>
    </row>
    <row r="11164" spans="2:2" x14ac:dyDescent="0.2">
      <c r="B11164" s="186"/>
    </row>
    <row r="11165" spans="2:2" x14ac:dyDescent="0.2">
      <c r="B11165" s="186"/>
    </row>
    <row r="11166" spans="2:2" x14ac:dyDescent="0.2">
      <c r="B11166" s="186"/>
    </row>
    <row r="11167" spans="2:2" x14ac:dyDescent="0.2">
      <c r="B11167" s="186"/>
    </row>
    <row r="11168" spans="2:2" x14ac:dyDescent="0.2">
      <c r="B11168" s="186"/>
    </row>
    <row r="11169" spans="2:2" x14ac:dyDescent="0.2">
      <c r="B11169" s="186"/>
    </row>
    <row r="11170" spans="2:2" x14ac:dyDescent="0.2">
      <c r="B11170" s="186"/>
    </row>
    <row r="11171" spans="2:2" x14ac:dyDescent="0.2">
      <c r="B11171" s="186"/>
    </row>
    <row r="11172" spans="2:2" x14ac:dyDescent="0.2">
      <c r="B11172" s="186"/>
    </row>
    <row r="11173" spans="2:2" x14ac:dyDescent="0.2">
      <c r="B11173" s="186"/>
    </row>
    <row r="11174" spans="2:2" x14ac:dyDescent="0.2">
      <c r="B11174" s="186"/>
    </row>
    <row r="11175" spans="2:2" x14ac:dyDescent="0.2">
      <c r="B11175" s="186"/>
    </row>
    <row r="11176" spans="2:2" x14ac:dyDescent="0.2">
      <c r="B11176" s="186"/>
    </row>
    <row r="11177" spans="2:2" x14ac:dyDescent="0.2">
      <c r="B11177" s="186"/>
    </row>
    <row r="11178" spans="2:2" x14ac:dyDescent="0.2">
      <c r="B11178" s="186"/>
    </row>
    <row r="11179" spans="2:2" x14ac:dyDescent="0.2">
      <c r="B11179" s="186"/>
    </row>
    <row r="11180" spans="2:2" x14ac:dyDescent="0.2">
      <c r="B11180" s="186"/>
    </row>
    <row r="11181" spans="2:2" x14ac:dyDescent="0.2">
      <c r="B11181" s="186"/>
    </row>
    <row r="11182" spans="2:2" x14ac:dyDescent="0.2">
      <c r="B11182" s="186"/>
    </row>
    <row r="11183" spans="2:2" x14ac:dyDescent="0.2">
      <c r="B11183" s="186"/>
    </row>
    <row r="11184" spans="2:2" x14ac:dyDescent="0.2">
      <c r="B11184" s="186"/>
    </row>
    <row r="11185" spans="2:2" x14ac:dyDescent="0.2">
      <c r="B11185" s="186"/>
    </row>
    <row r="11186" spans="2:2" x14ac:dyDescent="0.2">
      <c r="B11186" s="186"/>
    </row>
    <row r="11187" spans="2:2" x14ac:dyDescent="0.2">
      <c r="B11187" s="186"/>
    </row>
    <row r="11188" spans="2:2" x14ac:dyDescent="0.2">
      <c r="B11188" s="186"/>
    </row>
    <row r="11189" spans="2:2" x14ac:dyDescent="0.2">
      <c r="B11189" s="186"/>
    </row>
    <row r="11190" spans="2:2" x14ac:dyDescent="0.2">
      <c r="B11190" s="186"/>
    </row>
    <row r="11191" spans="2:2" x14ac:dyDescent="0.2">
      <c r="B11191" s="186"/>
    </row>
    <row r="11192" spans="2:2" x14ac:dyDescent="0.2">
      <c r="B11192" s="186"/>
    </row>
    <row r="11193" spans="2:2" x14ac:dyDescent="0.2">
      <c r="B11193" s="186"/>
    </row>
    <row r="11194" spans="2:2" x14ac:dyDescent="0.2">
      <c r="B11194" s="186"/>
    </row>
    <row r="11195" spans="2:2" x14ac:dyDescent="0.2">
      <c r="B11195" s="186"/>
    </row>
    <row r="11196" spans="2:2" x14ac:dyDescent="0.2">
      <c r="B11196" s="186"/>
    </row>
    <row r="11197" spans="2:2" x14ac:dyDescent="0.2">
      <c r="B11197" s="186"/>
    </row>
    <row r="11198" spans="2:2" x14ac:dyDescent="0.2">
      <c r="B11198" s="186"/>
    </row>
    <row r="11199" spans="2:2" x14ac:dyDescent="0.2">
      <c r="B11199" s="186"/>
    </row>
    <row r="11200" spans="2:2" x14ac:dyDescent="0.2">
      <c r="B11200" s="186"/>
    </row>
    <row r="11201" spans="2:2" x14ac:dyDescent="0.2">
      <c r="B11201" s="186"/>
    </row>
    <row r="11202" spans="2:2" x14ac:dyDescent="0.2">
      <c r="B11202" s="186"/>
    </row>
    <row r="11203" spans="2:2" x14ac:dyDescent="0.2">
      <c r="B11203" s="186"/>
    </row>
    <row r="11204" spans="2:2" x14ac:dyDescent="0.2">
      <c r="B11204" s="186"/>
    </row>
    <row r="11205" spans="2:2" x14ac:dyDescent="0.2">
      <c r="B11205" s="186"/>
    </row>
    <row r="11206" spans="2:2" x14ac:dyDescent="0.2">
      <c r="B11206" s="186"/>
    </row>
    <row r="11207" spans="2:2" x14ac:dyDescent="0.2">
      <c r="B11207" s="186"/>
    </row>
    <row r="11208" spans="2:2" x14ac:dyDescent="0.2">
      <c r="B11208" s="186"/>
    </row>
    <row r="11209" spans="2:2" x14ac:dyDescent="0.2">
      <c r="B11209" s="186"/>
    </row>
    <row r="11210" spans="2:2" x14ac:dyDescent="0.2">
      <c r="B11210" s="186"/>
    </row>
    <row r="11211" spans="2:2" x14ac:dyDescent="0.2">
      <c r="B11211" s="186"/>
    </row>
    <row r="11212" spans="2:2" x14ac:dyDescent="0.2">
      <c r="B11212" s="186"/>
    </row>
    <row r="11213" spans="2:2" x14ac:dyDescent="0.2">
      <c r="B11213" s="186"/>
    </row>
    <row r="11214" spans="2:2" x14ac:dyDescent="0.2">
      <c r="B11214" s="186"/>
    </row>
    <row r="11215" spans="2:2" x14ac:dyDescent="0.2">
      <c r="B11215" s="186"/>
    </row>
    <row r="11216" spans="2:2" x14ac:dyDescent="0.2">
      <c r="B11216" s="186"/>
    </row>
    <row r="11217" spans="2:2" x14ac:dyDescent="0.2">
      <c r="B11217" s="186"/>
    </row>
    <row r="11218" spans="2:2" x14ac:dyDescent="0.2">
      <c r="B11218" s="186"/>
    </row>
    <row r="11219" spans="2:2" x14ac:dyDescent="0.2">
      <c r="B11219" s="186"/>
    </row>
    <row r="11220" spans="2:2" x14ac:dyDescent="0.2">
      <c r="B11220" s="186"/>
    </row>
    <row r="11221" spans="2:2" x14ac:dyDescent="0.2">
      <c r="B11221" s="186"/>
    </row>
    <row r="11222" spans="2:2" x14ac:dyDescent="0.2">
      <c r="B11222" s="186"/>
    </row>
    <row r="11223" spans="2:2" x14ac:dyDescent="0.2">
      <c r="B11223" s="186"/>
    </row>
    <row r="11224" spans="2:2" x14ac:dyDescent="0.2">
      <c r="B11224" s="186"/>
    </row>
    <row r="11225" spans="2:2" x14ac:dyDescent="0.2">
      <c r="B11225" s="186"/>
    </row>
    <row r="11226" spans="2:2" x14ac:dyDescent="0.2">
      <c r="B11226" s="186"/>
    </row>
    <row r="11227" spans="2:2" x14ac:dyDescent="0.2">
      <c r="B11227" s="186"/>
    </row>
    <row r="11228" spans="2:2" x14ac:dyDescent="0.2">
      <c r="B11228" s="186"/>
    </row>
    <row r="11229" spans="2:2" x14ac:dyDescent="0.2">
      <c r="B11229" s="186"/>
    </row>
    <row r="11230" spans="2:2" x14ac:dyDescent="0.2">
      <c r="B11230" s="186"/>
    </row>
    <row r="11231" spans="2:2" x14ac:dyDescent="0.2">
      <c r="B11231" s="186"/>
    </row>
    <row r="11232" spans="2:2" x14ac:dyDescent="0.2">
      <c r="B11232" s="186"/>
    </row>
    <row r="11233" spans="2:2" x14ac:dyDescent="0.2">
      <c r="B11233" s="186"/>
    </row>
    <row r="11234" spans="2:2" x14ac:dyDescent="0.2">
      <c r="B11234" s="186"/>
    </row>
    <row r="11235" spans="2:2" x14ac:dyDescent="0.2">
      <c r="B11235" s="186"/>
    </row>
    <row r="11236" spans="2:2" x14ac:dyDescent="0.2">
      <c r="B11236" s="186"/>
    </row>
    <row r="11237" spans="2:2" x14ac:dyDescent="0.2">
      <c r="B11237" s="186"/>
    </row>
    <row r="11238" spans="2:2" x14ac:dyDescent="0.2">
      <c r="B11238" s="186"/>
    </row>
    <row r="11239" spans="2:2" x14ac:dyDescent="0.2">
      <c r="B11239" s="186"/>
    </row>
    <row r="11240" spans="2:2" x14ac:dyDescent="0.2">
      <c r="B11240" s="186"/>
    </row>
    <row r="11241" spans="2:2" x14ac:dyDescent="0.2">
      <c r="B11241" s="186"/>
    </row>
    <row r="11242" spans="2:2" x14ac:dyDescent="0.2">
      <c r="B11242" s="186"/>
    </row>
    <row r="11243" spans="2:2" x14ac:dyDescent="0.2">
      <c r="B11243" s="186"/>
    </row>
    <row r="11244" spans="2:2" x14ac:dyDescent="0.2">
      <c r="B11244" s="186"/>
    </row>
    <row r="11245" spans="2:2" x14ac:dyDescent="0.2">
      <c r="B11245" s="186"/>
    </row>
    <row r="11246" spans="2:2" x14ac:dyDescent="0.2">
      <c r="B11246" s="186"/>
    </row>
    <row r="11247" spans="2:2" x14ac:dyDescent="0.2">
      <c r="B11247" s="186"/>
    </row>
    <row r="11248" spans="2:2" x14ac:dyDescent="0.2">
      <c r="B11248" s="186"/>
    </row>
    <row r="11249" spans="2:2" x14ac:dyDescent="0.2">
      <c r="B11249" s="186"/>
    </row>
    <row r="11250" spans="2:2" x14ac:dyDescent="0.2">
      <c r="B11250" s="186"/>
    </row>
    <row r="11251" spans="2:2" x14ac:dyDescent="0.2">
      <c r="B11251" s="186"/>
    </row>
    <row r="11252" spans="2:2" x14ac:dyDescent="0.2">
      <c r="B11252" s="186"/>
    </row>
    <row r="11253" spans="2:2" x14ac:dyDescent="0.2">
      <c r="B11253" s="186"/>
    </row>
    <row r="11254" spans="2:2" x14ac:dyDescent="0.2">
      <c r="B11254" s="186"/>
    </row>
    <row r="11255" spans="2:2" x14ac:dyDescent="0.2">
      <c r="B11255" s="186"/>
    </row>
    <row r="11256" spans="2:2" x14ac:dyDescent="0.2">
      <c r="B11256" s="186"/>
    </row>
    <row r="11257" spans="2:2" x14ac:dyDescent="0.2">
      <c r="B11257" s="186"/>
    </row>
    <row r="11258" spans="2:2" x14ac:dyDescent="0.2">
      <c r="B11258" s="186"/>
    </row>
    <row r="11259" spans="2:2" x14ac:dyDescent="0.2">
      <c r="B11259" s="186"/>
    </row>
    <row r="11260" spans="2:2" x14ac:dyDescent="0.2">
      <c r="B11260" s="186"/>
    </row>
    <row r="11261" spans="2:2" x14ac:dyDescent="0.2">
      <c r="B11261" s="186"/>
    </row>
    <row r="11262" spans="2:2" x14ac:dyDescent="0.2">
      <c r="B11262" s="186"/>
    </row>
    <row r="11263" spans="2:2" x14ac:dyDescent="0.2">
      <c r="B11263" s="186"/>
    </row>
    <row r="11264" spans="2:2" x14ac:dyDescent="0.2">
      <c r="B11264" s="186"/>
    </row>
    <row r="11265" spans="2:2" x14ac:dyDescent="0.2">
      <c r="B11265" s="186"/>
    </row>
    <row r="11266" spans="2:2" x14ac:dyDescent="0.2">
      <c r="B11266" s="186"/>
    </row>
    <row r="11267" spans="2:2" x14ac:dyDescent="0.2">
      <c r="B11267" s="186"/>
    </row>
    <row r="11268" spans="2:2" x14ac:dyDescent="0.2">
      <c r="B11268" s="186"/>
    </row>
    <row r="11269" spans="2:2" x14ac:dyDescent="0.2">
      <c r="B11269" s="186"/>
    </row>
    <row r="11270" spans="2:2" x14ac:dyDescent="0.2">
      <c r="B11270" s="186"/>
    </row>
    <row r="11271" spans="2:2" x14ac:dyDescent="0.2">
      <c r="B11271" s="186"/>
    </row>
    <row r="11272" spans="2:2" x14ac:dyDescent="0.2">
      <c r="B11272" s="186"/>
    </row>
    <row r="11273" spans="2:2" x14ac:dyDescent="0.2">
      <c r="B11273" s="186"/>
    </row>
    <row r="11274" spans="2:2" x14ac:dyDescent="0.2">
      <c r="B11274" s="186"/>
    </row>
    <row r="11275" spans="2:2" x14ac:dyDescent="0.2">
      <c r="B11275" s="186"/>
    </row>
    <row r="11276" spans="2:2" x14ac:dyDescent="0.2">
      <c r="B11276" s="186"/>
    </row>
    <row r="11277" spans="2:2" x14ac:dyDescent="0.2">
      <c r="B11277" s="186"/>
    </row>
    <row r="11278" spans="2:2" x14ac:dyDescent="0.2">
      <c r="B11278" s="186"/>
    </row>
    <row r="11279" spans="2:2" x14ac:dyDescent="0.2">
      <c r="B11279" s="186"/>
    </row>
    <row r="11280" spans="2:2" x14ac:dyDescent="0.2">
      <c r="B11280" s="186"/>
    </row>
    <row r="11281" spans="2:2" x14ac:dyDescent="0.2">
      <c r="B11281" s="186"/>
    </row>
    <row r="11282" spans="2:2" x14ac:dyDescent="0.2">
      <c r="B11282" s="186"/>
    </row>
    <row r="11283" spans="2:2" x14ac:dyDescent="0.2">
      <c r="B11283" s="186"/>
    </row>
    <row r="11284" spans="2:2" x14ac:dyDescent="0.2">
      <c r="B11284" s="186"/>
    </row>
    <row r="11285" spans="2:2" x14ac:dyDescent="0.2">
      <c r="B11285" s="186"/>
    </row>
    <row r="11286" spans="2:2" x14ac:dyDescent="0.2">
      <c r="B11286" s="186"/>
    </row>
    <row r="11287" spans="2:2" x14ac:dyDescent="0.2">
      <c r="B11287" s="186"/>
    </row>
    <row r="11288" spans="2:2" x14ac:dyDescent="0.2">
      <c r="B11288" s="186"/>
    </row>
    <row r="11289" spans="2:2" x14ac:dyDescent="0.2">
      <c r="B11289" s="186"/>
    </row>
    <row r="11290" spans="2:2" x14ac:dyDescent="0.2">
      <c r="B11290" s="186"/>
    </row>
    <row r="11291" spans="2:2" x14ac:dyDescent="0.2">
      <c r="B11291" s="186"/>
    </row>
    <row r="11292" spans="2:2" x14ac:dyDescent="0.2">
      <c r="B11292" s="186"/>
    </row>
    <row r="11293" spans="2:2" x14ac:dyDescent="0.2">
      <c r="B11293" s="186"/>
    </row>
    <row r="11294" spans="2:2" x14ac:dyDescent="0.2">
      <c r="B11294" s="186"/>
    </row>
    <row r="11295" spans="2:2" x14ac:dyDescent="0.2">
      <c r="B11295" s="186"/>
    </row>
    <row r="11296" spans="2:2" x14ac:dyDescent="0.2">
      <c r="B11296" s="186"/>
    </row>
    <row r="11297" spans="2:2" x14ac:dyDescent="0.2">
      <c r="B11297" s="186"/>
    </row>
    <row r="11298" spans="2:2" x14ac:dyDescent="0.2">
      <c r="B11298" s="186"/>
    </row>
    <row r="11299" spans="2:2" x14ac:dyDescent="0.2">
      <c r="B11299" s="186"/>
    </row>
    <row r="11300" spans="2:2" x14ac:dyDescent="0.2">
      <c r="B11300" s="186"/>
    </row>
    <row r="11301" spans="2:2" x14ac:dyDescent="0.2">
      <c r="B11301" s="186"/>
    </row>
    <row r="11302" spans="2:2" x14ac:dyDescent="0.2">
      <c r="B11302" s="186"/>
    </row>
    <row r="11303" spans="2:2" x14ac:dyDescent="0.2">
      <c r="B11303" s="186"/>
    </row>
    <row r="11304" spans="2:2" x14ac:dyDescent="0.2">
      <c r="B11304" s="186"/>
    </row>
    <row r="11305" spans="2:2" x14ac:dyDescent="0.2">
      <c r="B11305" s="186"/>
    </row>
    <row r="11306" spans="2:2" x14ac:dyDescent="0.2">
      <c r="B11306" s="186"/>
    </row>
    <row r="11307" spans="2:2" x14ac:dyDescent="0.2">
      <c r="B11307" s="186"/>
    </row>
    <row r="11308" spans="2:2" x14ac:dyDescent="0.2">
      <c r="B11308" s="186"/>
    </row>
    <row r="11309" spans="2:2" x14ac:dyDescent="0.2">
      <c r="B11309" s="186"/>
    </row>
    <row r="11310" spans="2:2" x14ac:dyDescent="0.2">
      <c r="B11310" s="186"/>
    </row>
    <row r="11311" spans="2:2" x14ac:dyDescent="0.2">
      <c r="B11311" s="186"/>
    </row>
    <row r="11312" spans="2:2" x14ac:dyDescent="0.2">
      <c r="B11312" s="186"/>
    </row>
    <row r="11313" spans="2:2" x14ac:dyDescent="0.2">
      <c r="B11313" s="186"/>
    </row>
    <row r="11314" spans="2:2" x14ac:dyDescent="0.2">
      <c r="B11314" s="186"/>
    </row>
    <row r="11315" spans="2:2" x14ac:dyDescent="0.2">
      <c r="B11315" s="186"/>
    </row>
    <row r="11316" spans="2:2" x14ac:dyDescent="0.2">
      <c r="B11316" s="186"/>
    </row>
    <row r="11317" spans="2:2" x14ac:dyDescent="0.2">
      <c r="B11317" s="186"/>
    </row>
    <row r="11318" spans="2:2" x14ac:dyDescent="0.2">
      <c r="B11318" s="186"/>
    </row>
    <row r="11319" spans="2:2" x14ac:dyDescent="0.2">
      <c r="B11319" s="186"/>
    </row>
    <row r="11320" spans="2:2" x14ac:dyDescent="0.2">
      <c r="B11320" s="186"/>
    </row>
    <row r="11321" spans="2:2" x14ac:dyDescent="0.2">
      <c r="B11321" s="186"/>
    </row>
    <row r="11322" spans="2:2" x14ac:dyDescent="0.2">
      <c r="B11322" s="186"/>
    </row>
    <row r="11323" spans="2:2" x14ac:dyDescent="0.2">
      <c r="B11323" s="186"/>
    </row>
    <row r="11324" spans="2:2" x14ac:dyDescent="0.2">
      <c r="B11324" s="186"/>
    </row>
    <row r="11325" spans="2:2" x14ac:dyDescent="0.2">
      <c r="B11325" s="186"/>
    </row>
    <row r="11326" spans="2:2" x14ac:dyDescent="0.2">
      <c r="B11326" s="186"/>
    </row>
    <row r="11327" spans="2:2" x14ac:dyDescent="0.2">
      <c r="B11327" s="186"/>
    </row>
    <row r="11328" spans="2:2" x14ac:dyDescent="0.2">
      <c r="B11328" s="186"/>
    </row>
    <row r="11329" spans="2:2" x14ac:dyDescent="0.2">
      <c r="B11329" s="186"/>
    </row>
    <row r="11330" spans="2:2" x14ac:dyDescent="0.2">
      <c r="B11330" s="186"/>
    </row>
    <row r="11331" spans="2:2" x14ac:dyDescent="0.2">
      <c r="B11331" s="186"/>
    </row>
    <row r="11332" spans="2:2" x14ac:dyDescent="0.2">
      <c r="B11332" s="186"/>
    </row>
    <row r="11333" spans="2:2" x14ac:dyDescent="0.2">
      <c r="B11333" s="186"/>
    </row>
    <row r="11334" spans="2:2" x14ac:dyDescent="0.2">
      <c r="B11334" s="186"/>
    </row>
    <row r="11335" spans="2:2" x14ac:dyDescent="0.2">
      <c r="B11335" s="186"/>
    </row>
    <row r="11336" spans="2:2" x14ac:dyDescent="0.2">
      <c r="B11336" s="186"/>
    </row>
    <row r="11337" spans="2:2" x14ac:dyDescent="0.2">
      <c r="B11337" s="186"/>
    </row>
    <row r="11338" spans="2:2" x14ac:dyDescent="0.2">
      <c r="B11338" s="186"/>
    </row>
    <row r="11339" spans="2:2" x14ac:dyDescent="0.2">
      <c r="B11339" s="186"/>
    </row>
    <row r="11340" spans="2:2" x14ac:dyDescent="0.2">
      <c r="B11340" s="186"/>
    </row>
    <row r="11341" spans="2:2" x14ac:dyDescent="0.2">
      <c r="B11341" s="186"/>
    </row>
    <row r="11342" spans="2:2" x14ac:dyDescent="0.2">
      <c r="B11342" s="186"/>
    </row>
    <row r="11343" spans="2:2" x14ac:dyDescent="0.2">
      <c r="B11343" s="186"/>
    </row>
    <row r="11344" spans="2:2" x14ac:dyDescent="0.2">
      <c r="B11344" s="186"/>
    </row>
    <row r="11345" spans="2:2" x14ac:dyDescent="0.2">
      <c r="B11345" s="186"/>
    </row>
    <row r="11346" spans="2:2" x14ac:dyDescent="0.2">
      <c r="B11346" s="186"/>
    </row>
    <row r="11347" spans="2:2" x14ac:dyDescent="0.2">
      <c r="B11347" s="186"/>
    </row>
    <row r="11348" spans="2:2" x14ac:dyDescent="0.2">
      <c r="B11348" s="186"/>
    </row>
    <row r="11349" spans="2:2" x14ac:dyDescent="0.2">
      <c r="B11349" s="186"/>
    </row>
    <row r="11350" spans="2:2" x14ac:dyDescent="0.2">
      <c r="B11350" s="186"/>
    </row>
    <row r="11351" spans="2:2" x14ac:dyDescent="0.2">
      <c r="B11351" s="186"/>
    </row>
    <row r="11352" spans="2:2" x14ac:dyDescent="0.2">
      <c r="B11352" s="186"/>
    </row>
    <row r="11353" spans="2:2" x14ac:dyDescent="0.2">
      <c r="B11353" s="186"/>
    </row>
    <row r="11354" spans="2:2" x14ac:dyDescent="0.2">
      <c r="B11354" s="186"/>
    </row>
    <row r="11355" spans="2:2" x14ac:dyDescent="0.2">
      <c r="B11355" s="186"/>
    </row>
    <row r="11356" spans="2:2" x14ac:dyDescent="0.2">
      <c r="B11356" s="186"/>
    </row>
    <row r="11357" spans="2:2" x14ac:dyDescent="0.2">
      <c r="B11357" s="186"/>
    </row>
    <row r="11358" spans="2:2" x14ac:dyDescent="0.2">
      <c r="B11358" s="186"/>
    </row>
    <row r="11359" spans="2:2" x14ac:dyDescent="0.2">
      <c r="B11359" s="186"/>
    </row>
    <row r="11360" spans="2:2" x14ac:dyDescent="0.2">
      <c r="B11360" s="186"/>
    </row>
    <row r="11361" spans="2:2" x14ac:dyDescent="0.2">
      <c r="B11361" s="186"/>
    </row>
    <row r="11362" spans="2:2" x14ac:dyDescent="0.2">
      <c r="B11362" s="186"/>
    </row>
    <row r="11363" spans="2:2" x14ac:dyDescent="0.2">
      <c r="B11363" s="186"/>
    </row>
    <row r="11364" spans="2:2" x14ac:dyDescent="0.2">
      <c r="B11364" s="186"/>
    </row>
    <row r="11365" spans="2:2" x14ac:dyDescent="0.2">
      <c r="B11365" s="186"/>
    </row>
    <row r="11366" spans="2:2" x14ac:dyDescent="0.2">
      <c r="B11366" s="186"/>
    </row>
    <row r="11367" spans="2:2" x14ac:dyDescent="0.2">
      <c r="B11367" s="186"/>
    </row>
    <row r="11368" spans="2:2" x14ac:dyDescent="0.2">
      <c r="B11368" s="186"/>
    </row>
    <row r="11369" spans="2:2" x14ac:dyDescent="0.2">
      <c r="B11369" s="186"/>
    </row>
    <row r="11370" spans="2:2" x14ac:dyDescent="0.2">
      <c r="B11370" s="186"/>
    </row>
    <row r="11371" spans="2:2" x14ac:dyDescent="0.2">
      <c r="B11371" s="186"/>
    </row>
    <row r="11372" spans="2:2" x14ac:dyDescent="0.2">
      <c r="B11372" s="186"/>
    </row>
    <row r="11373" spans="2:2" x14ac:dyDescent="0.2">
      <c r="B11373" s="186"/>
    </row>
    <row r="11374" spans="2:2" x14ac:dyDescent="0.2">
      <c r="B11374" s="186"/>
    </row>
    <row r="11375" spans="2:2" x14ac:dyDescent="0.2">
      <c r="B11375" s="186"/>
    </row>
    <row r="11376" spans="2:2" x14ac:dyDescent="0.2">
      <c r="B11376" s="186"/>
    </row>
    <row r="11377" spans="2:2" x14ac:dyDescent="0.2">
      <c r="B11377" s="186"/>
    </row>
    <row r="11378" spans="2:2" x14ac:dyDescent="0.2">
      <c r="B11378" s="186"/>
    </row>
    <row r="11379" spans="2:2" x14ac:dyDescent="0.2">
      <c r="B11379" s="186"/>
    </row>
    <row r="11380" spans="2:2" x14ac:dyDescent="0.2">
      <c r="B11380" s="186"/>
    </row>
    <row r="11381" spans="2:2" x14ac:dyDescent="0.2">
      <c r="B11381" s="186"/>
    </row>
    <row r="11382" spans="2:2" x14ac:dyDescent="0.2">
      <c r="B11382" s="186"/>
    </row>
    <row r="11383" spans="2:2" x14ac:dyDescent="0.2">
      <c r="B11383" s="186"/>
    </row>
    <row r="11384" spans="2:2" x14ac:dyDescent="0.2">
      <c r="B11384" s="186"/>
    </row>
    <row r="11385" spans="2:2" x14ac:dyDescent="0.2">
      <c r="B11385" s="186"/>
    </row>
    <row r="11386" spans="2:2" x14ac:dyDescent="0.2">
      <c r="B11386" s="186"/>
    </row>
    <row r="11387" spans="2:2" x14ac:dyDescent="0.2">
      <c r="B11387" s="186"/>
    </row>
    <row r="11388" spans="2:2" x14ac:dyDescent="0.2">
      <c r="B11388" s="186"/>
    </row>
    <row r="11389" spans="2:2" x14ac:dyDescent="0.2">
      <c r="B11389" s="186"/>
    </row>
    <row r="11390" spans="2:2" x14ac:dyDescent="0.2">
      <c r="B11390" s="186"/>
    </row>
    <row r="11391" spans="2:2" x14ac:dyDescent="0.2">
      <c r="B11391" s="186"/>
    </row>
    <row r="11392" spans="2:2" x14ac:dyDescent="0.2">
      <c r="B11392" s="186"/>
    </row>
    <row r="11393" spans="2:2" x14ac:dyDescent="0.2">
      <c r="B11393" s="186"/>
    </row>
    <row r="11394" spans="2:2" x14ac:dyDescent="0.2">
      <c r="B11394" s="186"/>
    </row>
    <row r="11395" spans="2:2" x14ac:dyDescent="0.2">
      <c r="B11395" s="186"/>
    </row>
    <row r="11396" spans="2:2" x14ac:dyDescent="0.2">
      <c r="B11396" s="186"/>
    </row>
    <row r="11397" spans="2:2" x14ac:dyDescent="0.2">
      <c r="B11397" s="186"/>
    </row>
    <row r="11398" spans="2:2" x14ac:dyDescent="0.2">
      <c r="B11398" s="186"/>
    </row>
    <row r="11399" spans="2:2" x14ac:dyDescent="0.2">
      <c r="B11399" s="186"/>
    </row>
    <row r="11400" spans="2:2" x14ac:dyDescent="0.2">
      <c r="B11400" s="186"/>
    </row>
    <row r="11401" spans="2:2" x14ac:dyDescent="0.2">
      <c r="B11401" s="186"/>
    </row>
    <row r="11402" spans="2:2" x14ac:dyDescent="0.2">
      <c r="B11402" s="186"/>
    </row>
    <row r="11403" spans="2:2" x14ac:dyDescent="0.2">
      <c r="B11403" s="186"/>
    </row>
    <row r="11404" spans="2:2" x14ac:dyDescent="0.2">
      <c r="B11404" s="186"/>
    </row>
    <row r="11405" spans="2:2" x14ac:dyDescent="0.2">
      <c r="B11405" s="186"/>
    </row>
    <row r="11406" spans="2:2" x14ac:dyDescent="0.2">
      <c r="B11406" s="186"/>
    </row>
    <row r="11407" spans="2:2" x14ac:dyDescent="0.2">
      <c r="B11407" s="186"/>
    </row>
    <row r="11408" spans="2:2" x14ac:dyDescent="0.2">
      <c r="B11408" s="186"/>
    </row>
    <row r="11409" spans="2:2" x14ac:dyDescent="0.2">
      <c r="B11409" s="186"/>
    </row>
    <row r="11410" spans="2:2" x14ac:dyDescent="0.2">
      <c r="B11410" s="186"/>
    </row>
    <row r="11411" spans="2:2" x14ac:dyDescent="0.2">
      <c r="B11411" s="186"/>
    </row>
    <row r="11412" spans="2:2" x14ac:dyDescent="0.2">
      <c r="B11412" s="186"/>
    </row>
    <row r="11413" spans="2:2" x14ac:dyDescent="0.2">
      <c r="B11413" s="186"/>
    </row>
    <row r="11414" spans="2:2" x14ac:dyDescent="0.2">
      <c r="B11414" s="186"/>
    </row>
    <row r="11415" spans="2:2" x14ac:dyDescent="0.2">
      <c r="B11415" s="186"/>
    </row>
    <row r="11416" spans="2:2" x14ac:dyDescent="0.2">
      <c r="B11416" s="186"/>
    </row>
    <row r="11417" spans="2:2" x14ac:dyDescent="0.2">
      <c r="B11417" s="186"/>
    </row>
    <row r="11418" spans="2:2" x14ac:dyDescent="0.2">
      <c r="B11418" s="186"/>
    </row>
    <row r="11419" spans="2:2" x14ac:dyDescent="0.2">
      <c r="B11419" s="186"/>
    </row>
    <row r="11420" spans="2:2" x14ac:dyDescent="0.2">
      <c r="B11420" s="186"/>
    </row>
    <row r="11421" spans="2:2" x14ac:dyDescent="0.2">
      <c r="B11421" s="186"/>
    </row>
    <row r="11422" spans="2:2" x14ac:dyDescent="0.2">
      <c r="B11422" s="186"/>
    </row>
    <row r="11423" spans="2:2" x14ac:dyDescent="0.2">
      <c r="B11423" s="186"/>
    </row>
    <row r="11424" spans="2:2" x14ac:dyDescent="0.2">
      <c r="B11424" s="186"/>
    </row>
    <row r="11425" spans="2:2" x14ac:dyDescent="0.2">
      <c r="B11425" s="186"/>
    </row>
    <row r="11426" spans="2:2" x14ac:dyDescent="0.2">
      <c r="B11426" s="186"/>
    </row>
    <row r="11427" spans="2:2" x14ac:dyDescent="0.2">
      <c r="B11427" s="186"/>
    </row>
    <row r="11428" spans="2:2" x14ac:dyDescent="0.2">
      <c r="B11428" s="186"/>
    </row>
    <row r="11429" spans="2:2" x14ac:dyDescent="0.2">
      <c r="B11429" s="186"/>
    </row>
    <row r="11430" spans="2:2" x14ac:dyDescent="0.2">
      <c r="B11430" s="186"/>
    </row>
    <row r="11431" spans="2:2" x14ac:dyDescent="0.2">
      <c r="B11431" s="186"/>
    </row>
    <row r="11432" spans="2:2" x14ac:dyDescent="0.2">
      <c r="B11432" s="186"/>
    </row>
    <row r="11433" spans="2:2" x14ac:dyDescent="0.2">
      <c r="B11433" s="186"/>
    </row>
    <row r="11434" spans="2:2" x14ac:dyDescent="0.2">
      <c r="B11434" s="186"/>
    </row>
    <row r="11435" spans="2:2" x14ac:dyDescent="0.2">
      <c r="B11435" s="186"/>
    </row>
    <row r="11436" spans="2:2" x14ac:dyDescent="0.2">
      <c r="B11436" s="186"/>
    </row>
    <row r="11437" spans="2:2" x14ac:dyDescent="0.2">
      <c r="B11437" s="186"/>
    </row>
    <row r="11438" spans="2:2" x14ac:dyDescent="0.2">
      <c r="B11438" s="186"/>
    </row>
    <row r="11439" spans="2:2" x14ac:dyDescent="0.2">
      <c r="B11439" s="186"/>
    </row>
    <row r="11440" spans="2:2" x14ac:dyDescent="0.2">
      <c r="B11440" s="186"/>
    </row>
    <row r="11441" spans="2:2" x14ac:dyDescent="0.2">
      <c r="B11441" s="186"/>
    </row>
    <row r="11442" spans="2:2" x14ac:dyDescent="0.2">
      <c r="B11442" s="186"/>
    </row>
    <row r="11443" spans="2:2" x14ac:dyDescent="0.2">
      <c r="B11443" s="186"/>
    </row>
    <row r="11444" spans="2:2" x14ac:dyDescent="0.2">
      <c r="B11444" s="186"/>
    </row>
    <row r="11445" spans="2:2" x14ac:dyDescent="0.2">
      <c r="B11445" s="186"/>
    </row>
    <row r="11446" spans="2:2" x14ac:dyDescent="0.2">
      <c r="B11446" s="186"/>
    </row>
    <row r="11447" spans="2:2" x14ac:dyDescent="0.2">
      <c r="B11447" s="186"/>
    </row>
    <row r="11448" spans="2:2" x14ac:dyDescent="0.2">
      <c r="B11448" s="186"/>
    </row>
    <row r="11449" spans="2:2" x14ac:dyDescent="0.2">
      <c r="B11449" s="186"/>
    </row>
    <row r="11450" spans="2:2" x14ac:dyDescent="0.2">
      <c r="B11450" s="186"/>
    </row>
    <row r="11451" spans="2:2" x14ac:dyDescent="0.2">
      <c r="B11451" s="186"/>
    </row>
    <row r="11452" spans="2:2" x14ac:dyDescent="0.2">
      <c r="B11452" s="186"/>
    </row>
    <row r="11453" spans="2:2" x14ac:dyDescent="0.2">
      <c r="B11453" s="186"/>
    </row>
    <row r="11454" spans="2:2" x14ac:dyDescent="0.2">
      <c r="B11454" s="186"/>
    </row>
    <row r="11455" spans="2:2" x14ac:dyDescent="0.2">
      <c r="B11455" s="186"/>
    </row>
    <row r="11456" spans="2:2" x14ac:dyDescent="0.2">
      <c r="B11456" s="186"/>
    </row>
    <row r="11457" spans="2:2" x14ac:dyDescent="0.2">
      <c r="B11457" s="186"/>
    </row>
    <row r="11458" spans="2:2" x14ac:dyDescent="0.2">
      <c r="B11458" s="186"/>
    </row>
    <row r="11459" spans="2:2" x14ac:dyDescent="0.2">
      <c r="B11459" s="186"/>
    </row>
    <row r="11460" spans="2:2" x14ac:dyDescent="0.2">
      <c r="B11460" s="186"/>
    </row>
    <row r="11461" spans="2:2" x14ac:dyDescent="0.2">
      <c r="B11461" s="186"/>
    </row>
    <row r="11462" spans="2:2" x14ac:dyDescent="0.2">
      <c r="B11462" s="186"/>
    </row>
    <row r="11463" spans="2:2" x14ac:dyDescent="0.2">
      <c r="B11463" s="186"/>
    </row>
    <row r="11464" spans="2:2" x14ac:dyDescent="0.2">
      <c r="B11464" s="186"/>
    </row>
    <row r="11465" spans="2:2" x14ac:dyDescent="0.2">
      <c r="B11465" s="186"/>
    </row>
    <row r="11466" spans="2:2" x14ac:dyDescent="0.2">
      <c r="B11466" s="186"/>
    </row>
    <row r="11467" spans="2:2" x14ac:dyDescent="0.2">
      <c r="B11467" s="186"/>
    </row>
    <row r="11468" spans="2:2" x14ac:dyDescent="0.2">
      <c r="B11468" s="186"/>
    </row>
    <row r="11469" spans="2:2" x14ac:dyDescent="0.2">
      <c r="B11469" s="186"/>
    </row>
    <row r="11470" spans="2:2" x14ac:dyDescent="0.2">
      <c r="B11470" s="186"/>
    </row>
    <row r="11471" spans="2:2" x14ac:dyDescent="0.2">
      <c r="B11471" s="186"/>
    </row>
    <row r="11472" spans="2:2" x14ac:dyDescent="0.2">
      <c r="B11472" s="186"/>
    </row>
    <row r="11473" spans="2:2" x14ac:dyDescent="0.2">
      <c r="B11473" s="186"/>
    </row>
    <row r="11474" spans="2:2" x14ac:dyDescent="0.2">
      <c r="B11474" s="186"/>
    </row>
    <row r="11475" spans="2:2" x14ac:dyDescent="0.2">
      <c r="B11475" s="186"/>
    </row>
    <row r="11476" spans="2:2" x14ac:dyDescent="0.2">
      <c r="B11476" s="186"/>
    </row>
    <row r="11477" spans="2:2" x14ac:dyDescent="0.2">
      <c r="B11477" s="186"/>
    </row>
    <row r="11478" spans="2:2" x14ac:dyDescent="0.2">
      <c r="B11478" s="186"/>
    </row>
    <row r="11479" spans="2:2" x14ac:dyDescent="0.2">
      <c r="B11479" s="186"/>
    </row>
    <row r="11480" spans="2:2" x14ac:dyDescent="0.2">
      <c r="B11480" s="186"/>
    </row>
    <row r="11481" spans="2:2" x14ac:dyDescent="0.2">
      <c r="B11481" s="186"/>
    </row>
    <row r="11482" spans="2:2" x14ac:dyDescent="0.2">
      <c r="B11482" s="186"/>
    </row>
    <row r="11483" spans="2:2" x14ac:dyDescent="0.2">
      <c r="B11483" s="186"/>
    </row>
    <row r="11484" spans="2:2" x14ac:dyDescent="0.2">
      <c r="B11484" s="186"/>
    </row>
    <row r="11485" spans="2:2" x14ac:dyDescent="0.2">
      <c r="B11485" s="186"/>
    </row>
    <row r="11486" spans="2:2" x14ac:dyDescent="0.2">
      <c r="B11486" s="186"/>
    </row>
    <row r="11487" spans="2:2" x14ac:dyDescent="0.2">
      <c r="B11487" s="186"/>
    </row>
    <row r="11488" spans="2:2" x14ac:dyDescent="0.2">
      <c r="B11488" s="186"/>
    </row>
    <row r="11489" spans="2:2" x14ac:dyDescent="0.2">
      <c r="B11489" s="186"/>
    </row>
    <row r="11490" spans="2:2" x14ac:dyDescent="0.2">
      <c r="B11490" s="186"/>
    </row>
    <row r="11491" spans="2:2" x14ac:dyDescent="0.2">
      <c r="B11491" s="186"/>
    </row>
    <row r="11492" spans="2:2" x14ac:dyDescent="0.2">
      <c r="B11492" s="186"/>
    </row>
    <row r="11493" spans="2:2" x14ac:dyDescent="0.2">
      <c r="B11493" s="186"/>
    </row>
    <row r="11494" spans="2:2" x14ac:dyDescent="0.2">
      <c r="B11494" s="186"/>
    </row>
    <row r="11495" spans="2:2" x14ac:dyDescent="0.2">
      <c r="B11495" s="186"/>
    </row>
    <row r="11496" spans="2:2" x14ac:dyDescent="0.2">
      <c r="B11496" s="186"/>
    </row>
    <row r="11497" spans="2:2" x14ac:dyDescent="0.2">
      <c r="B11497" s="186"/>
    </row>
    <row r="11498" spans="2:2" x14ac:dyDescent="0.2">
      <c r="B11498" s="186"/>
    </row>
    <row r="11499" spans="2:2" x14ac:dyDescent="0.2">
      <c r="B11499" s="186"/>
    </row>
    <row r="11500" spans="2:2" x14ac:dyDescent="0.2">
      <c r="B11500" s="186"/>
    </row>
    <row r="11501" spans="2:2" x14ac:dyDescent="0.2">
      <c r="B11501" s="186"/>
    </row>
    <row r="11502" spans="2:2" x14ac:dyDescent="0.2">
      <c r="B11502" s="186"/>
    </row>
    <row r="11503" spans="2:2" x14ac:dyDescent="0.2">
      <c r="B11503" s="186"/>
    </row>
    <row r="11504" spans="2:2" x14ac:dyDescent="0.2">
      <c r="B11504" s="186"/>
    </row>
    <row r="11505" spans="2:2" x14ac:dyDescent="0.2">
      <c r="B11505" s="186"/>
    </row>
    <row r="11506" spans="2:2" x14ac:dyDescent="0.2">
      <c r="B11506" s="186"/>
    </row>
    <row r="11507" spans="2:2" x14ac:dyDescent="0.2">
      <c r="B11507" s="186"/>
    </row>
    <row r="11508" spans="2:2" x14ac:dyDescent="0.2">
      <c r="B11508" s="186"/>
    </row>
    <row r="11509" spans="2:2" x14ac:dyDescent="0.2">
      <c r="B11509" s="186"/>
    </row>
    <row r="11510" spans="2:2" x14ac:dyDescent="0.2">
      <c r="B11510" s="186"/>
    </row>
    <row r="11511" spans="2:2" x14ac:dyDescent="0.2">
      <c r="B11511" s="186"/>
    </row>
    <row r="11512" spans="2:2" x14ac:dyDescent="0.2">
      <c r="B11512" s="186"/>
    </row>
    <row r="11513" spans="2:2" x14ac:dyDescent="0.2">
      <c r="B11513" s="186"/>
    </row>
    <row r="11514" spans="2:2" x14ac:dyDescent="0.2">
      <c r="B11514" s="186"/>
    </row>
    <row r="11515" spans="2:2" x14ac:dyDescent="0.2">
      <c r="B11515" s="186"/>
    </row>
    <row r="11516" spans="2:2" x14ac:dyDescent="0.2">
      <c r="B11516" s="186"/>
    </row>
    <row r="11517" spans="2:2" x14ac:dyDescent="0.2">
      <c r="B11517" s="186"/>
    </row>
    <row r="11518" spans="2:2" x14ac:dyDescent="0.2">
      <c r="B11518" s="186"/>
    </row>
    <row r="11519" spans="2:2" x14ac:dyDescent="0.2">
      <c r="B11519" s="186"/>
    </row>
    <row r="11520" spans="2:2" x14ac:dyDescent="0.2">
      <c r="B11520" s="186"/>
    </row>
    <row r="11521" spans="2:2" x14ac:dyDescent="0.2">
      <c r="B11521" s="186"/>
    </row>
    <row r="11522" spans="2:2" x14ac:dyDescent="0.2">
      <c r="B11522" s="186"/>
    </row>
    <row r="11523" spans="2:2" x14ac:dyDescent="0.2">
      <c r="B11523" s="186"/>
    </row>
    <row r="11524" spans="2:2" x14ac:dyDescent="0.2">
      <c r="B11524" s="186"/>
    </row>
    <row r="11525" spans="2:2" x14ac:dyDescent="0.2">
      <c r="B11525" s="186"/>
    </row>
    <row r="11526" spans="2:2" x14ac:dyDescent="0.2">
      <c r="B11526" s="186"/>
    </row>
    <row r="11527" spans="2:2" x14ac:dyDescent="0.2">
      <c r="B11527" s="186"/>
    </row>
    <row r="11528" spans="2:2" x14ac:dyDescent="0.2">
      <c r="B11528" s="186"/>
    </row>
    <row r="11529" spans="2:2" x14ac:dyDescent="0.2">
      <c r="B11529" s="186"/>
    </row>
    <row r="11530" spans="2:2" x14ac:dyDescent="0.2">
      <c r="B11530" s="186"/>
    </row>
    <row r="11531" spans="2:2" x14ac:dyDescent="0.2">
      <c r="B11531" s="186"/>
    </row>
    <row r="11532" spans="2:2" x14ac:dyDescent="0.2">
      <c r="B11532" s="186"/>
    </row>
    <row r="11533" spans="2:2" x14ac:dyDescent="0.2">
      <c r="B11533" s="186"/>
    </row>
    <row r="11534" spans="2:2" x14ac:dyDescent="0.2">
      <c r="B11534" s="186"/>
    </row>
    <row r="11535" spans="2:2" x14ac:dyDescent="0.2">
      <c r="B11535" s="186"/>
    </row>
    <row r="11536" spans="2:2" x14ac:dyDescent="0.2">
      <c r="B11536" s="186"/>
    </row>
    <row r="11537" spans="2:2" x14ac:dyDescent="0.2">
      <c r="B11537" s="186"/>
    </row>
    <row r="11538" spans="2:2" x14ac:dyDescent="0.2">
      <c r="B11538" s="186"/>
    </row>
    <row r="11539" spans="2:2" x14ac:dyDescent="0.2">
      <c r="B11539" s="186"/>
    </row>
    <row r="11540" spans="2:2" x14ac:dyDescent="0.2">
      <c r="B11540" s="186"/>
    </row>
    <row r="11541" spans="2:2" x14ac:dyDescent="0.2">
      <c r="B11541" s="186"/>
    </row>
    <row r="11542" spans="2:2" x14ac:dyDescent="0.2">
      <c r="B11542" s="186"/>
    </row>
    <row r="11543" spans="2:2" x14ac:dyDescent="0.2">
      <c r="B11543" s="186"/>
    </row>
    <row r="11544" spans="2:2" x14ac:dyDescent="0.2">
      <c r="B11544" s="186"/>
    </row>
    <row r="11545" spans="2:2" x14ac:dyDescent="0.2">
      <c r="B11545" s="186"/>
    </row>
    <row r="11546" spans="2:2" x14ac:dyDescent="0.2">
      <c r="B11546" s="186"/>
    </row>
    <row r="11547" spans="2:2" x14ac:dyDescent="0.2">
      <c r="B11547" s="186"/>
    </row>
    <row r="11548" spans="2:2" x14ac:dyDescent="0.2">
      <c r="B11548" s="186"/>
    </row>
    <row r="11549" spans="2:2" x14ac:dyDescent="0.2">
      <c r="B11549" s="186"/>
    </row>
    <row r="11550" spans="2:2" x14ac:dyDescent="0.2">
      <c r="B11550" s="186"/>
    </row>
    <row r="11551" spans="2:2" x14ac:dyDescent="0.2">
      <c r="B11551" s="186"/>
    </row>
    <row r="11552" spans="2:2" x14ac:dyDescent="0.2">
      <c r="B11552" s="186"/>
    </row>
    <row r="11553" spans="2:2" x14ac:dyDescent="0.2">
      <c r="B11553" s="186"/>
    </row>
    <row r="11554" spans="2:2" x14ac:dyDescent="0.2">
      <c r="B11554" s="186"/>
    </row>
    <row r="11555" spans="2:2" x14ac:dyDescent="0.2">
      <c r="B11555" s="186"/>
    </row>
    <row r="11556" spans="2:2" x14ac:dyDescent="0.2">
      <c r="B11556" s="186"/>
    </row>
    <row r="11557" spans="2:2" x14ac:dyDescent="0.2">
      <c r="B11557" s="186"/>
    </row>
    <row r="11558" spans="2:2" x14ac:dyDescent="0.2">
      <c r="B11558" s="186"/>
    </row>
    <row r="11559" spans="2:2" x14ac:dyDescent="0.2">
      <c r="B11559" s="186"/>
    </row>
    <row r="11560" spans="2:2" x14ac:dyDescent="0.2">
      <c r="B11560" s="186"/>
    </row>
    <row r="11561" spans="2:2" x14ac:dyDescent="0.2">
      <c r="B11561" s="186"/>
    </row>
    <row r="11562" spans="2:2" x14ac:dyDescent="0.2">
      <c r="B11562" s="186"/>
    </row>
    <row r="11563" spans="2:2" x14ac:dyDescent="0.2">
      <c r="B11563" s="186"/>
    </row>
    <row r="11564" spans="2:2" x14ac:dyDescent="0.2">
      <c r="B11564" s="186"/>
    </row>
    <row r="11565" spans="2:2" x14ac:dyDescent="0.2">
      <c r="B11565" s="186"/>
    </row>
    <row r="11566" spans="2:2" x14ac:dyDescent="0.2">
      <c r="B11566" s="186"/>
    </row>
    <row r="11567" spans="2:2" x14ac:dyDescent="0.2">
      <c r="B11567" s="186"/>
    </row>
    <row r="11568" spans="2:2" x14ac:dyDescent="0.2">
      <c r="B11568" s="186"/>
    </row>
    <row r="11569" spans="2:2" x14ac:dyDescent="0.2">
      <c r="B11569" s="186"/>
    </row>
    <row r="11570" spans="2:2" x14ac:dyDescent="0.2">
      <c r="B11570" s="186"/>
    </row>
    <row r="11571" spans="2:2" x14ac:dyDescent="0.2">
      <c r="B11571" s="186"/>
    </row>
    <row r="11572" spans="2:2" x14ac:dyDescent="0.2">
      <c r="B11572" s="186"/>
    </row>
    <row r="11573" spans="2:2" x14ac:dyDescent="0.2">
      <c r="B11573" s="186"/>
    </row>
    <row r="11574" spans="2:2" x14ac:dyDescent="0.2">
      <c r="B11574" s="186"/>
    </row>
    <row r="11575" spans="2:2" x14ac:dyDescent="0.2">
      <c r="B11575" s="186"/>
    </row>
    <row r="11576" spans="2:2" x14ac:dyDescent="0.2">
      <c r="B11576" s="186"/>
    </row>
    <row r="11577" spans="2:2" x14ac:dyDescent="0.2">
      <c r="B11577" s="186"/>
    </row>
    <row r="11578" spans="2:2" x14ac:dyDescent="0.2">
      <c r="B11578" s="186"/>
    </row>
    <row r="11579" spans="2:2" x14ac:dyDescent="0.2">
      <c r="B11579" s="186"/>
    </row>
    <row r="11580" spans="2:2" x14ac:dyDescent="0.2">
      <c r="B11580" s="186"/>
    </row>
    <row r="11581" spans="2:2" x14ac:dyDescent="0.2">
      <c r="B11581" s="186"/>
    </row>
    <row r="11582" spans="2:2" x14ac:dyDescent="0.2">
      <c r="B11582" s="186"/>
    </row>
    <row r="11583" spans="2:2" x14ac:dyDescent="0.2">
      <c r="B11583" s="186"/>
    </row>
    <row r="11584" spans="2:2" x14ac:dyDescent="0.2">
      <c r="B11584" s="186"/>
    </row>
    <row r="11585" spans="2:2" x14ac:dyDescent="0.2">
      <c r="B11585" s="186"/>
    </row>
    <row r="11586" spans="2:2" x14ac:dyDescent="0.2">
      <c r="B11586" s="186"/>
    </row>
    <row r="11587" spans="2:2" x14ac:dyDescent="0.2">
      <c r="B11587" s="186"/>
    </row>
    <row r="11588" spans="2:2" x14ac:dyDescent="0.2">
      <c r="B11588" s="186"/>
    </row>
    <row r="11589" spans="2:2" x14ac:dyDescent="0.2">
      <c r="B11589" s="186"/>
    </row>
    <row r="11590" spans="2:2" x14ac:dyDescent="0.2">
      <c r="B11590" s="186"/>
    </row>
    <row r="11591" spans="2:2" x14ac:dyDescent="0.2">
      <c r="B11591" s="186"/>
    </row>
    <row r="11592" spans="2:2" x14ac:dyDescent="0.2">
      <c r="B11592" s="186"/>
    </row>
    <row r="11593" spans="2:2" x14ac:dyDescent="0.2">
      <c r="B11593" s="186"/>
    </row>
    <row r="11594" spans="2:2" x14ac:dyDescent="0.2">
      <c r="B11594" s="186"/>
    </row>
    <row r="11595" spans="2:2" x14ac:dyDescent="0.2">
      <c r="B11595" s="186"/>
    </row>
    <row r="11596" spans="2:2" x14ac:dyDescent="0.2">
      <c r="B11596" s="186"/>
    </row>
    <row r="11597" spans="2:2" x14ac:dyDescent="0.2">
      <c r="B11597" s="186"/>
    </row>
    <row r="11598" spans="2:2" x14ac:dyDescent="0.2">
      <c r="B11598" s="186"/>
    </row>
    <row r="11599" spans="2:2" x14ac:dyDescent="0.2">
      <c r="B11599" s="186"/>
    </row>
    <row r="11600" spans="2:2" x14ac:dyDescent="0.2">
      <c r="B11600" s="186"/>
    </row>
    <row r="11601" spans="2:2" x14ac:dyDescent="0.2">
      <c r="B11601" s="186"/>
    </row>
    <row r="11602" spans="2:2" x14ac:dyDescent="0.2">
      <c r="B11602" s="186"/>
    </row>
    <row r="11603" spans="2:2" x14ac:dyDescent="0.2">
      <c r="B11603" s="186"/>
    </row>
    <row r="11604" spans="2:2" x14ac:dyDescent="0.2">
      <c r="B11604" s="186"/>
    </row>
    <row r="11605" spans="2:2" x14ac:dyDescent="0.2">
      <c r="B11605" s="186"/>
    </row>
    <row r="11606" spans="2:2" x14ac:dyDescent="0.2">
      <c r="B11606" s="186"/>
    </row>
    <row r="11607" spans="2:2" x14ac:dyDescent="0.2">
      <c r="B11607" s="186"/>
    </row>
    <row r="11608" spans="2:2" x14ac:dyDescent="0.2">
      <c r="B11608" s="186"/>
    </row>
    <row r="11609" spans="2:2" x14ac:dyDescent="0.2">
      <c r="B11609" s="186"/>
    </row>
    <row r="11610" spans="2:2" x14ac:dyDescent="0.2">
      <c r="B11610" s="186"/>
    </row>
    <row r="11611" spans="2:2" x14ac:dyDescent="0.2">
      <c r="B11611" s="186"/>
    </row>
    <row r="11612" spans="2:2" x14ac:dyDescent="0.2">
      <c r="B11612" s="186"/>
    </row>
    <row r="11613" spans="2:2" x14ac:dyDescent="0.2">
      <c r="B11613" s="186"/>
    </row>
    <row r="11614" spans="2:2" x14ac:dyDescent="0.2">
      <c r="B11614" s="186"/>
    </row>
    <row r="11615" spans="2:2" x14ac:dyDescent="0.2">
      <c r="B11615" s="186"/>
    </row>
    <row r="11616" spans="2:2" x14ac:dyDescent="0.2">
      <c r="B11616" s="186"/>
    </row>
    <row r="11617" spans="2:2" x14ac:dyDescent="0.2">
      <c r="B11617" s="186"/>
    </row>
    <row r="11618" spans="2:2" x14ac:dyDescent="0.2">
      <c r="B11618" s="186"/>
    </row>
    <row r="11619" spans="2:2" x14ac:dyDescent="0.2">
      <c r="B11619" s="186"/>
    </row>
    <row r="11620" spans="2:2" x14ac:dyDescent="0.2">
      <c r="B11620" s="186"/>
    </row>
    <row r="11621" spans="2:2" x14ac:dyDescent="0.2">
      <c r="B11621" s="186"/>
    </row>
    <row r="11622" spans="2:2" x14ac:dyDescent="0.2">
      <c r="B11622" s="186"/>
    </row>
    <row r="11623" spans="2:2" x14ac:dyDescent="0.2">
      <c r="B11623" s="186"/>
    </row>
    <row r="11624" spans="2:2" x14ac:dyDescent="0.2">
      <c r="B11624" s="186"/>
    </row>
    <row r="11625" spans="2:2" x14ac:dyDescent="0.2">
      <c r="B11625" s="186"/>
    </row>
    <row r="11626" spans="2:2" x14ac:dyDescent="0.2">
      <c r="B11626" s="186"/>
    </row>
    <row r="11627" spans="2:2" x14ac:dyDescent="0.2">
      <c r="B11627" s="186"/>
    </row>
    <row r="11628" spans="2:2" x14ac:dyDescent="0.2">
      <c r="B11628" s="186"/>
    </row>
    <row r="11629" spans="2:2" x14ac:dyDescent="0.2">
      <c r="B11629" s="186"/>
    </row>
    <row r="11630" spans="2:2" x14ac:dyDescent="0.2">
      <c r="B11630" s="186"/>
    </row>
    <row r="11631" spans="2:2" x14ac:dyDescent="0.2">
      <c r="B11631" s="186"/>
    </row>
    <row r="11632" spans="2:2" x14ac:dyDescent="0.2">
      <c r="B11632" s="186"/>
    </row>
    <row r="11633" spans="2:2" x14ac:dyDescent="0.2">
      <c r="B11633" s="186"/>
    </row>
    <row r="11634" spans="2:2" x14ac:dyDescent="0.2">
      <c r="B11634" s="186"/>
    </row>
    <row r="11635" spans="2:2" x14ac:dyDescent="0.2">
      <c r="B11635" s="186"/>
    </row>
    <row r="11636" spans="2:2" x14ac:dyDescent="0.2">
      <c r="B11636" s="186"/>
    </row>
    <row r="11637" spans="2:2" x14ac:dyDescent="0.2">
      <c r="B11637" s="186"/>
    </row>
    <row r="11638" spans="2:2" x14ac:dyDescent="0.2">
      <c r="B11638" s="186"/>
    </row>
    <row r="11639" spans="2:2" x14ac:dyDescent="0.2">
      <c r="B11639" s="186"/>
    </row>
    <row r="11640" spans="2:2" x14ac:dyDescent="0.2">
      <c r="B11640" s="186"/>
    </row>
    <row r="11641" spans="2:2" x14ac:dyDescent="0.2">
      <c r="B11641" s="186"/>
    </row>
    <row r="11642" spans="2:2" x14ac:dyDescent="0.2">
      <c r="B11642" s="186"/>
    </row>
    <row r="11643" spans="2:2" x14ac:dyDescent="0.2">
      <c r="B11643" s="186"/>
    </row>
    <row r="11644" spans="2:2" x14ac:dyDescent="0.2">
      <c r="B11644" s="186"/>
    </row>
    <row r="11645" spans="2:2" x14ac:dyDescent="0.2">
      <c r="B11645" s="186"/>
    </row>
    <row r="11646" spans="2:2" x14ac:dyDescent="0.2">
      <c r="B11646" s="186"/>
    </row>
    <row r="11647" spans="2:2" x14ac:dyDescent="0.2">
      <c r="B11647" s="186"/>
    </row>
    <row r="11648" spans="2:2" x14ac:dyDescent="0.2">
      <c r="B11648" s="186"/>
    </row>
    <row r="11649" spans="2:2" x14ac:dyDescent="0.2">
      <c r="B11649" s="186"/>
    </row>
    <row r="11650" spans="2:2" x14ac:dyDescent="0.2">
      <c r="B11650" s="186"/>
    </row>
    <row r="11651" spans="2:2" x14ac:dyDescent="0.2">
      <c r="B11651" s="186"/>
    </row>
    <row r="11652" spans="2:2" x14ac:dyDescent="0.2">
      <c r="B11652" s="186"/>
    </row>
    <row r="11653" spans="2:2" x14ac:dyDescent="0.2">
      <c r="B11653" s="186"/>
    </row>
    <row r="11654" spans="2:2" x14ac:dyDescent="0.2">
      <c r="B11654" s="186"/>
    </row>
    <row r="11655" spans="2:2" x14ac:dyDescent="0.2">
      <c r="B11655" s="186"/>
    </row>
    <row r="11656" spans="2:2" x14ac:dyDescent="0.2">
      <c r="B11656" s="186"/>
    </row>
    <row r="11657" spans="2:2" x14ac:dyDescent="0.2">
      <c r="B11657" s="186"/>
    </row>
    <row r="11658" spans="2:2" x14ac:dyDescent="0.2">
      <c r="B11658" s="186"/>
    </row>
    <row r="11659" spans="2:2" x14ac:dyDescent="0.2">
      <c r="B11659" s="186"/>
    </row>
    <row r="11660" spans="2:2" x14ac:dyDescent="0.2">
      <c r="B11660" s="186"/>
    </row>
    <row r="11661" spans="2:2" x14ac:dyDescent="0.2">
      <c r="B11661" s="186"/>
    </row>
    <row r="11662" spans="2:2" x14ac:dyDescent="0.2">
      <c r="B11662" s="186"/>
    </row>
    <row r="11663" spans="2:2" x14ac:dyDescent="0.2">
      <c r="B11663" s="186"/>
    </row>
    <row r="11664" spans="2:2" x14ac:dyDescent="0.2">
      <c r="B11664" s="186"/>
    </row>
    <row r="11665" spans="2:2" x14ac:dyDescent="0.2">
      <c r="B11665" s="186"/>
    </row>
    <row r="11666" spans="2:2" x14ac:dyDescent="0.2">
      <c r="B11666" s="186"/>
    </row>
    <row r="11667" spans="2:2" x14ac:dyDescent="0.2">
      <c r="B11667" s="186"/>
    </row>
    <row r="11668" spans="2:2" x14ac:dyDescent="0.2">
      <c r="B11668" s="186"/>
    </row>
    <row r="11669" spans="2:2" x14ac:dyDescent="0.2">
      <c r="B11669" s="186"/>
    </row>
    <row r="11670" spans="2:2" x14ac:dyDescent="0.2">
      <c r="B11670" s="186"/>
    </row>
    <row r="11671" spans="2:2" x14ac:dyDescent="0.2">
      <c r="B11671" s="186"/>
    </row>
    <row r="11672" spans="2:2" x14ac:dyDescent="0.2">
      <c r="B11672" s="186"/>
    </row>
    <row r="11673" spans="2:2" x14ac:dyDescent="0.2">
      <c r="B11673" s="186"/>
    </row>
    <row r="11674" spans="2:2" x14ac:dyDescent="0.2">
      <c r="B11674" s="186"/>
    </row>
    <row r="11675" spans="2:2" x14ac:dyDescent="0.2">
      <c r="B11675" s="186"/>
    </row>
    <row r="11676" spans="2:2" x14ac:dyDescent="0.2">
      <c r="B11676" s="186"/>
    </row>
    <row r="11677" spans="2:2" x14ac:dyDescent="0.2">
      <c r="B11677" s="186"/>
    </row>
    <row r="11678" spans="2:2" x14ac:dyDescent="0.2">
      <c r="B11678" s="186"/>
    </row>
    <row r="11679" spans="2:2" x14ac:dyDescent="0.2">
      <c r="B11679" s="186"/>
    </row>
    <row r="11680" spans="2:2" x14ac:dyDescent="0.2">
      <c r="B11680" s="186"/>
    </row>
    <row r="11681" spans="2:2" x14ac:dyDescent="0.2">
      <c r="B11681" s="186"/>
    </row>
    <row r="11682" spans="2:2" x14ac:dyDescent="0.2">
      <c r="B11682" s="186"/>
    </row>
    <row r="11683" spans="2:2" x14ac:dyDescent="0.2">
      <c r="B11683" s="186"/>
    </row>
    <row r="11684" spans="2:2" x14ac:dyDescent="0.2">
      <c r="B11684" s="186"/>
    </row>
    <row r="11685" spans="2:2" x14ac:dyDescent="0.2">
      <c r="B11685" s="186"/>
    </row>
    <row r="11686" spans="2:2" x14ac:dyDescent="0.2">
      <c r="B11686" s="186"/>
    </row>
    <row r="11687" spans="2:2" x14ac:dyDescent="0.2">
      <c r="B11687" s="186"/>
    </row>
    <row r="11688" spans="2:2" x14ac:dyDescent="0.2">
      <c r="B11688" s="186"/>
    </row>
    <row r="11689" spans="2:2" x14ac:dyDescent="0.2">
      <c r="B11689" s="186"/>
    </row>
    <row r="11690" spans="2:2" x14ac:dyDescent="0.2">
      <c r="B11690" s="186"/>
    </row>
    <row r="11691" spans="2:2" x14ac:dyDescent="0.2">
      <c r="B11691" s="186"/>
    </row>
    <row r="11692" spans="2:2" x14ac:dyDescent="0.2">
      <c r="B11692" s="186"/>
    </row>
    <row r="11693" spans="2:2" x14ac:dyDescent="0.2">
      <c r="B11693" s="186"/>
    </row>
    <row r="11694" spans="2:2" x14ac:dyDescent="0.2">
      <c r="B11694" s="186"/>
    </row>
    <row r="11695" spans="2:2" x14ac:dyDescent="0.2">
      <c r="B11695" s="186"/>
    </row>
    <row r="11696" spans="2:2" x14ac:dyDescent="0.2">
      <c r="B11696" s="186"/>
    </row>
    <row r="11697" spans="2:2" x14ac:dyDescent="0.2">
      <c r="B11697" s="186"/>
    </row>
    <row r="11698" spans="2:2" x14ac:dyDescent="0.2">
      <c r="B11698" s="186"/>
    </row>
    <row r="11699" spans="2:2" x14ac:dyDescent="0.2">
      <c r="B11699" s="186"/>
    </row>
    <row r="11700" spans="2:2" x14ac:dyDescent="0.2">
      <c r="B11700" s="186"/>
    </row>
    <row r="11701" spans="2:2" x14ac:dyDescent="0.2">
      <c r="B11701" s="186"/>
    </row>
    <row r="11702" spans="2:2" x14ac:dyDescent="0.2">
      <c r="B11702" s="186"/>
    </row>
    <row r="11703" spans="2:2" x14ac:dyDescent="0.2">
      <c r="B11703" s="186"/>
    </row>
    <row r="11704" spans="2:2" x14ac:dyDescent="0.2">
      <c r="B11704" s="186"/>
    </row>
    <row r="11705" spans="2:2" x14ac:dyDescent="0.2">
      <c r="B11705" s="186"/>
    </row>
    <row r="11706" spans="2:2" x14ac:dyDescent="0.2">
      <c r="B11706" s="186"/>
    </row>
    <row r="11707" spans="2:2" x14ac:dyDescent="0.2">
      <c r="B11707" s="186"/>
    </row>
    <row r="11708" spans="2:2" x14ac:dyDescent="0.2">
      <c r="B11708" s="186"/>
    </row>
    <row r="11709" spans="2:2" x14ac:dyDescent="0.2">
      <c r="B11709" s="186"/>
    </row>
    <row r="11710" spans="2:2" x14ac:dyDescent="0.2">
      <c r="B11710" s="186"/>
    </row>
    <row r="11711" spans="2:2" x14ac:dyDescent="0.2">
      <c r="B11711" s="186"/>
    </row>
    <row r="11712" spans="2:2" x14ac:dyDescent="0.2">
      <c r="B11712" s="186"/>
    </row>
    <row r="11713" spans="2:2" x14ac:dyDescent="0.2">
      <c r="B11713" s="186"/>
    </row>
    <row r="11714" spans="2:2" x14ac:dyDescent="0.2">
      <c r="B11714" s="186"/>
    </row>
    <row r="11715" spans="2:2" x14ac:dyDescent="0.2">
      <c r="B11715" s="186"/>
    </row>
    <row r="11716" spans="2:2" x14ac:dyDescent="0.2">
      <c r="B11716" s="186"/>
    </row>
    <row r="11717" spans="2:2" x14ac:dyDescent="0.2">
      <c r="B11717" s="186"/>
    </row>
    <row r="11718" spans="2:2" x14ac:dyDescent="0.2">
      <c r="B11718" s="186"/>
    </row>
    <row r="11719" spans="2:2" x14ac:dyDescent="0.2">
      <c r="B11719" s="186"/>
    </row>
    <row r="11720" spans="2:2" x14ac:dyDescent="0.2">
      <c r="B11720" s="186"/>
    </row>
    <row r="11721" spans="2:2" x14ac:dyDescent="0.2">
      <c r="B11721" s="186"/>
    </row>
    <row r="11722" spans="2:2" x14ac:dyDescent="0.2">
      <c r="B11722" s="186"/>
    </row>
    <row r="11723" spans="2:2" x14ac:dyDescent="0.2">
      <c r="B11723" s="186"/>
    </row>
    <row r="11724" spans="2:2" x14ac:dyDescent="0.2">
      <c r="B11724" s="186"/>
    </row>
    <row r="11725" spans="2:2" x14ac:dyDescent="0.2">
      <c r="B11725" s="186"/>
    </row>
    <row r="11726" spans="2:2" x14ac:dyDescent="0.2">
      <c r="B11726" s="186"/>
    </row>
    <row r="11727" spans="2:2" x14ac:dyDescent="0.2">
      <c r="B11727" s="186"/>
    </row>
    <row r="11728" spans="2:2" x14ac:dyDescent="0.2">
      <c r="B11728" s="186"/>
    </row>
    <row r="11729" spans="2:2" x14ac:dyDescent="0.2">
      <c r="B11729" s="186"/>
    </row>
    <row r="11730" spans="2:2" x14ac:dyDescent="0.2">
      <c r="B11730" s="186"/>
    </row>
    <row r="11731" spans="2:2" x14ac:dyDescent="0.2">
      <c r="B11731" s="186"/>
    </row>
    <row r="11732" spans="2:2" x14ac:dyDescent="0.2">
      <c r="B11732" s="186"/>
    </row>
    <row r="11733" spans="2:2" x14ac:dyDescent="0.2">
      <c r="B11733" s="186"/>
    </row>
    <row r="11734" spans="2:2" x14ac:dyDescent="0.2">
      <c r="B11734" s="186"/>
    </row>
    <row r="11735" spans="2:2" x14ac:dyDescent="0.2">
      <c r="B11735" s="186"/>
    </row>
    <row r="11736" spans="2:2" x14ac:dyDescent="0.2">
      <c r="B11736" s="186"/>
    </row>
    <row r="11737" spans="2:2" x14ac:dyDescent="0.2">
      <c r="B11737" s="186"/>
    </row>
    <row r="11738" spans="2:2" x14ac:dyDescent="0.2">
      <c r="B11738" s="186"/>
    </row>
    <row r="11739" spans="2:2" x14ac:dyDescent="0.2">
      <c r="B11739" s="186"/>
    </row>
    <row r="11740" spans="2:2" x14ac:dyDescent="0.2">
      <c r="B11740" s="186"/>
    </row>
    <row r="11741" spans="2:2" x14ac:dyDescent="0.2">
      <c r="B11741" s="186"/>
    </row>
    <row r="11742" spans="2:2" x14ac:dyDescent="0.2">
      <c r="B11742" s="186"/>
    </row>
    <row r="11743" spans="2:2" x14ac:dyDescent="0.2">
      <c r="B11743" s="186"/>
    </row>
    <row r="11744" spans="2:2" x14ac:dyDescent="0.2">
      <c r="B11744" s="186"/>
    </row>
    <row r="11745" spans="2:2" x14ac:dyDescent="0.2">
      <c r="B11745" s="186"/>
    </row>
    <row r="11746" spans="2:2" x14ac:dyDescent="0.2">
      <c r="B11746" s="186"/>
    </row>
    <row r="11747" spans="2:2" x14ac:dyDescent="0.2">
      <c r="B11747" s="186"/>
    </row>
    <row r="11748" spans="2:2" x14ac:dyDescent="0.2">
      <c r="B11748" s="186"/>
    </row>
    <row r="11749" spans="2:2" x14ac:dyDescent="0.2">
      <c r="B11749" s="186"/>
    </row>
    <row r="11750" spans="2:2" x14ac:dyDescent="0.2">
      <c r="B11750" s="186"/>
    </row>
    <row r="11751" spans="2:2" x14ac:dyDescent="0.2">
      <c r="B11751" s="186"/>
    </row>
    <row r="11752" spans="2:2" x14ac:dyDescent="0.2">
      <c r="B11752" s="186"/>
    </row>
    <row r="11753" spans="2:2" x14ac:dyDescent="0.2">
      <c r="B11753" s="186"/>
    </row>
    <row r="11754" spans="2:2" x14ac:dyDescent="0.2">
      <c r="B11754" s="186"/>
    </row>
    <row r="11755" spans="2:2" x14ac:dyDescent="0.2">
      <c r="B11755" s="186"/>
    </row>
    <row r="11756" spans="2:2" x14ac:dyDescent="0.2">
      <c r="B11756" s="186"/>
    </row>
    <row r="11757" spans="2:2" x14ac:dyDescent="0.2">
      <c r="B11757" s="186"/>
    </row>
    <row r="11758" spans="2:2" x14ac:dyDescent="0.2">
      <c r="B11758" s="186"/>
    </row>
    <row r="11759" spans="2:2" x14ac:dyDescent="0.2">
      <c r="B11759" s="186"/>
    </row>
    <row r="11760" spans="2:2" x14ac:dyDescent="0.2">
      <c r="B11760" s="186"/>
    </row>
    <row r="11761" spans="2:2" x14ac:dyDescent="0.2">
      <c r="B11761" s="186"/>
    </row>
    <row r="11762" spans="2:2" x14ac:dyDescent="0.2">
      <c r="B11762" s="186"/>
    </row>
    <row r="11763" spans="2:2" x14ac:dyDescent="0.2">
      <c r="B11763" s="186"/>
    </row>
    <row r="11764" spans="2:2" x14ac:dyDescent="0.2">
      <c r="B11764" s="186"/>
    </row>
    <row r="11765" spans="2:2" x14ac:dyDescent="0.2">
      <c r="B11765" s="186"/>
    </row>
    <row r="11766" spans="2:2" x14ac:dyDescent="0.2">
      <c r="B11766" s="186"/>
    </row>
    <row r="11767" spans="2:2" x14ac:dyDescent="0.2">
      <c r="B11767" s="186"/>
    </row>
    <row r="11768" spans="2:2" x14ac:dyDescent="0.2">
      <c r="B11768" s="186"/>
    </row>
    <row r="11769" spans="2:2" x14ac:dyDescent="0.2">
      <c r="B11769" s="186"/>
    </row>
    <row r="11770" spans="2:2" x14ac:dyDescent="0.2">
      <c r="B11770" s="186"/>
    </row>
    <row r="11771" spans="2:2" x14ac:dyDescent="0.2">
      <c r="B11771" s="186"/>
    </row>
    <row r="11772" spans="2:2" x14ac:dyDescent="0.2">
      <c r="B11772" s="186"/>
    </row>
    <row r="11773" spans="2:2" x14ac:dyDescent="0.2">
      <c r="B11773" s="186"/>
    </row>
    <row r="11774" spans="2:2" x14ac:dyDescent="0.2">
      <c r="B11774" s="186"/>
    </row>
    <row r="11775" spans="2:2" x14ac:dyDescent="0.2">
      <c r="B11775" s="186"/>
    </row>
    <row r="11776" spans="2:2" x14ac:dyDescent="0.2">
      <c r="B11776" s="186"/>
    </row>
    <row r="11777" spans="2:2" x14ac:dyDescent="0.2">
      <c r="B11777" s="186"/>
    </row>
    <row r="11778" spans="2:2" x14ac:dyDescent="0.2">
      <c r="B11778" s="186"/>
    </row>
    <row r="11779" spans="2:2" x14ac:dyDescent="0.2">
      <c r="B11779" s="186"/>
    </row>
    <row r="11780" spans="2:2" x14ac:dyDescent="0.2">
      <c r="B11780" s="186"/>
    </row>
    <row r="11781" spans="2:2" x14ac:dyDescent="0.2">
      <c r="B11781" s="186"/>
    </row>
    <row r="11782" spans="2:2" x14ac:dyDescent="0.2">
      <c r="B11782" s="186"/>
    </row>
    <row r="11783" spans="2:2" x14ac:dyDescent="0.2">
      <c r="B11783" s="186"/>
    </row>
    <row r="11784" spans="2:2" x14ac:dyDescent="0.2">
      <c r="B11784" s="186"/>
    </row>
    <row r="11785" spans="2:2" x14ac:dyDescent="0.2">
      <c r="B11785" s="186"/>
    </row>
    <row r="11786" spans="2:2" x14ac:dyDescent="0.2">
      <c r="B11786" s="186"/>
    </row>
    <row r="11787" spans="2:2" x14ac:dyDescent="0.2">
      <c r="B11787" s="186"/>
    </row>
    <row r="11788" spans="2:2" x14ac:dyDescent="0.2">
      <c r="B11788" s="186"/>
    </row>
    <row r="11789" spans="2:2" x14ac:dyDescent="0.2">
      <c r="B11789" s="186"/>
    </row>
    <row r="11790" spans="2:2" x14ac:dyDescent="0.2">
      <c r="B11790" s="186"/>
    </row>
    <row r="11791" spans="2:2" x14ac:dyDescent="0.2">
      <c r="B11791" s="186"/>
    </row>
    <row r="11792" spans="2:2" x14ac:dyDescent="0.2">
      <c r="B11792" s="186"/>
    </row>
    <row r="11793" spans="2:2" x14ac:dyDescent="0.2">
      <c r="B11793" s="186"/>
    </row>
    <row r="11794" spans="2:2" x14ac:dyDescent="0.2">
      <c r="B11794" s="186"/>
    </row>
    <row r="11795" spans="2:2" x14ac:dyDescent="0.2">
      <c r="B11795" s="186"/>
    </row>
    <row r="11796" spans="2:2" x14ac:dyDescent="0.2">
      <c r="B11796" s="186"/>
    </row>
    <row r="11797" spans="2:2" x14ac:dyDescent="0.2">
      <c r="B11797" s="186"/>
    </row>
    <row r="11798" spans="2:2" x14ac:dyDescent="0.2">
      <c r="B11798" s="186"/>
    </row>
    <row r="11799" spans="2:2" x14ac:dyDescent="0.2">
      <c r="B11799" s="186"/>
    </row>
    <row r="11800" spans="2:2" x14ac:dyDescent="0.2">
      <c r="B11800" s="186"/>
    </row>
    <row r="11801" spans="2:2" x14ac:dyDescent="0.2">
      <c r="B11801" s="186"/>
    </row>
    <row r="11802" spans="2:2" x14ac:dyDescent="0.2">
      <c r="B11802" s="186"/>
    </row>
    <row r="11803" spans="2:2" x14ac:dyDescent="0.2">
      <c r="B11803" s="186"/>
    </row>
    <row r="11804" spans="2:2" x14ac:dyDescent="0.2">
      <c r="B11804" s="186"/>
    </row>
    <row r="11805" spans="2:2" x14ac:dyDescent="0.2">
      <c r="B11805" s="186"/>
    </row>
    <row r="11806" spans="2:2" x14ac:dyDescent="0.2">
      <c r="B11806" s="186"/>
    </row>
    <row r="11807" spans="2:2" x14ac:dyDescent="0.2">
      <c r="B11807" s="186"/>
    </row>
    <row r="11808" spans="2:2" x14ac:dyDescent="0.2">
      <c r="B11808" s="186"/>
    </row>
    <row r="11809" spans="2:2" x14ac:dyDescent="0.2">
      <c r="B11809" s="186"/>
    </row>
    <row r="11810" spans="2:2" x14ac:dyDescent="0.2">
      <c r="B11810" s="186"/>
    </row>
    <row r="11811" spans="2:2" x14ac:dyDescent="0.2">
      <c r="B11811" s="186"/>
    </row>
    <row r="11812" spans="2:2" x14ac:dyDescent="0.2">
      <c r="B11812" s="186"/>
    </row>
    <row r="11813" spans="2:2" x14ac:dyDescent="0.2">
      <c r="B11813" s="186"/>
    </row>
    <row r="11814" spans="2:2" x14ac:dyDescent="0.2">
      <c r="B11814" s="186"/>
    </row>
    <row r="11815" spans="2:2" x14ac:dyDescent="0.2">
      <c r="B11815" s="186"/>
    </row>
    <row r="11816" spans="2:2" x14ac:dyDescent="0.2">
      <c r="B11816" s="186"/>
    </row>
    <row r="11817" spans="2:2" x14ac:dyDescent="0.2">
      <c r="B11817" s="186"/>
    </row>
    <row r="11818" spans="2:2" x14ac:dyDescent="0.2">
      <c r="B11818" s="186"/>
    </row>
    <row r="11819" spans="2:2" x14ac:dyDescent="0.2">
      <c r="B11819" s="186"/>
    </row>
    <row r="11820" spans="2:2" x14ac:dyDescent="0.2">
      <c r="B11820" s="186"/>
    </row>
    <row r="11821" spans="2:2" x14ac:dyDescent="0.2">
      <c r="B11821" s="186"/>
    </row>
    <row r="11822" spans="2:2" x14ac:dyDescent="0.2">
      <c r="B11822" s="186"/>
    </row>
    <row r="11823" spans="2:2" x14ac:dyDescent="0.2">
      <c r="B11823" s="186"/>
    </row>
    <row r="11824" spans="2:2" x14ac:dyDescent="0.2">
      <c r="B11824" s="186"/>
    </row>
    <row r="11825" spans="2:2" x14ac:dyDescent="0.2">
      <c r="B11825" s="186"/>
    </row>
    <row r="11826" spans="2:2" x14ac:dyDescent="0.2">
      <c r="B11826" s="186"/>
    </row>
    <row r="11827" spans="2:2" x14ac:dyDescent="0.2">
      <c r="B11827" s="186"/>
    </row>
    <row r="11828" spans="2:2" x14ac:dyDescent="0.2">
      <c r="B11828" s="186"/>
    </row>
    <row r="11829" spans="2:2" x14ac:dyDescent="0.2">
      <c r="B11829" s="186"/>
    </row>
    <row r="11830" spans="2:2" x14ac:dyDescent="0.2">
      <c r="B11830" s="186"/>
    </row>
    <row r="11831" spans="2:2" x14ac:dyDescent="0.2">
      <c r="B11831" s="186"/>
    </row>
    <row r="11832" spans="2:2" x14ac:dyDescent="0.2">
      <c r="B11832" s="186"/>
    </row>
    <row r="11833" spans="2:2" x14ac:dyDescent="0.2">
      <c r="B11833" s="186"/>
    </row>
    <row r="11834" spans="2:2" x14ac:dyDescent="0.2">
      <c r="B11834" s="186"/>
    </row>
    <row r="11835" spans="2:2" x14ac:dyDescent="0.2">
      <c r="B11835" s="186"/>
    </row>
    <row r="11836" spans="2:2" x14ac:dyDescent="0.2">
      <c r="B11836" s="186"/>
    </row>
    <row r="11837" spans="2:2" x14ac:dyDescent="0.2">
      <c r="B11837" s="186"/>
    </row>
    <row r="11838" spans="2:2" x14ac:dyDescent="0.2">
      <c r="B11838" s="186"/>
    </row>
    <row r="11839" spans="2:2" x14ac:dyDescent="0.2">
      <c r="B11839" s="186"/>
    </row>
    <row r="11840" spans="2:2" x14ac:dyDescent="0.2">
      <c r="B11840" s="186"/>
    </row>
    <row r="11841" spans="2:2" x14ac:dyDescent="0.2">
      <c r="B11841" s="186"/>
    </row>
    <row r="11842" spans="2:2" x14ac:dyDescent="0.2">
      <c r="B11842" s="186"/>
    </row>
    <row r="11843" spans="2:2" x14ac:dyDescent="0.2">
      <c r="B11843" s="186"/>
    </row>
    <row r="11844" spans="2:2" x14ac:dyDescent="0.2">
      <c r="B11844" s="186"/>
    </row>
    <row r="11845" spans="2:2" x14ac:dyDescent="0.2">
      <c r="B11845" s="186"/>
    </row>
    <row r="11846" spans="2:2" x14ac:dyDescent="0.2">
      <c r="B11846" s="186"/>
    </row>
    <row r="11847" spans="2:2" x14ac:dyDescent="0.2">
      <c r="B11847" s="186"/>
    </row>
    <row r="11848" spans="2:2" x14ac:dyDescent="0.2">
      <c r="B11848" s="186"/>
    </row>
    <row r="11849" spans="2:2" x14ac:dyDescent="0.2">
      <c r="B11849" s="186"/>
    </row>
    <row r="11850" spans="2:2" x14ac:dyDescent="0.2">
      <c r="B11850" s="186"/>
    </row>
    <row r="11851" spans="2:2" x14ac:dyDescent="0.2">
      <c r="B11851" s="186"/>
    </row>
    <row r="11852" spans="2:2" x14ac:dyDescent="0.2">
      <c r="B11852" s="186"/>
    </row>
    <row r="11853" spans="2:2" x14ac:dyDescent="0.2">
      <c r="B11853" s="186"/>
    </row>
    <row r="11854" spans="2:2" x14ac:dyDescent="0.2">
      <c r="B11854" s="186"/>
    </row>
    <row r="11855" spans="2:2" x14ac:dyDescent="0.2">
      <c r="B11855" s="186"/>
    </row>
    <row r="11856" spans="2:2" x14ac:dyDescent="0.2">
      <c r="B11856" s="186"/>
    </row>
    <row r="11857" spans="2:2" x14ac:dyDescent="0.2">
      <c r="B11857" s="186"/>
    </row>
    <row r="11858" spans="2:2" x14ac:dyDescent="0.2">
      <c r="B11858" s="186"/>
    </row>
    <row r="11859" spans="2:2" x14ac:dyDescent="0.2">
      <c r="B11859" s="186"/>
    </row>
    <row r="11860" spans="2:2" x14ac:dyDescent="0.2">
      <c r="B11860" s="186"/>
    </row>
    <row r="11861" spans="2:2" x14ac:dyDescent="0.2">
      <c r="B11861" s="186"/>
    </row>
    <row r="11862" spans="2:2" x14ac:dyDescent="0.2">
      <c r="B11862" s="186"/>
    </row>
    <row r="11863" spans="2:2" x14ac:dyDescent="0.2">
      <c r="B11863" s="186"/>
    </row>
    <row r="11864" spans="2:2" x14ac:dyDescent="0.2">
      <c r="B11864" s="186"/>
    </row>
    <row r="11865" spans="2:2" x14ac:dyDescent="0.2">
      <c r="B11865" s="186"/>
    </row>
    <row r="11866" spans="2:2" x14ac:dyDescent="0.2">
      <c r="B11866" s="186"/>
    </row>
    <row r="11867" spans="2:2" x14ac:dyDescent="0.2">
      <c r="B11867" s="186"/>
    </row>
    <row r="11868" spans="2:2" x14ac:dyDescent="0.2">
      <c r="B11868" s="186"/>
    </row>
    <row r="11869" spans="2:2" x14ac:dyDescent="0.2">
      <c r="B11869" s="186"/>
    </row>
    <row r="11870" spans="2:2" x14ac:dyDescent="0.2">
      <c r="B11870" s="186"/>
    </row>
    <row r="11871" spans="2:2" x14ac:dyDescent="0.2">
      <c r="B11871" s="186"/>
    </row>
    <row r="11872" spans="2:2" x14ac:dyDescent="0.2">
      <c r="B11872" s="186"/>
    </row>
    <row r="11873" spans="2:2" x14ac:dyDescent="0.2">
      <c r="B11873" s="186"/>
    </row>
    <row r="11874" spans="2:2" x14ac:dyDescent="0.2">
      <c r="B11874" s="186"/>
    </row>
    <row r="11875" spans="2:2" x14ac:dyDescent="0.2">
      <c r="B11875" s="186"/>
    </row>
    <row r="11876" spans="2:2" x14ac:dyDescent="0.2">
      <c r="B11876" s="186"/>
    </row>
    <row r="11877" spans="2:2" x14ac:dyDescent="0.2">
      <c r="B11877" s="186"/>
    </row>
    <row r="11878" spans="2:2" x14ac:dyDescent="0.2">
      <c r="B11878" s="186"/>
    </row>
    <row r="11879" spans="2:2" x14ac:dyDescent="0.2">
      <c r="B11879" s="186"/>
    </row>
    <row r="11880" spans="2:2" x14ac:dyDescent="0.2">
      <c r="B11880" s="186"/>
    </row>
    <row r="11881" spans="2:2" x14ac:dyDescent="0.2">
      <c r="B11881" s="186"/>
    </row>
    <row r="11882" spans="2:2" x14ac:dyDescent="0.2">
      <c r="B11882" s="186"/>
    </row>
    <row r="11883" spans="2:2" x14ac:dyDescent="0.2">
      <c r="B11883" s="186"/>
    </row>
    <row r="11884" spans="2:2" x14ac:dyDescent="0.2">
      <c r="B11884" s="186"/>
    </row>
    <row r="11885" spans="2:2" x14ac:dyDescent="0.2">
      <c r="B11885" s="186"/>
    </row>
    <row r="11886" spans="2:2" x14ac:dyDescent="0.2">
      <c r="B11886" s="186"/>
    </row>
    <row r="11887" spans="2:2" x14ac:dyDescent="0.2">
      <c r="B11887" s="186"/>
    </row>
    <row r="11888" spans="2:2" x14ac:dyDescent="0.2">
      <c r="B11888" s="186"/>
    </row>
    <row r="11889" spans="2:2" x14ac:dyDescent="0.2">
      <c r="B11889" s="186"/>
    </row>
    <row r="11890" spans="2:2" x14ac:dyDescent="0.2">
      <c r="B11890" s="186"/>
    </row>
    <row r="11891" spans="2:2" x14ac:dyDescent="0.2">
      <c r="B11891" s="186"/>
    </row>
    <row r="11892" spans="2:2" x14ac:dyDescent="0.2">
      <c r="B11892" s="186"/>
    </row>
    <row r="11893" spans="2:2" x14ac:dyDescent="0.2">
      <c r="B11893" s="186"/>
    </row>
    <row r="11894" spans="2:2" x14ac:dyDescent="0.2">
      <c r="B11894" s="186"/>
    </row>
    <row r="11895" spans="2:2" x14ac:dyDescent="0.2">
      <c r="B11895" s="186"/>
    </row>
    <row r="11896" spans="2:2" x14ac:dyDescent="0.2">
      <c r="B11896" s="186"/>
    </row>
    <row r="11897" spans="2:2" x14ac:dyDescent="0.2">
      <c r="B11897" s="186"/>
    </row>
    <row r="11898" spans="2:2" x14ac:dyDescent="0.2">
      <c r="B11898" s="186"/>
    </row>
    <row r="11899" spans="2:2" x14ac:dyDescent="0.2">
      <c r="B11899" s="186"/>
    </row>
    <row r="11900" spans="2:2" x14ac:dyDescent="0.2">
      <c r="B11900" s="186"/>
    </row>
    <row r="11901" spans="2:2" x14ac:dyDescent="0.2">
      <c r="B11901" s="186"/>
    </row>
    <row r="11902" spans="2:2" x14ac:dyDescent="0.2">
      <c r="B11902" s="186"/>
    </row>
    <row r="11903" spans="2:2" x14ac:dyDescent="0.2">
      <c r="B11903" s="186"/>
    </row>
    <row r="11904" spans="2:2" x14ac:dyDescent="0.2">
      <c r="B11904" s="186"/>
    </row>
    <row r="11905" spans="2:2" x14ac:dyDescent="0.2">
      <c r="B11905" s="186"/>
    </row>
    <row r="11906" spans="2:2" x14ac:dyDescent="0.2">
      <c r="B11906" s="186"/>
    </row>
    <row r="11907" spans="2:2" x14ac:dyDescent="0.2">
      <c r="B11907" s="186"/>
    </row>
    <row r="11908" spans="2:2" x14ac:dyDescent="0.2">
      <c r="B11908" s="186"/>
    </row>
    <row r="11909" spans="2:2" x14ac:dyDescent="0.2">
      <c r="B11909" s="186"/>
    </row>
    <row r="11910" spans="2:2" x14ac:dyDescent="0.2">
      <c r="B11910" s="186"/>
    </row>
    <row r="11911" spans="2:2" x14ac:dyDescent="0.2">
      <c r="B11911" s="186"/>
    </row>
    <row r="11912" spans="2:2" x14ac:dyDescent="0.2">
      <c r="B11912" s="186"/>
    </row>
    <row r="11913" spans="2:2" x14ac:dyDescent="0.2">
      <c r="B11913" s="186"/>
    </row>
    <row r="11914" spans="2:2" x14ac:dyDescent="0.2">
      <c r="B11914" s="186"/>
    </row>
    <row r="11915" spans="2:2" x14ac:dyDescent="0.2">
      <c r="B11915" s="186"/>
    </row>
    <row r="11916" spans="2:2" x14ac:dyDescent="0.2">
      <c r="B11916" s="186"/>
    </row>
    <row r="11917" spans="2:2" x14ac:dyDescent="0.2">
      <c r="B11917" s="186"/>
    </row>
    <row r="11918" spans="2:2" x14ac:dyDescent="0.2">
      <c r="B11918" s="186"/>
    </row>
    <row r="11919" spans="2:2" x14ac:dyDescent="0.2">
      <c r="B11919" s="186"/>
    </row>
    <row r="11920" spans="2:2" x14ac:dyDescent="0.2">
      <c r="B11920" s="186"/>
    </row>
    <row r="11921" spans="2:2" x14ac:dyDescent="0.2">
      <c r="B11921" s="186"/>
    </row>
    <row r="11922" spans="2:2" x14ac:dyDescent="0.2">
      <c r="B11922" s="186"/>
    </row>
    <row r="11923" spans="2:2" x14ac:dyDescent="0.2">
      <c r="B11923" s="186"/>
    </row>
    <row r="11924" spans="2:2" x14ac:dyDescent="0.2">
      <c r="B11924" s="186"/>
    </row>
    <row r="11925" spans="2:2" x14ac:dyDescent="0.2">
      <c r="B11925" s="186"/>
    </row>
    <row r="11926" spans="2:2" x14ac:dyDescent="0.2">
      <c r="B11926" s="186"/>
    </row>
    <row r="11927" spans="2:2" x14ac:dyDescent="0.2">
      <c r="B11927" s="186"/>
    </row>
    <row r="11928" spans="2:2" x14ac:dyDescent="0.2">
      <c r="B11928" s="186"/>
    </row>
    <row r="11929" spans="2:2" x14ac:dyDescent="0.2">
      <c r="B11929" s="186"/>
    </row>
    <row r="11930" spans="2:2" x14ac:dyDescent="0.2">
      <c r="B11930" s="186"/>
    </row>
    <row r="11931" spans="2:2" x14ac:dyDescent="0.2">
      <c r="B11931" s="186"/>
    </row>
    <row r="11932" spans="2:2" x14ac:dyDescent="0.2">
      <c r="B11932" s="186"/>
    </row>
    <row r="11933" spans="2:2" x14ac:dyDescent="0.2">
      <c r="B11933" s="186"/>
    </row>
    <row r="11934" spans="2:2" x14ac:dyDescent="0.2">
      <c r="B11934" s="186"/>
    </row>
    <row r="11935" spans="2:2" x14ac:dyDescent="0.2">
      <c r="B11935" s="186"/>
    </row>
    <row r="11936" spans="2:2" x14ac:dyDescent="0.2">
      <c r="B11936" s="186"/>
    </row>
    <row r="11937" spans="2:2" x14ac:dyDescent="0.2">
      <c r="B11937" s="186"/>
    </row>
    <row r="11938" spans="2:2" x14ac:dyDescent="0.2">
      <c r="B11938" s="186"/>
    </row>
    <row r="11939" spans="2:2" x14ac:dyDescent="0.2">
      <c r="B11939" s="186"/>
    </row>
    <row r="11940" spans="2:2" x14ac:dyDescent="0.2">
      <c r="B11940" s="186"/>
    </row>
    <row r="11941" spans="2:2" x14ac:dyDescent="0.2">
      <c r="B11941" s="186"/>
    </row>
    <row r="11942" spans="2:2" x14ac:dyDescent="0.2">
      <c r="B11942" s="186"/>
    </row>
    <row r="11943" spans="2:2" x14ac:dyDescent="0.2">
      <c r="B11943" s="186"/>
    </row>
    <row r="11944" spans="2:2" x14ac:dyDescent="0.2">
      <c r="B11944" s="186"/>
    </row>
    <row r="11945" spans="2:2" x14ac:dyDescent="0.2">
      <c r="B11945" s="186"/>
    </row>
    <row r="11946" spans="2:2" x14ac:dyDescent="0.2">
      <c r="B11946" s="186"/>
    </row>
    <row r="11947" spans="2:2" x14ac:dyDescent="0.2">
      <c r="B11947" s="186"/>
    </row>
    <row r="11948" spans="2:2" x14ac:dyDescent="0.2">
      <c r="B11948" s="186"/>
    </row>
    <row r="11949" spans="2:2" x14ac:dyDescent="0.2">
      <c r="B11949" s="186"/>
    </row>
    <row r="11950" spans="2:2" x14ac:dyDescent="0.2">
      <c r="B11950" s="186"/>
    </row>
    <row r="11951" spans="2:2" x14ac:dyDescent="0.2">
      <c r="B11951" s="186"/>
    </row>
    <row r="11952" spans="2:2" x14ac:dyDescent="0.2">
      <c r="B11952" s="186"/>
    </row>
    <row r="11953" spans="2:2" x14ac:dyDescent="0.2">
      <c r="B11953" s="186"/>
    </row>
    <row r="11954" spans="2:2" x14ac:dyDescent="0.2">
      <c r="B11954" s="186"/>
    </row>
    <row r="11955" spans="2:2" x14ac:dyDescent="0.2">
      <c r="B11955" s="186"/>
    </row>
    <row r="11956" spans="2:2" x14ac:dyDescent="0.2">
      <c r="B11956" s="186"/>
    </row>
    <row r="11957" spans="2:2" x14ac:dyDescent="0.2">
      <c r="B11957" s="186"/>
    </row>
    <row r="11958" spans="2:2" x14ac:dyDescent="0.2">
      <c r="B11958" s="186"/>
    </row>
    <row r="11959" spans="2:2" x14ac:dyDescent="0.2">
      <c r="B11959" s="186"/>
    </row>
    <row r="11960" spans="2:2" x14ac:dyDescent="0.2">
      <c r="B11960" s="186"/>
    </row>
    <row r="11961" spans="2:2" x14ac:dyDescent="0.2">
      <c r="B11961" s="186"/>
    </row>
    <row r="11962" spans="2:2" x14ac:dyDescent="0.2">
      <c r="B11962" s="186"/>
    </row>
    <row r="11963" spans="2:2" x14ac:dyDescent="0.2">
      <c r="B11963" s="186"/>
    </row>
    <row r="11964" spans="2:2" x14ac:dyDescent="0.2">
      <c r="B11964" s="186"/>
    </row>
    <row r="11965" spans="2:2" x14ac:dyDescent="0.2">
      <c r="B11965" s="186"/>
    </row>
    <row r="11966" spans="2:2" x14ac:dyDescent="0.2">
      <c r="B11966" s="186"/>
    </row>
    <row r="11967" spans="2:2" x14ac:dyDescent="0.2">
      <c r="B11967" s="186"/>
    </row>
    <row r="11968" spans="2:2" x14ac:dyDescent="0.2">
      <c r="B11968" s="186"/>
    </row>
    <row r="11969" spans="2:2" x14ac:dyDescent="0.2">
      <c r="B11969" s="186"/>
    </row>
    <row r="11970" spans="2:2" x14ac:dyDescent="0.2">
      <c r="B11970" s="186"/>
    </row>
    <row r="11971" spans="2:2" x14ac:dyDescent="0.2">
      <c r="B11971" s="186"/>
    </row>
    <row r="11972" spans="2:2" x14ac:dyDescent="0.2">
      <c r="B11972" s="186"/>
    </row>
    <row r="11973" spans="2:2" x14ac:dyDescent="0.2">
      <c r="B11973" s="186"/>
    </row>
    <row r="11974" spans="2:2" x14ac:dyDescent="0.2">
      <c r="B11974" s="186"/>
    </row>
    <row r="11975" spans="2:2" x14ac:dyDescent="0.2">
      <c r="B11975" s="186"/>
    </row>
    <row r="11976" spans="2:2" x14ac:dyDescent="0.2">
      <c r="B11976" s="186"/>
    </row>
    <row r="11977" spans="2:2" x14ac:dyDescent="0.2">
      <c r="B11977" s="186"/>
    </row>
    <row r="11978" spans="2:2" x14ac:dyDescent="0.2">
      <c r="B11978" s="186"/>
    </row>
    <row r="11979" spans="2:2" x14ac:dyDescent="0.2">
      <c r="B11979" s="186"/>
    </row>
    <row r="11980" spans="2:2" x14ac:dyDescent="0.2">
      <c r="B11980" s="186"/>
    </row>
    <row r="11981" spans="2:2" x14ac:dyDescent="0.2">
      <c r="B11981" s="186"/>
    </row>
    <row r="11982" spans="2:2" x14ac:dyDescent="0.2">
      <c r="B11982" s="186"/>
    </row>
    <row r="11983" spans="2:2" x14ac:dyDescent="0.2">
      <c r="B11983" s="186"/>
    </row>
    <row r="11984" spans="2:2" x14ac:dyDescent="0.2">
      <c r="B11984" s="186"/>
    </row>
    <row r="11985" spans="2:2" x14ac:dyDescent="0.2">
      <c r="B11985" s="186"/>
    </row>
    <row r="11986" spans="2:2" x14ac:dyDescent="0.2">
      <c r="B11986" s="186"/>
    </row>
    <row r="11987" spans="2:2" x14ac:dyDescent="0.2">
      <c r="B11987" s="186"/>
    </row>
    <row r="11988" spans="2:2" x14ac:dyDescent="0.2">
      <c r="B11988" s="186"/>
    </row>
    <row r="11989" spans="2:2" x14ac:dyDescent="0.2">
      <c r="B11989" s="186"/>
    </row>
    <row r="11990" spans="2:2" x14ac:dyDescent="0.2">
      <c r="B11990" s="186"/>
    </row>
    <row r="11991" spans="2:2" x14ac:dyDescent="0.2">
      <c r="B11991" s="186"/>
    </row>
    <row r="11992" spans="2:2" x14ac:dyDescent="0.2">
      <c r="B11992" s="186"/>
    </row>
    <row r="11993" spans="2:2" x14ac:dyDescent="0.2">
      <c r="B11993" s="186"/>
    </row>
    <row r="11994" spans="2:2" x14ac:dyDescent="0.2">
      <c r="B11994" s="186"/>
    </row>
    <row r="11995" spans="2:2" x14ac:dyDescent="0.2">
      <c r="B11995" s="186"/>
    </row>
    <row r="11996" spans="2:2" x14ac:dyDescent="0.2">
      <c r="B11996" s="186"/>
    </row>
    <row r="11997" spans="2:2" x14ac:dyDescent="0.2">
      <c r="B11997" s="186"/>
    </row>
    <row r="11998" spans="2:2" x14ac:dyDescent="0.2">
      <c r="B11998" s="186"/>
    </row>
    <row r="11999" spans="2:2" x14ac:dyDescent="0.2">
      <c r="B11999" s="186"/>
    </row>
    <row r="12000" spans="2:2" x14ac:dyDescent="0.2">
      <c r="B12000" s="186"/>
    </row>
    <row r="12001" spans="2:2" x14ac:dyDescent="0.2">
      <c r="B12001" s="186"/>
    </row>
    <row r="12002" spans="2:2" x14ac:dyDescent="0.2">
      <c r="B12002" s="186"/>
    </row>
    <row r="12003" spans="2:2" x14ac:dyDescent="0.2">
      <c r="B12003" s="186"/>
    </row>
    <row r="12004" spans="2:2" x14ac:dyDescent="0.2">
      <c r="B12004" s="186"/>
    </row>
    <row r="12005" spans="2:2" x14ac:dyDescent="0.2">
      <c r="B12005" s="186"/>
    </row>
    <row r="12006" spans="2:2" x14ac:dyDescent="0.2">
      <c r="B12006" s="186"/>
    </row>
    <row r="12007" spans="2:2" x14ac:dyDescent="0.2">
      <c r="B12007" s="186"/>
    </row>
    <row r="12008" spans="2:2" x14ac:dyDescent="0.2">
      <c r="B12008" s="186"/>
    </row>
    <row r="12009" spans="2:2" x14ac:dyDescent="0.2">
      <c r="B12009" s="186"/>
    </row>
    <row r="12010" spans="2:2" x14ac:dyDescent="0.2">
      <c r="B12010" s="186"/>
    </row>
    <row r="12011" spans="2:2" x14ac:dyDescent="0.2">
      <c r="B12011" s="186"/>
    </row>
    <row r="12012" spans="2:2" x14ac:dyDescent="0.2">
      <c r="B12012" s="186"/>
    </row>
    <row r="12013" spans="2:2" x14ac:dyDescent="0.2">
      <c r="B12013" s="186"/>
    </row>
    <row r="12014" spans="2:2" x14ac:dyDescent="0.2">
      <c r="B12014" s="186"/>
    </row>
    <row r="12015" spans="2:2" x14ac:dyDescent="0.2">
      <c r="B12015" s="186"/>
    </row>
    <row r="12016" spans="2:2" x14ac:dyDescent="0.2">
      <c r="B12016" s="186"/>
    </row>
    <row r="12017" spans="2:2" x14ac:dyDescent="0.2">
      <c r="B12017" s="186"/>
    </row>
    <row r="12018" spans="2:2" x14ac:dyDescent="0.2">
      <c r="B12018" s="186"/>
    </row>
    <row r="12019" spans="2:2" x14ac:dyDescent="0.2">
      <c r="B12019" s="186"/>
    </row>
    <row r="12020" spans="2:2" x14ac:dyDescent="0.2">
      <c r="B12020" s="186"/>
    </row>
    <row r="12021" spans="2:2" x14ac:dyDescent="0.2">
      <c r="B12021" s="186"/>
    </row>
    <row r="12022" spans="2:2" x14ac:dyDescent="0.2">
      <c r="B12022" s="186"/>
    </row>
    <row r="12023" spans="2:2" x14ac:dyDescent="0.2">
      <c r="B12023" s="186"/>
    </row>
    <row r="12024" spans="2:2" x14ac:dyDescent="0.2">
      <c r="B12024" s="186"/>
    </row>
    <row r="12025" spans="2:2" x14ac:dyDescent="0.2">
      <c r="B12025" s="186"/>
    </row>
    <row r="12026" spans="2:2" x14ac:dyDescent="0.2">
      <c r="B12026" s="186"/>
    </row>
    <row r="12027" spans="2:2" x14ac:dyDescent="0.2">
      <c r="B12027" s="186"/>
    </row>
    <row r="12028" spans="2:2" x14ac:dyDescent="0.2">
      <c r="B12028" s="186"/>
    </row>
    <row r="12029" spans="2:2" x14ac:dyDescent="0.2">
      <c r="B12029" s="186"/>
    </row>
    <row r="12030" spans="2:2" x14ac:dyDescent="0.2">
      <c r="B12030" s="186"/>
    </row>
    <row r="12031" spans="2:2" x14ac:dyDescent="0.2">
      <c r="B12031" s="186"/>
    </row>
    <row r="12032" spans="2:2" x14ac:dyDescent="0.2">
      <c r="B12032" s="186"/>
    </row>
    <row r="12033" spans="2:2" x14ac:dyDescent="0.2">
      <c r="B12033" s="186"/>
    </row>
    <row r="12034" spans="2:2" x14ac:dyDescent="0.2">
      <c r="B12034" s="186"/>
    </row>
    <row r="12035" spans="2:2" x14ac:dyDescent="0.2">
      <c r="B12035" s="186"/>
    </row>
    <row r="12036" spans="2:2" x14ac:dyDescent="0.2">
      <c r="B12036" s="186"/>
    </row>
    <row r="12037" spans="2:2" x14ac:dyDescent="0.2">
      <c r="B12037" s="186"/>
    </row>
    <row r="12038" spans="2:2" x14ac:dyDescent="0.2">
      <c r="B12038" s="186"/>
    </row>
    <row r="12039" spans="2:2" x14ac:dyDescent="0.2">
      <c r="B12039" s="186"/>
    </row>
    <row r="12040" spans="2:2" x14ac:dyDescent="0.2">
      <c r="B12040" s="186"/>
    </row>
    <row r="12041" spans="2:2" x14ac:dyDescent="0.2">
      <c r="B12041" s="186"/>
    </row>
    <row r="12042" spans="2:2" x14ac:dyDescent="0.2">
      <c r="B12042" s="186"/>
    </row>
    <row r="12043" spans="2:2" x14ac:dyDescent="0.2">
      <c r="B12043" s="186"/>
    </row>
    <row r="12044" spans="2:2" x14ac:dyDescent="0.2">
      <c r="B12044" s="186"/>
    </row>
    <row r="12045" spans="2:2" x14ac:dyDescent="0.2">
      <c r="B12045" s="186"/>
    </row>
    <row r="12046" spans="2:2" x14ac:dyDescent="0.2">
      <c r="B12046" s="186"/>
    </row>
    <row r="12047" spans="2:2" x14ac:dyDescent="0.2">
      <c r="B12047" s="186"/>
    </row>
    <row r="12048" spans="2:2" x14ac:dyDescent="0.2">
      <c r="B12048" s="186"/>
    </row>
    <row r="12049" spans="2:2" x14ac:dyDescent="0.2">
      <c r="B12049" s="186"/>
    </row>
    <row r="12050" spans="2:2" x14ac:dyDescent="0.2">
      <c r="B12050" s="186"/>
    </row>
    <row r="12051" spans="2:2" x14ac:dyDescent="0.2">
      <c r="B12051" s="186"/>
    </row>
    <row r="12052" spans="2:2" x14ac:dyDescent="0.2">
      <c r="B12052" s="186"/>
    </row>
    <row r="12053" spans="2:2" x14ac:dyDescent="0.2">
      <c r="B12053" s="186"/>
    </row>
    <row r="12054" spans="2:2" x14ac:dyDescent="0.2">
      <c r="B12054" s="186"/>
    </row>
    <row r="12055" spans="2:2" x14ac:dyDescent="0.2">
      <c r="B12055" s="186"/>
    </row>
    <row r="12056" spans="2:2" x14ac:dyDescent="0.2">
      <c r="B12056" s="186"/>
    </row>
    <row r="12057" spans="2:2" x14ac:dyDescent="0.2">
      <c r="B12057" s="186"/>
    </row>
    <row r="12058" spans="2:2" x14ac:dyDescent="0.2">
      <c r="B12058" s="186"/>
    </row>
    <row r="12059" spans="2:2" x14ac:dyDescent="0.2">
      <c r="B12059" s="186"/>
    </row>
    <row r="12060" spans="2:2" x14ac:dyDescent="0.2">
      <c r="B12060" s="186"/>
    </row>
    <row r="12061" spans="2:2" x14ac:dyDescent="0.2">
      <c r="B12061" s="186"/>
    </row>
    <row r="12062" spans="2:2" x14ac:dyDescent="0.2">
      <c r="B12062" s="186"/>
    </row>
    <row r="12063" spans="2:2" x14ac:dyDescent="0.2">
      <c r="B12063" s="186"/>
    </row>
    <row r="12064" spans="2:2" x14ac:dyDescent="0.2">
      <c r="B12064" s="186"/>
    </row>
    <row r="12065" spans="2:2" x14ac:dyDescent="0.2">
      <c r="B12065" s="186"/>
    </row>
    <row r="12066" spans="2:2" x14ac:dyDescent="0.2">
      <c r="B12066" s="186"/>
    </row>
    <row r="12067" spans="2:2" x14ac:dyDescent="0.2">
      <c r="B12067" s="186"/>
    </row>
    <row r="12068" spans="2:2" x14ac:dyDescent="0.2">
      <c r="B12068" s="186"/>
    </row>
    <row r="12069" spans="2:2" x14ac:dyDescent="0.2">
      <c r="B12069" s="186"/>
    </row>
    <row r="12070" spans="2:2" x14ac:dyDescent="0.2">
      <c r="B12070" s="186"/>
    </row>
    <row r="12071" spans="2:2" x14ac:dyDescent="0.2">
      <c r="B12071" s="186"/>
    </row>
    <row r="12072" spans="2:2" x14ac:dyDescent="0.2">
      <c r="B12072" s="186"/>
    </row>
    <row r="12073" spans="2:2" x14ac:dyDescent="0.2">
      <c r="B12073" s="186"/>
    </row>
    <row r="12074" spans="2:2" x14ac:dyDescent="0.2">
      <c r="B12074" s="186"/>
    </row>
    <row r="12075" spans="2:2" x14ac:dyDescent="0.2">
      <c r="B12075" s="186"/>
    </row>
    <row r="12076" spans="2:2" x14ac:dyDescent="0.2">
      <c r="B12076" s="186"/>
    </row>
    <row r="12077" spans="2:2" x14ac:dyDescent="0.2">
      <c r="B12077" s="186"/>
    </row>
    <row r="12078" spans="2:2" x14ac:dyDescent="0.2">
      <c r="B12078" s="186"/>
    </row>
    <row r="12079" spans="2:2" x14ac:dyDescent="0.2">
      <c r="B12079" s="186"/>
    </row>
    <row r="12080" spans="2:2" x14ac:dyDescent="0.2">
      <c r="B12080" s="186"/>
    </row>
    <row r="12081" spans="2:2" x14ac:dyDescent="0.2">
      <c r="B12081" s="186"/>
    </row>
    <row r="12082" spans="2:2" x14ac:dyDescent="0.2">
      <c r="B12082" s="186"/>
    </row>
    <row r="12083" spans="2:2" x14ac:dyDescent="0.2">
      <c r="B12083" s="186"/>
    </row>
    <row r="12084" spans="2:2" x14ac:dyDescent="0.2">
      <c r="B12084" s="186"/>
    </row>
    <row r="12085" spans="2:2" x14ac:dyDescent="0.2">
      <c r="B12085" s="186"/>
    </row>
    <row r="12086" spans="2:2" x14ac:dyDescent="0.2">
      <c r="B12086" s="186"/>
    </row>
    <row r="12087" spans="2:2" x14ac:dyDescent="0.2">
      <c r="B12087" s="186"/>
    </row>
    <row r="12088" spans="2:2" x14ac:dyDescent="0.2">
      <c r="B12088" s="186"/>
    </row>
    <row r="12089" spans="2:2" x14ac:dyDescent="0.2">
      <c r="B12089" s="186"/>
    </row>
    <row r="12090" spans="2:2" x14ac:dyDescent="0.2">
      <c r="B12090" s="186"/>
    </row>
    <row r="12091" spans="2:2" x14ac:dyDescent="0.2">
      <c r="B12091" s="186"/>
    </row>
    <row r="12092" spans="2:2" x14ac:dyDescent="0.2">
      <c r="B12092" s="186"/>
    </row>
    <row r="12093" spans="2:2" x14ac:dyDescent="0.2">
      <c r="B12093" s="186"/>
    </row>
    <row r="12094" spans="2:2" x14ac:dyDescent="0.2">
      <c r="B12094" s="186"/>
    </row>
    <row r="12095" spans="2:2" x14ac:dyDescent="0.2">
      <c r="B12095" s="186"/>
    </row>
    <row r="12096" spans="2:2" x14ac:dyDescent="0.2">
      <c r="B12096" s="186"/>
    </row>
    <row r="12097" spans="2:2" x14ac:dyDescent="0.2">
      <c r="B12097" s="186"/>
    </row>
    <row r="12098" spans="2:2" x14ac:dyDescent="0.2">
      <c r="B12098" s="186"/>
    </row>
    <row r="12099" spans="2:2" x14ac:dyDescent="0.2">
      <c r="B12099" s="186"/>
    </row>
    <row r="12100" spans="2:2" x14ac:dyDescent="0.2">
      <c r="B12100" s="186"/>
    </row>
    <row r="12101" spans="2:2" x14ac:dyDescent="0.2">
      <c r="B12101" s="186"/>
    </row>
    <row r="12102" spans="2:2" x14ac:dyDescent="0.2">
      <c r="B12102" s="186"/>
    </row>
    <row r="12103" spans="2:2" x14ac:dyDescent="0.2">
      <c r="B12103" s="186"/>
    </row>
    <row r="12104" spans="2:2" x14ac:dyDescent="0.2">
      <c r="B12104" s="186"/>
    </row>
    <row r="12105" spans="2:2" x14ac:dyDescent="0.2">
      <c r="B12105" s="186"/>
    </row>
    <row r="12106" spans="2:2" x14ac:dyDescent="0.2">
      <c r="B12106" s="186"/>
    </row>
    <row r="12107" spans="2:2" x14ac:dyDescent="0.2">
      <c r="B12107" s="186"/>
    </row>
    <row r="12108" spans="2:2" x14ac:dyDescent="0.2">
      <c r="B12108" s="186"/>
    </row>
    <row r="12109" spans="2:2" x14ac:dyDescent="0.2">
      <c r="B12109" s="186"/>
    </row>
    <row r="12110" spans="2:2" x14ac:dyDescent="0.2">
      <c r="B12110" s="186"/>
    </row>
    <row r="12111" spans="2:2" x14ac:dyDescent="0.2">
      <c r="B12111" s="186"/>
    </row>
    <row r="12112" spans="2:2" x14ac:dyDescent="0.2">
      <c r="B12112" s="186"/>
    </row>
    <row r="12113" spans="2:2" x14ac:dyDescent="0.2">
      <c r="B12113" s="186"/>
    </row>
    <row r="12114" spans="2:2" x14ac:dyDescent="0.2">
      <c r="B12114" s="186"/>
    </row>
    <row r="12115" spans="2:2" x14ac:dyDescent="0.2">
      <c r="B12115" s="186"/>
    </row>
    <row r="12116" spans="2:2" x14ac:dyDescent="0.2">
      <c r="B12116" s="186"/>
    </row>
    <row r="12117" spans="2:2" x14ac:dyDescent="0.2">
      <c r="B12117" s="186"/>
    </row>
    <row r="12118" spans="2:2" x14ac:dyDescent="0.2">
      <c r="B12118" s="186"/>
    </row>
    <row r="12119" spans="2:2" x14ac:dyDescent="0.2">
      <c r="B12119" s="186"/>
    </row>
    <row r="12120" spans="2:2" x14ac:dyDescent="0.2">
      <c r="B12120" s="186"/>
    </row>
    <row r="12121" spans="2:2" x14ac:dyDescent="0.2">
      <c r="B12121" s="186"/>
    </row>
    <row r="12122" spans="2:2" x14ac:dyDescent="0.2">
      <c r="B12122" s="186"/>
    </row>
    <row r="12123" spans="2:2" x14ac:dyDescent="0.2">
      <c r="B12123" s="186"/>
    </row>
    <row r="12124" spans="2:2" x14ac:dyDescent="0.2">
      <c r="B12124" s="186"/>
    </row>
    <row r="12125" spans="2:2" x14ac:dyDescent="0.2">
      <c r="B12125" s="186"/>
    </row>
    <row r="12126" spans="2:2" x14ac:dyDescent="0.2">
      <c r="B12126" s="186"/>
    </row>
    <row r="12127" spans="2:2" x14ac:dyDescent="0.2">
      <c r="B12127" s="186"/>
    </row>
    <row r="12128" spans="2:2" x14ac:dyDescent="0.2">
      <c r="B12128" s="186"/>
    </row>
    <row r="12129" spans="2:2" x14ac:dyDescent="0.2">
      <c r="B12129" s="186"/>
    </row>
    <row r="12130" spans="2:2" x14ac:dyDescent="0.2">
      <c r="B12130" s="186"/>
    </row>
    <row r="12131" spans="2:2" x14ac:dyDescent="0.2">
      <c r="B12131" s="186"/>
    </row>
    <row r="12132" spans="2:2" x14ac:dyDescent="0.2">
      <c r="B12132" s="186"/>
    </row>
    <row r="12133" spans="2:2" x14ac:dyDescent="0.2">
      <c r="B12133" s="186"/>
    </row>
    <row r="12134" spans="2:2" x14ac:dyDescent="0.2">
      <c r="B12134" s="186"/>
    </row>
    <row r="12135" spans="2:2" x14ac:dyDescent="0.2">
      <c r="B12135" s="186"/>
    </row>
    <row r="12136" spans="2:2" x14ac:dyDescent="0.2">
      <c r="B12136" s="186"/>
    </row>
    <row r="12137" spans="2:2" x14ac:dyDescent="0.2">
      <c r="B12137" s="186"/>
    </row>
    <row r="12138" spans="2:2" x14ac:dyDescent="0.2">
      <c r="B12138" s="186"/>
    </row>
    <row r="12139" spans="2:2" x14ac:dyDescent="0.2">
      <c r="B12139" s="186"/>
    </row>
    <row r="12140" spans="2:2" x14ac:dyDescent="0.2">
      <c r="B12140" s="186"/>
    </row>
    <row r="12141" spans="2:2" x14ac:dyDescent="0.2">
      <c r="B12141" s="186"/>
    </row>
    <row r="12142" spans="2:2" x14ac:dyDescent="0.2">
      <c r="B12142" s="186"/>
    </row>
    <row r="12143" spans="2:2" x14ac:dyDescent="0.2">
      <c r="B12143" s="186"/>
    </row>
    <row r="12144" spans="2:2" x14ac:dyDescent="0.2">
      <c r="B12144" s="186"/>
    </row>
    <row r="12145" spans="2:2" x14ac:dyDescent="0.2">
      <c r="B12145" s="186"/>
    </row>
    <row r="12146" spans="2:2" x14ac:dyDescent="0.2">
      <c r="B12146" s="186"/>
    </row>
    <row r="12147" spans="2:2" x14ac:dyDescent="0.2">
      <c r="B12147" s="186"/>
    </row>
    <row r="12148" spans="2:2" x14ac:dyDescent="0.2">
      <c r="B12148" s="186"/>
    </row>
    <row r="12149" spans="2:2" x14ac:dyDescent="0.2">
      <c r="B12149" s="186"/>
    </row>
    <row r="12150" spans="2:2" x14ac:dyDescent="0.2">
      <c r="B12150" s="186"/>
    </row>
    <row r="12151" spans="2:2" x14ac:dyDescent="0.2">
      <c r="B12151" s="186"/>
    </row>
    <row r="12152" spans="2:2" x14ac:dyDescent="0.2">
      <c r="B12152" s="186"/>
    </row>
    <row r="12153" spans="2:2" x14ac:dyDescent="0.2">
      <c r="B12153" s="186"/>
    </row>
    <row r="12154" spans="2:2" x14ac:dyDescent="0.2">
      <c r="B12154" s="186"/>
    </row>
    <row r="12155" spans="2:2" x14ac:dyDescent="0.2">
      <c r="B12155" s="186"/>
    </row>
    <row r="12156" spans="2:2" x14ac:dyDescent="0.2">
      <c r="B12156" s="186"/>
    </row>
    <row r="12157" spans="2:2" x14ac:dyDescent="0.2">
      <c r="B12157" s="186"/>
    </row>
    <row r="12158" spans="2:2" x14ac:dyDescent="0.2">
      <c r="B12158" s="186"/>
    </row>
    <row r="12159" spans="2:2" x14ac:dyDescent="0.2">
      <c r="B12159" s="186"/>
    </row>
    <row r="12160" spans="2:2" x14ac:dyDescent="0.2">
      <c r="B12160" s="186"/>
    </row>
    <row r="12161" spans="2:2" x14ac:dyDescent="0.2">
      <c r="B12161" s="186"/>
    </row>
    <row r="12162" spans="2:2" x14ac:dyDescent="0.2">
      <c r="B12162" s="186"/>
    </row>
    <row r="12163" spans="2:2" x14ac:dyDescent="0.2">
      <c r="B12163" s="186"/>
    </row>
    <row r="12164" spans="2:2" x14ac:dyDescent="0.2">
      <c r="B12164" s="186"/>
    </row>
    <row r="12165" spans="2:2" x14ac:dyDescent="0.2">
      <c r="B12165" s="186"/>
    </row>
    <row r="12166" spans="2:2" x14ac:dyDescent="0.2">
      <c r="B12166" s="186"/>
    </row>
    <row r="12167" spans="2:2" x14ac:dyDescent="0.2">
      <c r="B12167" s="186"/>
    </row>
    <row r="12168" spans="2:2" x14ac:dyDescent="0.2">
      <c r="B12168" s="186"/>
    </row>
    <row r="12169" spans="2:2" x14ac:dyDescent="0.2">
      <c r="B12169" s="186"/>
    </row>
    <row r="12170" spans="2:2" x14ac:dyDescent="0.2">
      <c r="B12170" s="186"/>
    </row>
    <row r="12171" spans="2:2" x14ac:dyDescent="0.2">
      <c r="B12171" s="186"/>
    </row>
    <row r="12172" spans="2:2" x14ac:dyDescent="0.2">
      <c r="B12172" s="186"/>
    </row>
    <row r="12173" spans="2:2" x14ac:dyDescent="0.2">
      <c r="B12173" s="186"/>
    </row>
    <row r="12174" spans="2:2" x14ac:dyDescent="0.2">
      <c r="B12174" s="186"/>
    </row>
    <row r="12175" spans="2:2" x14ac:dyDescent="0.2">
      <c r="B12175" s="186"/>
    </row>
    <row r="12176" spans="2:2" x14ac:dyDescent="0.2">
      <c r="B12176" s="186"/>
    </row>
    <row r="12177" spans="2:2" x14ac:dyDescent="0.2">
      <c r="B12177" s="186"/>
    </row>
    <row r="12178" spans="2:2" x14ac:dyDescent="0.2">
      <c r="B12178" s="186"/>
    </row>
    <row r="12179" spans="2:2" x14ac:dyDescent="0.2">
      <c r="B12179" s="186"/>
    </row>
    <row r="12180" spans="2:2" x14ac:dyDescent="0.2">
      <c r="B12180" s="186"/>
    </row>
    <row r="12181" spans="2:2" x14ac:dyDescent="0.2">
      <c r="B12181" s="186"/>
    </row>
    <row r="12182" spans="2:2" x14ac:dyDescent="0.2">
      <c r="B12182" s="186"/>
    </row>
    <row r="12183" spans="2:2" x14ac:dyDescent="0.2">
      <c r="B12183" s="186"/>
    </row>
    <row r="12184" spans="2:2" x14ac:dyDescent="0.2">
      <c r="B12184" s="186"/>
    </row>
    <row r="12185" spans="2:2" x14ac:dyDescent="0.2">
      <c r="B12185" s="186"/>
    </row>
    <row r="12186" spans="2:2" x14ac:dyDescent="0.2">
      <c r="B12186" s="186"/>
    </row>
    <row r="12187" spans="2:2" x14ac:dyDescent="0.2">
      <c r="B12187" s="186"/>
    </row>
    <row r="12188" spans="2:2" x14ac:dyDescent="0.2">
      <c r="B12188" s="186"/>
    </row>
    <row r="12189" spans="2:2" x14ac:dyDescent="0.2">
      <c r="B12189" s="186"/>
    </row>
    <row r="12190" spans="2:2" x14ac:dyDescent="0.2">
      <c r="B12190" s="186"/>
    </row>
    <row r="12191" spans="2:2" x14ac:dyDescent="0.2">
      <c r="B12191" s="186"/>
    </row>
    <row r="12192" spans="2:2" x14ac:dyDescent="0.2">
      <c r="B12192" s="186"/>
    </row>
    <row r="12193" spans="2:2" x14ac:dyDescent="0.2">
      <c r="B12193" s="186"/>
    </row>
    <row r="12194" spans="2:2" x14ac:dyDescent="0.2">
      <c r="B12194" s="186"/>
    </row>
    <row r="12195" spans="2:2" x14ac:dyDescent="0.2">
      <c r="B12195" s="186"/>
    </row>
    <row r="12196" spans="2:2" x14ac:dyDescent="0.2">
      <c r="B12196" s="186"/>
    </row>
    <row r="12197" spans="2:2" x14ac:dyDescent="0.2">
      <c r="B12197" s="186"/>
    </row>
    <row r="12198" spans="2:2" x14ac:dyDescent="0.2">
      <c r="B12198" s="186"/>
    </row>
    <row r="12199" spans="2:2" x14ac:dyDescent="0.2">
      <c r="B12199" s="186"/>
    </row>
    <row r="12200" spans="2:2" x14ac:dyDescent="0.2">
      <c r="B12200" s="186"/>
    </row>
    <row r="12201" spans="2:2" x14ac:dyDescent="0.2">
      <c r="B12201" s="186"/>
    </row>
    <row r="12202" spans="2:2" x14ac:dyDescent="0.2">
      <c r="B12202" s="186"/>
    </row>
    <row r="12203" spans="2:2" x14ac:dyDescent="0.2">
      <c r="B12203" s="186"/>
    </row>
    <row r="12204" spans="2:2" x14ac:dyDescent="0.2">
      <c r="B12204" s="186"/>
    </row>
    <row r="12205" spans="2:2" x14ac:dyDescent="0.2">
      <c r="B12205" s="186"/>
    </row>
    <row r="12206" spans="2:2" x14ac:dyDescent="0.2">
      <c r="B12206" s="186"/>
    </row>
    <row r="12207" spans="2:2" x14ac:dyDescent="0.2">
      <c r="B12207" s="186"/>
    </row>
    <row r="12208" spans="2:2" x14ac:dyDescent="0.2">
      <c r="B12208" s="186"/>
    </row>
    <row r="12209" spans="2:2" x14ac:dyDescent="0.2">
      <c r="B12209" s="186"/>
    </row>
    <row r="12210" spans="2:2" x14ac:dyDescent="0.2">
      <c r="B12210" s="186"/>
    </row>
    <row r="12211" spans="2:2" x14ac:dyDescent="0.2">
      <c r="B12211" s="186"/>
    </row>
    <row r="12212" spans="2:2" x14ac:dyDescent="0.2">
      <c r="B12212" s="186"/>
    </row>
    <row r="12213" spans="2:2" x14ac:dyDescent="0.2">
      <c r="B12213" s="186"/>
    </row>
    <row r="12214" spans="2:2" x14ac:dyDescent="0.2">
      <c r="B12214" s="186"/>
    </row>
    <row r="12215" spans="2:2" x14ac:dyDescent="0.2">
      <c r="B12215" s="186"/>
    </row>
    <row r="12216" spans="2:2" x14ac:dyDescent="0.2">
      <c r="B12216" s="186"/>
    </row>
    <row r="12217" spans="2:2" x14ac:dyDescent="0.2">
      <c r="B12217" s="186"/>
    </row>
    <row r="12218" spans="2:2" x14ac:dyDescent="0.2">
      <c r="B12218" s="186"/>
    </row>
    <row r="12219" spans="2:2" x14ac:dyDescent="0.2">
      <c r="B12219" s="186"/>
    </row>
    <row r="12220" spans="2:2" x14ac:dyDescent="0.2">
      <c r="B12220" s="186"/>
    </row>
    <row r="12221" spans="2:2" x14ac:dyDescent="0.2">
      <c r="B12221" s="186"/>
    </row>
    <row r="12222" spans="2:2" x14ac:dyDescent="0.2">
      <c r="B12222" s="186"/>
    </row>
    <row r="12223" spans="2:2" x14ac:dyDescent="0.2">
      <c r="B12223" s="186"/>
    </row>
    <row r="12224" spans="2:2" x14ac:dyDescent="0.2">
      <c r="B12224" s="186"/>
    </row>
    <row r="12225" spans="2:2" x14ac:dyDescent="0.2">
      <c r="B12225" s="186"/>
    </row>
    <row r="12226" spans="2:2" x14ac:dyDescent="0.2">
      <c r="B12226" s="186"/>
    </row>
    <row r="12227" spans="2:2" x14ac:dyDescent="0.2">
      <c r="B12227" s="186"/>
    </row>
    <row r="12228" spans="2:2" x14ac:dyDescent="0.2">
      <c r="B12228" s="186"/>
    </row>
    <row r="12229" spans="2:2" x14ac:dyDescent="0.2">
      <c r="B12229" s="186"/>
    </row>
    <row r="12230" spans="2:2" x14ac:dyDescent="0.2">
      <c r="B12230" s="186"/>
    </row>
    <row r="12231" spans="2:2" x14ac:dyDescent="0.2">
      <c r="B12231" s="186"/>
    </row>
    <row r="12232" spans="2:2" x14ac:dyDescent="0.2">
      <c r="B12232" s="186"/>
    </row>
    <row r="12233" spans="2:2" x14ac:dyDescent="0.2">
      <c r="B12233" s="186"/>
    </row>
    <row r="12234" spans="2:2" x14ac:dyDescent="0.2">
      <c r="B12234" s="186"/>
    </row>
    <row r="12235" spans="2:2" x14ac:dyDescent="0.2">
      <c r="B12235" s="186"/>
    </row>
    <row r="12236" spans="2:2" x14ac:dyDescent="0.2">
      <c r="B12236" s="186"/>
    </row>
    <row r="12237" spans="2:2" x14ac:dyDescent="0.2">
      <c r="B12237" s="186"/>
    </row>
    <row r="12238" spans="2:2" x14ac:dyDescent="0.2">
      <c r="B12238" s="186"/>
    </row>
    <row r="12239" spans="2:2" x14ac:dyDescent="0.2">
      <c r="B12239" s="186"/>
    </row>
    <row r="12240" spans="2:2" x14ac:dyDescent="0.2">
      <c r="B12240" s="186"/>
    </row>
    <row r="12241" spans="2:2" x14ac:dyDescent="0.2">
      <c r="B12241" s="186"/>
    </row>
    <row r="12242" spans="2:2" x14ac:dyDescent="0.2">
      <c r="B12242" s="186"/>
    </row>
    <row r="12243" spans="2:2" x14ac:dyDescent="0.2">
      <c r="B12243" s="186"/>
    </row>
    <row r="12244" spans="2:2" x14ac:dyDescent="0.2">
      <c r="B12244" s="186"/>
    </row>
    <row r="12245" spans="2:2" x14ac:dyDescent="0.2">
      <c r="B12245" s="186"/>
    </row>
    <row r="12246" spans="2:2" x14ac:dyDescent="0.2">
      <c r="B12246" s="186"/>
    </row>
    <row r="12247" spans="2:2" x14ac:dyDescent="0.2">
      <c r="B12247" s="186"/>
    </row>
    <row r="12248" spans="2:2" x14ac:dyDescent="0.2">
      <c r="B12248" s="186"/>
    </row>
    <row r="12249" spans="2:2" x14ac:dyDescent="0.2">
      <c r="B12249" s="186"/>
    </row>
    <row r="12250" spans="2:2" x14ac:dyDescent="0.2">
      <c r="B12250" s="186"/>
    </row>
    <row r="12251" spans="2:2" x14ac:dyDescent="0.2">
      <c r="B12251" s="186"/>
    </row>
    <row r="12252" spans="2:2" x14ac:dyDescent="0.2">
      <c r="B12252" s="186"/>
    </row>
    <row r="12253" spans="2:2" x14ac:dyDescent="0.2">
      <c r="B12253" s="186"/>
    </row>
    <row r="12254" spans="2:2" x14ac:dyDescent="0.2">
      <c r="B12254" s="186"/>
    </row>
    <row r="12255" spans="2:2" x14ac:dyDescent="0.2">
      <c r="B12255" s="186"/>
    </row>
    <row r="12256" spans="2:2" x14ac:dyDescent="0.2">
      <c r="B12256" s="186"/>
    </row>
    <row r="12257" spans="2:2" x14ac:dyDescent="0.2">
      <c r="B12257" s="186"/>
    </row>
    <row r="12258" spans="2:2" x14ac:dyDescent="0.2">
      <c r="B12258" s="186"/>
    </row>
    <row r="12259" spans="2:2" x14ac:dyDescent="0.2">
      <c r="B12259" s="186"/>
    </row>
    <row r="12260" spans="2:2" x14ac:dyDescent="0.2">
      <c r="B12260" s="186"/>
    </row>
    <row r="12261" spans="2:2" x14ac:dyDescent="0.2">
      <c r="B12261" s="186"/>
    </row>
    <row r="12262" spans="2:2" x14ac:dyDescent="0.2">
      <c r="B12262" s="186"/>
    </row>
    <row r="12263" spans="2:2" x14ac:dyDescent="0.2">
      <c r="B12263" s="186"/>
    </row>
    <row r="12264" spans="2:2" x14ac:dyDescent="0.2">
      <c r="B12264" s="186"/>
    </row>
    <row r="12265" spans="2:2" x14ac:dyDescent="0.2">
      <c r="B12265" s="186"/>
    </row>
    <row r="12266" spans="2:2" x14ac:dyDescent="0.2">
      <c r="B12266" s="186"/>
    </row>
    <row r="12267" spans="2:2" x14ac:dyDescent="0.2">
      <c r="B12267" s="186"/>
    </row>
    <row r="12268" spans="2:2" x14ac:dyDescent="0.2">
      <c r="B12268" s="186"/>
    </row>
    <row r="12269" spans="2:2" x14ac:dyDescent="0.2">
      <c r="B12269" s="186"/>
    </row>
    <row r="12270" spans="2:2" x14ac:dyDescent="0.2">
      <c r="B12270" s="186"/>
    </row>
    <row r="12271" spans="2:2" x14ac:dyDescent="0.2">
      <c r="B12271" s="186"/>
    </row>
    <row r="12272" spans="2:2" x14ac:dyDescent="0.2">
      <c r="B12272" s="186"/>
    </row>
    <row r="12273" spans="2:2" x14ac:dyDescent="0.2">
      <c r="B12273" s="186"/>
    </row>
    <row r="12274" spans="2:2" x14ac:dyDescent="0.2">
      <c r="B12274" s="186"/>
    </row>
    <row r="12275" spans="2:2" x14ac:dyDescent="0.2">
      <c r="B12275" s="186"/>
    </row>
    <row r="12276" spans="2:2" x14ac:dyDescent="0.2">
      <c r="B12276" s="186"/>
    </row>
    <row r="12277" spans="2:2" x14ac:dyDescent="0.2">
      <c r="B12277" s="186"/>
    </row>
    <row r="12278" spans="2:2" x14ac:dyDescent="0.2">
      <c r="B12278" s="186"/>
    </row>
    <row r="12279" spans="2:2" x14ac:dyDescent="0.2">
      <c r="B12279" s="186"/>
    </row>
    <row r="12280" spans="2:2" x14ac:dyDescent="0.2">
      <c r="B12280" s="186"/>
    </row>
    <row r="12281" spans="2:2" x14ac:dyDescent="0.2">
      <c r="B12281" s="186"/>
    </row>
    <row r="12282" spans="2:2" x14ac:dyDescent="0.2">
      <c r="B12282" s="186"/>
    </row>
    <row r="12283" spans="2:2" x14ac:dyDescent="0.2">
      <c r="B12283" s="186"/>
    </row>
    <row r="12284" spans="2:2" x14ac:dyDescent="0.2">
      <c r="B12284" s="186"/>
    </row>
    <row r="12285" spans="2:2" x14ac:dyDescent="0.2">
      <c r="B12285" s="186"/>
    </row>
    <row r="12286" spans="2:2" x14ac:dyDescent="0.2">
      <c r="B12286" s="186"/>
    </row>
    <row r="12287" spans="2:2" x14ac:dyDescent="0.2">
      <c r="B12287" s="186"/>
    </row>
    <row r="12288" spans="2:2" x14ac:dyDescent="0.2">
      <c r="B12288" s="186"/>
    </row>
    <row r="12289" spans="2:2" x14ac:dyDescent="0.2">
      <c r="B12289" s="186"/>
    </row>
    <row r="12290" spans="2:2" x14ac:dyDescent="0.2">
      <c r="B12290" s="186"/>
    </row>
    <row r="12291" spans="2:2" x14ac:dyDescent="0.2">
      <c r="B12291" s="186"/>
    </row>
    <row r="12292" spans="2:2" x14ac:dyDescent="0.2">
      <c r="B12292" s="186"/>
    </row>
    <row r="12293" spans="2:2" x14ac:dyDescent="0.2">
      <c r="B12293" s="186"/>
    </row>
    <row r="12294" spans="2:2" x14ac:dyDescent="0.2">
      <c r="B12294" s="186"/>
    </row>
    <row r="12295" spans="2:2" x14ac:dyDescent="0.2">
      <c r="B12295" s="186"/>
    </row>
    <row r="12296" spans="2:2" x14ac:dyDescent="0.2">
      <c r="B12296" s="186"/>
    </row>
    <row r="12297" spans="2:2" x14ac:dyDescent="0.2">
      <c r="B12297" s="186"/>
    </row>
    <row r="12298" spans="2:2" x14ac:dyDescent="0.2">
      <c r="B12298" s="186"/>
    </row>
    <row r="12299" spans="2:2" x14ac:dyDescent="0.2">
      <c r="B12299" s="186"/>
    </row>
    <row r="12300" spans="2:2" x14ac:dyDescent="0.2">
      <c r="B12300" s="186"/>
    </row>
    <row r="12301" spans="2:2" x14ac:dyDescent="0.2">
      <c r="B12301" s="186"/>
    </row>
    <row r="12302" spans="2:2" x14ac:dyDescent="0.2">
      <c r="B12302" s="186"/>
    </row>
    <row r="12303" spans="2:2" x14ac:dyDescent="0.2">
      <c r="B12303" s="186"/>
    </row>
    <row r="12304" spans="2:2" x14ac:dyDescent="0.2">
      <c r="B12304" s="186"/>
    </row>
    <row r="12305" spans="2:2" x14ac:dyDescent="0.2">
      <c r="B12305" s="186"/>
    </row>
    <row r="12306" spans="2:2" x14ac:dyDescent="0.2">
      <c r="B12306" s="186"/>
    </row>
    <row r="12307" spans="2:2" x14ac:dyDescent="0.2">
      <c r="B12307" s="186"/>
    </row>
    <row r="12308" spans="2:2" x14ac:dyDescent="0.2">
      <c r="B12308" s="186"/>
    </row>
    <row r="12309" spans="2:2" x14ac:dyDescent="0.2">
      <c r="B12309" s="186"/>
    </row>
    <row r="12310" spans="2:2" x14ac:dyDescent="0.2">
      <c r="B12310" s="186"/>
    </row>
    <row r="12311" spans="2:2" x14ac:dyDescent="0.2">
      <c r="B12311" s="186"/>
    </row>
    <row r="12312" spans="2:2" x14ac:dyDescent="0.2">
      <c r="B12312" s="186"/>
    </row>
    <row r="12313" spans="2:2" x14ac:dyDescent="0.2">
      <c r="B12313" s="186"/>
    </row>
    <row r="12314" spans="2:2" x14ac:dyDescent="0.2">
      <c r="B12314" s="186"/>
    </row>
    <row r="12315" spans="2:2" x14ac:dyDescent="0.2">
      <c r="B12315" s="186"/>
    </row>
    <row r="12316" spans="2:2" x14ac:dyDescent="0.2">
      <c r="B12316" s="186"/>
    </row>
    <row r="12317" spans="2:2" x14ac:dyDescent="0.2">
      <c r="B12317" s="186"/>
    </row>
    <row r="12318" spans="2:2" x14ac:dyDescent="0.2">
      <c r="B12318" s="186"/>
    </row>
    <row r="12319" spans="2:2" x14ac:dyDescent="0.2">
      <c r="B12319" s="186"/>
    </row>
    <row r="12320" spans="2:2" x14ac:dyDescent="0.2">
      <c r="B12320" s="186"/>
    </row>
    <row r="12321" spans="2:2" x14ac:dyDescent="0.2">
      <c r="B12321" s="186"/>
    </row>
    <row r="12322" spans="2:2" x14ac:dyDescent="0.2">
      <c r="B12322" s="186"/>
    </row>
    <row r="12323" spans="2:2" x14ac:dyDescent="0.2">
      <c r="B12323" s="186"/>
    </row>
    <row r="12324" spans="2:2" x14ac:dyDescent="0.2">
      <c r="B12324" s="186"/>
    </row>
    <row r="12325" spans="2:2" x14ac:dyDescent="0.2">
      <c r="B12325" s="186"/>
    </row>
    <row r="12326" spans="2:2" x14ac:dyDescent="0.2">
      <c r="B12326" s="186"/>
    </row>
    <row r="12327" spans="2:2" x14ac:dyDescent="0.2">
      <c r="B12327" s="186"/>
    </row>
    <row r="12328" spans="2:2" x14ac:dyDescent="0.2">
      <c r="B12328" s="186"/>
    </row>
    <row r="12329" spans="2:2" x14ac:dyDescent="0.2">
      <c r="B12329" s="186"/>
    </row>
    <row r="12330" spans="2:2" x14ac:dyDescent="0.2">
      <c r="B12330" s="186"/>
    </row>
    <row r="12331" spans="2:2" x14ac:dyDescent="0.2">
      <c r="B12331" s="186"/>
    </row>
    <row r="12332" spans="2:2" x14ac:dyDescent="0.2">
      <c r="B12332" s="186"/>
    </row>
    <row r="12333" spans="2:2" x14ac:dyDescent="0.2">
      <c r="B12333" s="186"/>
    </row>
    <row r="12334" spans="2:2" x14ac:dyDescent="0.2">
      <c r="B12334" s="186"/>
    </row>
    <row r="12335" spans="2:2" x14ac:dyDescent="0.2">
      <c r="B12335" s="186"/>
    </row>
    <row r="12336" spans="2:2" x14ac:dyDescent="0.2">
      <c r="B12336" s="186"/>
    </row>
    <row r="12337" spans="2:2" x14ac:dyDescent="0.2">
      <c r="B12337" s="186"/>
    </row>
    <row r="12338" spans="2:2" x14ac:dyDescent="0.2">
      <c r="B12338" s="186"/>
    </row>
    <row r="12339" spans="2:2" x14ac:dyDescent="0.2">
      <c r="B12339" s="186"/>
    </row>
    <row r="12340" spans="2:2" x14ac:dyDescent="0.2">
      <c r="B12340" s="186"/>
    </row>
    <row r="12341" spans="2:2" x14ac:dyDescent="0.2">
      <c r="B12341" s="186"/>
    </row>
    <row r="12342" spans="2:2" x14ac:dyDescent="0.2">
      <c r="B12342" s="186"/>
    </row>
    <row r="12343" spans="2:2" x14ac:dyDescent="0.2">
      <c r="B12343" s="186"/>
    </row>
    <row r="12344" spans="2:2" x14ac:dyDescent="0.2">
      <c r="B12344" s="186"/>
    </row>
    <row r="12345" spans="2:2" x14ac:dyDescent="0.2">
      <c r="B12345" s="186"/>
    </row>
    <row r="12346" spans="2:2" x14ac:dyDescent="0.2">
      <c r="B12346" s="186"/>
    </row>
    <row r="12347" spans="2:2" x14ac:dyDescent="0.2">
      <c r="B12347" s="186"/>
    </row>
    <row r="12348" spans="2:2" x14ac:dyDescent="0.2">
      <c r="B12348" s="186"/>
    </row>
    <row r="12349" spans="2:2" x14ac:dyDescent="0.2">
      <c r="B12349" s="186"/>
    </row>
    <row r="12350" spans="2:2" x14ac:dyDescent="0.2">
      <c r="B12350" s="186"/>
    </row>
    <row r="12351" spans="2:2" x14ac:dyDescent="0.2">
      <c r="B12351" s="186"/>
    </row>
    <row r="12352" spans="2:2" x14ac:dyDescent="0.2">
      <c r="B12352" s="186"/>
    </row>
    <row r="12353" spans="2:2" x14ac:dyDescent="0.2">
      <c r="B12353" s="186"/>
    </row>
    <row r="12354" spans="2:2" x14ac:dyDescent="0.2">
      <c r="B12354" s="186"/>
    </row>
    <row r="12355" spans="2:2" x14ac:dyDescent="0.2">
      <c r="B12355" s="186"/>
    </row>
    <row r="12356" spans="2:2" x14ac:dyDescent="0.2">
      <c r="B12356" s="186"/>
    </row>
    <row r="12357" spans="2:2" x14ac:dyDescent="0.2">
      <c r="B12357" s="186"/>
    </row>
    <row r="12358" spans="2:2" x14ac:dyDescent="0.2">
      <c r="B12358" s="186"/>
    </row>
    <row r="12359" spans="2:2" x14ac:dyDescent="0.2">
      <c r="B12359" s="186"/>
    </row>
    <row r="12360" spans="2:2" x14ac:dyDescent="0.2">
      <c r="B12360" s="186"/>
    </row>
    <row r="12361" spans="2:2" x14ac:dyDescent="0.2">
      <c r="B12361" s="186"/>
    </row>
    <row r="12362" spans="2:2" x14ac:dyDescent="0.2">
      <c r="B12362" s="186"/>
    </row>
    <row r="12363" spans="2:2" x14ac:dyDescent="0.2">
      <c r="B12363" s="186"/>
    </row>
    <row r="12364" spans="2:2" x14ac:dyDescent="0.2">
      <c r="B12364" s="186"/>
    </row>
    <row r="12365" spans="2:2" x14ac:dyDescent="0.2">
      <c r="B12365" s="186"/>
    </row>
    <row r="12366" spans="2:2" x14ac:dyDescent="0.2">
      <c r="B12366" s="186"/>
    </row>
    <row r="12367" spans="2:2" x14ac:dyDescent="0.2">
      <c r="B12367" s="186"/>
    </row>
    <row r="12368" spans="2:2" x14ac:dyDescent="0.2">
      <c r="B12368" s="186"/>
    </row>
    <row r="12369" spans="2:2" x14ac:dyDescent="0.2">
      <c r="B12369" s="186"/>
    </row>
    <row r="12370" spans="2:2" x14ac:dyDescent="0.2">
      <c r="B12370" s="186"/>
    </row>
    <row r="12371" spans="2:2" x14ac:dyDescent="0.2">
      <c r="B12371" s="186"/>
    </row>
    <row r="12372" spans="2:2" x14ac:dyDescent="0.2">
      <c r="B12372" s="186"/>
    </row>
    <row r="12373" spans="2:2" x14ac:dyDescent="0.2">
      <c r="B12373" s="186"/>
    </row>
    <row r="12374" spans="2:2" x14ac:dyDescent="0.2">
      <c r="B12374" s="186"/>
    </row>
    <row r="12375" spans="2:2" x14ac:dyDescent="0.2">
      <c r="B12375" s="186"/>
    </row>
    <row r="12376" spans="2:2" x14ac:dyDescent="0.2">
      <c r="B12376" s="186"/>
    </row>
    <row r="12377" spans="2:2" x14ac:dyDescent="0.2">
      <c r="B12377" s="186"/>
    </row>
    <row r="12378" spans="2:2" x14ac:dyDescent="0.2">
      <c r="B12378" s="186"/>
    </row>
    <row r="12379" spans="2:2" x14ac:dyDescent="0.2">
      <c r="B12379" s="186"/>
    </row>
    <row r="12380" spans="2:2" x14ac:dyDescent="0.2">
      <c r="B12380" s="186"/>
    </row>
    <row r="12381" spans="2:2" x14ac:dyDescent="0.2">
      <c r="B12381" s="186"/>
    </row>
    <row r="12382" spans="2:2" x14ac:dyDescent="0.2">
      <c r="B12382" s="186"/>
    </row>
    <row r="12383" spans="2:2" x14ac:dyDescent="0.2">
      <c r="B12383" s="186"/>
    </row>
    <row r="12384" spans="2:2" x14ac:dyDescent="0.2">
      <c r="B12384" s="186"/>
    </row>
    <row r="12385" spans="2:2" x14ac:dyDescent="0.2">
      <c r="B12385" s="186"/>
    </row>
    <row r="12386" spans="2:2" x14ac:dyDescent="0.2">
      <c r="B12386" s="186"/>
    </row>
    <row r="12387" spans="2:2" x14ac:dyDescent="0.2">
      <c r="B12387" s="186"/>
    </row>
    <row r="12388" spans="2:2" x14ac:dyDescent="0.2">
      <c r="B12388" s="186"/>
    </row>
    <row r="12389" spans="2:2" x14ac:dyDescent="0.2">
      <c r="B12389" s="186"/>
    </row>
    <row r="12390" spans="2:2" x14ac:dyDescent="0.2">
      <c r="B12390" s="186"/>
    </row>
    <row r="12391" spans="2:2" x14ac:dyDescent="0.2">
      <c r="B12391" s="186"/>
    </row>
    <row r="12392" spans="2:2" x14ac:dyDescent="0.2">
      <c r="B12392" s="186"/>
    </row>
    <row r="12393" spans="2:2" x14ac:dyDescent="0.2">
      <c r="B12393" s="186"/>
    </row>
    <row r="12394" spans="2:2" x14ac:dyDescent="0.2">
      <c r="B12394" s="186"/>
    </row>
    <row r="12395" spans="2:2" x14ac:dyDescent="0.2">
      <c r="B12395" s="186"/>
    </row>
    <row r="12396" spans="2:2" x14ac:dyDescent="0.2">
      <c r="B12396" s="186"/>
    </row>
    <row r="12397" spans="2:2" x14ac:dyDescent="0.2">
      <c r="B12397" s="186"/>
    </row>
    <row r="12398" spans="2:2" x14ac:dyDescent="0.2">
      <c r="B12398" s="186"/>
    </row>
    <row r="12399" spans="2:2" x14ac:dyDescent="0.2">
      <c r="B12399" s="186"/>
    </row>
    <row r="12400" spans="2:2" x14ac:dyDescent="0.2">
      <c r="B12400" s="186"/>
    </row>
    <row r="12401" spans="2:2" x14ac:dyDescent="0.2">
      <c r="B12401" s="186"/>
    </row>
    <row r="12402" spans="2:2" x14ac:dyDescent="0.2">
      <c r="B12402" s="186"/>
    </row>
    <row r="12403" spans="2:2" x14ac:dyDescent="0.2">
      <c r="B12403" s="186"/>
    </row>
    <row r="12404" spans="2:2" x14ac:dyDescent="0.2">
      <c r="B12404" s="186"/>
    </row>
    <row r="12405" spans="2:2" x14ac:dyDescent="0.2">
      <c r="B12405" s="186"/>
    </row>
    <row r="12406" spans="2:2" x14ac:dyDescent="0.2">
      <c r="B12406" s="186"/>
    </row>
    <row r="12407" spans="2:2" x14ac:dyDescent="0.2">
      <c r="B12407" s="186"/>
    </row>
    <row r="12408" spans="2:2" x14ac:dyDescent="0.2">
      <c r="B12408" s="186"/>
    </row>
    <row r="12409" spans="2:2" x14ac:dyDescent="0.2">
      <c r="B12409" s="186"/>
    </row>
    <row r="12410" spans="2:2" x14ac:dyDescent="0.2">
      <c r="B12410" s="186"/>
    </row>
    <row r="12411" spans="2:2" x14ac:dyDescent="0.2">
      <c r="B12411" s="186"/>
    </row>
    <row r="12412" spans="2:2" x14ac:dyDescent="0.2">
      <c r="B12412" s="186"/>
    </row>
    <row r="12413" spans="2:2" x14ac:dyDescent="0.2">
      <c r="B12413" s="186"/>
    </row>
    <row r="12414" spans="2:2" x14ac:dyDescent="0.2">
      <c r="B12414" s="186"/>
    </row>
    <row r="12415" spans="2:2" x14ac:dyDescent="0.2">
      <c r="B12415" s="186"/>
    </row>
    <row r="12416" spans="2:2" x14ac:dyDescent="0.2">
      <c r="B12416" s="186"/>
    </row>
    <row r="12417" spans="2:2" x14ac:dyDescent="0.2">
      <c r="B12417" s="186"/>
    </row>
    <row r="12418" spans="2:2" x14ac:dyDescent="0.2">
      <c r="B12418" s="186"/>
    </row>
    <row r="12419" spans="2:2" x14ac:dyDescent="0.2">
      <c r="B12419" s="186"/>
    </row>
    <row r="12420" spans="2:2" x14ac:dyDescent="0.2">
      <c r="B12420" s="186"/>
    </row>
    <row r="12421" spans="2:2" x14ac:dyDescent="0.2">
      <c r="B12421" s="186"/>
    </row>
    <row r="12422" spans="2:2" x14ac:dyDescent="0.2">
      <c r="B12422" s="186"/>
    </row>
    <row r="12423" spans="2:2" x14ac:dyDescent="0.2">
      <c r="B12423" s="186"/>
    </row>
    <row r="12424" spans="2:2" x14ac:dyDescent="0.2">
      <c r="B12424" s="186"/>
    </row>
    <row r="12425" spans="2:2" x14ac:dyDescent="0.2">
      <c r="B12425" s="186"/>
    </row>
    <row r="12426" spans="2:2" x14ac:dyDescent="0.2">
      <c r="B12426" s="186"/>
    </row>
    <row r="12427" spans="2:2" x14ac:dyDescent="0.2">
      <c r="B12427" s="186"/>
    </row>
    <row r="12428" spans="2:2" x14ac:dyDescent="0.2">
      <c r="B12428" s="186"/>
    </row>
    <row r="12429" spans="2:2" x14ac:dyDescent="0.2">
      <c r="B12429" s="186"/>
    </row>
    <row r="12430" spans="2:2" x14ac:dyDescent="0.2">
      <c r="B12430" s="186"/>
    </row>
    <row r="12431" spans="2:2" x14ac:dyDescent="0.2">
      <c r="B12431" s="186"/>
    </row>
    <row r="12432" spans="2:2" x14ac:dyDescent="0.2">
      <c r="B12432" s="186"/>
    </row>
    <row r="12433" spans="2:2" x14ac:dyDescent="0.2">
      <c r="B12433" s="186"/>
    </row>
    <row r="12434" spans="2:2" x14ac:dyDescent="0.2">
      <c r="B12434" s="186"/>
    </row>
    <row r="12435" spans="2:2" x14ac:dyDescent="0.2">
      <c r="B12435" s="186"/>
    </row>
    <row r="12436" spans="2:2" x14ac:dyDescent="0.2">
      <c r="B12436" s="186"/>
    </row>
    <row r="12437" spans="2:2" x14ac:dyDescent="0.2">
      <c r="B12437" s="186"/>
    </row>
    <row r="12438" spans="2:2" x14ac:dyDescent="0.2">
      <c r="B12438" s="186"/>
    </row>
    <row r="12439" spans="2:2" x14ac:dyDescent="0.2">
      <c r="B12439" s="186"/>
    </row>
    <row r="12440" spans="2:2" x14ac:dyDescent="0.2">
      <c r="B12440" s="186"/>
    </row>
    <row r="12441" spans="2:2" x14ac:dyDescent="0.2">
      <c r="B12441" s="186"/>
    </row>
    <row r="12442" spans="2:2" x14ac:dyDescent="0.2">
      <c r="B12442" s="186"/>
    </row>
    <row r="12443" spans="2:2" x14ac:dyDescent="0.2">
      <c r="B12443" s="186"/>
    </row>
    <row r="12444" spans="2:2" x14ac:dyDescent="0.2">
      <c r="B12444" s="186"/>
    </row>
    <row r="12445" spans="2:2" x14ac:dyDescent="0.2">
      <c r="B12445" s="186"/>
    </row>
    <row r="12446" spans="2:2" x14ac:dyDescent="0.2">
      <c r="B12446" s="186"/>
    </row>
    <row r="12447" spans="2:2" x14ac:dyDescent="0.2">
      <c r="B12447" s="186"/>
    </row>
    <row r="12448" spans="2:2" x14ac:dyDescent="0.2">
      <c r="B12448" s="186"/>
    </row>
    <row r="12449" spans="2:2" x14ac:dyDescent="0.2">
      <c r="B12449" s="186"/>
    </row>
    <row r="12450" spans="2:2" x14ac:dyDescent="0.2">
      <c r="B12450" s="186"/>
    </row>
    <row r="12451" spans="2:2" x14ac:dyDescent="0.2">
      <c r="B12451" s="186"/>
    </row>
    <row r="12452" spans="2:2" x14ac:dyDescent="0.2">
      <c r="B12452" s="186"/>
    </row>
    <row r="12453" spans="2:2" x14ac:dyDescent="0.2">
      <c r="B12453" s="186"/>
    </row>
    <row r="12454" spans="2:2" x14ac:dyDescent="0.2">
      <c r="B12454" s="186"/>
    </row>
    <row r="12455" spans="2:2" x14ac:dyDescent="0.2">
      <c r="B12455" s="186"/>
    </row>
    <row r="12456" spans="2:2" x14ac:dyDescent="0.2">
      <c r="B12456" s="186"/>
    </row>
    <row r="12457" spans="2:2" x14ac:dyDescent="0.2">
      <c r="B12457" s="186"/>
    </row>
    <row r="12458" spans="2:2" x14ac:dyDescent="0.2">
      <c r="B12458" s="186"/>
    </row>
    <row r="12459" spans="2:2" x14ac:dyDescent="0.2">
      <c r="B12459" s="186"/>
    </row>
    <row r="12460" spans="2:2" x14ac:dyDescent="0.2">
      <c r="B12460" s="186"/>
    </row>
    <row r="12461" spans="2:2" x14ac:dyDescent="0.2">
      <c r="B12461" s="186"/>
    </row>
    <row r="12462" spans="2:2" x14ac:dyDescent="0.2">
      <c r="B12462" s="186"/>
    </row>
    <row r="12463" spans="2:2" x14ac:dyDescent="0.2">
      <c r="B12463" s="186"/>
    </row>
    <row r="12464" spans="2:2" x14ac:dyDescent="0.2">
      <c r="B12464" s="186"/>
    </row>
    <row r="12465" spans="2:2" x14ac:dyDescent="0.2">
      <c r="B12465" s="186"/>
    </row>
    <row r="12466" spans="2:2" x14ac:dyDescent="0.2">
      <c r="B12466" s="186"/>
    </row>
    <row r="12467" spans="2:2" x14ac:dyDescent="0.2">
      <c r="B12467" s="186"/>
    </row>
    <row r="12468" spans="2:2" x14ac:dyDescent="0.2">
      <c r="B12468" s="186"/>
    </row>
    <row r="12469" spans="2:2" x14ac:dyDescent="0.2">
      <c r="B12469" s="186"/>
    </row>
    <row r="12470" spans="2:2" x14ac:dyDescent="0.2">
      <c r="B12470" s="186"/>
    </row>
    <row r="12471" spans="2:2" x14ac:dyDescent="0.2">
      <c r="B12471" s="186"/>
    </row>
    <row r="12472" spans="2:2" x14ac:dyDescent="0.2">
      <c r="B12472" s="186"/>
    </row>
    <row r="12473" spans="2:2" x14ac:dyDescent="0.2">
      <c r="B12473" s="186"/>
    </row>
    <row r="12474" spans="2:2" x14ac:dyDescent="0.2">
      <c r="B12474" s="186"/>
    </row>
    <row r="12475" spans="2:2" x14ac:dyDescent="0.2">
      <c r="B12475" s="186"/>
    </row>
    <row r="12476" spans="2:2" x14ac:dyDescent="0.2">
      <c r="B12476" s="186"/>
    </row>
    <row r="12477" spans="2:2" x14ac:dyDescent="0.2">
      <c r="B12477" s="186"/>
    </row>
    <row r="12478" spans="2:2" x14ac:dyDescent="0.2">
      <c r="B12478" s="186"/>
    </row>
    <row r="12479" spans="2:2" x14ac:dyDescent="0.2">
      <c r="B12479" s="186"/>
    </row>
    <row r="12480" spans="2:2" x14ac:dyDescent="0.2">
      <c r="B12480" s="186"/>
    </row>
    <row r="12481" spans="2:2" x14ac:dyDescent="0.2">
      <c r="B12481" s="186"/>
    </row>
    <row r="12482" spans="2:2" x14ac:dyDescent="0.2">
      <c r="B12482" s="186"/>
    </row>
    <row r="12483" spans="2:2" x14ac:dyDescent="0.2">
      <c r="B12483" s="186"/>
    </row>
    <row r="12484" spans="2:2" x14ac:dyDescent="0.2">
      <c r="B12484" s="186"/>
    </row>
    <row r="12485" spans="2:2" x14ac:dyDescent="0.2">
      <c r="B12485" s="186"/>
    </row>
    <row r="12486" spans="2:2" x14ac:dyDescent="0.2">
      <c r="B12486" s="186"/>
    </row>
    <row r="12487" spans="2:2" x14ac:dyDescent="0.2">
      <c r="B12487" s="186"/>
    </row>
    <row r="12488" spans="2:2" x14ac:dyDescent="0.2">
      <c r="B12488" s="186"/>
    </row>
    <row r="12489" spans="2:2" x14ac:dyDescent="0.2">
      <c r="B12489" s="186"/>
    </row>
    <row r="12490" spans="2:2" x14ac:dyDescent="0.2">
      <c r="B12490" s="186"/>
    </row>
    <row r="12491" spans="2:2" x14ac:dyDescent="0.2">
      <c r="B12491" s="186"/>
    </row>
    <row r="12492" spans="2:2" x14ac:dyDescent="0.2">
      <c r="B12492" s="186"/>
    </row>
    <row r="12493" spans="2:2" x14ac:dyDescent="0.2">
      <c r="B12493" s="186"/>
    </row>
    <row r="12494" spans="2:2" x14ac:dyDescent="0.2">
      <c r="B12494" s="186"/>
    </row>
    <row r="12495" spans="2:2" x14ac:dyDescent="0.2">
      <c r="B12495" s="186"/>
    </row>
    <row r="12496" spans="2:2" x14ac:dyDescent="0.2">
      <c r="B12496" s="186"/>
    </row>
    <row r="12497" spans="2:2" x14ac:dyDescent="0.2">
      <c r="B12497" s="186"/>
    </row>
    <row r="12498" spans="2:2" x14ac:dyDescent="0.2">
      <c r="B12498" s="186"/>
    </row>
    <row r="12499" spans="2:2" x14ac:dyDescent="0.2">
      <c r="B12499" s="186"/>
    </row>
    <row r="12500" spans="2:2" x14ac:dyDescent="0.2">
      <c r="B12500" s="186"/>
    </row>
    <row r="12501" spans="2:2" x14ac:dyDescent="0.2">
      <c r="B12501" s="186"/>
    </row>
    <row r="12502" spans="2:2" x14ac:dyDescent="0.2">
      <c r="B12502" s="186"/>
    </row>
    <row r="12503" spans="2:2" x14ac:dyDescent="0.2">
      <c r="B12503" s="186"/>
    </row>
    <row r="12504" spans="2:2" x14ac:dyDescent="0.2">
      <c r="B12504" s="186"/>
    </row>
    <row r="12505" spans="2:2" x14ac:dyDescent="0.2">
      <c r="B12505" s="186"/>
    </row>
    <row r="12506" spans="2:2" x14ac:dyDescent="0.2">
      <c r="B12506" s="186"/>
    </row>
    <row r="12507" spans="2:2" x14ac:dyDescent="0.2">
      <c r="B12507" s="186"/>
    </row>
    <row r="12508" spans="2:2" x14ac:dyDescent="0.2">
      <c r="B12508" s="186"/>
    </row>
    <row r="12509" spans="2:2" x14ac:dyDescent="0.2">
      <c r="B12509" s="186"/>
    </row>
    <row r="12510" spans="2:2" x14ac:dyDescent="0.2">
      <c r="B12510" s="186"/>
    </row>
    <row r="12511" spans="2:2" x14ac:dyDescent="0.2">
      <c r="B12511" s="186"/>
    </row>
    <row r="12512" spans="2:2" x14ac:dyDescent="0.2">
      <c r="B12512" s="186"/>
    </row>
    <row r="12513" spans="2:2" x14ac:dyDescent="0.2">
      <c r="B12513" s="186"/>
    </row>
    <row r="12514" spans="2:2" x14ac:dyDescent="0.2">
      <c r="B12514" s="186"/>
    </row>
    <row r="12515" spans="2:2" x14ac:dyDescent="0.2">
      <c r="B12515" s="186"/>
    </row>
    <row r="12516" spans="2:2" x14ac:dyDescent="0.2">
      <c r="B12516" s="186"/>
    </row>
    <row r="12517" spans="2:2" x14ac:dyDescent="0.2">
      <c r="B12517" s="186"/>
    </row>
    <row r="12518" spans="2:2" x14ac:dyDescent="0.2">
      <c r="B12518" s="186"/>
    </row>
    <row r="12519" spans="2:2" x14ac:dyDescent="0.2">
      <c r="B12519" s="186"/>
    </row>
    <row r="12520" spans="2:2" x14ac:dyDescent="0.2">
      <c r="B12520" s="186"/>
    </row>
    <row r="12521" spans="2:2" x14ac:dyDescent="0.2">
      <c r="B12521" s="186"/>
    </row>
    <row r="12522" spans="2:2" x14ac:dyDescent="0.2">
      <c r="B12522" s="186"/>
    </row>
    <row r="12523" spans="2:2" x14ac:dyDescent="0.2">
      <c r="B12523" s="186"/>
    </row>
    <row r="12524" spans="2:2" x14ac:dyDescent="0.2">
      <c r="B12524" s="186"/>
    </row>
    <row r="12525" spans="2:2" x14ac:dyDescent="0.2">
      <c r="B12525" s="186"/>
    </row>
    <row r="12526" spans="2:2" x14ac:dyDescent="0.2">
      <c r="B12526" s="186"/>
    </row>
    <row r="12527" spans="2:2" x14ac:dyDescent="0.2">
      <c r="B12527" s="186"/>
    </row>
    <row r="12528" spans="2:2" x14ac:dyDescent="0.2">
      <c r="B12528" s="186"/>
    </row>
    <row r="12529" spans="2:2" x14ac:dyDescent="0.2">
      <c r="B12529" s="186"/>
    </row>
    <row r="12530" spans="2:2" x14ac:dyDescent="0.2">
      <c r="B12530" s="186"/>
    </row>
    <row r="12531" spans="2:2" x14ac:dyDescent="0.2">
      <c r="B12531" s="186"/>
    </row>
    <row r="12532" spans="2:2" x14ac:dyDescent="0.2">
      <c r="B12532" s="186"/>
    </row>
    <row r="12533" spans="2:2" x14ac:dyDescent="0.2">
      <c r="B12533" s="186"/>
    </row>
    <row r="12534" spans="2:2" x14ac:dyDescent="0.2">
      <c r="B12534" s="186"/>
    </row>
    <row r="12535" spans="2:2" x14ac:dyDescent="0.2">
      <c r="B12535" s="186"/>
    </row>
    <row r="12536" spans="2:2" x14ac:dyDescent="0.2">
      <c r="B12536" s="186"/>
    </row>
    <row r="12537" spans="2:2" x14ac:dyDescent="0.2">
      <c r="B12537" s="186"/>
    </row>
    <row r="12538" spans="2:2" x14ac:dyDescent="0.2">
      <c r="B12538" s="186"/>
    </row>
    <row r="12539" spans="2:2" x14ac:dyDescent="0.2">
      <c r="B12539" s="186"/>
    </row>
    <row r="12540" spans="2:2" x14ac:dyDescent="0.2">
      <c r="B12540" s="186"/>
    </row>
    <row r="12541" spans="2:2" x14ac:dyDescent="0.2">
      <c r="B12541" s="186"/>
    </row>
    <row r="12542" spans="2:2" x14ac:dyDescent="0.2">
      <c r="B12542" s="186"/>
    </row>
    <row r="12543" spans="2:2" x14ac:dyDescent="0.2">
      <c r="B12543" s="186"/>
    </row>
    <row r="12544" spans="2:2" x14ac:dyDescent="0.2">
      <c r="B12544" s="186"/>
    </row>
    <row r="12545" spans="2:2" x14ac:dyDescent="0.2">
      <c r="B12545" s="186"/>
    </row>
    <row r="12546" spans="2:2" x14ac:dyDescent="0.2">
      <c r="B12546" s="186"/>
    </row>
    <row r="12547" spans="2:2" x14ac:dyDescent="0.2">
      <c r="B12547" s="186"/>
    </row>
    <row r="12548" spans="2:2" x14ac:dyDescent="0.2">
      <c r="B12548" s="186"/>
    </row>
    <row r="12549" spans="2:2" x14ac:dyDescent="0.2">
      <c r="B12549" s="186"/>
    </row>
    <row r="12550" spans="2:2" x14ac:dyDescent="0.2">
      <c r="B12550" s="186"/>
    </row>
    <row r="12551" spans="2:2" x14ac:dyDescent="0.2">
      <c r="B12551" s="186"/>
    </row>
    <row r="12552" spans="2:2" x14ac:dyDescent="0.2">
      <c r="B12552" s="186"/>
    </row>
    <row r="12553" spans="2:2" x14ac:dyDescent="0.2">
      <c r="B12553" s="186"/>
    </row>
    <row r="12554" spans="2:2" x14ac:dyDescent="0.2">
      <c r="B12554" s="186"/>
    </row>
    <row r="12555" spans="2:2" x14ac:dyDescent="0.2">
      <c r="B12555" s="186"/>
    </row>
    <row r="12556" spans="2:2" x14ac:dyDescent="0.2">
      <c r="B12556" s="186"/>
    </row>
    <row r="12557" spans="2:2" x14ac:dyDescent="0.2">
      <c r="B12557" s="186"/>
    </row>
    <row r="12558" spans="2:2" x14ac:dyDescent="0.2">
      <c r="B12558" s="186"/>
    </row>
    <row r="12559" spans="2:2" x14ac:dyDescent="0.2">
      <c r="B12559" s="186"/>
    </row>
    <row r="12560" spans="2:2" x14ac:dyDescent="0.2">
      <c r="B12560" s="186"/>
    </row>
    <row r="12561" spans="2:2" x14ac:dyDescent="0.2">
      <c r="B12561" s="186"/>
    </row>
    <row r="12562" spans="2:2" x14ac:dyDescent="0.2">
      <c r="B12562" s="186"/>
    </row>
    <row r="12563" spans="2:2" x14ac:dyDescent="0.2">
      <c r="B12563" s="186"/>
    </row>
    <row r="12564" spans="2:2" x14ac:dyDescent="0.2">
      <c r="B12564" s="186"/>
    </row>
    <row r="12565" spans="2:2" x14ac:dyDescent="0.2">
      <c r="B12565" s="186"/>
    </row>
    <row r="12566" spans="2:2" x14ac:dyDescent="0.2">
      <c r="B12566" s="186"/>
    </row>
    <row r="12567" spans="2:2" x14ac:dyDescent="0.2">
      <c r="B12567" s="186"/>
    </row>
    <row r="12568" spans="2:2" x14ac:dyDescent="0.2">
      <c r="B12568" s="186"/>
    </row>
    <row r="12569" spans="2:2" x14ac:dyDescent="0.2">
      <c r="B12569" s="186"/>
    </row>
    <row r="12570" spans="2:2" x14ac:dyDescent="0.2">
      <c r="B12570" s="186"/>
    </row>
    <row r="12571" spans="2:2" x14ac:dyDescent="0.2">
      <c r="B12571" s="186"/>
    </row>
    <row r="12572" spans="2:2" x14ac:dyDescent="0.2">
      <c r="B12572" s="186"/>
    </row>
    <row r="12573" spans="2:2" x14ac:dyDescent="0.2">
      <c r="B12573" s="186"/>
    </row>
    <row r="12574" spans="2:2" x14ac:dyDescent="0.2">
      <c r="B12574" s="186"/>
    </row>
    <row r="12575" spans="2:2" x14ac:dyDescent="0.2">
      <c r="B12575" s="186"/>
    </row>
    <row r="12576" spans="2:2" x14ac:dyDescent="0.2">
      <c r="B12576" s="186"/>
    </row>
    <row r="12577" spans="2:2" x14ac:dyDescent="0.2">
      <c r="B12577" s="186"/>
    </row>
    <row r="12578" spans="2:2" x14ac:dyDescent="0.2">
      <c r="B12578" s="186"/>
    </row>
    <row r="12579" spans="2:2" x14ac:dyDescent="0.2">
      <c r="B12579" s="186"/>
    </row>
    <row r="12580" spans="2:2" x14ac:dyDescent="0.2">
      <c r="B12580" s="186"/>
    </row>
    <row r="12581" spans="2:2" x14ac:dyDescent="0.2">
      <c r="B12581" s="186"/>
    </row>
    <row r="12582" spans="2:2" x14ac:dyDescent="0.2">
      <c r="B12582" s="186"/>
    </row>
    <row r="12583" spans="2:2" x14ac:dyDescent="0.2">
      <c r="B12583" s="186"/>
    </row>
    <row r="12584" spans="2:2" x14ac:dyDescent="0.2">
      <c r="B12584" s="186"/>
    </row>
    <row r="12585" spans="2:2" x14ac:dyDescent="0.2">
      <c r="B12585" s="186"/>
    </row>
    <row r="12586" spans="2:2" x14ac:dyDescent="0.2">
      <c r="B12586" s="186"/>
    </row>
    <row r="12587" spans="2:2" x14ac:dyDescent="0.2">
      <c r="B12587" s="186"/>
    </row>
    <row r="12588" spans="2:2" x14ac:dyDescent="0.2">
      <c r="B12588" s="186"/>
    </row>
    <row r="12589" spans="2:2" x14ac:dyDescent="0.2">
      <c r="B12589" s="186"/>
    </row>
    <row r="12590" spans="2:2" x14ac:dyDescent="0.2">
      <c r="B12590" s="186"/>
    </row>
    <row r="12591" spans="2:2" x14ac:dyDescent="0.2">
      <c r="B12591" s="186"/>
    </row>
    <row r="12592" spans="2:2" x14ac:dyDescent="0.2">
      <c r="B12592" s="186"/>
    </row>
    <row r="12593" spans="2:2" x14ac:dyDescent="0.2">
      <c r="B12593" s="186"/>
    </row>
    <row r="12594" spans="2:2" x14ac:dyDescent="0.2">
      <c r="B12594" s="186"/>
    </row>
    <row r="12595" spans="2:2" x14ac:dyDescent="0.2">
      <c r="B12595" s="186"/>
    </row>
    <row r="12596" spans="2:2" x14ac:dyDescent="0.2">
      <c r="B12596" s="186"/>
    </row>
    <row r="12597" spans="2:2" x14ac:dyDescent="0.2">
      <c r="B12597" s="186"/>
    </row>
    <row r="12598" spans="2:2" x14ac:dyDescent="0.2">
      <c r="B12598" s="186"/>
    </row>
    <row r="12599" spans="2:2" x14ac:dyDescent="0.2">
      <c r="B12599" s="186"/>
    </row>
    <row r="12600" spans="2:2" x14ac:dyDescent="0.2">
      <c r="B12600" s="186"/>
    </row>
    <row r="12601" spans="2:2" x14ac:dyDescent="0.2">
      <c r="B12601" s="186"/>
    </row>
    <row r="12602" spans="2:2" x14ac:dyDescent="0.2">
      <c r="B12602" s="186"/>
    </row>
    <row r="12603" spans="2:2" x14ac:dyDescent="0.2">
      <c r="B12603" s="186"/>
    </row>
    <row r="12604" spans="2:2" x14ac:dyDescent="0.2">
      <c r="B12604" s="186"/>
    </row>
    <row r="12605" spans="2:2" x14ac:dyDescent="0.2">
      <c r="B12605" s="186"/>
    </row>
    <row r="12606" spans="2:2" x14ac:dyDescent="0.2">
      <c r="B12606" s="186"/>
    </row>
    <row r="12607" spans="2:2" x14ac:dyDescent="0.2">
      <c r="B12607" s="186"/>
    </row>
    <row r="12608" spans="2:2" x14ac:dyDescent="0.2">
      <c r="B12608" s="186"/>
    </row>
    <row r="12609" spans="2:2" x14ac:dyDescent="0.2">
      <c r="B12609" s="186"/>
    </row>
    <row r="12610" spans="2:2" x14ac:dyDescent="0.2">
      <c r="B12610" s="186"/>
    </row>
    <row r="12611" spans="2:2" x14ac:dyDescent="0.2">
      <c r="B12611" s="186"/>
    </row>
    <row r="12612" spans="2:2" x14ac:dyDescent="0.2">
      <c r="B12612" s="186"/>
    </row>
    <row r="12613" spans="2:2" x14ac:dyDescent="0.2">
      <c r="B12613" s="186"/>
    </row>
    <row r="12614" spans="2:2" x14ac:dyDescent="0.2">
      <c r="B12614" s="186"/>
    </row>
    <row r="12615" spans="2:2" x14ac:dyDescent="0.2">
      <c r="B12615" s="186"/>
    </row>
    <row r="12616" spans="2:2" x14ac:dyDescent="0.2">
      <c r="B12616" s="186"/>
    </row>
    <row r="12617" spans="2:2" x14ac:dyDescent="0.2">
      <c r="B12617" s="186"/>
    </row>
    <row r="12618" spans="2:2" x14ac:dyDescent="0.2">
      <c r="B12618" s="186"/>
    </row>
    <row r="12619" spans="2:2" x14ac:dyDescent="0.2">
      <c r="B12619" s="186"/>
    </row>
    <row r="12620" spans="2:2" x14ac:dyDescent="0.2">
      <c r="B12620" s="186"/>
    </row>
    <row r="12621" spans="2:2" x14ac:dyDescent="0.2">
      <c r="B12621" s="186"/>
    </row>
    <row r="12622" spans="2:2" x14ac:dyDescent="0.2">
      <c r="B12622" s="186"/>
    </row>
    <row r="12623" spans="2:2" x14ac:dyDescent="0.2">
      <c r="B12623" s="186"/>
    </row>
    <row r="12624" spans="2:2" x14ac:dyDescent="0.2">
      <c r="B12624" s="186"/>
    </row>
    <row r="12625" spans="2:2" x14ac:dyDescent="0.2">
      <c r="B12625" s="186"/>
    </row>
    <row r="12626" spans="2:2" x14ac:dyDescent="0.2">
      <c r="B12626" s="186"/>
    </row>
    <row r="12627" spans="2:2" x14ac:dyDescent="0.2">
      <c r="B12627" s="186"/>
    </row>
    <row r="12628" spans="2:2" x14ac:dyDescent="0.2">
      <c r="B12628" s="186"/>
    </row>
    <row r="12629" spans="2:2" x14ac:dyDescent="0.2">
      <c r="B12629" s="186"/>
    </row>
    <row r="12630" spans="2:2" x14ac:dyDescent="0.2">
      <c r="B12630" s="186"/>
    </row>
    <row r="12631" spans="2:2" x14ac:dyDescent="0.2">
      <c r="B12631" s="186"/>
    </row>
    <row r="12632" spans="2:2" x14ac:dyDescent="0.2">
      <c r="B12632" s="186"/>
    </row>
    <row r="12633" spans="2:2" x14ac:dyDescent="0.2">
      <c r="B12633" s="186"/>
    </row>
    <row r="12634" spans="2:2" x14ac:dyDescent="0.2">
      <c r="B12634" s="186"/>
    </row>
    <row r="12635" spans="2:2" x14ac:dyDescent="0.2">
      <c r="B12635" s="186"/>
    </row>
    <row r="12636" spans="2:2" x14ac:dyDescent="0.2">
      <c r="B12636" s="186"/>
    </row>
    <row r="12637" spans="2:2" x14ac:dyDescent="0.2">
      <c r="B12637" s="186"/>
    </row>
    <row r="12638" spans="2:2" x14ac:dyDescent="0.2">
      <c r="B12638" s="186"/>
    </row>
    <row r="12639" spans="2:2" x14ac:dyDescent="0.2">
      <c r="B12639" s="186"/>
    </row>
    <row r="12640" spans="2:2" x14ac:dyDescent="0.2">
      <c r="B12640" s="186"/>
    </row>
    <row r="12641" spans="2:2" x14ac:dyDescent="0.2">
      <c r="B12641" s="186"/>
    </row>
    <row r="12642" spans="2:2" x14ac:dyDescent="0.2">
      <c r="B12642" s="186"/>
    </row>
    <row r="12643" spans="2:2" x14ac:dyDescent="0.2">
      <c r="B12643" s="186"/>
    </row>
    <row r="12644" spans="2:2" x14ac:dyDescent="0.2">
      <c r="B12644" s="186"/>
    </row>
    <row r="12645" spans="2:2" x14ac:dyDescent="0.2">
      <c r="B12645" s="186"/>
    </row>
    <row r="12646" spans="2:2" x14ac:dyDescent="0.2">
      <c r="B12646" s="186"/>
    </row>
    <row r="12647" spans="2:2" x14ac:dyDescent="0.2">
      <c r="B12647" s="186"/>
    </row>
    <row r="12648" spans="2:2" x14ac:dyDescent="0.2">
      <c r="B12648" s="186"/>
    </row>
    <row r="12649" spans="2:2" x14ac:dyDescent="0.2">
      <c r="B12649" s="186"/>
    </row>
    <row r="12650" spans="2:2" x14ac:dyDescent="0.2">
      <c r="B12650" s="186"/>
    </row>
    <row r="12651" spans="2:2" x14ac:dyDescent="0.2">
      <c r="B12651" s="186"/>
    </row>
    <row r="12652" spans="2:2" x14ac:dyDescent="0.2">
      <c r="B12652" s="186"/>
    </row>
    <row r="12653" spans="2:2" x14ac:dyDescent="0.2">
      <c r="B12653" s="186"/>
    </row>
    <row r="12654" spans="2:2" x14ac:dyDescent="0.2">
      <c r="B12654" s="186"/>
    </row>
    <row r="12655" spans="2:2" x14ac:dyDescent="0.2">
      <c r="B12655" s="186"/>
    </row>
    <row r="12656" spans="2:2" x14ac:dyDescent="0.2">
      <c r="B12656" s="186"/>
    </row>
    <row r="12657" spans="2:2" x14ac:dyDescent="0.2">
      <c r="B12657" s="186"/>
    </row>
    <row r="12658" spans="2:2" x14ac:dyDescent="0.2">
      <c r="B12658" s="186"/>
    </row>
    <row r="12659" spans="2:2" x14ac:dyDescent="0.2">
      <c r="B12659" s="186"/>
    </row>
    <row r="12660" spans="2:2" x14ac:dyDescent="0.2">
      <c r="B12660" s="186"/>
    </row>
    <row r="12661" spans="2:2" x14ac:dyDescent="0.2">
      <c r="B12661" s="186"/>
    </row>
    <row r="12662" spans="2:2" x14ac:dyDescent="0.2">
      <c r="B12662" s="186"/>
    </row>
    <row r="12663" spans="2:2" x14ac:dyDescent="0.2">
      <c r="B12663" s="186"/>
    </row>
    <row r="12664" spans="2:2" x14ac:dyDescent="0.2">
      <c r="B12664" s="186"/>
    </row>
    <row r="12665" spans="2:2" x14ac:dyDescent="0.2">
      <c r="B12665" s="186"/>
    </row>
    <row r="12666" spans="2:2" x14ac:dyDescent="0.2">
      <c r="B12666" s="186"/>
    </row>
    <row r="12667" spans="2:2" x14ac:dyDescent="0.2">
      <c r="B12667" s="186"/>
    </row>
    <row r="12668" spans="2:2" x14ac:dyDescent="0.2">
      <c r="B12668" s="186"/>
    </row>
    <row r="12669" spans="2:2" x14ac:dyDescent="0.2">
      <c r="B12669" s="186"/>
    </row>
    <row r="12670" spans="2:2" x14ac:dyDescent="0.2">
      <c r="B12670" s="186"/>
    </row>
    <row r="12671" spans="2:2" x14ac:dyDescent="0.2">
      <c r="B12671" s="186"/>
    </row>
    <row r="12672" spans="2:2" x14ac:dyDescent="0.2">
      <c r="B12672" s="186"/>
    </row>
    <row r="12673" spans="2:2" x14ac:dyDescent="0.2">
      <c r="B12673" s="186"/>
    </row>
    <row r="12674" spans="2:2" x14ac:dyDescent="0.2">
      <c r="B12674" s="186"/>
    </row>
    <row r="12675" spans="2:2" x14ac:dyDescent="0.2">
      <c r="B12675" s="186"/>
    </row>
    <row r="12676" spans="2:2" x14ac:dyDescent="0.2">
      <c r="B12676" s="186"/>
    </row>
    <row r="12677" spans="2:2" x14ac:dyDescent="0.2">
      <c r="B12677" s="186"/>
    </row>
    <row r="12678" spans="2:2" x14ac:dyDescent="0.2">
      <c r="B12678" s="186"/>
    </row>
    <row r="12679" spans="2:2" x14ac:dyDescent="0.2">
      <c r="B12679" s="186"/>
    </row>
    <row r="12680" spans="2:2" x14ac:dyDescent="0.2">
      <c r="B12680" s="186"/>
    </row>
    <row r="12681" spans="2:2" x14ac:dyDescent="0.2">
      <c r="B12681" s="186"/>
    </row>
    <row r="12682" spans="2:2" x14ac:dyDescent="0.2">
      <c r="B12682" s="186"/>
    </row>
    <row r="12683" spans="2:2" x14ac:dyDescent="0.2">
      <c r="B12683" s="186"/>
    </row>
    <row r="12684" spans="2:2" x14ac:dyDescent="0.2">
      <c r="B12684" s="186"/>
    </row>
    <row r="12685" spans="2:2" x14ac:dyDescent="0.2">
      <c r="B12685" s="186"/>
    </row>
    <row r="12686" spans="2:2" x14ac:dyDescent="0.2">
      <c r="B12686" s="186"/>
    </row>
    <row r="12687" spans="2:2" x14ac:dyDescent="0.2">
      <c r="B12687" s="186"/>
    </row>
    <row r="12688" spans="2:2" x14ac:dyDescent="0.2">
      <c r="B12688" s="186"/>
    </row>
    <row r="12689" spans="2:2" x14ac:dyDescent="0.2">
      <c r="B12689" s="186"/>
    </row>
    <row r="12690" spans="2:2" x14ac:dyDescent="0.2">
      <c r="B12690" s="186"/>
    </row>
    <row r="12691" spans="2:2" x14ac:dyDescent="0.2">
      <c r="B12691" s="186"/>
    </row>
    <row r="12692" spans="2:2" x14ac:dyDescent="0.2">
      <c r="B12692" s="186"/>
    </row>
    <row r="12693" spans="2:2" x14ac:dyDescent="0.2">
      <c r="B12693" s="186"/>
    </row>
    <row r="12694" spans="2:2" x14ac:dyDescent="0.2">
      <c r="B12694" s="186"/>
    </row>
    <row r="12695" spans="2:2" x14ac:dyDescent="0.2">
      <c r="B12695" s="186"/>
    </row>
    <row r="12696" spans="2:2" x14ac:dyDescent="0.2">
      <c r="B12696" s="186"/>
    </row>
    <row r="12697" spans="2:2" x14ac:dyDescent="0.2">
      <c r="B12697" s="186"/>
    </row>
    <row r="12698" spans="2:2" x14ac:dyDescent="0.2">
      <c r="B12698" s="186"/>
    </row>
    <row r="12699" spans="2:2" x14ac:dyDescent="0.2">
      <c r="B12699" s="186"/>
    </row>
    <row r="12700" spans="2:2" x14ac:dyDescent="0.2">
      <c r="B12700" s="186"/>
    </row>
    <row r="12701" spans="2:2" x14ac:dyDescent="0.2">
      <c r="B12701" s="186"/>
    </row>
    <row r="12702" spans="2:2" x14ac:dyDescent="0.2">
      <c r="B12702" s="186"/>
    </row>
    <row r="12703" spans="2:2" x14ac:dyDescent="0.2">
      <c r="B12703" s="186"/>
    </row>
    <row r="12704" spans="2:2" x14ac:dyDescent="0.2">
      <c r="B12704" s="186"/>
    </row>
    <row r="12705" spans="2:2" x14ac:dyDescent="0.2">
      <c r="B12705" s="186"/>
    </row>
    <row r="12706" spans="2:2" x14ac:dyDescent="0.2">
      <c r="B12706" s="186"/>
    </row>
    <row r="12707" spans="2:2" x14ac:dyDescent="0.2">
      <c r="B12707" s="186"/>
    </row>
    <row r="12708" spans="2:2" x14ac:dyDescent="0.2">
      <c r="B12708" s="186"/>
    </row>
    <row r="12709" spans="2:2" x14ac:dyDescent="0.2">
      <c r="B12709" s="186"/>
    </row>
    <row r="12710" spans="2:2" x14ac:dyDescent="0.2">
      <c r="B12710" s="186"/>
    </row>
    <row r="12711" spans="2:2" x14ac:dyDescent="0.2">
      <c r="B12711" s="186"/>
    </row>
    <row r="12712" spans="2:2" x14ac:dyDescent="0.2">
      <c r="B12712" s="186"/>
    </row>
    <row r="12713" spans="2:2" x14ac:dyDescent="0.2">
      <c r="B12713" s="186"/>
    </row>
    <row r="12714" spans="2:2" x14ac:dyDescent="0.2">
      <c r="B12714" s="186"/>
    </row>
    <row r="12715" spans="2:2" x14ac:dyDescent="0.2">
      <c r="B12715" s="186"/>
    </row>
    <row r="12716" spans="2:2" x14ac:dyDescent="0.2">
      <c r="B12716" s="186"/>
    </row>
    <row r="12717" spans="2:2" x14ac:dyDescent="0.2">
      <c r="B12717" s="186"/>
    </row>
    <row r="12718" spans="2:2" x14ac:dyDescent="0.2">
      <c r="B12718" s="186"/>
    </row>
    <row r="12719" spans="2:2" x14ac:dyDescent="0.2">
      <c r="B12719" s="186"/>
    </row>
    <row r="12720" spans="2:2" x14ac:dyDescent="0.2">
      <c r="B12720" s="186"/>
    </row>
    <row r="12721" spans="2:2" x14ac:dyDescent="0.2">
      <c r="B12721" s="186"/>
    </row>
    <row r="12722" spans="2:2" x14ac:dyDescent="0.2">
      <c r="B12722" s="186"/>
    </row>
    <row r="12723" spans="2:2" x14ac:dyDescent="0.2">
      <c r="B12723" s="186"/>
    </row>
    <row r="12724" spans="2:2" x14ac:dyDescent="0.2">
      <c r="B12724" s="186"/>
    </row>
    <row r="12725" spans="2:2" x14ac:dyDescent="0.2">
      <c r="B12725" s="186"/>
    </row>
    <row r="12726" spans="2:2" x14ac:dyDescent="0.2">
      <c r="B12726" s="186"/>
    </row>
    <row r="12727" spans="2:2" x14ac:dyDescent="0.2">
      <c r="B12727" s="186"/>
    </row>
    <row r="12728" spans="2:2" x14ac:dyDescent="0.2">
      <c r="B12728" s="186"/>
    </row>
    <row r="12729" spans="2:2" x14ac:dyDescent="0.2">
      <c r="B12729" s="186"/>
    </row>
    <row r="12730" spans="2:2" x14ac:dyDescent="0.2">
      <c r="B12730" s="186"/>
    </row>
    <row r="12731" spans="2:2" x14ac:dyDescent="0.2">
      <c r="B12731" s="186"/>
    </row>
    <row r="12732" spans="2:2" x14ac:dyDescent="0.2">
      <c r="B12732" s="186"/>
    </row>
    <row r="12733" spans="2:2" x14ac:dyDescent="0.2">
      <c r="B12733" s="186"/>
    </row>
    <row r="12734" spans="2:2" x14ac:dyDescent="0.2">
      <c r="B12734" s="186"/>
    </row>
    <row r="12735" spans="2:2" x14ac:dyDescent="0.2">
      <c r="B12735" s="186"/>
    </row>
    <row r="12736" spans="2:2" x14ac:dyDescent="0.2">
      <c r="B12736" s="186"/>
    </row>
    <row r="12737" spans="2:2" x14ac:dyDescent="0.2">
      <c r="B12737" s="186"/>
    </row>
    <row r="12738" spans="2:2" x14ac:dyDescent="0.2">
      <c r="B12738" s="186"/>
    </row>
    <row r="12739" spans="2:2" x14ac:dyDescent="0.2">
      <c r="B12739" s="186"/>
    </row>
    <row r="12740" spans="2:2" x14ac:dyDescent="0.2">
      <c r="B12740" s="186"/>
    </row>
    <row r="12741" spans="2:2" x14ac:dyDescent="0.2">
      <c r="B12741" s="186"/>
    </row>
    <row r="12742" spans="2:2" x14ac:dyDescent="0.2">
      <c r="B12742" s="186"/>
    </row>
    <row r="12743" spans="2:2" x14ac:dyDescent="0.2">
      <c r="B12743" s="186"/>
    </row>
    <row r="12744" spans="2:2" x14ac:dyDescent="0.2">
      <c r="B12744" s="186"/>
    </row>
    <row r="12745" spans="2:2" x14ac:dyDescent="0.2">
      <c r="B12745" s="186"/>
    </row>
    <row r="12746" spans="2:2" x14ac:dyDescent="0.2">
      <c r="B12746" s="186"/>
    </row>
    <row r="12747" spans="2:2" x14ac:dyDescent="0.2">
      <c r="B12747" s="186"/>
    </row>
    <row r="12748" spans="2:2" x14ac:dyDescent="0.2">
      <c r="B12748" s="186"/>
    </row>
    <row r="12749" spans="2:2" x14ac:dyDescent="0.2">
      <c r="B12749" s="186"/>
    </row>
    <row r="12750" spans="2:2" x14ac:dyDescent="0.2">
      <c r="B12750" s="186"/>
    </row>
    <row r="12751" spans="2:2" x14ac:dyDescent="0.2">
      <c r="B12751" s="186"/>
    </row>
    <row r="12752" spans="2:2" x14ac:dyDescent="0.2">
      <c r="B12752" s="186"/>
    </row>
    <row r="12753" spans="2:2" x14ac:dyDescent="0.2">
      <c r="B12753" s="186"/>
    </row>
    <row r="12754" spans="2:2" x14ac:dyDescent="0.2">
      <c r="B12754" s="186"/>
    </row>
    <row r="12755" spans="2:2" x14ac:dyDescent="0.2">
      <c r="B12755" s="186"/>
    </row>
    <row r="12756" spans="2:2" x14ac:dyDescent="0.2">
      <c r="B12756" s="186"/>
    </row>
    <row r="12757" spans="2:2" x14ac:dyDescent="0.2">
      <c r="B12757" s="186"/>
    </row>
    <row r="12758" spans="2:2" x14ac:dyDescent="0.2">
      <c r="B12758" s="186"/>
    </row>
    <row r="12759" spans="2:2" x14ac:dyDescent="0.2">
      <c r="B12759" s="186"/>
    </row>
    <row r="12760" spans="2:2" x14ac:dyDescent="0.2">
      <c r="B12760" s="186"/>
    </row>
    <row r="12761" spans="2:2" x14ac:dyDescent="0.2">
      <c r="B12761" s="186"/>
    </row>
    <row r="12762" spans="2:2" x14ac:dyDescent="0.2">
      <c r="B12762" s="186"/>
    </row>
    <row r="12763" spans="2:2" x14ac:dyDescent="0.2">
      <c r="B12763" s="186"/>
    </row>
    <row r="12764" spans="2:2" x14ac:dyDescent="0.2">
      <c r="B12764" s="186"/>
    </row>
    <row r="12765" spans="2:2" x14ac:dyDescent="0.2">
      <c r="B12765" s="186"/>
    </row>
    <row r="12766" spans="2:2" x14ac:dyDescent="0.2">
      <c r="B12766" s="186"/>
    </row>
    <row r="12767" spans="2:2" x14ac:dyDescent="0.2">
      <c r="B12767" s="186"/>
    </row>
    <row r="12768" spans="2:2" x14ac:dyDescent="0.2">
      <c r="B12768" s="186"/>
    </row>
    <row r="12769" spans="2:2" x14ac:dyDescent="0.2">
      <c r="B12769" s="186"/>
    </row>
    <row r="12770" spans="2:2" x14ac:dyDescent="0.2">
      <c r="B12770" s="186"/>
    </row>
    <row r="12771" spans="2:2" x14ac:dyDescent="0.2">
      <c r="B12771" s="186"/>
    </row>
    <row r="12772" spans="2:2" x14ac:dyDescent="0.2">
      <c r="B12772" s="186"/>
    </row>
    <row r="12773" spans="2:2" x14ac:dyDescent="0.2">
      <c r="B12773" s="186"/>
    </row>
    <row r="12774" spans="2:2" x14ac:dyDescent="0.2">
      <c r="B12774" s="186"/>
    </row>
    <row r="12775" spans="2:2" x14ac:dyDescent="0.2">
      <c r="B12775" s="186"/>
    </row>
    <row r="12776" spans="2:2" x14ac:dyDescent="0.2">
      <c r="B12776" s="186"/>
    </row>
    <row r="12777" spans="2:2" x14ac:dyDescent="0.2">
      <c r="B12777" s="186"/>
    </row>
    <row r="12778" spans="2:2" x14ac:dyDescent="0.2">
      <c r="B12778" s="186"/>
    </row>
    <row r="12779" spans="2:2" x14ac:dyDescent="0.2">
      <c r="B12779" s="186"/>
    </row>
    <row r="12780" spans="2:2" x14ac:dyDescent="0.2">
      <c r="B12780" s="186"/>
    </row>
    <row r="12781" spans="2:2" x14ac:dyDescent="0.2">
      <c r="B12781" s="186"/>
    </row>
    <row r="12782" spans="2:2" x14ac:dyDescent="0.2">
      <c r="B12782" s="186"/>
    </row>
    <row r="12783" spans="2:2" x14ac:dyDescent="0.2">
      <c r="B12783" s="186"/>
    </row>
    <row r="12784" spans="2:2" x14ac:dyDescent="0.2">
      <c r="B12784" s="186"/>
    </row>
    <row r="12785" spans="2:2" x14ac:dyDescent="0.2">
      <c r="B12785" s="186"/>
    </row>
    <row r="12786" spans="2:2" x14ac:dyDescent="0.2">
      <c r="B12786" s="186"/>
    </row>
    <row r="12787" spans="2:2" x14ac:dyDescent="0.2">
      <c r="B12787" s="186"/>
    </row>
    <row r="12788" spans="2:2" x14ac:dyDescent="0.2">
      <c r="B12788" s="186"/>
    </row>
    <row r="12789" spans="2:2" x14ac:dyDescent="0.2">
      <c r="B12789" s="186"/>
    </row>
    <row r="12790" spans="2:2" x14ac:dyDescent="0.2">
      <c r="B12790" s="186"/>
    </row>
    <row r="12791" spans="2:2" x14ac:dyDescent="0.2">
      <c r="B12791" s="186"/>
    </row>
    <row r="12792" spans="2:2" x14ac:dyDescent="0.2">
      <c r="B12792" s="186"/>
    </row>
    <row r="12793" spans="2:2" x14ac:dyDescent="0.2">
      <c r="B12793" s="186"/>
    </row>
    <row r="12794" spans="2:2" x14ac:dyDescent="0.2">
      <c r="B12794" s="186"/>
    </row>
    <row r="12795" spans="2:2" x14ac:dyDescent="0.2">
      <c r="B12795" s="186"/>
    </row>
    <row r="12796" spans="2:2" x14ac:dyDescent="0.2">
      <c r="B12796" s="186"/>
    </row>
    <row r="12797" spans="2:2" x14ac:dyDescent="0.2">
      <c r="B12797" s="186"/>
    </row>
    <row r="12798" spans="2:2" x14ac:dyDescent="0.2">
      <c r="B12798" s="186"/>
    </row>
    <row r="12799" spans="2:2" x14ac:dyDescent="0.2">
      <c r="B12799" s="186"/>
    </row>
    <row r="12800" spans="2:2" x14ac:dyDescent="0.2">
      <c r="B12800" s="186"/>
    </row>
    <row r="12801" spans="2:2" x14ac:dyDescent="0.2">
      <c r="B12801" s="186"/>
    </row>
    <row r="12802" spans="2:2" x14ac:dyDescent="0.2">
      <c r="B12802" s="186"/>
    </row>
    <row r="12803" spans="2:2" x14ac:dyDescent="0.2">
      <c r="B12803" s="186"/>
    </row>
    <row r="12804" spans="2:2" x14ac:dyDescent="0.2">
      <c r="B12804" s="186"/>
    </row>
    <row r="12805" spans="2:2" x14ac:dyDescent="0.2">
      <c r="B12805" s="186"/>
    </row>
    <row r="12806" spans="2:2" x14ac:dyDescent="0.2">
      <c r="B12806" s="186"/>
    </row>
    <row r="12807" spans="2:2" x14ac:dyDescent="0.2">
      <c r="B12807" s="186"/>
    </row>
    <row r="12808" spans="2:2" x14ac:dyDescent="0.2">
      <c r="B12808" s="186"/>
    </row>
    <row r="12809" spans="2:2" x14ac:dyDescent="0.2">
      <c r="B12809" s="186"/>
    </row>
    <row r="12810" spans="2:2" x14ac:dyDescent="0.2">
      <c r="B12810" s="186"/>
    </row>
    <row r="12811" spans="2:2" x14ac:dyDescent="0.2">
      <c r="B12811" s="186"/>
    </row>
    <row r="12812" spans="2:2" x14ac:dyDescent="0.2">
      <c r="B12812" s="186"/>
    </row>
    <row r="12813" spans="2:2" x14ac:dyDescent="0.2">
      <c r="B12813" s="186"/>
    </row>
    <row r="12814" spans="2:2" x14ac:dyDescent="0.2">
      <c r="B12814" s="186"/>
    </row>
    <row r="12815" spans="2:2" x14ac:dyDescent="0.2">
      <c r="B12815" s="186"/>
    </row>
    <row r="12816" spans="2:2" x14ac:dyDescent="0.2">
      <c r="B12816" s="186"/>
    </row>
    <row r="12817" spans="2:2" x14ac:dyDescent="0.2">
      <c r="B12817" s="186"/>
    </row>
    <row r="12818" spans="2:2" x14ac:dyDescent="0.2">
      <c r="B12818" s="186"/>
    </row>
    <row r="12819" spans="2:2" x14ac:dyDescent="0.2">
      <c r="B12819" s="186"/>
    </row>
    <row r="12820" spans="2:2" x14ac:dyDescent="0.2">
      <c r="B12820" s="186"/>
    </row>
    <row r="12821" spans="2:2" x14ac:dyDescent="0.2">
      <c r="B12821" s="186"/>
    </row>
    <row r="12822" spans="2:2" x14ac:dyDescent="0.2">
      <c r="B12822" s="186"/>
    </row>
    <row r="12823" spans="2:2" x14ac:dyDescent="0.2">
      <c r="B12823" s="186"/>
    </row>
    <row r="12824" spans="2:2" x14ac:dyDescent="0.2">
      <c r="B12824" s="186"/>
    </row>
    <row r="12825" spans="2:2" x14ac:dyDescent="0.2">
      <c r="B12825" s="186"/>
    </row>
    <row r="12826" spans="2:2" x14ac:dyDescent="0.2">
      <c r="B12826" s="186"/>
    </row>
    <row r="12827" spans="2:2" x14ac:dyDescent="0.2">
      <c r="B12827" s="186"/>
    </row>
    <row r="12828" spans="2:2" x14ac:dyDescent="0.2">
      <c r="B12828" s="186"/>
    </row>
    <row r="12829" spans="2:2" x14ac:dyDescent="0.2">
      <c r="B12829" s="186"/>
    </row>
    <row r="12830" spans="2:2" x14ac:dyDescent="0.2">
      <c r="B12830" s="186"/>
    </row>
    <row r="12831" spans="2:2" x14ac:dyDescent="0.2">
      <c r="B12831" s="186"/>
    </row>
    <row r="12832" spans="2:2" x14ac:dyDescent="0.2">
      <c r="B12832" s="186"/>
    </row>
    <row r="12833" spans="2:2" x14ac:dyDescent="0.2">
      <c r="B12833" s="186"/>
    </row>
    <row r="12834" spans="2:2" x14ac:dyDescent="0.2">
      <c r="B12834" s="186"/>
    </row>
    <row r="12835" spans="2:2" x14ac:dyDescent="0.2">
      <c r="B12835" s="186"/>
    </row>
    <row r="12836" spans="2:2" x14ac:dyDescent="0.2">
      <c r="B12836" s="186"/>
    </row>
    <row r="12837" spans="2:2" x14ac:dyDescent="0.2">
      <c r="B12837" s="186"/>
    </row>
    <row r="12838" spans="2:2" x14ac:dyDescent="0.2">
      <c r="B12838" s="186"/>
    </row>
    <row r="12839" spans="2:2" x14ac:dyDescent="0.2">
      <c r="B12839" s="186"/>
    </row>
    <row r="12840" spans="2:2" x14ac:dyDescent="0.2">
      <c r="B12840" s="186"/>
    </row>
    <row r="12841" spans="2:2" x14ac:dyDescent="0.2">
      <c r="B12841" s="186"/>
    </row>
    <row r="12842" spans="2:2" x14ac:dyDescent="0.2">
      <c r="B12842" s="186"/>
    </row>
    <row r="12843" spans="2:2" x14ac:dyDescent="0.2">
      <c r="B12843" s="186"/>
    </row>
    <row r="12844" spans="2:2" x14ac:dyDescent="0.2">
      <c r="B12844" s="186"/>
    </row>
    <row r="12845" spans="2:2" x14ac:dyDescent="0.2">
      <c r="B12845" s="186"/>
    </row>
    <row r="12846" spans="2:2" x14ac:dyDescent="0.2">
      <c r="B12846" s="186"/>
    </row>
    <row r="12847" spans="2:2" x14ac:dyDescent="0.2">
      <c r="B12847" s="186"/>
    </row>
    <row r="12848" spans="2:2" x14ac:dyDescent="0.2">
      <c r="B12848" s="186"/>
    </row>
    <row r="12849" spans="2:2" x14ac:dyDescent="0.2">
      <c r="B12849" s="186"/>
    </row>
    <row r="12850" spans="2:2" x14ac:dyDescent="0.2">
      <c r="B12850" s="186"/>
    </row>
    <row r="12851" spans="2:2" x14ac:dyDescent="0.2">
      <c r="B12851" s="186"/>
    </row>
    <row r="12852" spans="2:2" x14ac:dyDescent="0.2">
      <c r="B12852" s="186"/>
    </row>
    <row r="12853" spans="2:2" x14ac:dyDescent="0.2">
      <c r="B12853" s="186"/>
    </row>
    <row r="12854" spans="2:2" x14ac:dyDescent="0.2">
      <c r="B12854" s="186"/>
    </row>
    <row r="12855" spans="2:2" x14ac:dyDescent="0.2">
      <c r="B12855" s="186"/>
    </row>
    <row r="12856" spans="2:2" x14ac:dyDescent="0.2">
      <c r="B12856" s="186"/>
    </row>
    <row r="12857" spans="2:2" x14ac:dyDescent="0.2">
      <c r="B12857" s="186"/>
    </row>
    <row r="12858" spans="2:2" x14ac:dyDescent="0.2">
      <c r="B12858" s="186"/>
    </row>
    <row r="12859" spans="2:2" x14ac:dyDescent="0.2">
      <c r="B12859" s="186"/>
    </row>
    <row r="12860" spans="2:2" x14ac:dyDescent="0.2">
      <c r="B12860" s="186"/>
    </row>
    <row r="12861" spans="2:2" x14ac:dyDescent="0.2">
      <c r="B12861" s="186"/>
    </row>
    <row r="12862" spans="2:2" x14ac:dyDescent="0.2">
      <c r="B12862" s="186"/>
    </row>
    <row r="12863" spans="2:2" x14ac:dyDescent="0.2">
      <c r="B12863" s="186"/>
    </row>
    <row r="12864" spans="2:2" x14ac:dyDescent="0.2">
      <c r="B12864" s="186"/>
    </row>
    <row r="12865" spans="2:2" x14ac:dyDescent="0.2">
      <c r="B12865" s="186"/>
    </row>
    <row r="12866" spans="2:2" x14ac:dyDescent="0.2">
      <c r="B12866" s="186"/>
    </row>
    <row r="12867" spans="2:2" x14ac:dyDescent="0.2">
      <c r="B12867" s="186"/>
    </row>
    <row r="12868" spans="2:2" x14ac:dyDescent="0.2">
      <c r="B12868" s="186"/>
    </row>
    <row r="12869" spans="2:2" x14ac:dyDescent="0.2">
      <c r="B12869" s="186"/>
    </row>
    <row r="12870" spans="2:2" x14ac:dyDescent="0.2">
      <c r="B12870" s="186"/>
    </row>
    <row r="12871" spans="2:2" x14ac:dyDescent="0.2">
      <c r="B12871" s="186"/>
    </row>
    <row r="12872" spans="2:2" x14ac:dyDescent="0.2">
      <c r="B12872" s="186"/>
    </row>
    <row r="12873" spans="2:2" x14ac:dyDescent="0.2">
      <c r="B12873" s="186"/>
    </row>
    <row r="12874" spans="2:2" x14ac:dyDescent="0.2">
      <c r="B12874" s="186"/>
    </row>
    <row r="12875" spans="2:2" x14ac:dyDescent="0.2">
      <c r="B12875" s="186"/>
    </row>
    <row r="12876" spans="2:2" x14ac:dyDescent="0.2">
      <c r="B12876" s="186"/>
    </row>
    <row r="12877" spans="2:2" x14ac:dyDescent="0.2">
      <c r="B12877" s="186"/>
    </row>
    <row r="12878" spans="2:2" x14ac:dyDescent="0.2">
      <c r="B12878" s="186"/>
    </row>
    <row r="12879" spans="2:2" x14ac:dyDescent="0.2">
      <c r="B12879" s="186"/>
    </row>
    <row r="12880" spans="2:2" x14ac:dyDescent="0.2">
      <c r="B12880" s="186"/>
    </row>
    <row r="12881" spans="2:2" x14ac:dyDescent="0.2">
      <c r="B12881" s="186"/>
    </row>
    <row r="12882" spans="2:2" x14ac:dyDescent="0.2">
      <c r="B12882" s="186"/>
    </row>
    <row r="12883" spans="2:2" x14ac:dyDescent="0.2">
      <c r="B12883" s="186"/>
    </row>
    <row r="12884" spans="2:2" x14ac:dyDescent="0.2">
      <c r="B12884" s="186"/>
    </row>
    <row r="12885" spans="2:2" x14ac:dyDescent="0.2">
      <c r="B12885" s="186"/>
    </row>
    <row r="12886" spans="2:2" x14ac:dyDescent="0.2">
      <c r="B12886" s="186"/>
    </row>
    <row r="12887" spans="2:2" x14ac:dyDescent="0.2">
      <c r="B12887" s="186"/>
    </row>
    <row r="12888" spans="2:2" x14ac:dyDescent="0.2">
      <c r="B12888" s="186"/>
    </row>
    <row r="12889" spans="2:2" x14ac:dyDescent="0.2">
      <c r="B12889" s="186"/>
    </row>
    <row r="12890" spans="2:2" x14ac:dyDescent="0.2">
      <c r="B12890" s="186"/>
    </row>
    <row r="12891" spans="2:2" x14ac:dyDescent="0.2">
      <c r="B12891" s="186"/>
    </row>
    <row r="12892" spans="2:2" x14ac:dyDescent="0.2">
      <c r="B12892" s="186"/>
    </row>
    <row r="12893" spans="2:2" x14ac:dyDescent="0.2">
      <c r="B12893" s="186"/>
    </row>
    <row r="12894" spans="2:2" x14ac:dyDescent="0.2">
      <c r="B12894" s="186"/>
    </row>
    <row r="12895" spans="2:2" x14ac:dyDescent="0.2">
      <c r="B12895" s="186"/>
    </row>
    <row r="12896" spans="2:2" x14ac:dyDescent="0.2">
      <c r="B12896" s="186"/>
    </row>
    <row r="12897" spans="2:2" x14ac:dyDescent="0.2">
      <c r="B12897" s="186"/>
    </row>
    <row r="12898" spans="2:2" x14ac:dyDescent="0.2">
      <c r="B12898" s="186"/>
    </row>
    <row r="12899" spans="2:2" x14ac:dyDescent="0.2">
      <c r="B12899" s="186"/>
    </row>
    <row r="12900" spans="2:2" x14ac:dyDescent="0.2">
      <c r="B12900" s="186"/>
    </row>
    <row r="12901" spans="2:2" x14ac:dyDescent="0.2">
      <c r="B12901" s="186"/>
    </row>
    <row r="12902" spans="2:2" x14ac:dyDescent="0.2">
      <c r="B12902" s="186"/>
    </row>
    <row r="12903" spans="2:2" x14ac:dyDescent="0.2">
      <c r="B12903" s="186"/>
    </row>
    <row r="12904" spans="2:2" x14ac:dyDescent="0.2">
      <c r="B12904" s="186"/>
    </row>
    <row r="12905" spans="2:2" x14ac:dyDescent="0.2">
      <c r="B12905" s="186"/>
    </row>
    <row r="12906" spans="2:2" x14ac:dyDescent="0.2">
      <c r="B12906" s="186"/>
    </row>
    <row r="12907" spans="2:2" x14ac:dyDescent="0.2">
      <c r="B12907" s="186"/>
    </row>
    <row r="12908" spans="2:2" x14ac:dyDescent="0.2">
      <c r="B12908" s="186"/>
    </row>
    <row r="12909" spans="2:2" x14ac:dyDescent="0.2">
      <c r="B12909" s="186"/>
    </row>
    <row r="12910" spans="2:2" x14ac:dyDescent="0.2">
      <c r="B12910" s="186"/>
    </row>
    <row r="12911" spans="2:2" x14ac:dyDescent="0.2">
      <c r="B12911" s="186"/>
    </row>
    <row r="12912" spans="2:2" x14ac:dyDescent="0.2">
      <c r="B12912" s="186"/>
    </row>
    <row r="12913" spans="2:2" x14ac:dyDescent="0.2">
      <c r="B12913" s="186"/>
    </row>
    <row r="12914" spans="2:2" x14ac:dyDescent="0.2">
      <c r="B12914" s="186"/>
    </row>
    <row r="12915" spans="2:2" x14ac:dyDescent="0.2">
      <c r="B12915" s="186"/>
    </row>
    <row r="12916" spans="2:2" x14ac:dyDescent="0.2">
      <c r="B12916" s="186"/>
    </row>
    <row r="12917" spans="2:2" x14ac:dyDescent="0.2">
      <c r="B12917" s="186"/>
    </row>
    <row r="12918" spans="2:2" x14ac:dyDescent="0.2">
      <c r="B12918" s="186"/>
    </row>
    <row r="12919" spans="2:2" x14ac:dyDescent="0.2">
      <c r="B12919" s="186"/>
    </row>
    <row r="12920" spans="2:2" x14ac:dyDescent="0.2">
      <c r="B12920" s="186"/>
    </row>
    <row r="12921" spans="2:2" x14ac:dyDescent="0.2">
      <c r="B12921" s="186"/>
    </row>
    <row r="12922" spans="2:2" x14ac:dyDescent="0.2">
      <c r="B12922" s="186"/>
    </row>
    <row r="12923" spans="2:2" x14ac:dyDescent="0.2">
      <c r="B12923" s="186"/>
    </row>
    <row r="12924" spans="2:2" x14ac:dyDescent="0.2">
      <c r="B12924" s="186"/>
    </row>
    <row r="12925" spans="2:2" x14ac:dyDescent="0.2">
      <c r="B12925" s="186"/>
    </row>
    <row r="12926" spans="2:2" x14ac:dyDescent="0.2">
      <c r="B12926" s="186"/>
    </row>
    <row r="12927" spans="2:2" x14ac:dyDescent="0.2">
      <c r="B12927" s="186"/>
    </row>
    <row r="12928" spans="2:2" x14ac:dyDescent="0.2">
      <c r="B12928" s="186"/>
    </row>
    <row r="12929" spans="2:2" x14ac:dyDescent="0.2">
      <c r="B12929" s="186"/>
    </row>
    <row r="12930" spans="2:2" x14ac:dyDescent="0.2">
      <c r="B12930" s="186"/>
    </row>
    <row r="12931" spans="2:2" x14ac:dyDescent="0.2">
      <c r="B12931" s="186"/>
    </row>
    <row r="12932" spans="2:2" x14ac:dyDescent="0.2">
      <c r="B12932" s="186"/>
    </row>
    <row r="12933" spans="2:2" x14ac:dyDescent="0.2">
      <c r="B12933" s="186"/>
    </row>
    <row r="12934" spans="2:2" x14ac:dyDescent="0.2">
      <c r="B12934" s="186"/>
    </row>
    <row r="12935" spans="2:2" x14ac:dyDescent="0.2">
      <c r="B12935" s="186"/>
    </row>
    <row r="12936" spans="2:2" x14ac:dyDescent="0.2">
      <c r="B12936" s="186"/>
    </row>
    <row r="12937" spans="2:2" x14ac:dyDescent="0.2">
      <c r="B12937" s="186"/>
    </row>
    <row r="12938" spans="2:2" x14ac:dyDescent="0.2">
      <c r="B12938" s="186"/>
    </row>
    <row r="12939" spans="2:2" x14ac:dyDescent="0.2">
      <c r="B12939" s="186"/>
    </row>
    <row r="12940" spans="2:2" x14ac:dyDescent="0.2">
      <c r="B12940" s="186"/>
    </row>
    <row r="12941" spans="2:2" x14ac:dyDescent="0.2">
      <c r="B12941" s="186"/>
    </row>
    <row r="12942" spans="2:2" x14ac:dyDescent="0.2">
      <c r="B12942" s="186"/>
    </row>
    <row r="12943" spans="2:2" x14ac:dyDescent="0.2">
      <c r="B12943" s="186"/>
    </row>
    <row r="12944" spans="2:2" x14ac:dyDescent="0.2">
      <c r="B12944" s="186"/>
    </row>
    <row r="12945" spans="2:2" x14ac:dyDescent="0.2">
      <c r="B12945" s="186"/>
    </row>
    <row r="12946" spans="2:2" x14ac:dyDescent="0.2">
      <c r="B12946" s="186"/>
    </row>
    <row r="12947" spans="2:2" x14ac:dyDescent="0.2">
      <c r="B12947" s="186"/>
    </row>
    <row r="12948" spans="2:2" x14ac:dyDescent="0.2">
      <c r="B12948" s="186"/>
    </row>
    <row r="12949" spans="2:2" x14ac:dyDescent="0.2">
      <c r="B12949" s="186"/>
    </row>
    <row r="12950" spans="2:2" x14ac:dyDescent="0.2">
      <c r="B12950" s="186"/>
    </row>
    <row r="12951" spans="2:2" x14ac:dyDescent="0.2">
      <c r="B12951" s="186"/>
    </row>
    <row r="12952" spans="2:2" x14ac:dyDescent="0.2">
      <c r="B12952" s="186"/>
    </row>
    <row r="12953" spans="2:2" x14ac:dyDescent="0.2">
      <c r="B12953" s="186"/>
    </row>
    <row r="12954" spans="2:2" x14ac:dyDescent="0.2">
      <c r="B12954" s="186"/>
    </row>
    <row r="12955" spans="2:2" x14ac:dyDescent="0.2">
      <c r="B12955" s="186"/>
    </row>
    <row r="12956" spans="2:2" x14ac:dyDescent="0.2">
      <c r="B12956" s="186"/>
    </row>
    <row r="12957" spans="2:2" x14ac:dyDescent="0.2">
      <c r="B12957" s="186"/>
    </row>
    <row r="12958" spans="2:2" x14ac:dyDescent="0.2">
      <c r="B12958" s="186"/>
    </row>
    <row r="12959" spans="2:2" x14ac:dyDescent="0.2">
      <c r="B12959" s="186"/>
    </row>
    <row r="12960" spans="2:2" x14ac:dyDescent="0.2">
      <c r="B12960" s="186"/>
    </row>
    <row r="12961" spans="2:2" x14ac:dyDescent="0.2">
      <c r="B12961" s="186"/>
    </row>
    <row r="12962" spans="2:2" x14ac:dyDescent="0.2">
      <c r="B12962" s="186"/>
    </row>
    <row r="12963" spans="2:2" x14ac:dyDescent="0.2">
      <c r="B12963" s="186"/>
    </row>
    <row r="12964" spans="2:2" x14ac:dyDescent="0.2">
      <c r="B12964" s="186"/>
    </row>
    <row r="12965" spans="2:2" x14ac:dyDescent="0.2">
      <c r="B12965" s="186"/>
    </row>
    <row r="12966" spans="2:2" x14ac:dyDescent="0.2">
      <c r="B12966" s="186"/>
    </row>
    <row r="12967" spans="2:2" x14ac:dyDescent="0.2">
      <c r="B12967" s="186"/>
    </row>
    <row r="12968" spans="2:2" x14ac:dyDescent="0.2">
      <c r="B12968" s="186"/>
    </row>
    <row r="12969" spans="2:2" x14ac:dyDescent="0.2">
      <c r="B12969" s="186"/>
    </row>
    <row r="12970" spans="2:2" x14ac:dyDescent="0.2">
      <c r="B12970" s="186"/>
    </row>
    <row r="12971" spans="2:2" x14ac:dyDescent="0.2">
      <c r="B12971" s="186"/>
    </row>
    <row r="12972" spans="2:2" x14ac:dyDescent="0.2">
      <c r="B12972" s="186"/>
    </row>
    <row r="12973" spans="2:2" x14ac:dyDescent="0.2">
      <c r="B12973" s="186"/>
    </row>
    <row r="12974" spans="2:2" x14ac:dyDescent="0.2">
      <c r="B12974" s="186"/>
    </row>
    <row r="12975" spans="2:2" x14ac:dyDescent="0.2">
      <c r="B12975" s="186"/>
    </row>
    <row r="12976" spans="2:2" x14ac:dyDescent="0.2">
      <c r="B12976" s="186"/>
    </row>
    <row r="12977" spans="2:2" x14ac:dyDescent="0.2">
      <c r="B12977" s="186"/>
    </row>
    <row r="12978" spans="2:2" x14ac:dyDescent="0.2">
      <c r="B12978" s="186"/>
    </row>
    <row r="12979" spans="2:2" x14ac:dyDescent="0.2">
      <c r="B12979" s="186"/>
    </row>
    <row r="12980" spans="2:2" x14ac:dyDescent="0.2">
      <c r="B12980" s="186"/>
    </row>
    <row r="12981" spans="2:2" x14ac:dyDescent="0.2">
      <c r="B12981" s="186"/>
    </row>
    <row r="12982" spans="2:2" x14ac:dyDescent="0.2">
      <c r="B12982" s="186"/>
    </row>
    <row r="12983" spans="2:2" x14ac:dyDescent="0.2">
      <c r="B12983" s="186"/>
    </row>
    <row r="12984" spans="2:2" x14ac:dyDescent="0.2">
      <c r="B12984" s="186"/>
    </row>
    <row r="12985" spans="2:2" x14ac:dyDescent="0.2">
      <c r="B12985" s="186"/>
    </row>
    <row r="12986" spans="2:2" x14ac:dyDescent="0.2">
      <c r="B12986" s="186"/>
    </row>
    <row r="12987" spans="2:2" x14ac:dyDescent="0.2">
      <c r="B12987" s="186"/>
    </row>
    <row r="12988" spans="2:2" x14ac:dyDescent="0.2">
      <c r="B12988" s="186"/>
    </row>
    <row r="12989" spans="2:2" x14ac:dyDescent="0.2">
      <c r="B12989" s="186"/>
    </row>
    <row r="12990" spans="2:2" x14ac:dyDescent="0.2">
      <c r="B12990" s="186"/>
    </row>
    <row r="12991" spans="2:2" x14ac:dyDescent="0.2">
      <c r="B12991" s="186"/>
    </row>
    <row r="12992" spans="2:2" x14ac:dyDescent="0.2">
      <c r="B12992" s="186"/>
    </row>
    <row r="12993" spans="2:2" x14ac:dyDescent="0.2">
      <c r="B12993" s="186"/>
    </row>
    <row r="12994" spans="2:2" x14ac:dyDescent="0.2">
      <c r="B12994" s="186"/>
    </row>
    <row r="12995" spans="2:2" x14ac:dyDescent="0.2">
      <c r="B12995" s="186"/>
    </row>
    <row r="12996" spans="2:2" x14ac:dyDescent="0.2">
      <c r="B12996" s="186"/>
    </row>
    <row r="12997" spans="2:2" x14ac:dyDescent="0.2">
      <c r="B12997" s="186"/>
    </row>
    <row r="12998" spans="2:2" x14ac:dyDescent="0.2">
      <c r="B12998" s="186"/>
    </row>
    <row r="12999" spans="2:2" x14ac:dyDescent="0.2">
      <c r="B12999" s="186"/>
    </row>
    <row r="13000" spans="2:2" x14ac:dyDescent="0.2">
      <c r="B13000" s="186"/>
    </row>
    <row r="13001" spans="2:2" x14ac:dyDescent="0.2">
      <c r="B13001" s="186"/>
    </row>
    <row r="13002" spans="2:2" x14ac:dyDescent="0.2">
      <c r="B13002" s="186"/>
    </row>
    <row r="13003" spans="2:2" x14ac:dyDescent="0.2">
      <c r="B13003" s="186"/>
    </row>
    <row r="13004" spans="2:2" x14ac:dyDescent="0.2">
      <c r="B13004" s="186"/>
    </row>
    <row r="13005" spans="2:2" x14ac:dyDescent="0.2">
      <c r="B13005" s="186"/>
    </row>
    <row r="13006" spans="2:2" x14ac:dyDescent="0.2">
      <c r="B13006" s="186"/>
    </row>
    <row r="13007" spans="2:2" x14ac:dyDescent="0.2">
      <c r="B13007" s="186"/>
    </row>
    <row r="13008" spans="2:2" x14ac:dyDescent="0.2">
      <c r="B13008" s="186"/>
    </row>
    <row r="13009" spans="2:2" x14ac:dyDescent="0.2">
      <c r="B13009" s="186"/>
    </row>
    <row r="13010" spans="2:2" x14ac:dyDescent="0.2">
      <c r="B13010" s="186"/>
    </row>
    <row r="13011" spans="2:2" x14ac:dyDescent="0.2">
      <c r="B13011" s="186"/>
    </row>
    <row r="13012" spans="2:2" x14ac:dyDescent="0.2">
      <c r="B13012" s="186"/>
    </row>
    <row r="13013" spans="2:2" x14ac:dyDescent="0.2">
      <c r="B13013" s="186"/>
    </row>
    <row r="13014" spans="2:2" x14ac:dyDescent="0.2">
      <c r="B13014" s="186"/>
    </row>
    <row r="13015" spans="2:2" x14ac:dyDescent="0.2">
      <c r="B13015" s="186"/>
    </row>
    <row r="13016" spans="2:2" x14ac:dyDescent="0.2">
      <c r="B13016" s="186"/>
    </row>
    <row r="13017" spans="2:2" x14ac:dyDescent="0.2">
      <c r="B13017" s="186"/>
    </row>
    <row r="13018" spans="2:2" x14ac:dyDescent="0.2">
      <c r="B13018" s="186"/>
    </row>
    <row r="13019" spans="2:2" x14ac:dyDescent="0.2">
      <c r="B13019" s="186"/>
    </row>
    <row r="13020" spans="2:2" x14ac:dyDescent="0.2">
      <c r="B13020" s="186"/>
    </row>
    <row r="13021" spans="2:2" x14ac:dyDescent="0.2">
      <c r="B13021" s="186"/>
    </row>
    <row r="13022" spans="2:2" x14ac:dyDescent="0.2">
      <c r="B13022" s="186"/>
    </row>
    <row r="13023" spans="2:2" x14ac:dyDescent="0.2">
      <c r="B13023" s="186"/>
    </row>
    <row r="13024" spans="2:2" x14ac:dyDescent="0.2">
      <c r="B13024" s="186"/>
    </row>
    <row r="13025" spans="2:2" x14ac:dyDescent="0.2">
      <c r="B13025" s="186"/>
    </row>
    <row r="13026" spans="2:2" x14ac:dyDescent="0.2">
      <c r="B13026" s="186"/>
    </row>
    <row r="13027" spans="2:2" x14ac:dyDescent="0.2">
      <c r="B13027" s="186"/>
    </row>
    <row r="13028" spans="2:2" x14ac:dyDescent="0.2">
      <c r="B13028" s="186"/>
    </row>
    <row r="13029" spans="2:2" x14ac:dyDescent="0.2">
      <c r="B13029" s="186"/>
    </row>
    <row r="13030" spans="2:2" x14ac:dyDescent="0.2">
      <c r="B13030" s="186"/>
    </row>
    <row r="13031" spans="2:2" x14ac:dyDescent="0.2">
      <c r="B13031" s="186"/>
    </row>
    <row r="13032" spans="2:2" x14ac:dyDescent="0.2">
      <c r="B13032" s="186"/>
    </row>
    <row r="13033" spans="2:2" x14ac:dyDescent="0.2">
      <c r="B13033" s="186"/>
    </row>
    <row r="13034" spans="2:2" x14ac:dyDescent="0.2">
      <c r="B13034" s="186"/>
    </row>
    <row r="13035" spans="2:2" x14ac:dyDescent="0.2">
      <c r="B13035" s="186"/>
    </row>
    <row r="13036" spans="2:2" x14ac:dyDescent="0.2">
      <c r="B13036" s="186"/>
    </row>
    <row r="13037" spans="2:2" x14ac:dyDescent="0.2">
      <c r="B13037" s="186"/>
    </row>
    <row r="13038" spans="2:2" x14ac:dyDescent="0.2">
      <c r="B13038" s="186"/>
    </row>
    <row r="13039" spans="2:2" x14ac:dyDescent="0.2">
      <c r="B13039" s="186"/>
    </row>
    <row r="13040" spans="2:2" x14ac:dyDescent="0.2">
      <c r="B13040" s="186"/>
    </row>
    <row r="13041" spans="2:2" x14ac:dyDescent="0.2">
      <c r="B13041" s="186"/>
    </row>
    <row r="13042" spans="2:2" x14ac:dyDescent="0.2">
      <c r="B13042" s="186"/>
    </row>
    <row r="13043" spans="2:2" x14ac:dyDescent="0.2">
      <c r="B13043" s="186"/>
    </row>
    <row r="13044" spans="2:2" x14ac:dyDescent="0.2">
      <c r="B13044" s="186"/>
    </row>
    <row r="13045" spans="2:2" x14ac:dyDescent="0.2">
      <c r="B13045" s="186"/>
    </row>
    <row r="13046" spans="2:2" x14ac:dyDescent="0.2">
      <c r="B13046" s="186"/>
    </row>
    <row r="13047" spans="2:2" x14ac:dyDescent="0.2">
      <c r="B13047" s="186"/>
    </row>
    <row r="13048" spans="2:2" x14ac:dyDescent="0.2">
      <c r="B13048" s="186"/>
    </row>
    <row r="13049" spans="2:2" x14ac:dyDescent="0.2">
      <c r="B13049" s="186"/>
    </row>
    <row r="13050" spans="2:2" x14ac:dyDescent="0.2">
      <c r="B13050" s="186"/>
    </row>
    <row r="13051" spans="2:2" x14ac:dyDescent="0.2">
      <c r="B13051" s="186"/>
    </row>
    <row r="13052" spans="2:2" x14ac:dyDescent="0.2">
      <c r="B13052" s="186"/>
    </row>
    <row r="13053" spans="2:2" x14ac:dyDescent="0.2">
      <c r="B13053" s="186"/>
    </row>
    <row r="13054" spans="2:2" x14ac:dyDescent="0.2">
      <c r="B13054" s="186"/>
    </row>
    <row r="13055" spans="2:2" x14ac:dyDescent="0.2">
      <c r="B13055" s="186"/>
    </row>
    <row r="13056" spans="2:2" x14ac:dyDescent="0.2">
      <c r="B13056" s="186"/>
    </row>
    <row r="13057" spans="2:2" x14ac:dyDescent="0.2">
      <c r="B13057" s="186"/>
    </row>
    <row r="13058" spans="2:2" x14ac:dyDescent="0.2">
      <c r="B13058" s="186"/>
    </row>
    <row r="13059" spans="2:2" x14ac:dyDescent="0.2">
      <c r="B13059" s="186"/>
    </row>
    <row r="13060" spans="2:2" x14ac:dyDescent="0.2">
      <c r="B13060" s="186"/>
    </row>
    <row r="13061" spans="2:2" x14ac:dyDescent="0.2">
      <c r="B13061" s="186"/>
    </row>
    <row r="13062" spans="2:2" x14ac:dyDescent="0.2">
      <c r="B13062" s="186"/>
    </row>
    <row r="13063" spans="2:2" x14ac:dyDescent="0.2">
      <c r="B13063" s="186"/>
    </row>
    <row r="13064" spans="2:2" x14ac:dyDescent="0.2">
      <c r="B13064" s="186"/>
    </row>
    <row r="13065" spans="2:2" x14ac:dyDescent="0.2">
      <c r="B13065" s="186"/>
    </row>
    <row r="13066" spans="2:2" x14ac:dyDescent="0.2">
      <c r="B13066" s="186"/>
    </row>
    <row r="13067" spans="2:2" x14ac:dyDescent="0.2">
      <c r="B13067" s="186"/>
    </row>
    <row r="13068" spans="2:2" x14ac:dyDescent="0.2">
      <c r="B13068" s="186"/>
    </row>
    <row r="13069" spans="2:2" x14ac:dyDescent="0.2">
      <c r="B13069" s="186"/>
    </row>
    <row r="13070" spans="2:2" x14ac:dyDescent="0.2">
      <c r="B13070" s="186"/>
    </row>
    <row r="13071" spans="2:2" x14ac:dyDescent="0.2">
      <c r="B13071" s="186"/>
    </row>
    <row r="13072" spans="2:2" x14ac:dyDescent="0.2">
      <c r="B13072" s="186"/>
    </row>
    <row r="13073" spans="2:2" x14ac:dyDescent="0.2">
      <c r="B13073" s="186"/>
    </row>
    <row r="13074" spans="2:2" x14ac:dyDescent="0.2">
      <c r="B13074" s="186"/>
    </row>
    <row r="13075" spans="2:2" x14ac:dyDescent="0.2">
      <c r="B13075" s="186"/>
    </row>
    <row r="13076" spans="2:2" x14ac:dyDescent="0.2">
      <c r="B13076" s="186"/>
    </row>
    <row r="13077" spans="2:2" x14ac:dyDescent="0.2">
      <c r="B13077" s="186"/>
    </row>
    <row r="13078" spans="2:2" x14ac:dyDescent="0.2">
      <c r="B13078" s="186"/>
    </row>
    <row r="13079" spans="2:2" x14ac:dyDescent="0.2">
      <c r="B13079" s="186"/>
    </row>
    <row r="13080" spans="2:2" x14ac:dyDescent="0.2">
      <c r="B13080" s="186"/>
    </row>
    <row r="13081" spans="2:2" x14ac:dyDescent="0.2">
      <c r="B13081" s="186"/>
    </row>
    <row r="13082" spans="2:2" x14ac:dyDescent="0.2">
      <c r="B13082" s="186"/>
    </row>
    <row r="13083" spans="2:2" x14ac:dyDescent="0.2">
      <c r="B13083" s="186"/>
    </row>
    <row r="13084" spans="2:2" x14ac:dyDescent="0.2">
      <c r="B13084" s="186"/>
    </row>
    <row r="13085" spans="2:2" x14ac:dyDescent="0.2">
      <c r="B13085" s="186"/>
    </row>
    <row r="13086" spans="2:2" x14ac:dyDescent="0.2">
      <c r="B13086" s="186"/>
    </row>
    <row r="13087" spans="2:2" x14ac:dyDescent="0.2">
      <c r="B13087" s="186"/>
    </row>
    <row r="13088" spans="2:2" x14ac:dyDescent="0.2">
      <c r="B13088" s="186"/>
    </row>
    <row r="13089" spans="2:2" x14ac:dyDescent="0.2">
      <c r="B13089" s="186"/>
    </row>
    <row r="13090" spans="2:2" x14ac:dyDescent="0.2">
      <c r="B13090" s="186"/>
    </row>
    <row r="13091" spans="2:2" x14ac:dyDescent="0.2">
      <c r="B13091" s="186"/>
    </row>
    <row r="13092" spans="2:2" x14ac:dyDescent="0.2">
      <c r="B13092" s="186"/>
    </row>
    <row r="13093" spans="2:2" x14ac:dyDescent="0.2">
      <c r="B13093" s="186"/>
    </row>
    <row r="13094" spans="2:2" x14ac:dyDescent="0.2">
      <c r="B13094" s="186"/>
    </row>
    <row r="13095" spans="2:2" x14ac:dyDescent="0.2">
      <c r="B13095" s="186"/>
    </row>
    <row r="13096" spans="2:2" x14ac:dyDescent="0.2">
      <c r="B13096" s="186"/>
    </row>
    <row r="13097" spans="2:2" x14ac:dyDescent="0.2">
      <c r="B13097" s="186"/>
    </row>
    <row r="13098" spans="2:2" x14ac:dyDescent="0.2">
      <c r="B13098" s="186"/>
    </row>
    <row r="13099" spans="2:2" x14ac:dyDescent="0.2">
      <c r="B13099" s="186"/>
    </row>
    <row r="13100" spans="2:2" x14ac:dyDescent="0.2">
      <c r="B13100" s="186"/>
    </row>
    <row r="13101" spans="2:2" x14ac:dyDescent="0.2">
      <c r="B13101" s="186"/>
    </row>
    <row r="13102" spans="2:2" x14ac:dyDescent="0.2">
      <c r="B13102" s="186"/>
    </row>
    <row r="13103" spans="2:2" x14ac:dyDescent="0.2">
      <c r="B13103" s="186"/>
    </row>
    <row r="13104" spans="2:2" x14ac:dyDescent="0.2">
      <c r="B13104" s="186"/>
    </row>
    <row r="13105" spans="2:2" x14ac:dyDescent="0.2">
      <c r="B13105" s="186"/>
    </row>
    <row r="13106" spans="2:2" x14ac:dyDescent="0.2">
      <c r="B13106" s="186"/>
    </row>
    <row r="13107" spans="2:2" x14ac:dyDescent="0.2">
      <c r="B13107" s="186"/>
    </row>
    <row r="13108" spans="2:2" x14ac:dyDescent="0.2">
      <c r="B13108" s="186"/>
    </row>
    <row r="13109" spans="2:2" x14ac:dyDescent="0.2">
      <c r="B13109" s="186"/>
    </row>
    <row r="13110" spans="2:2" x14ac:dyDescent="0.2">
      <c r="B13110" s="186"/>
    </row>
    <row r="13111" spans="2:2" x14ac:dyDescent="0.2">
      <c r="B13111" s="186"/>
    </row>
    <row r="13112" spans="2:2" x14ac:dyDescent="0.2">
      <c r="B13112" s="186"/>
    </row>
    <row r="13113" spans="2:2" x14ac:dyDescent="0.2">
      <c r="B13113" s="186"/>
    </row>
    <row r="13114" spans="2:2" x14ac:dyDescent="0.2">
      <c r="B13114" s="186"/>
    </row>
    <row r="13115" spans="2:2" x14ac:dyDescent="0.2">
      <c r="B13115" s="186"/>
    </row>
    <row r="13116" spans="2:2" x14ac:dyDescent="0.2">
      <c r="B13116" s="186"/>
    </row>
    <row r="13117" spans="2:2" x14ac:dyDescent="0.2">
      <c r="B13117" s="186"/>
    </row>
    <row r="13118" spans="2:2" x14ac:dyDescent="0.2">
      <c r="B13118" s="186"/>
    </row>
    <row r="13119" spans="2:2" x14ac:dyDescent="0.2">
      <c r="B13119" s="186"/>
    </row>
    <row r="13120" spans="2:2" x14ac:dyDescent="0.2">
      <c r="B13120" s="186"/>
    </row>
    <row r="13121" spans="2:2" x14ac:dyDescent="0.2">
      <c r="B13121" s="186"/>
    </row>
    <row r="13122" spans="2:2" x14ac:dyDescent="0.2">
      <c r="B13122" s="186"/>
    </row>
    <row r="13123" spans="2:2" x14ac:dyDescent="0.2">
      <c r="B13123" s="186"/>
    </row>
    <row r="13124" spans="2:2" x14ac:dyDescent="0.2">
      <c r="B13124" s="186"/>
    </row>
    <row r="13125" spans="2:2" x14ac:dyDescent="0.2">
      <c r="B13125" s="186"/>
    </row>
    <row r="13126" spans="2:2" x14ac:dyDescent="0.2">
      <c r="B13126" s="186"/>
    </row>
    <row r="13127" spans="2:2" x14ac:dyDescent="0.2">
      <c r="B13127" s="186"/>
    </row>
    <row r="13128" spans="2:2" x14ac:dyDescent="0.2">
      <c r="B13128" s="186"/>
    </row>
    <row r="13129" spans="2:2" x14ac:dyDescent="0.2">
      <c r="B13129" s="186"/>
    </row>
    <row r="13130" spans="2:2" x14ac:dyDescent="0.2">
      <c r="B13130" s="186"/>
    </row>
    <row r="13131" spans="2:2" x14ac:dyDescent="0.2">
      <c r="B13131" s="186"/>
    </row>
    <row r="13132" spans="2:2" x14ac:dyDescent="0.2">
      <c r="B13132" s="186"/>
    </row>
    <row r="13133" spans="2:2" x14ac:dyDescent="0.2">
      <c r="B13133" s="186"/>
    </row>
    <row r="13134" spans="2:2" x14ac:dyDescent="0.2">
      <c r="B13134" s="186"/>
    </row>
    <row r="13135" spans="2:2" x14ac:dyDescent="0.2">
      <c r="B13135" s="186"/>
    </row>
    <row r="13136" spans="2:2" x14ac:dyDescent="0.2">
      <c r="B13136" s="186"/>
    </row>
    <row r="13137" spans="2:2" x14ac:dyDescent="0.2">
      <c r="B13137" s="186"/>
    </row>
    <row r="13138" spans="2:2" x14ac:dyDescent="0.2">
      <c r="B13138" s="186"/>
    </row>
    <row r="13139" spans="2:2" x14ac:dyDescent="0.2">
      <c r="B13139" s="186"/>
    </row>
    <row r="13140" spans="2:2" x14ac:dyDescent="0.2">
      <c r="B13140" s="186"/>
    </row>
    <row r="13141" spans="2:2" x14ac:dyDescent="0.2">
      <c r="B13141" s="186"/>
    </row>
    <row r="13142" spans="2:2" x14ac:dyDescent="0.2">
      <c r="B13142" s="186"/>
    </row>
    <row r="13143" spans="2:2" x14ac:dyDescent="0.2">
      <c r="B13143" s="186"/>
    </row>
    <row r="13144" spans="2:2" x14ac:dyDescent="0.2">
      <c r="B13144" s="186"/>
    </row>
    <row r="13145" spans="2:2" x14ac:dyDescent="0.2">
      <c r="B13145" s="186"/>
    </row>
    <row r="13146" spans="2:2" x14ac:dyDescent="0.2">
      <c r="B13146" s="186"/>
    </row>
    <row r="13147" spans="2:2" x14ac:dyDescent="0.2">
      <c r="B13147" s="186"/>
    </row>
    <row r="13148" spans="2:2" x14ac:dyDescent="0.2">
      <c r="B13148" s="186"/>
    </row>
    <row r="13149" spans="2:2" x14ac:dyDescent="0.2">
      <c r="B13149" s="186"/>
    </row>
    <row r="13150" spans="2:2" x14ac:dyDescent="0.2">
      <c r="B13150" s="186"/>
    </row>
    <row r="13151" spans="2:2" x14ac:dyDescent="0.2">
      <c r="B13151" s="186"/>
    </row>
    <row r="13152" spans="2:2" x14ac:dyDescent="0.2">
      <c r="B13152" s="186"/>
    </row>
    <row r="13153" spans="2:2" x14ac:dyDescent="0.2">
      <c r="B13153" s="186"/>
    </row>
    <row r="13154" spans="2:2" x14ac:dyDescent="0.2">
      <c r="B13154" s="186"/>
    </row>
    <row r="13155" spans="2:2" x14ac:dyDescent="0.2">
      <c r="B13155" s="186"/>
    </row>
    <row r="13156" spans="2:2" x14ac:dyDescent="0.2">
      <c r="B13156" s="186"/>
    </row>
    <row r="13157" spans="2:2" x14ac:dyDescent="0.2">
      <c r="B13157" s="186"/>
    </row>
    <row r="13158" spans="2:2" x14ac:dyDescent="0.2">
      <c r="B13158" s="186"/>
    </row>
    <row r="13159" spans="2:2" x14ac:dyDescent="0.2">
      <c r="B13159" s="186"/>
    </row>
    <row r="13160" spans="2:2" x14ac:dyDescent="0.2">
      <c r="B13160" s="186"/>
    </row>
    <row r="13161" spans="2:2" x14ac:dyDescent="0.2">
      <c r="B13161" s="186"/>
    </row>
    <row r="13162" spans="2:2" x14ac:dyDescent="0.2">
      <c r="B13162" s="186"/>
    </row>
    <row r="13163" spans="2:2" x14ac:dyDescent="0.2">
      <c r="B13163" s="186"/>
    </row>
    <row r="13164" spans="2:2" x14ac:dyDescent="0.2">
      <c r="B13164" s="186"/>
    </row>
    <row r="13165" spans="2:2" x14ac:dyDescent="0.2">
      <c r="B13165" s="186"/>
    </row>
    <row r="13166" spans="2:2" x14ac:dyDescent="0.2">
      <c r="B13166" s="186"/>
    </row>
    <row r="13167" spans="2:2" x14ac:dyDescent="0.2">
      <c r="B13167" s="186"/>
    </row>
    <row r="13168" spans="2:2" x14ac:dyDescent="0.2">
      <c r="B13168" s="186"/>
    </row>
    <row r="13169" spans="2:2" x14ac:dyDescent="0.2">
      <c r="B13169" s="186"/>
    </row>
    <row r="13170" spans="2:2" x14ac:dyDescent="0.2">
      <c r="B13170" s="186"/>
    </row>
    <row r="13171" spans="2:2" x14ac:dyDescent="0.2">
      <c r="B13171" s="186"/>
    </row>
    <row r="13172" spans="2:2" x14ac:dyDescent="0.2">
      <c r="B13172" s="186"/>
    </row>
    <row r="13173" spans="2:2" x14ac:dyDescent="0.2">
      <c r="B13173" s="186"/>
    </row>
    <row r="13174" spans="2:2" x14ac:dyDescent="0.2">
      <c r="B13174" s="186"/>
    </row>
    <row r="13175" spans="2:2" x14ac:dyDescent="0.2">
      <c r="B13175" s="186"/>
    </row>
    <row r="13176" spans="2:2" x14ac:dyDescent="0.2">
      <c r="B13176" s="186"/>
    </row>
    <row r="13177" spans="2:2" x14ac:dyDescent="0.2">
      <c r="B13177" s="186"/>
    </row>
    <row r="13178" spans="2:2" x14ac:dyDescent="0.2">
      <c r="B13178" s="186"/>
    </row>
    <row r="13179" spans="2:2" x14ac:dyDescent="0.2">
      <c r="B13179" s="186"/>
    </row>
    <row r="13180" spans="2:2" x14ac:dyDescent="0.2">
      <c r="B13180" s="186"/>
    </row>
    <row r="13181" spans="2:2" x14ac:dyDescent="0.2">
      <c r="B13181" s="186"/>
    </row>
    <row r="13182" spans="2:2" x14ac:dyDescent="0.2">
      <c r="B13182" s="186"/>
    </row>
    <row r="13183" spans="2:2" x14ac:dyDescent="0.2">
      <c r="B13183" s="186"/>
    </row>
    <row r="13184" spans="2:2" x14ac:dyDescent="0.2">
      <c r="B13184" s="186"/>
    </row>
    <row r="13185" spans="2:2" x14ac:dyDescent="0.2">
      <c r="B13185" s="186"/>
    </row>
    <row r="13186" spans="2:2" x14ac:dyDescent="0.2">
      <c r="B13186" s="186"/>
    </row>
    <row r="13187" spans="2:2" x14ac:dyDescent="0.2">
      <c r="B13187" s="186"/>
    </row>
    <row r="13188" spans="2:2" x14ac:dyDescent="0.2">
      <c r="B13188" s="186"/>
    </row>
    <row r="13189" spans="2:2" x14ac:dyDescent="0.2">
      <c r="B13189" s="186"/>
    </row>
    <row r="13190" spans="2:2" x14ac:dyDescent="0.2">
      <c r="B13190" s="186"/>
    </row>
    <row r="13191" spans="2:2" x14ac:dyDescent="0.2">
      <c r="B13191" s="186"/>
    </row>
    <row r="13192" spans="2:2" x14ac:dyDescent="0.2">
      <c r="B13192" s="186"/>
    </row>
    <row r="13193" spans="2:2" x14ac:dyDescent="0.2">
      <c r="B13193" s="186"/>
    </row>
    <row r="13194" spans="2:2" x14ac:dyDescent="0.2">
      <c r="B13194" s="186"/>
    </row>
    <row r="13195" spans="2:2" x14ac:dyDescent="0.2">
      <c r="B13195" s="186"/>
    </row>
    <row r="13196" spans="2:2" x14ac:dyDescent="0.2">
      <c r="B13196" s="186"/>
    </row>
    <row r="13197" spans="2:2" x14ac:dyDescent="0.2">
      <c r="B13197" s="186"/>
    </row>
    <row r="13198" spans="2:2" x14ac:dyDescent="0.2">
      <c r="B13198" s="186"/>
    </row>
    <row r="13199" spans="2:2" x14ac:dyDescent="0.2">
      <c r="B13199" s="186"/>
    </row>
    <row r="13200" spans="2:2" x14ac:dyDescent="0.2">
      <c r="B13200" s="186"/>
    </row>
    <row r="13201" spans="2:2" x14ac:dyDescent="0.2">
      <c r="B13201" s="186"/>
    </row>
    <row r="13202" spans="2:2" x14ac:dyDescent="0.2">
      <c r="B13202" s="186"/>
    </row>
    <row r="13203" spans="2:2" x14ac:dyDescent="0.2">
      <c r="B13203" s="186"/>
    </row>
    <row r="13204" spans="2:2" x14ac:dyDescent="0.2">
      <c r="B13204" s="186"/>
    </row>
    <row r="13205" spans="2:2" x14ac:dyDescent="0.2">
      <c r="B13205" s="186"/>
    </row>
    <row r="13206" spans="2:2" x14ac:dyDescent="0.2">
      <c r="B13206" s="186"/>
    </row>
    <row r="13207" spans="2:2" x14ac:dyDescent="0.2">
      <c r="B13207" s="186"/>
    </row>
    <row r="13208" spans="2:2" x14ac:dyDescent="0.2">
      <c r="B13208" s="186"/>
    </row>
    <row r="13209" spans="2:2" x14ac:dyDescent="0.2">
      <c r="B13209" s="186"/>
    </row>
    <row r="13210" spans="2:2" x14ac:dyDescent="0.2">
      <c r="B13210" s="186"/>
    </row>
    <row r="13211" spans="2:2" x14ac:dyDescent="0.2">
      <c r="B13211" s="186"/>
    </row>
    <row r="13212" spans="2:2" x14ac:dyDescent="0.2">
      <c r="B13212" s="186"/>
    </row>
    <row r="13213" spans="2:2" x14ac:dyDescent="0.2">
      <c r="B13213" s="186"/>
    </row>
    <row r="13214" spans="2:2" x14ac:dyDescent="0.2">
      <c r="B13214" s="186"/>
    </row>
    <row r="13215" spans="2:2" x14ac:dyDescent="0.2">
      <c r="B13215" s="186"/>
    </row>
    <row r="13216" spans="2:2" x14ac:dyDescent="0.2">
      <c r="B13216" s="186"/>
    </row>
    <row r="13217" spans="2:2" x14ac:dyDescent="0.2">
      <c r="B13217" s="186"/>
    </row>
    <row r="13218" spans="2:2" x14ac:dyDescent="0.2">
      <c r="B13218" s="186"/>
    </row>
    <row r="13219" spans="2:2" x14ac:dyDescent="0.2">
      <c r="B13219" s="186"/>
    </row>
    <row r="13220" spans="2:2" x14ac:dyDescent="0.2">
      <c r="B13220" s="186"/>
    </row>
    <row r="13221" spans="2:2" x14ac:dyDescent="0.2">
      <c r="B13221" s="186"/>
    </row>
    <row r="13222" spans="2:2" x14ac:dyDescent="0.2">
      <c r="B13222" s="186"/>
    </row>
    <row r="13223" spans="2:2" x14ac:dyDescent="0.2">
      <c r="B13223" s="186"/>
    </row>
    <row r="13224" spans="2:2" x14ac:dyDescent="0.2">
      <c r="B13224" s="186"/>
    </row>
    <row r="13225" spans="2:2" x14ac:dyDescent="0.2">
      <c r="B13225" s="186"/>
    </row>
    <row r="13226" spans="2:2" x14ac:dyDescent="0.2">
      <c r="B13226" s="186"/>
    </row>
    <row r="13227" spans="2:2" x14ac:dyDescent="0.2">
      <c r="B13227" s="186"/>
    </row>
    <row r="13228" spans="2:2" x14ac:dyDescent="0.2">
      <c r="B13228" s="186"/>
    </row>
    <row r="13229" spans="2:2" x14ac:dyDescent="0.2">
      <c r="B13229" s="186"/>
    </row>
    <row r="13230" spans="2:2" x14ac:dyDescent="0.2">
      <c r="B13230" s="186"/>
    </row>
    <row r="13231" spans="2:2" x14ac:dyDescent="0.2">
      <c r="B13231" s="186"/>
    </row>
    <row r="13232" spans="2:2" x14ac:dyDescent="0.2">
      <c r="B13232" s="186"/>
    </row>
    <row r="13233" spans="2:2" x14ac:dyDescent="0.2">
      <c r="B13233" s="186"/>
    </row>
    <row r="13234" spans="2:2" x14ac:dyDescent="0.2">
      <c r="B13234" s="186"/>
    </row>
    <row r="13235" spans="2:2" x14ac:dyDescent="0.2">
      <c r="B13235" s="186"/>
    </row>
    <row r="13236" spans="2:2" x14ac:dyDescent="0.2">
      <c r="B13236" s="186"/>
    </row>
    <row r="13237" spans="2:2" x14ac:dyDescent="0.2">
      <c r="B13237" s="186"/>
    </row>
    <row r="13238" spans="2:2" x14ac:dyDescent="0.2">
      <c r="B13238" s="186"/>
    </row>
    <row r="13239" spans="2:2" x14ac:dyDescent="0.2">
      <c r="B13239" s="186"/>
    </row>
    <row r="13240" spans="2:2" x14ac:dyDescent="0.2">
      <c r="B13240" s="186"/>
    </row>
    <row r="13241" spans="2:2" x14ac:dyDescent="0.2">
      <c r="B13241" s="186"/>
    </row>
    <row r="13242" spans="2:2" x14ac:dyDescent="0.2">
      <c r="B13242" s="186"/>
    </row>
    <row r="13243" spans="2:2" x14ac:dyDescent="0.2">
      <c r="B13243" s="186"/>
    </row>
    <row r="13244" spans="2:2" x14ac:dyDescent="0.2">
      <c r="B13244" s="186"/>
    </row>
    <row r="13245" spans="2:2" x14ac:dyDescent="0.2">
      <c r="B13245" s="186"/>
    </row>
    <row r="13246" spans="2:2" x14ac:dyDescent="0.2">
      <c r="B13246" s="186"/>
    </row>
    <row r="13247" spans="2:2" x14ac:dyDescent="0.2">
      <c r="B13247" s="186"/>
    </row>
    <row r="13248" spans="2:2" x14ac:dyDescent="0.2">
      <c r="B13248" s="186"/>
    </row>
    <row r="13249" spans="2:2" x14ac:dyDescent="0.2">
      <c r="B13249" s="186"/>
    </row>
    <row r="13250" spans="2:2" x14ac:dyDescent="0.2">
      <c r="B13250" s="186"/>
    </row>
    <row r="13251" spans="2:2" x14ac:dyDescent="0.2">
      <c r="B13251" s="186"/>
    </row>
    <row r="13252" spans="2:2" x14ac:dyDescent="0.2">
      <c r="B13252" s="186"/>
    </row>
    <row r="13253" spans="2:2" x14ac:dyDescent="0.2">
      <c r="B13253" s="186"/>
    </row>
    <row r="13254" spans="2:2" x14ac:dyDescent="0.2">
      <c r="B13254" s="186"/>
    </row>
    <row r="13255" spans="2:2" x14ac:dyDescent="0.2">
      <c r="B13255" s="186"/>
    </row>
    <row r="13256" spans="2:2" x14ac:dyDescent="0.2">
      <c r="B13256" s="186"/>
    </row>
    <row r="13257" spans="2:2" x14ac:dyDescent="0.2">
      <c r="B13257" s="186"/>
    </row>
    <row r="13258" spans="2:2" x14ac:dyDescent="0.2">
      <c r="B13258" s="186"/>
    </row>
    <row r="13259" spans="2:2" x14ac:dyDescent="0.2">
      <c r="B13259" s="186"/>
    </row>
    <row r="13260" spans="2:2" x14ac:dyDescent="0.2">
      <c r="B13260" s="186"/>
    </row>
    <row r="13261" spans="2:2" x14ac:dyDescent="0.2">
      <c r="B13261" s="186"/>
    </row>
    <row r="13262" spans="2:2" x14ac:dyDescent="0.2">
      <c r="B13262" s="186"/>
    </row>
    <row r="13263" spans="2:2" x14ac:dyDescent="0.2">
      <c r="B13263" s="186"/>
    </row>
    <row r="13264" spans="2:2" x14ac:dyDescent="0.2">
      <c r="B13264" s="186"/>
    </row>
    <row r="13265" spans="2:2" x14ac:dyDescent="0.2">
      <c r="B13265" s="186"/>
    </row>
    <row r="13266" spans="2:2" x14ac:dyDescent="0.2">
      <c r="B13266" s="186"/>
    </row>
    <row r="13267" spans="2:2" x14ac:dyDescent="0.2">
      <c r="B13267" s="186"/>
    </row>
    <row r="13268" spans="2:2" x14ac:dyDescent="0.2">
      <c r="B13268" s="186"/>
    </row>
    <row r="13269" spans="2:2" x14ac:dyDescent="0.2">
      <c r="B13269" s="186"/>
    </row>
    <row r="13270" spans="2:2" x14ac:dyDescent="0.2">
      <c r="B13270" s="186"/>
    </row>
    <row r="13271" spans="2:2" x14ac:dyDescent="0.2">
      <c r="B13271" s="186"/>
    </row>
    <row r="13272" spans="2:2" x14ac:dyDescent="0.2">
      <c r="B13272" s="186"/>
    </row>
    <row r="13273" spans="2:2" x14ac:dyDescent="0.2">
      <c r="B13273" s="186"/>
    </row>
    <row r="13274" spans="2:2" x14ac:dyDescent="0.2">
      <c r="B13274" s="186"/>
    </row>
    <row r="13275" spans="2:2" x14ac:dyDescent="0.2">
      <c r="B13275" s="186"/>
    </row>
    <row r="13276" spans="2:2" x14ac:dyDescent="0.2">
      <c r="B13276" s="186"/>
    </row>
    <row r="13277" spans="2:2" x14ac:dyDescent="0.2">
      <c r="B13277" s="186"/>
    </row>
    <row r="13278" spans="2:2" x14ac:dyDescent="0.2">
      <c r="B13278" s="186"/>
    </row>
    <row r="13279" spans="2:2" x14ac:dyDescent="0.2">
      <c r="B13279" s="186"/>
    </row>
    <row r="13280" spans="2:2" x14ac:dyDescent="0.2">
      <c r="B13280" s="186"/>
    </row>
    <row r="13281" spans="2:2" x14ac:dyDescent="0.2">
      <c r="B13281" s="186"/>
    </row>
    <row r="13282" spans="2:2" x14ac:dyDescent="0.2">
      <c r="B13282" s="186"/>
    </row>
    <row r="13283" spans="2:2" x14ac:dyDescent="0.2">
      <c r="B13283" s="186"/>
    </row>
    <row r="13284" spans="2:2" x14ac:dyDescent="0.2">
      <c r="B13284" s="186"/>
    </row>
    <row r="13285" spans="2:2" x14ac:dyDescent="0.2">
      <c r="B13285" s="186"/>
    </row>
    <row r="13286" spans="2:2" x14ac:dyDescent="0.2">
      <c r="B13286" s="186"/>
    </row>
    <row r="13287" spans="2:2" x14ac:dyDescent="0.2">
      <c r="B13287" s="186"/>
    </row>
    <row r="13288" spans="2:2" x14ac:dyDescent="0.2">
      <c r="B13288" s="186"/>
    </row>
    <row r="13289" spans="2:2" x14ac:dyDescent="0.2">
      <c r="B13289" s="186"/>
    </row>
    <row r="13290" spans="2:2" x14ac:dyDescent="0.2">
      <c r="B13290" s="186"/>
    </row>
    <row r="13291" spans="2:2" x14ac:dyDescent="0.2">
      <c r="B13291" s="186"/>
    </row>
    <row r="13292" spans="2:2" x14ac:dyDescent="0.2">
      <c r="B13292" s="186"/>
    </row>
    <row r="13293" spans="2:2" x14ac:dyDescent="0.2">
      <c r="B13293" s="186"/>
    </row>
    <row r="13294" spans="2:2" x14ac:dyDescent="0.2">
      <c r="B13294" s="186"/>
    </row>
    <row r="13295" spans="2:2" x14ac:dyDescent="0.2">
      <c r="B13295" s="186"/>
    </row>
    <row r="13296" spans="2:2" x14ac:dyDescent="0.2">
      <c r="B13296" s="186"/>
    </row>
    <row r="13297" spans="2:2" x14ac:dyDescent="0.2">
      <c r="B13297" s="186"/>
    </row>
    <row r="13298" spans="2:2" x14ac:dyDescent="0.2">
      <c r="B13298" s="186"/>
    </row>
    <row r="13299" spans="2:2" x14ac:dyDescent="0.2">
      <c r="B13299" s="186"/>
    </row>
    <row r="13300" spans="2:2" x14ac:dyDescent="0.2">
      <c r="B13300" s="186"/>
    </row>
    <row r="13301" spans="2:2" x14ac:dyDescent="0.2">
      <c r="B13301" s="186"/>
    </row>
    <row r="13302" spans="2:2" x14ac:dyDescent="0.2">
      <c r="B13302" s="186"/>
    </row>
    <row r="13303" spans="2:2" x14ac:dyDescent="0.2">
      <c r="B13303" s="186"/>
    </row>
    <row r="13304" spans="2:2" x14ac:dyDescent="0.2">
      <c r="B13304" s="186"/>
    </row>
    <row r="13305" spans="2:2" x14ac:dyDescent="0.2">
      <c r="B13305" s="186"/>
    </row>
    <row r="13306" spans="2:2" x14ac:dyDescent="0.2">
      <c r="B13306" s="186"/>
    </row>
    <row r="13307" spans="2:2" x14ac:dyDescent="0.2">
      <c r="B13307" s="186"/>
    </row>
    <row r="13308" spans="2:2" x14ac:dyDescent="0.2">
      <c r="B13308" s="186"/>
    </row>
    <row r="13309" spans="2:2" x14ac:dyDescent="0.2">
      <c r="B13309" s="186"/>
    </row>
    <row r="13310" spans="2:2" x14ac:dyDescent="0.2">
      <c r="B13310" s="186"/>
    </row>
    <row r="13311" spans="2:2" x14ac:dyDescent="0.2">
      <c r="B13311" s="186"/>
    </row>
    <row r="13312" spans="2:2" x14ac:dyDescent="0.2">
      <c r="B13312" s="186"/>
    </row>
    <row r="13313" spans="2:2" x14ac:dyDescent="0.2">
      <c r="B13313" s="186"/>
    </row>
    <row r="13314" spans="2:2" x14ac:dyDescent="0.2">
      <c r="B13314" s="186"/>
    </row>
    <row r="13315" spans="2:2" x14ac:dyDescent="0.2">
      <c r="B13315" s="186"/>
    </row>
    <row r="13316" spans="2:2" x14ac:dyDescent="0.2">
      <c r="B13316" s="186"/>
    </row>
    <row r="13317" spans="2:2" x14ac:dyDescent="0.2">
      <c r="B13317" s="186"/>
    </row>
    <row r="13318" spans="2:2" x14ac:dyDescent="0.2">
      <c r="B13318" s="186"/>
    </row>
    <row r="13319" spans="2:2" x14ac:dyDescent="0.2">
      <c r="B13319" s="186"/>
    </row>
    <row r="13320" spans="2:2" x14ac:dyDescent="0.2">
      <c r="B13320" s="186"/>
    </row>
    <row r="13321" spans="2:2" x14ac:dyDescent="0.2">
      <c r="B13321" s="186"/>
    </row>
    <row r="13322" spans="2:2" x14ac:dyDescent="0.2">
      <c r="B13322" s="186"/>
    </row>
    <row r="13323" spans="2:2" x14ac:dyDescent="0.2">
      <c r="B13323" s="186"/>
    </row>
    <row r="13324" spans="2:2" x14ac:dyDescent="0.2">
      <c r="B13324" s="186"/>
    </row>
    <row r="13325" spans="2:2" x14ac:dyDescent="0.2">
      <c r="B13325" s="186"/>
    </row>
    <row r="13326" spans="2:2" x14ac:dyDescent="0.2">
      <c r="B13326" s="186"/>
    </row>
    <row r="13327" spans="2:2" x14ac:dyDescent="0.2">
      <c r="B13327" s="186"/>
    </row>
    <row r="13328" spans="2:2" x14ac:dyDescent="0.2">
      <c r="B13328" s="186"/>
    </row>
    <row r="13329" spans="2:2" x14ac:dyDescent="0.2">
      <c r="B13329" s="186"/>
    </row>
    <row r="13330" spans="2:2" x14ac:dyDescent="0.2">
      <c r="B13330" s="186"/>
    </row>
    <row r="13331" spans="2:2" x14ac:dyDescent="0.2">
      <c r="B13331" s="186"/>
    </row>
    <row r="13332" spans="2:2" x14ac:dyDescent="0.2">
      <c r="B13332" s="186"/>
    </row>
    <row r="13333" spans="2:2" x14ac:dyDescent="0.2">
      <c r="B13333" s="186"/>
    </row>
    <row r="13334" spans="2:2" x14ac:dyDescent="0.2">
      <c r="B13334" s="186"/>
    </row>
    <row r="13335" spans="2:2" x14ac:dyDescent="0.2">
      <c r="B13335" s="186"/>
    </row>
    <row r="13336" spans="2:2" x14ac:dyDescent="0.2">
      <c r="B13336" s="186"/>
    </row>
    <row r="13337" spans="2:2" x14ac:dyDescent="0.2">
      <c r="B13337" s="186"/>
    </row>
    <row r="13338" spans="2:2" x14ac:dyDescent="0.2">
      <c r="B13338" s="186"/>
    </row>
    <row r="13339" spans="2:2" x14ac:dyDescent="0.2">
      <c r="B13339" s="186"/>
    </row>
    <row r="13340" spans="2:2" x14ac:dyDescent="0.2">
      <c r="B13340" s="186"/>
    </row>
    <row r="13341" spans="2:2" x14ac:dyDescent="0.2">
      <c r="B13341" s="186"/>
    </row>
    <row r="13342" spans="2:2" x14ac:dyDescent="0.2">
      <c r="B13342" s="186"/>
    </row>
    <row r="13343" spans="2:2" x14ac:dyDescent="0.2">
      <c r="B13343" s="186"/>
    </row>
    <row r="13344" spans="2:2" x14ac:dyDescent="0.2">
      <c r="B13344" s="186"/>
    </row>
    <row r="13345" spans="2:2" x14ac:dyDescent="0.2">
      <c r="B13345" s="186"/>
    </row>
    <row r="13346" spans="2:2" x14ac:dyDescent="0.2">
      <c r="B13346" s="186"/>
    </row>
    <row r="13347" spans="2:2" x14ac:dyDescent="0.2">
      <c r="B13347" s="186"/>
    </row>
    <row r="13348" spans="2:2" x14ac:dyDescent="0.2">
      <c r="B13348" s="186"/>
    </row>
    <row r="13349" spans="2:2" x14ac:dyDescent="0.2">
      <c r="B13349" s="186"/>
    </row>
    <row r="13350" spans="2:2" x14ac:dyDescent="0.2">
      <c r="B13350" s="186"/>
    </row>
    <row r="13351" spans="2:2" x14ac:dyDescent="0.2">
      <c r="B13351" s="186"/>
    </row>
    <row r="13352" spans="2:2" x14ac:dyDescent="0.2">
      <c r="B13352" s="186"/>
    </row>
    <row r="13353" spans="2:2" x14ac:dyDescent="0.2">
      <c r="B13353" s="186"/>
    </row>
    <row r="13354" spans="2:2" x14ac:dyDescent="0.2">
      <c r="B13354" s="186"/>
    </row>
    <row r="13355" spans="2:2" x14ac:dyDescent="0.2">
      <c r="B13355" s="186"/>
    </row>
    <row r="13356" spans="2:2" x14ac:dyDescent="0.2">
      <c r="B13356" s="186"/>
    </row>
    <row r="13357" spans="2:2" x14ac:dyDescent="0.2">
      <c r="B13357" s="186"/>
    </row>
    <row r="13358" spans="2:2" x14ac:dyDescent="0.2">
      <c r="B13358" s="186"/>
    </row>
    <row r="13359" spans="2:2" x14ac:dyDescent="0.2">
      <c r="B13359" s="186"/>
    </row>
    <row r="13360" spans="2:2" x14ac:dyDescent="0.2">
      <c r="B13360" s="186"/>
    </row>
    <row r="13361" spans="2:2" x14ac:dyDescent="0.2">
      <c r="B13361" s="186"/>
    </row>
    <row r="13362" spans="2:2" x14ac:dyDescent="0.2">
      <c r="B13362" s="186"/>
    </row>
    <row r="13363" spans="2:2" x14ac:dyDescent="0.2">
      <c r="B13363" s="186"/>
    </row>
    <row r="13364" spans="2:2" x14ac:dyDescent="0.2">
      <c r="B13364" s="186"/>
    </row>
    <row r="13365" spans="2:2" x14ac:dyDescent="0.2">
      <c r="B13365" s="186"/>
    </row>
    <row r="13366" spans="2:2" x14ac:dyDescent="0.2">
      <c r="B13366" s="186"/>
    </row>
    <row r="13367" spans="2:2" x14ac:dyDescent="0.2">
      <c r="B13367" s="186"/>
    </row>
    <row r="13368" spans="2:2" x14ac:dyDescent="0.2">
      <c r="B13368" s="186"/>
    </row>
    <row r="13369" spans="2:2" x14ac:dyDescent="0.2">
      <c r="B13369" s="186"/>
    </row>
    <row r="13370" spans="2:2" x14ac:dyDescent="0.2">
      <c r="B13370" s="186"/>
    </row>
    <row r="13371" spans="2:2" x14ac:dyDescent="0.2">
      <c r="B13371" s="186"/>
    </row>
    <row r="13372" spans="2:2" x14ac:dyDescent="0.2">
      <c r="B13372" s="186"/>
    </row>
    <row r="13373" spans="2:2" x14ac:dyDescent="0.2">
      <c r="B13373" s="186"/>
    </row>
    <row r="13374" spans="2:2" x14ac:dyDescent="0.2">
      <c r="B13374" s="186"/>
    </row>
    <row r="13375" spans="2:2" x14ac:dyDescent="0.2">
      <c r="B13375" s="186"/>
    </row>
    <row r="13376" spans="2:2" x14ac:dyDescent="0.2">
      <c r="B13376" s="186"/>
    </row>
    <row r="13377" spans="2:2" x14ac:dyDescent="0.2">
      <c r="B13377" s="186"/>
    </row>
    <row r="13378" spans="2:2" x14ac:dyDescent="0.2">
      <c r="B13378" s="186"/>
    </row>
    <row r="13379" spans="2:2" x14ac:dyDescent="0.2">
      <c r="B13379" s="186"/>
    </row>
    <row r="13380" spans="2:2" x14ac:dyDescent="0.2">
      <c r="B13380" s="186"/>
    </row>
    <row r="13381" spans="2:2" x14ac:dyDescent="0.2">
      <c r="B13381" s="186"/>
    </row>
    <row r="13382" spans="2:2" x14ac:dyDescent="0.2">
      <c r="B13382" s="186"/>
    </row>
    <row r="13383" spans="2:2" x14ac:dyDescent="0.2">
      <c r="B13383" s="186"/>
    </row>
    <row r="13384" spans="2:2" x14ac:dyDescent="0.2">
      <c r="B13384" s="186"/>
    </row>
    <row r="13385" spans="2:2" x14ac:dyDescent="0.2">
      <c r="B13385" s="186"/>
    </row>
    <row r="13386" spans="2:2" x14ac:dyDescent="0.2">
      <c r="B13386" s="186"/>
    </row>
    <row r="13387" spans="2:2" x14ac:dyDescent="0.2">
      <c r="B13387" s="186"/>
    </row>
    <row r="13388" spans="2:2" x14ac:dyDescent="0.2">
      <c r="B13388" s="186"/>
    </row>
    <row r="13389" spans="2:2" x14ac:dyDescent="0.2">
      <c r="B13389" s="186"/>
    </row>
    <row r="13390" spans="2:2" x14ac:dyDescent="0.2">
      <c r="B13390" s="186"/>
    </row>
    <row r="13391" spans="2:2" x14ac:dyDescent="0.2">
      <c r="B13391" s="186"/>
    </row>
    <row r="13392" spans="2:2" x14ac:dyDescent="0.2">
      <c r="B13392" s="186"/>
    </row>
    <row r="13393" spans="2:2" x14ac:dyDescent="0.2">
      <c r="B13393" s="186"/>
    </row>
    <row r="13394" spans="2:2" x14ac:dyDescent="0.2">
      <c r="B13394" s="186"/>
    </row>
    <row r="13395" spans="2:2" x14ac:dyDescent="0.2">
      <c r="B13395" s="186"/>
    </row>
    <row r="13396" spans="2:2" x14ac:dyDescent="0.2">
      <c r="B13396" s="186"/>
    </row>
    <row r="13397" spans="2:2" x14ac:dyDescent="0.2">
      <c r="B13397" s="186"/>
    </row>
    <row r="13398" spans="2:2" x14ac:dyDescent="0.2">
      <c r="B13398" s="186"/>
    </row>
    <row r="13399" spans="2:2" x14ac:dyDescent="0.2">
      <c r="B13399" s="186"/>
    </row>
    <row r="13400" spans="2:2" x14ac:dyDescent="0.2">
      <c r="B13400" s="186"/>
    </row>
    <row r="13401" spans="2:2" x14ac:dyDescent="0.2">
      <c r="B13401" s="186"/>
    </row>
    <row r="13402" spans="2:2" x14ac:dyDescent="0.2">
      <c r="B13402" s="186"/>
    </row>
    <row r="13403" spans="2:2" x14ac:dyDescent="0.2">
      <c r="B13403" s="186"/>
    </row>
    <row r="13404" spans="2:2" x14ac:dyDescent="0.2">
      <c r="B13404" s="186"/>
    </row>
    <row r="13405" spans="2:2" x14ac:dyDescent="0.2">
      <c r="B13405" s="186"/>
    </row>
    <row r="13406" spans="2:2" x14ac:dyDescent="0.2">
      <c r="B13406" s="186"/>
    </row>
    <row r="13407" spans="2:2" x14ac:dyDescent="0.2">
      <c r="B13407" s="186"/>
    </row>
    <row r="13408" spans="2:2" x14ac:dyDescent="0.2">
      <c r="B13408" s="186"/>
    </row>
    <row r="13409" spans="2:2" x14ac:dyDescent="0.2">
      <c r="B13409" s="186"/>
    </row>
    <row r="13410" spans="2:2" x14ac:dyDescent="0.2">
      <c r="B13410" s="186"/>
    </row>
    <row r="13411" spans="2:2" x14ac:dyDescent="0.2">
      <c r="B13411" s="186"/>
    </row>
    <row r="13412" spans="2:2" x14ac:dyDescent="0.2">
      <c r="B13412" s="186"/>
    </row>
    <row r="13413" spans="2:2" x14ac:dyDescent="0.2">
      <c r="B13413" s="186"/>
    </row>
    <row r="13414" spans="2:2" x14ac:dyDescent="0.2">
      <c r="B13414" s="186"/>
    </row>
    <row r="13415" spans="2:2" x14ac:dyDescent="0.2">
      <c r="B13415" s="186"/>
    </row>
    <row r="13416" spans="2:2" x14ac:dyDescent="0.2">
      <c r="B13416" s="186"/>
    </row>
    <row r="13417" spans="2:2" x14ac:dyDescent="0.2">
      <c r="B13417" s="186"/>
    </row>
    <row r="13418" spans="2:2" x14ac:dyDescent="0.2">
      <c r="B13418" s="186"/>
    </row>
    <row r="13419" spans="2:2" x14ac:dyDescent="0.2">
      <c r="B13419" s="186"/>
    </row>
    <row r="13420" spans="2:2" x14ac:dyDescent="0.2">
      <c r="B13420" s="186"/>
    </row>
    <row r="13421" spans="2:2" x14ac:dyDescent="0.2">
      <c r="B13421" s="186"/>
    </row>
    <row r="13422" spans="2:2" x14ac:dyDescent="0.2">
      <c r="B13422" s="186"/>
    </row>
    <row r="13423" spans="2:2" x14ac:dyDescent="0.2">
      <c r="B13423" s="186"/>
    </row>
    <row r="13424" spans="2:2" x14ac:dyDescent="0.2">
      <c r="B13424" s="186"/>
    </row>
    <row r="13425" spans="2:2" x14ac:dyDescent="0.2">
      <c r="B13425" s="186"/>
    </row>
    <row r="13426" spans="2:2" x14ac:dyDescent="0.2">
      <c r="B13426" s="186"/>
    </row>
    <row r="13427" spans="2:2" x14ac:dyDescent="0.2">
      <c r="B13427" s="186"/>
    </row>
    <row r="13428" spans="2:2" x14ac:dyDescent="0.2">
      <c r="B13428" s="186"/>
    </row>
    <row r="13429" spans="2:2" x14ac:dyDescent="0.2">
      <c r="B13429" s="186"/>
    </row>
    <row r="13430" spans="2:2" x14ac:dyDescent="0.2">
      <c r="B13430" s="186"/>
    </row>
    <row r="13431" spans="2:2" x14ac:dyDescent="0.2">
      <c r="B13431" s="186"/>
    </row>
    <row r="13432" spans="2:2" x14ac:dyDescent="0.2">
      <c r="B13432" s="186"/>
    </row>
    <row r="13433" spans="2:2" x14ac:dyDescent="0.2">
      <c r="B13433" s="186"/>
    </row>
    <row r="13434" spans="2:2" x14ac:dyDescent="0.2">
      <c r="B13434" s="186"/>
    </row>
    <row r="13435" spans="2:2" x14ac:dyDescent="0.2">
      <c r="B13435" s="186"/>
    </row>
    <row r="13436" spans="2:2" x14ac:dyDescent="0.2">
      <c r="B13436" s="186"/>
    </row>
    <row r="13437" spans="2:2" x14ac:dyDescent="0.2">
      <c r="B13437" s="186"/>
    </row>
    <row r="13438" spans="2:2" x14ac:dyDescent="0.2">
      <c r="B13438" s="186"/>
    </row>
    <row r="13439" spans="2:2" x14ac:dyDescent="0.2">
      <c r="B13439" s="186"/>
    </row>
    <row r="13440" spans="2:2" x14ac:dyDescent="0.2">
      <c r="B13440" s="186"/>
    </row>
    <row r="13441" spans="2:2" x14ac:dyDescent="0.2">
      <c r="B13441" s="186"/>
    </row>
    <row r="13442" spans="2:2" x14ac:dyDescent="0.2">
      <c r="B13442" s="186"/>
    </row>
    <row r="13443" spans="2:2" x14ac:dyDescent="0.2">
      <c r="B13443" s="186"/>
    </row>
    <row r="13444" spans="2:2" x14ac:dyDescent="0.2">
      <c r="B13444" s="186"/>
    </row>
    <row r="13445" spans="2:2" x14ac:dyDescent="0.2">
      <c r="B13445" s="186"/>
    </row>
    <row r="13446" spans="2:2" x14ac:dyDescent="0.2">
      <c r="B13446" s="186"/>
    </row>
    <row r="13447" spans="2:2" x14ac:dyDescent="0.2">
      <c r="B13447" s="186"/>
    </row>
    <row r="13448" spans="2:2" x14ac:dyDescent="0.2">
      <c r="B13448" s="186"/>
    </row>
    <row r="13449" spans="2:2" x14ac:dyDescent="0.2">
      <c r="B13449" s="186"/>
    </row>
    <row r="13450" spans="2:2" x14ac:dyDescent="0.2">
      <c r="B13450" s="186"/>
    </row>
    <row r="13451" spans="2:2" x14ac:dyDescent="0.2">
      <c r="B13451" s="186"/>
    </row>
    <row r="13452" spans="2:2" x14ac:dyDescent="0.2">
      <c r="B13452" s="186"/>
    </row>
    <row r="13453" spans="2:2" x14ac:dyDescent="0.2">
      <c r="B13453" s="186"/>
    </row>
    <row r="13454" spans="2:2" x14ac:dyDescent="0.2">
      <c r="B13454" s="186"/>
    </row>
    <row r="13455" spans="2:2" x14ac:dyDescent="0.2">
      <c r="B13455" s="186"/>
    </row>
    <row r="13456" spans="2:2" x14ac:dyDescent="0.2">
      <c r="B13456" s="186"/>
    </row>
    <row r="13457" spans="2:2" x14ac:dyDescent="0.2">
      <c r="B13457" s="186"/>
    </row>
    <row r="13458" spans="2:2" x14ac:dyDescent="0.2">
      <c r="B13458" s="186"/>
    </row>
    <row r="13459" spans="2:2" x14ac:dyDescent="0.2">
      <c r="B13459" s="186"/>
    </row>
    <row r="13460" spans="2:2" x14ac:dyDescent="0.2">
      <c r="B13460" s="186"/>
    </row>
    <row r="13461" spans="2:2" x14ac:dyDescent="0.2">
      <c r="B13461" s="186"/>
    </row>
    <row r="13462" spans="2:2" x14ac:dyDescent="0.2">
      <c r="B13462" s="186"/>
    </row>
    <row r="13463" spans="2:2" x14ac:dyDescent="0.2">
      <c r="B13463" s="186"/>
    </row>
    <row r="13464" spans="2:2" x14ac:dyDescent="0.2">
      <c r="B13464" s="186"/>
    </row>
    <row r="13465" spans="2:2" x14ac:dyDescent="0.2">
      <c r="B13465" s="186"/>
    </row>
    <row r="13466" spans="2:2" x14ac:dyDescent="0.2">
      <c r="B13466" s="186"/>
    </row>
    <row r="13467" spans="2:2" x14ac:dyDescent="0.2">
      <c r="B13467" s="186"/>
    </row>
    <row r="13468" spans="2:2" x14ac:dyDescent="0.2">
      <c r="B13468" s="186"/>
    </row>
    <row r="13469" spans="2:2" x14ac:dyDescent="0.2">
      <c r="B13469" s="186"/>
    </row>
    <row r="13470" spans="2:2" x14ac:dyDescent="0.2">
      <c r="B13470" s="186"/>
    </row>
    <row r="13471" spans="2:2" x14ac:dyDescent="0.2">
      <c r="B13471" s="186"/>
    </row>
    <row r="13472" spans="2:2" x14ac:dyDescent="0.2">
      <c r="B13472" s="186"/>
    </row>
    <row r="13473" spans="2:2" x14ac:dyDescent="0.2">
      <c r="B13473" s="186"/>
    </row>
    <row r="13474" spans="2:2" x14ac:dyDescent="0.2">
      <c r="B13474" s="186"/>
    </row>
    <row r="13475" spans="2:2" x14ac:dyDescent="0.2">
      <c r="B13475" s="186"/>
    </row>
    <row r="13476" spans="2:2" x14ac:dyDescent="0.2">
      <c r="B13476" s="186"/>
    </row>
    <row r="13477" spans="2:2" x14ac:dyDescent="0.2">
      <c r="B13477" s="186"/>
    </row>
    <row r="13478" spans="2:2" x14ac:dyDescent="0.2">
      <c r="B13478" s="186"/>
    </row>
    <row r="13479" spans="2:2" x14ac:dyDescent="0.2">
      <c r="B13479" s="186"/>
    </row>
    <row r="13480" spans="2:2" x14ac:dyDescent="0.2">
      <c r="B13480" s="186"/>
    </row>
    <row r="13481" spans="2:2" x14ac:dyDescent="0.2">
      <c r="B13481" s="186"/>
    </row>
    <row r="13482" spans="2:2" x14ac:dyDescent="0.2">
      <c r="B13482" s="186"/>
    </row>
    <row r="13483" spans="2:2" x14ac:dyDescent="0.2">
      <c r="B13483" s="186"/>
    </row>
    <row r="13484" spans="2:2" x14ac:dyDescent="0.2">
      <c r="B13484" s="186"/>
    </row>
    <row r="13485" spans="2:2" x14ac:dyDescent="0.2">
      <c r="B13485" s="186"/>
    </row>
    <row r="13486" spans="2:2" x14ac:dyDescent="0.2">
      <c r="B13486" s="186"/>
    </row>
    <row r="13487" spans="2:2" x14ac:dyDescent="0.2">
      <c r="B13487" s="186"/>
    </row>
    <row r="13488" spans="2:2" x14ac:dyDescent="0.2">
      <c r="B13488" s="186"/>
    </row>
    <row r="13489" spans="2:2" x14ac:dyDescent="0.2">
      <c r="B13489" s="186"/>
    </row>
    <row r="13490" spans="2:2" x14ac:dyDescent="0.2">
      <c r="B13490" s="186"/>
    </row>
    <row r="13491" spans="2:2" x14ac:dyDescent="0.2">
      <c r="B13491" s="186"/>
    </row>
    <row r="13492" spans="2:2" x14ac:dyDescent="0.2">
      <c r="B13492" s="186"/>
    </row>
    <row r="13493" spans="2:2" x14ac:dyDescent="0.2">
      <c r="B13493" s="186"/>
    </row>
    <row r="13494" spans="2:2" x14ac:dyDescent="0.2">
      <c r="B13494" s="186"/>
    </row>
    <row r="13495" spans="2:2" x14ac:dyDescent="0.2">
      <c r="B13495" s="186"/>
    </row>
    <row r="13496" spans="2:2" x14ac:dyDescent="0.2">
      <c r="B13496" s="186"/>
    </row>
    <row r="13497" spans="2:2" x14ac:dyDescent="0.2">
      <c r="B13497" s="186"/>
    </row>
    <row r="13498" spans="2:2" x14ac:dyDescent="0.2">
      <c r="B13498" s="186"/>
    </row>
    <row r="13499" spans="2:2" x14ac:dyDescent="0.2">
      <c r="B13499" s="186"/>
    </row>
    <row r="13500" spans="2:2" x14ac:dyDescent="0.2">
      <c r="B13500" s="186"/>
    </row>
    <row r="13501" spans="2:2" x14ac:dyDescent="0.2">
      <c r="B13501" s="186"/>
    </row>
    <row r="13502" spans="2:2" x14ac:dyDescent="0.2">
      <c r="B13502" s="186"/>
    </row>
    <row r="13503" spans="2:2" x14ac:dyDescent="0.2">
      <c r="B13503" s="186"/>
    </row>
    <row r="13504" spans="2:2" x14ac:dyDescent="0.2">
      <c r="B13504" s="186"/>
    </row>
    <row r="13505" spans="2:2" x14ac:dyDescent="0.2">
      <c r="B13505" s="186"/>
    </row>
    <row r="13506" spans="2:2" x14ac:dyDescent="0.2">
      <c r="B13506" s="186"/>
    </row>
    <row r="13507" spans="2:2" x14ac:dyDescent="0.2">
      <c r="B13507" s="186"/>
    </row>
    <row r="13508" spans="2:2" x14ac:dyDescent="0.2">
      <c r="B13508" s="186"/>
    </row>
    <row r="13509" spans="2:2" x14ac:dyDescent="0.2">
      <c r="B13509" s="186"/>
    </row>
    <row r="13510" spans="2:2" x14ac:dyDescent="0.2">
      <c r="B13510" s="186"/>
    </row>
    <row r="13511" spans="2:2" x14ac:dyDescent="0.2">
      <c r="B13511" s="186"/>
    </row>
    <row r="13512" spans="2:2" x14ac:dyDescent="0.2">
      <c r="B13512" s="186"/>
    </row>
    <row r="13513" spans="2:2" x14ac:dyDescent="0.2">
      <c r="B13513" s="186"/>
    </row>
    <row r="13514" spans="2:2" x14ac:dyDescent="0.2">
      <c r="B13514" s="186"/>
    </row>
    <row r="13515" spans="2:2" x14ac:dyDescent="0.2">
      <c r="B13515" s="186"/>
    </row>
    <row r="13516" spans="2:2" x14ac:dyDescent="0.2">
      <c r="B13516" s="186"/>
    </row>
    <row r="13517" spans="2:2" x14ac:dyDescent="0.2">
      <c r="B13517" s="186"/>
    </row>
    <row r="13518" spans="2:2" x14ac:dyDescent="0.2">
      <c r="B13518" s="186"/>
    </row>
    <row r="13519" spans="2:2" x14ac:dyDescent="0.2">
      <c r="B13519" s="186"/>
    </row>
    <row r="13520" spans="2:2" x14ac:dyDescent="0.2">
      <c r="B13520" s="186"/>
    </row>
    <row r="13521" spans="2:2" x14ac:dyDescent="0.2">
      <c r="B13521" s="186"/>
    </row>
    <row r="13522" spans="2:2" x14ac:dyDescent="0.2">
      <c r="B13522" s="186"/>
    </row>
    <row r="13523" spans="2:2" x14ac:dyDescent="0.2">
      <c r="B13523" s="186"/>
    </row>
    <row r="13524" spans="2:2" x14ac:dyDescent="0.2">
      <c r="B13524" s="186"/>
    </row>
    <row r="13525" spans="2:2" x14ac:dyDescent="0.2">
      <c r="B13525" s="186"/>
    </row>
    <row r="13526" spans="2:2" x14ac:dyDescent="0.2">
      <c r="B13526" s="186"/>
    </row>
    <row r="13527" spans="2:2" x14ac:dyDescent="0.2">
      <c r="B13527" s="186"/>
    </row>
    <row r="13528" spans="2:2" x14ac:dyDescent="0.2">
      <c r="B13528" s="186"/>
    </row>
    <row r="13529" spans="2:2" x14ac:dyDescent="0.2">
      <c r="B13529" s="186"/>
    </row>
    <row r="13530" spans="2:2" x14ac:dyDescent="0.2">
      <c r="B13530" s="186"/>
    </row>
    <row r="13531" spans="2:2" x14ac:dyDescent="0.2">
      <c r="B13531" s="186"/>
    </row>
    <row r="13532" spans="2:2" x14ac:dyDescent="0.2">
      <c r="B13532" s="186"/>
    </row>
    <row r="13533" spans="2:2" x14ac:dyDescent="0.2">
      <c r="B13533" s="186"/>
    </row>
    <row r="13534" spans="2:2" x14ac:dyDescent="0.2">
      <c r="B13534" s="186"/>
    </row>
    <row r="13535" spans="2:2" x14ac:dyDescent="0.2">
      <c r="B13535" s="186"/>
    </row>
    <row r="13536" spans="2:2" x14ac:dyDescent="0.2">
      <c r="B13536" s="186"/>
    </row>
    <row r="13537" spans="2:2" x14ac:dyDescent="0.2">
      <c r="B13537" s="186"/>
    </row>
    <row r="13538" spans="2:2" x14ac:dyDescent="0.2">
      <c r="B13538" s="186"/>
    </row>
    <row r="13539" spans="2:2" x14ac:dyDescent="0.2">
      <c r="B13539" s="186"/>
    </row>
    <row r="13540" spans="2:2" x14ac:dyDescent="0.2">
      <c r="B13540" s="186"/>
    </row>
    <row r="13541" spans="2:2" x14ac:dyDescent="0.2">
      <c r="B13541" s="186"/>
    </row>
    <row r="13542" spans="2:2" x14ac:dyDescent="0.2">
      <c r="B13542" s="186"/>
    </row>
    <row r="13543" spans="2:2" x14ac:dyDescent="0.2">
      <c r="B13543" s="186"/>
    </row>
    <row r="13544" spans="2:2" x14ac:dyDescent="0.2">
      <c r="B13544" s="186"/>
    </row>
    <row r="13545" spans="2:2" x14ac:dyDescent="0.2">
      <c r="B13545" s="186"/>
    </row>
    <row r="13546" spans="2:2" x14ac:dyDescent="0.2">
      <c r="B13546" s="186"/>
    </row>
    <row r="13547" spans="2:2" x14ac:dyDescent="0.2">
      <c r="B13547" s="186"/>
    </row>
    <row r="13548" spans="2:2" x14ac:dyDescent="0.2">
      <c r="B13548" s="186"/>
    </row>
    <row r="13549" spans="2:2" x14ac:dyDescent="0.2">
      <c r="B13549" s="186"/>
    </row>
    <row r="13550" spans="2:2" x14ac:dyDescent="0.2">
      <c r="B13550" s="186"/>
    </row>
    <row r="13551" spans="2:2" x14ac:dyDescent="0.2">
      <c r="B13551" s="186"/>
    </row>
    <row r="13552" spans="2:2" x14ac:dyDescent="0.2">
      <c r="B13552" s="186"/>
    </row>
    <row r="13553" spans="2:2" x14ac:dyDescent="0.2">
      <c r="B13553" s="186"/>
    </row>
    <row r="13554" spans="2:2" x14ac:dyDescent="0.2">
      <c r="B13554" s="186"/>
    </row>
    <row r="13555" spans="2:2" x14ac:dyDescent="0.2">
      <c r="B13555" s="186"/>
    </row>
    <row r="13556" spans="2:2" x14ac:dyDescent="0.2">
      <c r="B13556" s="186"/>
    </row>
    <row r="13557" spans="2:2" x14ac:dyDescent="0.2">
      <c r="B13557" s="186"/>
    </row>
    <row r="13558" spans="2:2" x14ac:dyDescent="0.2">
      <c r="B13558" s="186"/>
    </row>
    <row r="13559" spans="2:2" x14ac:dyDescent="0.2">
      <c r="B13559" s="186"/>
    </row>
    <row r="13560" spans="2:2" x14ac:dyDescent="0.2">
      <c r="B13560" s="186"/>
    </row>
    <row r="13561" spans="2:2" x14ac:dyDescent="0.2">
      <c r="B13561" s="186"/>
    </row>
    <row r="13562" spans="2:2" x14ac:dyDescent="0.2">
      <c r="B13562" s="186"/>
    </row>
    <row r="13563" spans="2:2" x14ac:dyDescent="0.2">
      <c r="B13563" s="186"/>
    </row>
    <row r="13564" spans="2:2" x14ac:dyDescent="0.2">
      <c r="B13564" s="186"/>
    </row>
    <row r="13565" spans="2:2" x14ac:dyDescent="0.2">
      <c r="B13565" s="186"/>
    </row>
    <row r="13566" spans="2:2" x14ac:dyDescent="0.2">
      <c r="B13566" s="186"/>
    </row>
    <row r="13567" spans="2:2" x14ac:dyDescent="0.2">
      <c r="B13567" s="186"/>
    </row>
    <row r="13568" spans="2:2" x14ac:dyDescent="0.2">
      <c r="B13568" s="186"/>
    </row>
    <row r="13569" spans="2:2" x14ac:dyDescent="0.2">
      <c r="B13569" s="186"/>
    </row>
    <row r="13570" spans="2:2" x14ac:dyDescent="0.2">
      <c r="B13570" s="186"/>
    </row>
    <row r="13571" spans="2:2" x14ac:dyDescent="0.2">
      <c r="B13571" s="186"/>
    </row>
    <row r="13572" spans="2:2" x14ac:dyDescent="0.2">
      <c r="B13572" s="186"/>
    </row>
    <row r="13573" spans="2:2" x14ac:dyDescent="0.2">
      <c r="B13573" s="186"/>
    </row>
    <row r="13574" spans="2:2" x14ac:dyDescent="0.2">
      <c r="B13574" s="186"/>
    </row>
    <row r="13575" spans="2:2" x14ac:dyDescent="0.2">
      <c r="B13575" s="186"/>
    </row>
    <row r="13576" spans="2:2" x14ac:dyDescent="0.2">
      <c r="B13576" s="186"/>
    </row>
    <row r="13577" spans="2:2" x14ac:dyDescent="0.2">
      <c r="B13577" s="186"/>
    </row>
    <row r="13578" spans="2:2" x14ac:dyDescent="0.2">
      <c r="B13578" s="186"/>
    </row>
    <row r="13579" spans="2:2" x14ac:dyDescent="0.2">
      <c r="B13579" s="186"/>
    </row>
    <row r="13580" spans="2:2" x14ac:dyDescent="0.2">
      <c r="B13580" s="186"/>
    </row>
    <row r="13581" spans="2:2" x14ac:dyDescent="0.2">
      <c r="B13581" s="186"/>
    </row>
    <row r="13582" spans="2:2" x14ac:dyDescent="0.2">
      <c r="B13582" s="186"/>
    </row>
    <row r="13583" spans="2:2" x14ac:dyDescent="0.2">
      <c r="B13583" s="186"/>
    </row>
    <row r="13584" spans="2:2" x14ac:dyDescent="0.2">
      <c r="B13584" s="186"/>
    </row>
    <row r="13585" spans="2:2" x14ac:dyDescent="0.2">
      <c r="B13585" s="186"/>
    </row>
    <row r="13586" spans="2:2" x14ac:dyDescent="0.2">
      <c r="B13586" s="186"/>
    </row>
    <row r="13587" spans="2:2" x14ac:dyDescent="0.2">
      <c r="B13587" s="186"/>
    </row>
    <row r="13588" spans="2:2" x14ac:dyDescent="0.2">
      <c r="B13588" s="186"/>
    </row>
    <row r="13589" spans="2:2" x14ac:dyDescent="0.2">
      <c r="B13589" s="186"/>
    </row>
    <row r="13590" spans="2:2" x14ac:dyDescent="0.2">
      <c r="B13590" s="186"/>
    </row>
    <row r="13591" spans="2:2" x14ac:dyDescent="0.2">
      <c r="B13591" s="186"/>
    </row>
    <row r="13592" spans="2:2" x14ac:dyDescent="0.2">
      <c r="B13592" s="186"/>
    </row>
    <row r="13593" spans="2:2" x14ac:dyDescent="0.2">
      <c r="B13593" s="186"/>
    </row>
    <row r="13594" spans="2:2" x14ac:dyDescent="0.2">
      <c r="B13594" s="186"/>
    </row>
    <row r="13595" spans="2:2" x14ac:dyDescent="0.2">
      <c r="B13595" s="186"/>
    </row>
    <row r="13596" spans="2:2" x14ac:dyDescent="0.2">
      <c r="B13596" s="186"/>
    </row>
    <row r="13597" spans="2:2" x14ac:dyDescent="0.2">
      <c r="B13597" s="186"/>
    </row>
    <row r="13598" spans="2:2" x14ac:dyDescent="0.2">
      <c r="B13598" s="186"/>
    </row>
    <row r="13599" spans="2:2" x14ac:dyDescent="0.2">
      <c r="B13599" s="186"/>
    </row>
    <row r="13600" spans="2:2" x14ac:dyDescent="0.2">
      <c r="B13600" s="186"/>
    </row>
    <row r="13601" spans="2:2" x14ac:dyDescent="0.2">
      <c r="B13601" s="186"/>
    </row>
    <row r="13602" spans="2:2" x14ac:dyDescent="0.2">
      <c r="B13602" s="186"/>
    </row>
    <row r="13603" spans="2:2" x14ac:dyDescent="0.2">
      <c r="B13603" s="186"/>
    </row>
    <row r="13604" spans="2:2" x14ac:dyDescent="0.2">
      <c r="B13604" s="186"/>
    </row>
    <row r="13605" spans="2:2" x14ac:dyDescent="0.2">
      <c r="B13605" s="186"/>
    </row>
    <row r="13606" spans="2:2" x14ac:dyDescent="0.2">
      <c r="B13606" s="186"/>
    </row>
    <row r="13607" spans="2:2" x14ac:dyDescent="0.2">
      <c r="B13607" s="186"/>
    </row>
    <row r="13608" spans="2:2" x14ac:dyDescent="0.2">
      <c r="B13608" s="186"/>
    </row>
    <row r="13609" spans="2:2" x14ac:dyDescent="0.2">
      <c r="B13609" s="186"/>
    </row>
    <row r="13610" spans="2:2" x14ac:dyDescent="0.2">
      <c r="B13610" s="186"/>
    </row>
    <row r="13611" spans="2:2" x14ac:dyDescent="0.2">
      <c r="B13611" s="186"/>
    </row>
    <row r="13612" spans="2:2" x14ac:dyDescent="0.2">
      <c r="B13612" s="186"/>
    </row>
    <row r="13613" spans="2:2" x14ac:dyDescent="0.2">
      <c r="B13613" s="186"/>
    </row>
    <row r="13614" spans="2:2" x14ac:dyDescent="0.2">
      <c r="B13614" s="186"/>
    </row>
    <row r="13615" spans="2:2" x14ac:dyDescent="0.2">
      <c r="B13615" s="186"/>
    </row>
    <row r="13616" spans="2:2" x14ac:dyDescent="0.2">
      <c r="B13616" s="186"/>
    </row>
    <row r="13617" spans="2:2" x14ac:dyDescent="0.2">
      <c r="B13617" s="186"/>
    </row>
    <row r="13618" spans="2:2" x14ac:dyDescent="0.2">
      <c r="B13618" s="186"/>
    </row>
    <row r="13619" spans="2:2" x14ac:dyDescent="0.2">
      <c r="B13619" s="186"/>
    </row>
    <row r="13620" spans="2:2" x14ac:dyDescent="0.2">
      <c r="B13620" s="186"/>
    </row>
    <row r="13621" spans="2:2" x14ac:dyDescent="0.2">
      <c r="B13621" s="186"/>
    </row>
    <row r="13622" spans="2:2" x14ac:dyDescent="0.2">
      <c r="B13622" s="186"/>
    </row>
    <row r="13623" spans="2:2" x14ac:dyDescent="0.2">
      <c r="B13623" s="186"/>
    </row>
    <row r="13624" spans="2:2" x14ac:dyDescent="0.2">
      <c r="B13624" s="186"/>
    </row>
    <row r="13625" spans="2:2" x14ac:dyDescent="0.2">
      <c r="B13625" s="186"/>
    </row>
    <row r="13626" spans="2:2" x14ac:dyDescent="0.2">
      <c r="B13626" s="186"/>
    </row>
    <row r="13627" spans="2:2" x14ac:dyDescent="0.2">
      <c r="B13627" s="186"/>
    </row>
    <row r="13628" spans="2:2" x14ac:dyDescent="0.2">
      <c r="B13628" s="186"/>
    </row>
    <row r="13629" spans="2:2" x14ac:dyDescent="0.2">
      <c r="B13629" s="186"/>
    </row>
    <row r="13630" spans="2:2" x14ac:dyDescent="0.2">
      <c r="B13630" s="186"/>
    </row>
    <row r="13631" spans="2:2" x14ac:dyDescent="0.2">
      <c r="B13631" s="186"/>
    </row>
    <row r="13632" spans="2:2" x14ac:dyDescent="0.2">
      <c r="B13632" s="186"/>
    </row>
    <row r="13633" spans="2:2" x14ac:dyDescent="0.2">
      <c r="B13633" s="186"/>
    </row>
    <row r="13634" spans="2:2" x14ac:dyDescent="0.2">
      <c r="B13634" s="186"/>
    </row>
    <row r="13635" spans="2:2" x14ac:dyDescent="0.2">
      <c r="B13635" s="186"/>
    </row>
    <row r="13636" spans="2:2" x14ac:dyDescent="0.2">
      <c r="B13636" s="186"/>
    </row>
    <row r="13637" spans="2:2" x14ac:dyDescent="0.2">
      <c r="B13637" s="186"/>
    </row>
    <row r="13638" spans="2:2" x14ac:dyDescent="0.2">
      <c r="B13638" s="186"/>
    </row>
    <row r="13639" spans="2:2" x14ac:dyDescent="0.2">
      <c r="B13639" s="186"/>
    </row>
    <row r="13640" spans="2:2" x14ac:dyDescent="0.2">
      <c r="B13640" s="186"/>
    </row>
    <row r="13641" spans="2:2" x14ac:dyDescent="0.2">
      <c r="B13641" s="186"/>
    </row>
    <row r="13642" spans="2:2" x14ac:dyDescent="0.2">
      <c r="B13642" s="186"/>
    </row>
    <row r="13643" spans="2:2" x14ac:dyDescent="0.2">
      <c r="B13643" s="186"/>
    </row>
    <row r="13644" spans="2:2" x14ac:dyDescent="0.2">
      <c r="B13644" s="186"/>
    </row>
    <row r="13645" spans="2:2" x14ac:dyDescent="0.2">
      <c r="B13645" s="186"/>
    </row>
    <row r="13646" spans="2:2" x14ac:dyDescent="0.2">
      <c r="B13646" s="186"/>
    </row>
    <row r="13647" spans="2:2" x14ac:dyDescent="0.2">
      <c r="B13647" s="186"/>
    </row>
    <row r="13648" spans="2:2" x14ac:dyDescent="0.2">
      <c r="B13648" s="186"/>
    </row>
    <row r="13649" spans="2:2" x14ac:dyDescent="0.2">
      <c r="B13649" s="186"/>
    </row>
    <row r="13650" spans="2:2" x14ac:dyDescent="0.2">
      <c r="B13650" s="186"/>
    </row>
    <row r="13651" spans="2:2" x14ac:dyDescent="0.2">
      <c r="B13651" s="186"/>
    </row>
    <row r="13652" spans="2:2" x14ac:dyDescent="0.2">
      <c r="B13652" s="186"/>
    </row>
    <row r="13653" spans="2:2" x14ac:dyDescent="0.2">
      <c r="B13653" s="186"/>
    </row>
    <row r="13654" spans="2:2" x14ac:dyDescent="0.2">
      <c r="B13654" s="186"/>
    </row>
    <row r="13655" spans="2:2" x14ac:dyDescent="0.2">
      <c r="B13655" s="186"/>
    </row>
    <row r="13656" spans="2:2" x14ac:dyDescent="0.2">
      <c r="B13656" s="186"/>
    </row>
    <row r="13657" spans="2:2" x14ac:dyDescent="0.2">
      <c r="B13657" s="186"/>
    </row>
    <row r="13658" spans="2:2" x14ac:dyDescent="0.2">
      <c r="B13658" s="186"/>
    </row>
    <row r="13659" spans="2:2" x14ac:dyDescent="0.2">
      <c r="B13659" s="186"/>
    </row>
    <row r="13660" spans="2:2" x14ac:dyDescent="0.2">
      <c r="B13660" s="186"/>
    </row>
    <row r="13661" spans="2:2" x14ac:dyDescent="0.2">
      <c r="B13661" s="186"/>
    </row>
    <row r="13662" spans="2:2" x14ac:dyDescent="0.2">
      <c r="B13662" s="186"/>
    </row>
    <row r="13663" spans="2:2" x14ac:dyDescent="0.2">
      <c r="B13663" s="186"/>
    </row>
    <row r="13664" spans="2:2" x14ac:dyDescent="0.2">
      <c r="B13664" s="186"/>
    </row>
    <row r="13665" spans="2:2" x14ac:dyDescent="0.2">
      <c r="B13665" s="186"/>
    </row>
    <row r="13666" spans="2:2" x14ac:dyDescent="0.2">
      <c r="B13666" s="186"/>
    </row>
    <row r="13667" spans="2:2" x14ac:dyDescent="0.2">
      <c r="B13667" s="186"/>
    </row>
    <row r="13668" spans="2:2" x14ac:dyDescent="0.2">
      <c r="B13668" s="186"/>
    </row>
    <row r="13669" spans="2:2" x14ac:dyDescent="0.2">
      <c r="B13669" s="186"/>
    </row>
    <row r="13670" spans="2:2" x14ac:dyDescent="0.2">
      <c r="B13670" s="186"/>
    </row>
    <row r="13671" spans="2:2" x14ac:dyDescent="0.2">
      <c r="B13671" s="186"/>
    </row>
    <row r="13672" spans="2:2" x14ac:dyDescent="0.2">
      <c r="B13672" s="186"/>
    </row>
    <row r="13673" spans="2:2" x14ac:dyDescent="0.2">
      <c r="B13673" s="186"/>
    </row>
    <row r="13674" spans="2:2" x14ac:dyDescent="0.2">
      <c r="B13674" s="186"/>
    </row>
    <row r="13675" spans="2:2" x14ac:dyDescent="0.2">
      <c r="B13675" s="186"/>
    </row>
    <row r="13676" spans="2:2" x14ac:dyDescent="0.2">
      <c r="B13676" s="186"/>
    </row>
    <row r="13677" spans="2:2" x14ac:dyDescent="0.2">
      <c r="B13677" s="186"/>
    </row>
    <row r="13678" spans="2:2" x14ac:dyDescent="0.2">
      <c r="B13678" s="186"/>
    </row>
    <row r="13679" spans="2:2" x14ac:dyDescent="0.2">
      <c r="B13679" s="186"/>
    </row>
    <row r="13680" spans="2:2" x14ac:dyDescent="0.2">
      <c r="B13680" s="186"/>
    </row>
    <row r="13681" spans="2:2" x14ac:dyDescent="0.2">
      <c r="B13681" s="186"/>
    </row>
    <row r="13682" spans="2:2" x14ac:dyDescent="0.2">
      <c r="B13682" s="186"/>
    </row>
    <row r="13683" spans="2:2" x14ac:dyDescent="0.2">
      <c r="B13683" s="186"/>
    </row>
    <row r="13684" spans="2:2" x14ac:dyDescent="0.2">
      <c r="B13684" s="186"/>
    </row>
    <row r="13685" spans="2:2" x14ac:dyDescent="0.2">
      <c r="B13685" s="186"/>
    </row>
    <row r="13686" spans="2:2" x14ac:dyDescent="0.2">
      <c r="B13686" s="186"/>
    </row>
    <row r="13687" spans="2:2" x14ac:dyDescent="0.2">
      <c r="B13687" s="186"/>
    </row>
    <row r="13688" spans="2:2" x14ac:dyDescent="0.2">
      <c r="B13688" s="186"/>
    </row>
    <row r="13689" spans="2:2" x14ac:dyDescent="0.2">
      <c r="B13689" s="186"/>
    </row>
    <row r="13690" spans="2:2" x14ac:dyDescent="0.2">
      <c r="B13690" s="186"/>
    </row>
    <row r="13691" spans="2:2" x14ac:dyDescent="0.2">
      <c r="B13691" s="186"/>
    </row>
    <row r="13692" spans="2:2" x14ac:dyDescent="0.2">
      <c r="B13692" s="186"/>
    </row>
    <row r="13693" spans="2:2" x14ac:dyDescent="0.2">
      <c r="B13693" s="186"/>
    </row>
    <row r="13694" spans="2:2" x14ac:dyDescent="0.2">
      <c r="B13694" s="186"/>
    </row>
    <row r="13695" spans="2:2" x14ac:dyDescent="0.2">
      <c r="B13695" s="186"/>
    </row>
    <row r="13696" spans="2:2" x14ac:dyDescent="0.2">
      <c r="B13696" s="186"/>
    </row>
    <row r="13697" spans="2:2" x14ac:dyDescent="0.2">
      <c r="B13697" s="186"/>
    </row>
    <row r="13698" spans="2:2" x14ac:dyDescent="0.2">
      <c r="B13698" s="186"/>
    </row>
    <row r="13699" spans="2:2" x14ac:dyDescent="0.2">
      <c r="B13699" s="186"/>
    </row>
    <row r="13700" spans="2:2" x14ac:dyDescent="0.2">
      <c r="B13700" s="186"/>
    </row>
    <row r="13701" spans="2:2" x14ac:dyDescent="0.2">
      <c r="B13701" s="186"/>
    </row>
    <row r="13702" spans="2:2" x14ac:dyDescent="0.2">
      <c r="B13702" s="186"/>
    </row>
    <row r="13703" spans="2:2" x14ac:dyDescent="0.2">
      <c r="B13703" s="186"/>
    </row>
    <row r="13704" spans="2:2" x14ac:dyDescent="0.2">
      <c r="B13704" s="186"/>
    </row>
    <row r="13705" spans="2:2" x14ac:dyDescent="0.2">
      <c r="B13705" s="186"/>
    </row>
    <row r="13706" spans="2:2" x14ac:dyDescent="0.2">
      <c r="B13706" s="186"/>
    </row>
    <row r="13707" spans="2:2" x14ac:dyDescent="0.2">
      <c r="B13707" s="186"/>
    </row>
    <row r="13708" spans="2:2" x14ac:dyDescent="0.2">
      <c r="B13708" s="186"/>
    </row>
    <row r="13709" spans="2:2" x14ac:dyDescent="0.2">
      <c r="B13709" s="186"/>
    </row>
    <row r="13710" spans="2:2" x14ac:dyDescent="0.2">
      <c r="B13710" s="186"/>
    </row>
    <row r="13711" spans="2:2" x14ac:dyDescent="0.2">
      <c r="B13711" s="186"/>
    </row>
    <row r="13712" spans="2:2" x14ac:dyDescent="0.2">
      <c r="B13712" s="186"/>
    </row>
    <row r="13713" spans="2:2" x14ac:dyDescent="0.2">
      <c r="B13713" s="186"/>
    </row>
    <row r="13714" spans="2:2" x14ac:dyDescent="0.2">
      <c r="B13714" s="186"/>
    </row>
    <row r="13715" spans="2:2" x14ac:dyDescent="0.2">
      <c r="B13715" s="186"/>
    </row>
    <row r="13716" spans="2:2" x14ac:dyDescent="0.2">
      <c r="B13716" s="186"/>
    </row>
    <row r="13717" spans="2:2" x14ac:dyDescent="0.2">
      <c r="B13717" s="186"/>
    </row>
    <row r="13718" spans="2:2" x14ac:dyDescent="0.2">
      <c r="B13718" s="186"/>
    </row>
    <row r="13719" spans="2:2" x14ac:dyDescent="0.2">
      <c r="B13719" s="186"/>
    </row>
    <row r="13720" spans="2:2" x14ac:dyDescent="0.2">
      <c r="B13720" s="186"/>
    </row>
    <row r="13721" spans="2:2" x14ac:dyDescent="0.2">
      <c r="B13721" s="186"/>
    </row>
    <row r="13722" spans="2:2" x14ac:dyDescent="0.2">
      <c r="B13722" s="186"/>
    </row>
    <row r="13723" spans="2:2" x14ac:dyDescent="0.2">
      <c r="B13723" s="186"/>
    </row>
    <row r="13724" spans="2:2" x14ac:dyDescent="0.2">
      <c r="B13724" s="186"/>
    </row>
    <row r="13725" spans="2:2" x14ac:dyDescent="0.2">
      <c r="B13725" s="186"/>
    </row>
    <row r="13726" spans="2:2" x14ac:dyDescent="0.2">
      <c r="B13726" s="186"/>
    </row>
    <row r="13727" spans="2:2" x14ac:dyDescent="0.2">
      <c r="B13727" s="186"/>
    </row>
    <row r="13728" spans="2:2" x14ac:dyDescent="0.2">
      <c r="B13728" s="186"/>
    </row>
    <row r="13729" spans="2:2" x14ac:dyDescent="0.2">
      <c r="B13729" s="186"/>
    </row>
    <row r="13730" spans="2:2" x14ac:dyDescent="0.2">
      <c r="B13730" s="186"/>
    </row>
    <row r="13731" spans="2:2" x14ac:dyDescent="0.2">
      <c r="B13731" s="186"/>
    </row>
    <row r="13732" spans="2:2" x14ac:dyDescent="0.2">
      <c r="B13732" s="186"/>
    </row>
    <row r="13733" spans="2:2" x14ac:dyDescent="0.2">
      <c r="B13733" s="186"/>
    </row>
    <row r="13734" spans="2:2" x14ac:dyDescent="0.2">
      <c r="B13734" s="186"/>
    </row>
    <row r="13735" spans="2:2" x14ac:dyDescent="0.2">
      <c r="B13735" s="186"/>
    </row>
    <row r="13736" spans="2:2" x14ac:dyDescent="0.2">
      <c r="B13736" s="186"/>
    </row>
    <row r="13737" spans="2:2" x14ac:dyDescent="0.2">
      <c r="B13737" s="186"/>
    </row>
    <row r="13738" spans="2:2" x14ac:dyDescent="0.2">
      <c r="B13738" s="186"/>
    </row>
    <row r="13739" spans="2:2" x14ac:dyDescent="0.2">
      <c r="B13739" s="186"/>
    </row>
    <row r="13740" spans="2:2" x14ac:dyDescent="0.2">
      <c r="B13740" s="186"/>
    </row>
    <row r="13741" spans="2:2" x14ac:dyDescent="0.2">
      <c r="B13741" s="186"/>
    </row>
    <row r="13742" spans="2:2" x14ac:dyDescent="0.2">
      <c r="B13742" s="186"/>
    </row>
    <row r="13743" spans="2:2" x14ac:dyDescent="0.2">
      <c r="B13743" s="186"/>
    </row>
    <row r="13744" spans="2:2" x14ac:dyDescent="0.2">
      <c r="B13744" s="186"/>
    </row>
    <row r="13745" spans="2:2" x14ac:dyDescent="0.2">
      <c r="B13745" s="186"/>
    </row>
    <row r="13746" spans="2:2" x14ac:dyDescent="0.2">
      <c r="B13746" s="186"/>
    </row>
    <row r="13747" spans="2:2" x14ac:dyDescent="0.2">
      <c r="B13747" s="186"/>
    </row>
    <row r="13748" spans="2:2" x14ac:dyDescent="0.2">
      <c r="B13748" s="186"/>
    </row>
    <row r="13749" spans="2:2" x14ac:dyDescent="0.2">
      <c r="B13749" s="186"/>
    </row>
    <row r="13750" spans="2:2" x14ac:dyDescent="0.2">
      <c r="B13750" s="186"/>
    </row>
    <row r="13751" spans="2:2" x14ac:dyDescent="0.2">
      <c r="B13751" s="186"/>
    </row>
    <row r="13752" spans="2:2" x14ac:dyDescent="0.2">
      <c r="B13752" s="186"/>
    </row>
    <row r="13753" spans="2:2" x14ac:dyDescent="0.2">
      <c r="B13753" s="186"/>
    </row>
    <row r="13754" spans="2:2" x14ac:dyDescent="0.2">
      <c r="B13754" s="186"/>
    </row>
    <row r="13755" spans="2:2" x14ac:dyDescent="0.2">
      <c r="B13755" s="186"/>
    </row>
    <row r="13756" spans="2:2" x14ac:dyDescent="0.2">
      <c r="B13756" s="186"/>
    </row>
    <row r="13757" spans="2:2" x14ac:dyDescent="0.2">
      <c r="B13757" s="186"/>
    </row>
    <row r="13758" spans="2:2" x14ac:dyDescent="0.2">
      <c r="B13758" s="186"/>
    </row>
    <row r="13759" spans="2:2" x14ac:dyDescent="0.2">
      <c r="B13759" s="186"/>
    </row>
    <row r="13760" spans="2:2" x14ac:dyDescent="0.2">
      <c r="B13760" s="186"/>
    </row>
    <row r="13761" spans="2:2" x14ac:dyDescent="0.2">
      <c r="B13761" s="186"/>
    </row>
    <row r="13762" spans="2:2" x14ac:dyDescent="0.2">
      <c r="B13762" s="186"/>
    </row>
    <row r="13763" spans="2:2" x14ac:dyDescent="0.2">
      <c r="B13763" s="186"/>
    </row>
    <row r="13764" spans="2:2" x14ac:dyDescent="0.2">
      <c r="B13764" s="186"/>
    </row>
    <row r="13765" spans="2:2" x14ac:dyDescent="0.2">
      <c r="B13765" s="186"/>
    </row>
    <row r="13766" spans="2:2" x14ac:dyDescent="0.2">
      <c r="B13766" s="186"/>
    </row>
    <row r="13767" spans="2:2" x14ac:dyDescent="0.2">
      <c r="B13767" s="186"/>
    </row>
    <row r="13768" spans="2:2" x14ac:dyDescent="0.2">
      <c r="B13768" s="186"/>
    </row>
    <row r="13769" spans="2:2" x14ac:dyDescent="0.2">
      <c r="B13769" s="186"/>
    </row>
    <row r="13770" spans="2:2" x14ac:dyDescent="0.2">
      <c r="B13770" s="186"/>
    </row>
    <row r="13771" spans="2:2" x14ac:dyDescent="0.2">
      <c r="B13771" s="186"/>
    </row>
    <row r="13772" spans="2:2" x14ac:dyDescent="0.2">
      <c r="B13772" s="186"/>
    </row>
    <row r="13773" spans="2:2" x14ac:dyDescent="0.2">
      <c r="B13773" s="186"/>
    </row>
    <row r="13774" spans="2:2" x14ac:dyDescent="0.2">
      <c r="B13774" s="186"/>
    </row>
    <row r="13775" spans="2:2" x14ac:dyDescent="0.2">
      <c r="B13775" s="186"/>
    </row>
    <row r="13776" spans="2:2" x14ac:dyDescent="0.2">
      <c r="B13776" s="186"/>
    </row>
    <row r="13777" spans="2:2" x14ac:dyDescent="0.2">
      <c r="B13777" s="186"/>
    </row>
    <row r="13778" spans="2:2" x14ac:dyDescent="0.2">
      <c r="B13778" s="186"/>
    </row>
    <row r="13779" spans="2:2" x14ac:dyDescent="0.2">
      <c r="B13779" s="186"/>
    </row>
    <row r="13780" spans="2:2" x14ac:dyDescent="0.2">
      <c r="B13780" s="186"/>
    </row>
    <row r="13781" spans="2:2" x14ac:dyDescent="0.2">
      <c r="B13781" s="186"/>
    </row>
    <row r="13782" spans="2:2" x14ac:dyDescent="0.2">
      <c r="B13782" s="186"/>
    </row>
    <row r="13783" spans="2:2" x14ac:dyDescent="0.2">
      <c r="B13783" s="186"/>
    </row>
    <row r="13784" spans="2:2" x14ac:dyDescent="0.2">
      <c r="B13784" s="186"/>
    </row>
    <row r="13785" spans="2:2" x14ac:dyDescent="0.2">
      <c r="B13785" s="186"/>
    </row>
    <row r="13786" spans="2:2" x14ac:dyDescent="0.2">
      <c r="B13786" s="186"/>
    </row>
    <row r="13787" spans="2:2" x14ac:dyDescent="0.2">
      <c r="B13787" s="186"/>
    </row>
    <row r="13788" spans="2:2" x14ac:dyDescent="0.2">
      <c r="B13788" s="186"/>
    </row>
    <row r="13789" spans="2:2" x14ac:dyDescent="0.2">
      <c r="B13789" s="186"/>
    </row>
    <row r="13790" spans="2:2" x14ac:dyDescent="0.2">
      <c r="B13790" s="186"/>
    </row>
    <row r="13791" spans="2:2" x14ac:dyDescent="0.2">
      <c r="B13791" s="186"/>
    </row>
    <row r="13792" spans="2:2" x14ac:dyDescent="0.2">
      <c r="B13792" s="186"/>
    </row>
    <row r="13793" spans="2:2" x14ac:dyDescent="0.2">
      <c r="B13793" s="186"/>
    </row>
    <row r="13794" spans="2:2" x14ac:dyDescent="0.2">
      <c r="B13794" s="186"/>
    </row>
    <row r="13795" spans="2:2" x14ac:dyDescent="0.2">
      <c r="B13795" s="186"/>
    </row>
    <row r="13796" spans="2:2" x14ac:dyDescent="0.2">
      <c r="B13796" s="186"/>
    </row>
    <row r="13797" spans="2:2" x14ac:dyDescent="0.2">
      <c r="B13797" s="186"/>
    </row>
    <row r="13798" spans="2:2" x14ac:dyDescent="0.2">
      <c r="B13798" s="186"/>
    </row>
    <row r="13799" spans="2:2" x14ac:dyDescent="0.2">
      <c r="B13799" s="186"/>
    </row>
    <row r="13800" spans="2:2" x14ac:dyDescent="0.2">
      <c r="B13800" s="186"/>
    </row>
    <row r="13801" spans="2:2" x14ac:dyDescent="0.2">
      <c r="B13801" s="186"/>
    </row>
    <row r="13802" spans="2:2" x14ac:dyDescent="0.2">
      <c r="B13802" s="186"/>
    </row>
    <row r="13803" spans="2:2" x14ac:dyDescent="0.2">
      <c r="B13803" s="186"/>
    </row>
    <row r="13804" spans="2:2" x14ac:dyDescent="0.2">
      <c r="B13804" s="186"/>
    </row>
    <row r="13805" spans="2:2" x14ac:dyDescent="0.2">
      <c r="B13805" s="186"/>
    </row>
    <row r="13806" spans="2:2" x14ac:dyDescent="0.2">
      <c r="B13806" s="186"/>
    </row>
    <row r="13807" spans="2:2" x14ac:dyDescent="0.2">
      <c r="B13807" s="186"/>
    </row>
    <row r="13808" spans="2:2" x14ac:dyDescent="0.2">
      <c r="B13808" s="186"/>
    </row>
    <row r="13809" spans="2:2" x14ac:dyDescent="0.2">
      <c r="B13809" s="186"/>
    </row>
    <row r="13810" spans="2:2" x14ac:dyDescent="0.2">
      <c r="B13810" s="186"/>
    </row>
    <row r="13811" spans="2:2" x14ac:dyDescent="0.2">
      <c r="B13811" s="186"/>
    </row>
    <row r="13812" spans="2:2" x14ac:dyDescent="0.2">
      <c r="B13812" s="186"/>
    </row>
    <row r="13813" spans="2:2" x14ac:dyDescent="0.2">
      <c r="B13813" s="186"/>
    </row>
    <row r="13814" spans="2:2" x14ac:dyDescent="0.2">
      <c r="B13814" s="186"/>
    </row>
    <row r="13815" spans="2:2" x14ac:dyDescent="0.2">
      <c r="B13815" s="186"/>
    </row>
    <row r="13816" spans="2:2" x14ac:dyDescent="0.2">
      <c r="B13816" s="186"/>
    </row>
    <row r="13817" spans="2:2" x14ac:dyDescent="0.2">
      <c r="B13817" s="186"/>
    </row>
    <row r="13818" spans="2:2" x14ac:dyDescent="0.2">
      <c r="B13818" s="186"/>
    </row>
    <row r="13819" spans="2:2" x14ac:dyDescent="0.2">
      <c r="B13819" s="186"/>
    </row>
    <row r="13820" spans="2:2" x14ac:dyDescent="0.2">
      <c r="B13820" s="186"/>
    </row>
    <row r="13821" spans="2:2" x14ac:dyDescent="0.2">
      <c r="B13821" s="186"/>
    </row>
    <row r="13822" spans="2:2" x14ac:dyDescent="0.2">
      <c r="B13822" s="186"/>
    </row>
    <row r="13823" spans="2:2" x14ac:dyDescent="0.2">
      <c r="B13823" s="186"/>
    </row>
    <row r="13824" spans="2:2" x14ac:dyDescent="0.2">
      <c r="B13824" s="186"/>
    </row>
    <row r="13825" spans="2:2" x14ac:dyDescent="0.2">
      <c r="B13825" s="186"/>
    </row>
    <row r="13826" spans="2:2" x14ac:dyDescent="0.2">
      <c r="B13826" s="186"/>
    </row>
    <row r="13827" spans="2:2" x14ac:dyDescent="0.2">
      <c r="B13827" s="186"/>
    </row>
    <row r="13828" spans="2:2" x14ac:dyDescent="0.2">
      <c r="B13828" s="186"/>
    </row>
    <row r="13829" spans="2:2" x14ac:dyDescent="0.2">
      <c r="B13829" s="186"/>
    </row>
    <row r="13830" spans="2:2" x14ac:dyDescent="0.2">
      <c r="B13830" s="186"/>
    </row>
    <row r="13831" spans="2:2" x14ac:dyDescent="0.2">
      <c r="B13831" s="186"/>
    </row>
    <row r="13832" spans="2:2" x14ac:dyDescent="0.2">
      <c r="B13832" s="186"/>
    </row>
    <row r="13833" spans="2:2" x14ac:dyDescent="0.2">
      <c r="B13833" s="186"/>
    </row>
    <row r="13834" spans="2:2" x14ac:dyDescent="0.2">
      <c r="B13834" s="186"/>
    </row>
    <row r="13835" spans="2:2" x14ac:dyDescent="0.2">
      <c r="B13835" s="186"/>
    </row>
    <row r="13836" spans="2:2" x14ac:dyDescent="0.2">
      <c r="B13836" s="186"/>
    </row>
    <row r="13837" spans="2:2" x14ac:dyDescent="0.2">
      <c r="B13837" s="186"/>
    </row>
    <row r="13838" spans="2:2" x14ac:dyDescent="0.2">
      <c r="B13838" s="186"/>
    </row>
    <row r="13839" spans="2:2" x14ac:dyDescent="0.2">
      <c r="B13839" s="186"/>
    </row>
    <row r="13840" spans="2:2" x14ac:dyDescent="0.2">
      <c r="B13840" s="186"/>
    </row>
    <row r="13841" spans="2:2" x14ac:dyDescent="0.2">
      <c r="B13841" s="186"/>
    </row>
    <row r="13842" spans="2:2" x14ac:dyDescent="0.2">
      <c r="B13842" s="186"/>
    </row>
    <row r="13843" spans="2:2" x14ac:dyDescent="0.2">
      <c r="B13843" s="186"/>
    </row>
    <row r="13844" spans="2:2" x14ac:dyDescent="0.2">
      <c r="B13844" s="186"/>
    </row>
    <row r="13845" spans="2:2" x14ac:dyDescent="0.2">
      <c r="B13845" s="186"/>
    </row>
    <row r="13846" spans="2:2" x14ac:dyDescent="0.2">
      <c r="B13846" s="186"/>
    </row>
    <row r="13847" spans="2:2" x14ac:dyDescent="0.2">
      <c r="B13847" s="186"/>
    </row>
    <row r="13848" spans="2:2" x14ac:dyDescent="0.2">
      <c r="B13848" s="186"/>
    </row>
    <row r="13849" spans="2:2" x14ac:dyDescent="0.2">
      <c r="B13849" s="186"/>
    </row>
    <row r="13850" spans="2:2" x14ac:dyDescent="0.2">
      <c r="B13850" s="186"/>
    </row>
    <row r="13851" spans="2:2" x14ac:dyDescent="0.2">
      <c r="B13851" s="186"/>
    </row>
    <row r="13852" spans="2:2" x14ac:dyDescent="0.2">
      <c r="B13852" s="186"/>
    </row>
    <row r="13853" spans="2:2" x14ac:dyDescent="0.2">
      <c r="B13853" s="186"/>
    </row>
    <row r="13854" spans="2:2" x14ac:dyDescent="0.2">
      <c r="B13854" s="186"/>
    </row>
    <row r="13855" spans="2:2" x14ac:dyDescent="0.2">
      <c r="B13855" s="186"/>
    </row>
    <row r="13856" spans="2:2" x14ac:dyDescent="0.2">
      <c r="B13856" s="186"/>
    </row>
    <row r="13857" spans="2:2" x14ac:dyDescent="0.2">
      <c r="B13857" s="186"/>
    </row>
    <row r="13858" spans="2:2" x14ac:dyDescent="0.2">
      <c r="B13858" s="186"/>
    </row>
    <row r="13859" spans="2:2" x14ac:dyDescent="0.2">
      <c r="B13859" s="186"/>
    </row>
    <row r="13860" spans="2:2" x14ac:dyDescent="0.2">
      <c r="B13860" s="186"/>
    </row>
    <row r="13861" spans="2:2" x14ac:dyDescent="0.2">
      <c r="B13861" s="186"/>
    </row>
    <row r="13862" spans="2:2" x14ac:dyDescent="0.2">
      <c r="B13862" s="186"/>
    </row>
    <row r="13863" spans="2:2" x14ac:dyDescent="0.2">
      <c r="B13863" s="186"/>
    </row>
    <row r="13864" spans="2:2" x14ac:dyDescent="0.2">
      <c r="B13864" s="186"/>
    </row>
    <row r="13865" spans="2:2" x14ac:dyDescent="0.2">
      <c r="B13865" s="186"/>
    </row>
    <row r="13866" spans="2:2" x14ac:dyDescent="0.2">
      <c r="B13866" s="186"/>
    </row>
    <row r="13867" spans="2:2" x14ac:dyDescent="0.2">
      <c r="B13867" s="186"/>
    </row>
    <row r="13868" spans="2:2" x14ac:dyDescent="0.2">
      <c r="B13868" s="186"/>
    </row>
    <row r="13869" spans="2:2" x14ac:dyDescent="0.2">
      <c r="B13869" s="186"/>
    </row>
    <row r="13870" spans="2:2" x14ac:dyDescent="0.2">
      <c r="B13870" s="186"/>
    </row>
    <row r="13871" spans="2:2" x14ac:dyDescent="0.2">
      <c r="B13871" s="186"/>
    </row>
    <row r="13872" spans="2:2" x14ac:dyDescent="0.2">
      <c r="B13872" s="186"/>
    </row>
    <row r="13873" spans="2:2" x14ac:dyDescent="0.2">
      <c r="B13873" s="186"/>
    </row>
    <row r="13874" spans="2:2" x14ac:dyDescent="0.2">
      <c r="B13874" s="186"/>
    </row>
    <row r="13875" spans="2:2" x14ac:dyDescent="0.2">
      <c r="B13875" s="186"/>
    </row>
    <row r="13876" spans="2:2" x14ac:dyDescent="0.2">
      <c r="B13876" s="186"/>
    </row>
    <row r="13877" spans="2:2" x14ac:dyDescent="0.2">
      <c r="B13877" s="186"/>
    </row>
    <row r="13878" spans="2:2" x14ac:dyDescent="0.2">
      <c r="B13878" s="186"/>
    </row>
    <row r="13879" spans="2:2" x14ac:dyDescent="0.2">
      <c r="B13879" s="186"/>
    </row>
    <row r="13880" spans="2:2" x14ac:dyDescent="0.2">
      <c r="B13880" s="186"/>
    </row>
    <row r="13881" spans="2:2" x14ac:dyDescent="0.2">
      <c r="B13881" s="186"/>
    </row>
    <row r="13882" spans="2:2" x14ac:dyDescent="0.2">
      <c r="B13882" s="186"/>
    </row>
    <row r="13883" spans="2:2" x14ac:dyDescent="0.2">
      <c r="B13883" s="186"/>
    </row>
    <row r="13884" spans="2:2" x14ac:dyDescent="0.2">
      <c r="B13884" s="186"/>
    </row>
    <row r="13885" spans="2:2" x14ac:dyDescent="0.2">
      <c r="B13885" s="186"/>
    </row>
    <row r="13886" spans="2:2" x14ac:dyDescent="0.2">
      <c r="B13886" s="186"/>
    </row>
    <row r="13887" spans="2:2" x14ac:dyDescent="0.2">
      <c r="B13887" s="186"/>
    </row>
    <row r="13888" spans="2:2" x14ac:dyDescent="0.2">
      <c r="B13888" s="186"/>
    </row>
    <row r="13889" spans="2:2" x14ac:dyDescent="0.2">
      <c r="B13889" s="186"/>
    </row>
    <row r="13890" spans="2:2" x14ac:dyDescent="0.2">
      <c r="B13890" s="186"/>
    </row>
    <row r="13891" spans="2:2" x14ac:dyDescent="0.2">
      <c r="B13891" s="186"/>
    </row>
    <row r="13892" spans="2:2" x14ac:dyDescent="0.2">
      <c r="B13892" s="186"/>
    </row>
    <row r="13893" spans="2:2" x14ac:dyDescent="0.2">
      <c r="B13893" s="186"/>
    </row>
    <row r="13894" spans="2:2" x14ac:dyDescent="0.2">
      <c r="B13894" s="186"/>
    </row>
    <row r="13895" spans="2:2" x14ac:dyDescent="0.2">
      <c r="B13895" s="186"/>
    </row>
    <row r="13896" spans="2:2" x14ac:dyDescent="0.2">
      <c r="B13896" s="186"/>
    </row>
    <row r="13897" spans="2:2" x14ac:dyDescent="0.2">
      <c r="B13897" s="186"/>
    </row>
    <row r="13898" spans="2:2" x14ac:dyDescent="0.2">
      <c r="B13898" s="186"/>
    </row>
    <row r="13899" spans="2:2" x14ac:dyDescent="0.2">
      <c r="B13899" s="186"/>
    </row>
    <row r="13900" spans="2:2" x14ac:dyDescent="0.2">
      <c r="B13900" s="186"/>
    </row>
    <row r="13901" spans="2:2" x14ac:dyDescent="0.2">
      <c r="B13901" s="186"/>
    </row>
    <row r="13902" spans="2:2" x14ac:dyDescent="0.2">
      <c r="B13902" s="186"/>
    </row>
    <row r="13903" spans="2:2" x14ac:dyDescent="0.2">
      <c r="B13903" s="186"/>
    </row>
    <row r="13904" spans="2:2" x14ac:dyDescent="0.2">
      <c r="B13904" s="186"/>
    </row>
    <row r="13905" spans="2:2" x14ac:dyDescent="0.2">
      <c r="B13905" s="186"/>
    </row>
    <row r="13906" spans="2:2" x14ac:dyDescent="0.2">
      <c r="B13906" s="186"/>
    </row>
    <row r="13907" spans="2:2" x14ac:dyDescent="0.2">
      <c r="B13907" s="186"/>
    </row>
    <row r="13908" spans="2:2" x14ac:dyDescent="0.2">
      <c r="B13908" s="186"/>
    </row>
    <row r="13909" spans="2:2" x14ac:dyDescent="0.2">
      <c r="B13909" s="186"/>
    </row>
    <row r="13910" spans="2:2" x14ac:dyDescent="0.2">
      <c r="B13910" s="186"/>
    </row>
    <row r="13911" spans="2:2" x14ac:dyDescent="0.2">
      <c r="B13911" s="186"/>
    </row>
    <row r="13912" spans="2:2" x14ac:dyDescent="0.2">
      <c r="B13912" s="186"/>
    </row>
    <row r="13913" spans="2:2" x14ac:dyDescent="0.2">
      <c r="B13913" s="186"/>
    </row>
    <row r="13914" spans="2:2" x14ac:dyDescent="0.2">
      <c r="B13914" s="186"/>
    </row>
    <row r="13915" spans="2:2" x14ac:dyDescent="0.2">
      <c r="B13915" s="186"/>
    </row>
    <row r="13916" spans="2:2" x14ac:dyDescent="0.2">
      <c r="B13916" s="186"/>
    </row>
    <row r="13917" spans="2:2" x14ac:dyDescent="0.2">
      <c r="B13917" s="186"/>
    </row>
    <row r="13918" spans="2:2" x14ac:dyDescent="0.2">
      <c r="B13918" s="186"/>
    </row>
    <row r="13919" spans="2:2" x14ac:dyDescent="0.2">
      <c r="B13919" s="186"/>
    </row>
    <row r="13920" spans="2:2" x14ac:dyDescent="0.2">
      <c r="B13920" s="186"/>
    </row>
    <row r="13921" spans="2:2" x14ac:dyDescent="0.2">
      <c r="B13921" s="186"/>
    </row>
    <row r="13922" spans="2:2" x14ac:dyDescent="0.2">
      <c r="B13922" s="186"/>
    </row>
    <row r="13923" spans="2:2" x14ac:dyDescent="0.2">
      <c r="B13923" s="186"/>
    </row>
    <row r="13924" spans="2:2" x14ac:dyDescent="0.2">
      <c r="B13924" s="186"/>
    </row>
    <row r="13925" spans="2:2" x14ac:dyDescent="0.2">
      <c r="B13925" s="186"/>
    </row>
    <row r="13926" spans="2:2" x14ac:dyDescent="0.2">
      <c r="B13926" s="186"/>
    </row>
    <row r="13927" spans="2:2" x14ac:dyDescent="0.2">
      <c r="B13927" s="186"/>
    </row>
    <row r="13928" spans="2:2" x14ac:dyDescent="0.2">
      <c r="B13928" s="186"/>
    </row>
    <row r="13929" spans="2:2" x14ac:dyDescent="0.2">
      <c r="B13929" s="186"/>
    </row>
    <row r="13930" spans="2:2" x14ac:dyDescent="0.2">
      <c r="B13930" s="186"/>
    </row>
    <row r="13931" spans="2:2" x14ac:dyDescent="0.2">
      <c r="B13931" s="186"/>
    </row>
    <row r="13932" spans="2:2" x14ac:dyDescent="0.2">
      <c r="B13932" s="186"/>
    </row>
    <row r="13933" spans="2:2" x14ac:dyDescent="0.2">
      <c r="B13933" s="186"/>
    </row>
    <row r="13934" spans="2:2" x14ac:dyDescent="0.2">
      <c r="B13934" s="186"/>
    </row>
    <row r="13935" spans="2:2" x14ac:dyDescent="0.2">
      <c r="B13935" s="186"/>
    </row>
    <row r="13936" spans="2:2" x14ac:dyDescent="0.2">
      <c r="B13936" s="186"/>
    </row>
    <row r="13937" spans="2:2" x14ac:dyDescent="0.2">
      <c r="B13937" s="186"/>
    </row>
    <row r="13938" spans="2:2" x14ac:dyDescent="0.2">
      <c r="B13938" s="186"/>
    </row>
    <row r="13939" spans="2:2" x14ac:dyDescent="0.2">
      <c r="B13939" s="186"/>
    </row>
    <row r="13940" spans="2:2" x14ac:dyDescent="0.2">
      <c r="B13940" s="186"/>
    </row>
    <row r="13941" spans="2:2" x14ac:dyDescent="0.2">
      <c r="B13941" s="186"/>
    </row>
    <row r="13942" spans="2:2" x14ac:dyDescent="0.2">
      <c r="B13942" s="186"/>
    </row>
    <row r="13943" spans="2:2" x14ac:dyDescent="0.2">
      <c r="B13943" s="186"/>
    </row>
    <row r="13944" spans="2:2" x14ac:dyDescent="0.2">
      <c r="B13944" s="186"/>
    </row>
    <row r="13945" spans="2:2" x14ac:dyDescent="0.2">
      <c r="B13945" s="186"/>
    </row>
    <row r="13946" spans="2:2" x14ac:dyDescent="0.2">
      <c r="B13946" s="186"/>
    </row>
    <row r="13947" spans="2:2" x14ac:dyDescent="0.2">
      <c r="B13947" s="186"/>
    </row>
    <row r="13948" spans="2:2" x14ac:dyDescent="0.2">
      <c r="B13948" s="186"/>
    </row>
    <row r="13949" spans="2:2" x14ac:dyDescent="0.2">
      <c r="B13949" s="186"/>
    </row>
    <row r="13950" spans="2:2" x14ac:dyDescent="0.2">
      <c r="B13950" s="186"/>
    </row>
    <row r="13951" spans="2:2" x14ac:dyDescent="0.2">
      <c r="B13951" s="186"/>
    </row>
    <row r="13952" spans="2:2" x14ac:dyDescent="0.2">
      <c r="B13952" s="186"/>
    </row>
    <row r="13953" spans="2:2" x14ac:dyDescent="0.2">
      <c r="B13953" s="186"/>
    </row>
    <row r="13954" spans="2:2" x14ac:dyDescent="0.2">
      <c r="B13954" s="186"/>
    </row>
    <row r="13955" spans="2:2" x14ac:dyDescent="0.2">
      <c r="B13955" s="186"/>
    </row>
    <row r="13956" spans="2:2" x14ac:dyDescent="0.2">
      <c r="B13956" s="186"/>
    </row>
    <row r="13957" spans="2:2" x14ac:dyDescent="0.2">
      <c r="B13957" s="186"/>
    </row>
    <row r="13958" spans="2:2" x14ac:dyDescent="0.2">
      <c r="B13958" s="186"/>
    </row>
    <row r="13959" spans="2:2" x14ac:dyDescent="0.2">
      <c r="B13959" s="186"/>
    </row>
    <row r="13960" spans="2:2" x14ac:dyDescent="0.2">
      <c r="B13960" s="186"/>
    </row>
    <row r="13961" spans="2:2" x14ac:dyDescent="0.2">
      <c r="B13961" s="186"/>
    </row>
    <row r="13962" spans="2:2" x14ac:dyDescent="0.2">
      <c r="B13962" s="186"/>
    </row>
    <row r="13963" spans="2:2" x14ac:dyDescent="0.2">
      <c r="B13963" s="186"/>
    </row>
    <row r="13964" spans="2:2" x14ac:dyDescent="0.2">
      <c r="B13964" s="186"/>
    </row>
    <row r="13965" spans="2:2" x14ac:dyDescent="0.2">
      <c r="B13965" s="186"/>
    </row>
    <row r="13966" spans="2:2" x14ac:dyDescent="0.2">
      <c r="B13966" s="186"/>
    </row>
    <row r="13967" spans="2:2" x14ac:dyDescent="0.2">
      <c r="B13967" s="186"/>
    </row>
    <row r="13968" spans="2:2" x14ac:dyDescent="0.2">
      <c r="B13968" s="186"/>
    </row>
    <row r="13969" spans="2:2" x14ac:dyDescent="0.2">
      <c r="B13969" s="186"/>
    </row>
    <row r="13970" spans="2:2" x14ac:dyDescent="0.2">
      <c r="B13970" s="186"/>
    </row>
    <row r="13971" spans="2:2" x14ac:dyDescent="0.2">
      <c r="B13971" s="186"/>
    </row>
    <row r="13972" spans="2:2" x14ac:dyDescent="0.2">
      <c r="B13972" s="186"/>
    </row>
    <row r="13973" spans="2:2" x14ac:dyDescent="0.2">
      <c r="B13973" s="186"/>
    </row>
    <row r="13974" spans="2:2" x14ac:dyDescent="0.2">
      <c r="B13974" s="186"/>
    </row>
    <row r="13975" spans="2:2" x14ac:dyDescent="0.2">
      <c r="B13975" s="186"/>
    </row>
    <row r="13976" spans="2:2" x14ac:dyDescent="0.2">
      <c r="B13976" s="186"/>
    </row>
    <row r="13977" spans="2:2" x14ac:dyDescent="0.2">
      <c r="B13977" s="186"/>
    </row>
    <row r="13978" spans="2:2" x14ac:dyDescent="0.2">
      <c r="B13978" s="186"/>
    </row>
    <row r="13979" spans="2:2" x14ac:dyDescent="0.2">
      <c r="B13979" s="186"/>
    </row>
    <row r="13980" spans="2:2" x14ac:dyDescent="0.2">
      <c r="B13980" s="186"/>
    </row>
    <row r="13981" spans="2:2" x14ac:dyDescent="0.2">
      <c r="B13981" s="186"/>
    </row>
    <row r="13982" spans="2:2" x14ac:dyDescent="0.2">
      <c r="B13982" s="186"/>
    </row>
    <row r="13983" spans="2:2" x14ac:dyDescent="0.2">
      <c r="B13983" s="186"/>
    </row>
    <row r="13984" spans="2:2" x14ac:dyDescent="0.2">
      <c r="B13984" s="186"/>
    </row>
    <row r="13985" spans="2:2" x14ac:dyDescent="0.2">
      <c r="B13985" s="186"/>
    </row>
    <row r="13986" spans="2:2" x14ac:dyDescent="0.2">
      <c r="B13986" s="186"/>
    </row>
    <row r="13987" spans="2:2" x14ac:dyDescent="0.2">
      <c r="B13987" s="186"/>
    </row>
    <row r="13988" spans="2:2" x14ac:dyDescent="0.2">
      <c r="B13988" s="186"/>
    </row>
    <row r="13989" spans="2:2" x14ac:dyDescent="0.2">
      <c r="B13989" s="186"/>
    </row>
    <row r="13990" spans="2:2" x14ac:dyDescent="0.2">
      <c r="B13990" s="186"/>
    </row>
    <row r="13991" spans="2:2" x14ac:dyDescent="0.2">
      <c r="B13991" s="186"/>
    </row>
    <row r="13992" spans="2:2" x14ac:dyDescent="0.2">
      <c r="B13992" s="186"/>
    </row>
    <row r="13993" spans="2:2" x14ac:dyDescent="0.2">
      <c r="B13993" s="186"/>
    </row>
    <row r="13994" spans="2:2" x14ac:dyDescent="0.2">
      <c r="B13994" s="186"/>
    </row>
    <row r="13995" spans="2:2" x14ac:dyDescent="0.2">
      <c r="B13995" s="186"/>
    </row>
    <row r="13996" spans="2:2" x14ac:dyDescent="0.2">
      <c r="B13996" s="186"/>
    </row>
    <row r="13997" spans="2:2" x14ac:dyDescent="0.2">
      <c r="B13997" s="186"/>
    </row>
    <row r="13998" spans="2:2" x14ac:dyDescent="0.2">
      <c r="B13998" s="186"/>
    </row>
    <row r="13999" spans="2:2" x14ac:dyDescent="0.2">
      <c r="B13999" s="186"/>
    </row>
    <row r="14000" spans="2:2" x14ac:dyDescent="0.2">
      <c r="B14000" s="186"/>
    </row>
    <row r="14001" spans="2:2" x14ac:dyDescent="0.2">
      <c r="B14001" s="186"/>
    </row>
    <row r="14002" spans="2:2" x14ac:dyDescent="0.2">
      <c r="B14002" s="186"/>
    </row>
    <row r="14003" spans="2:2" x14ac:dyDescent="0.2">
      <c r="B14003" s="186"/>
    </row>
    <row r="14004" spans="2:2" x14ac:dyDescent="0.2">
      <c r="B14004" s="186"/>
    </row>
    <row r="14005" spans="2:2" x14ac:dyDescent="0.2">
      <c r="B14005" s="186"/>
    </row>
    <row r="14006" spans="2:2" x14ac:dyDescent="0.2">
      <c r="B14006" s="186"/>
    </row>
    <row r="14007" spans="2:2" x14ac:dyDescent="0.2">
      <c r="B14007" s="186"/>
    </row>
    <row r="14008" spans="2:2" x14ac:dyDescent="0.2">
      <c r="B14008" s="186"/>
    </row>
    <row r="14009" spans="2:2" x14ac:dyDescent="0.2">
      <c r="B14009" s="186"/>
    </row>
    <row r="14010" spans="2:2" x14ac:dyDescent="0.2">
      <c r="B14010" s="186"/>
    </row>
    <row r="14011" spans="2:2" x14ac:dyDescent="0.2">
      <c r="B14011" s="186"/>
    </row>
    <row r="14012" spans="2:2" x14ac:dyDescent="0.2">
      <c r="B14012" s="186"/>
    </row>
    <row r="14013" spans="2:2" x14ac:dyDescent="0.2">
      <c r="B14013" s="186"/>
    </row>
    <row r="14014" spans="2:2" x14ac:dyDescent="0.2">
      <c r="B14014" s="186"/>
    </row>
    <row r="14015" spans="2:2" x14ac:dyDescent="0.2">
      <c r="B14015" s="186"/>
    </row>
    <row r="14016" spans="2:2" x14ac:dyDescent="0.2">
      <c r="B14016" s="186"/>
    </row>
    <row r="14017" spans="2:2" x14ac:dyDescent="0.2">
      <c r="B14017" s="186"/>
    </row>
    <row r="14018" spans="2:2" x14ac:dyDescent="0.2">
      <c r="B14018" s="186"/>
    </row>
    <row r="14019" spans="2:2" x14ac:dyDescent="0.2">
      <c r="B14019" s="186"/>
    </row>
    <row r="14020" spans="2:2" x14ac:dyDescent="0.2">
      <c r="B14020" s="186"/>
    </row>
    <row r="14021" spans="2:2" x14ac:dyDescent="0.2">
      <c r="B14021" s="186"/>
    </row>
    <row r="14022" spans="2:2" x14ac:dyDescent="0.2">
      <c r="B14022" s="186"/>
    </row>
    <row r="14023" spans="2:2" x14ac:dyDescent="0.2">
      <c r="B14023" s="186"/>
    </row>
    <row r="14024" spans="2:2" x14ac:dyDescent="0.2">
      <c r="B14024" s="186"/>
    </row>
    <row r="14025" spans="2:2" x14ac:dyDescent="0.2">
      <c r="B14025" s="186"/>
    </row>
    <row r="14026" spans="2:2" x14ac:dyDescent="0.2">
      <c r="B14026" s="186"/>
    </row>
    <row r="14027" spans="2:2" x14ac:dyDescent="0.2">
      <c r="B14027" s="186"/>
    </row>
    <row r="14028" spans="2:2" x14ac:dyDescent="0.2">
      <c r="B14028" s="186"/>
    </row>
    <row r="14029" spans="2:2" x14ac:dyDescent="0.2">
      <c r="B14029" s="186"/>
    </row>
    <row r="14030" spans="2:2" x14ac:dyDescent="0.2">
      <c r="B14030" s="186"/>
    </row>
    <row r="14031" spans="2:2" x14ac:dyDescent="0.2">
      <c r="B14031" s="186"/>
    </row>
    <row r="14032" spans="2:2" x14ac:dyDescent="0.2">
      <c r="B14032" s="186"/>
    </row>
    <row r="14033" spans="2:2" x14ac:dyDescent="0.2">
      <c r="B14033" s="186"/>
    </row>
    <row r="14034" spans="2:2" x14ac:dyDescent="0.2">
      <c r="B14034" s="186"/>
    </row>
    <row r="14035" spans="2:2" x14ac:dyDescent="0.2">
      <c r="B14035" s="186"/>
    </row>
    <row r="14036" spans="2:2" x14ac:dyDescent="0.2">
      <c r="B14036" s="186"/>
    </row>
    <row r="14037" spans="2:2" x14ac:dyDescent="0.2">
      <c r="B14037" s="186"/>
    </row>
    <row r="14038" spans="2:2" x14ac:dyDescent="0.2">
      <c r="B14038" s="186"/>
    </row>
    <row r="14039" spans="2:2" x14ac:dyDescent="0.2">
      <c r="B14039" s="186"/>
    </row>
    <row r="14040" spans="2:2" x14ac:dyDescent="0.2">
      <c r="B14040" s="186"/>
    </row>
    <row r="14041" spans="2:2" x14ac:dyDescent="0.2">
      <c r="B14041" s="186"/>
    </row>
    <row r="14042" spans="2:2" x14ac:dyDescent="0.2">
      <c r="B14042" s="186"/>
    </row>
    <row r="14043" spans="2:2" x14ac:dyDescent="0.2">
      <c r="B14043" s="186"/>
    </row>
    <row r="14044" spans="2:2" x14ac:dyDescent="0.2">
      <c r="B14044" s="186"/>
    </row>
    <row r="14045" spans="2:2" x14ac:dyDescent="0.2">
      <c r="B14045" s="186"/>
    </row>
    <row r="14046" spans="2:2" x14ac:dyDescent="0.2">
      <c r="B14046" s="186"/>
    </row>
    <row r="14047" spans="2:2" x14ac:dyDescent="0.2">
      <c r="B14047" s="186"/>
    </row>
    <row r="14048" spans="2:2" x14ac:dyDescent="0.2">
      <c r="B14048" s="186"/>
    </row>
    <row r="14049" spans="2:2" x14ac:dyDescent="0.2">
      <c r="B14049" s="186"/>
    </row>
    <row r="14050" spans="2:2" x14ac:dyDescent="0.2">
      <c r="B14050" s="186"/>
    </row>
    <row r="14051" spans="2:2" x14ac:dyDescent="0.2">
      <c r="B14051" s="186"/>
    </row>
    <row r="14052" spans="2:2" x14ac:dyDescent="0.2">
      <c r="B14052" s="186"/>
    </row>
    <row r="14053" spans="2:2" x14ac:dyDescent="0.2">
      <c r="B14053" s="186"/>
    </row>
    <row r="14054" spans="2:2" x14ac:dyDescent="0.2">
      <c r="B14054" s="186"/>
    </row>
    <row r="14055" spans="2:2" x14ac:dyDescent="0.2">
      <c r="B14055" s="186"/>
    </row>
    <row r="14056" spans="2:2" x14ac:dyDescent="0.2">
      <c r="B14056" s="186"/>
    </row>
    <row r="14057" spans="2:2" x14ac:dyDescent="0.2">
      <c r="B14057" s="186"/>
    </row>
    <row r="14058" spans="2:2" x14ac:dyDescent="0.2">
      <c r="B14058" s="186"/>
    </row>
    <row r="14059" spans="2:2" x14ac:dyDescent="0.2">
      <c r="B14059" s="186"/>
    </row>
    <row r="14060" spans="2:2" x14ac:dyDescent="0.2">
      <c r="B14060" s="186"/>
    </row>
    <row r="14061" spans="2:2" x14ac:dyDescent="0.2">
      <c r="B14061" s="186"/>
    </row>
    <row r="14062" spans="2:2" x14ac:dyDescent="0.2">
      <c r="B14062" s="186"/>
    </row>
    <row r="14063" spans="2:2" x14ac:dyDescent="0.2">
      <c r="B14063" s="186"/>
    </row>
    <row r="14064" spans="2:2" x14ac:dyDescent="0.2">
      <c r="B14064" s="186"/>
    </row>
    <row r="14065" spans="2:2" x14ac:dyDescent="0.2">
      <c r="B14065" s="186"/>
    </row>
    <row r="14066" spans="2:2" x14ac:dyDescent="0.2">
      <c r="B14066" s="186"/>
    </row>
    <row r="14067" spans="2:2" x14ac:dyDescent="0.2">
      <c r="B14067" s="186"/>
    </row>
    <row r="14068" spans="2:2" x14ac:dyDescent="0.2">
      <c r="B14068" s="186"/>
    </row>
    <row r="14069" spans="2:2" x14ac:dyDescent="0.2">
      <c r="B14069" s="186"/>
    </row>
    <row r="14070" spans="2:2" x14ac:dyDescent="0.2">
      <c r="B14070" s="186"/>
    </row>
    <row r="14071" spans="2:2" x14ac:dyDescent="0.2">
      <c r="B14071" s="186"/>
    </row>
    <row r="14072" spans="2:2" x14ac:dyDescent="0.2">
      <c r="B14072" s="186"/>
    </row>
    <row r="14073" spans="2:2" x14ac:dyDescent="0.2">
      <c r="B14073" s="186"/>
    </row>
    <row r="14074" spans="2:2" x14ac:dyDescent="0.2">
      <c r="B14074" s="186"/>
    </row>
    <row r="14075" spans="2:2" x14ac:dyDescent="0.2">
      <c r="B14075" s="186"/>
    </row>
    <row r="14076" spans="2:2" x14ac:dyDescent="0.2">
      <c r="B14076" s="186"/>
    </row>
    <row r="14077" spans="2:2" x14ac:dyDescent="0.2">
      <c r="B14077" s="186"/>
    </row>
    <row r="14078" spans="2:2" x14ac:dyDescent="0.2">
      <c r="B14078" s="186"/>
    </row>
    <row r="14079" spans="2:2" x14ac:dyDescent="0.2">
      <c r="B14079" s="186"/>
    </row>
    <row r="14080" spans="2:2" x14ac:dyDescent="0.2">
      <c r="B14080" s="186"/>
    </row>
    <row r="14081" spans="2:2" x14ac:dyDescent="0.2">
      <c r="B14081" s="186"/>
    </row>
    <row r="14082" spans="2:2" x14ac:dyDescent="0.2">
      <c r="B14082" s="186"/>
    </row>
    <row r="14083" spans="2:2" x14ac:dyDescent="0.2">
      <c r="B14083" s="186"/>
    </row>
    <row r="14084" spans="2:2" x14ac:dyDescent="0.2">
      <c r="B14084" s="186"/>
    </row>
    <row r="14085" spans="2:2" x14ac:dyDescent="0.2">
      <c r="B14085" s="186"/>
    </row>
    <row r="14086" spans="2:2" x14ac:dyDescent="0.2">
      <c r="B14086" s="186"/>
    </row>
    <row r="14087" spans="2:2" x14ac:dyDescent="0.2">
      <c r="B14087" s="186"/>
    </row>
    <row r="14088" spans="2:2" x14ac:dyDescent="0.2">
      <c r="B14088" s="186"/>
    </row>
    <row r="14089" spans="2:2" x14ac:dyDescent="0.2">
      <c r="B14089" s="186"/>
    </row>
    <row r="14090" spans="2:2" x14ac:dyDescent="0.2">
      <c r="B14090" s="186"/>
    </row>
    <row r="14091" spans="2:2" x14ac:dyDescent="0.2">
      <c r="B14091" s="186"/>
    </row>
    <row r="14092" spans="2:2" x14ac:dyDescent="0.2">
      <c r="B14092" s="186"/>
    </row>
    <row r="14093" spans="2:2" x14ac:dyDescent="0.2">
      <c r="B14093" s="186"/>
    </row>
    <row r="14094" spans="2:2" x14ac:dyDescent="0.2">
      <c r="B14094" s="186"/>
    </row>
    <row r="14095" spans="2:2" x14ac:dyDescent="0.2">
      <c r="B14095" s="186"/>
    </row>
    <row r="14096" spans="2:2" x14ac:dyDescent="0.2">
      <c r="B14096" s="186"/>
    </row>
    <row r="14097" spans="2:2" x14ac:dyDescent="0.2">
      <c r="B14097" s="186"/>
    </row>
    <row r="14098" spans="2:2" x14ac:dyDescent="0.2">
      <c r="B14098" s="186"/>
    </row>
    <row r="14099" spans="2:2" x14ac:dyDescent="0.2">
      <c r="B14099" s="186"/>
    </row>
    <row r="14100" spans="2:2" x14ac:dyDescent="0.2">
      <c r="B14100" s="186"/>
    </row>
    <row r="14101" spans="2:2" x14ac:dyDescent="0.2">
      <c r="B14101" s="186"/>
    </row>
    <row r="14102" spans="2:2" x14ac:dyDescent="0.2">
      <c r="B14102" s="186"/>
    </row>
    <row r="14103" spans="2:2" x14ac:dyDescent="0.2">
      <c r="B14103" s="186"/>
    </row>
    <row r="14104" spans="2:2" x14ac:dyDescent="0.2">
      <c r="B14104" s="186"/>
    </row>
    <row r="14105" spans="2:2" x14ac:dyDescent="0.2">
      <c r="B14105" s="186"/>
    </row>
    <row r="14106" spans="2:2" x14ac:dyDescent="0.2">
      <c r="B14106" s="186"/>
    </row>
    <row r="14107" spans="2:2" x14ac:dyDescent="0.2">
      <c r="B14107" s="186"/>
    </row>
    <row r="14108" spans="2:2" x14ac:dyDescent="0.2">
      <c r="B14108" s="186"/>
    </row>
    <row r="14109" spans="2:2" x14ac:dyDescent="0.2">
      <c r="B14109" s="186"/>
    </row>
    <row r="14110" spans="2:2" x14ac:dyDescent="0.2">
      <c r="B14110" s="186"/>
    </row>
    <row r="14111" spans="2:2" x14ac:dyDescent="0.2">
      <c r="B14111" s="186"/>
    </row>
    <row r="14112" spans="2:2" x14ac:dyDescent="0.2">
      <c r="B14112" s="186"/>
    </row>
    <row r="14113" spans="2:2" x14ac:dyDescent="0.2">
      <c r="B14113" s="186"/>
    </row>
    <row r="14114" spans="2:2" x14ac:dyDescent="0.2">
      <c r="B14114" s="186"/>
    </row>
    <row r="14115" spans="2:2" x14ac:dyDescent="0.2">
      <c r="B14115" s="186"/>
    </row>
    <row r="14116" spans="2:2" x14ac:dyDescent="0.2">
      <c r="B14116" s="186"/>
    </row>
    <row r="14117" spans="2:2" x14ac:dyDescent="0.2">
      <c r="B14117" s="186"/>
    </row>
    <row r="14118" spans="2:2" x14ac:dyDescent="0.2">
      <c r="B14118" s="186"/>
    </row>
    <row r="14119" spans="2:2" x14ac:dyDescent="0.2">
      <c r="B14119" s="186"/>
    </row>
    <row r="14120" spans="2:2" x14ac:dyDescent="0.2">
      <c r="B14120" s="186"/>
    </row>
    <row r="14121" spans="2:2" x14ac:dyDescent="0.2">
      <c r="B14121" s="186"/>
    </row>
    <row r="14122" spans="2:2" x14ac:dyDescent="0.2">
      <c r="B14122" s="186"/>
    </row>
    <row r="14123" spans="2:2" x14ac:dyDescent="0.2">
      <c r="B14123" s="186"/>
    </row>
    <row r="14124" spans="2:2" x14ac:dyDescent="0.2">
      <c r="B14124" s="186"/>
    </row>
    <row r="14125" spans="2:2" x14ac:dyDescent="0.2">
      <c r="B14125" s="186"/>
    </row>
    <row r="14126" spans="2:2" x14ac:dyDescent="0.2">
      <c r="B14126" s="186"/>
    </row>
    <row r="14127" spans="2:2" x14ac:dyDescent="0.2">
      <c r="B14127" s="186"/>
    </row>
    <row r="14128" spans="2:2" x14ac:dyDescent="0.2">
      <c r="B14128" s="186"/>
    </row>
    <row r="14129" spans="2:2" x14ac:dyDescent="0.2">
      <c r="B14129" s="186"/>
    </row>
    <row r="14130" spans="2:2" x14ac:dyDescent="0.2">
      <c r="B14130" s="186"/>
    </row>
    <row r="14131" spans="2:2" x14ac:dyDescent="0.2">
      <c r="B14131" s="186"/>
    </row>
    <row r="14132" spans="2:2" x14ac:dyDescent="0.2">
      <c r="B14132" s="186"/>
    </row>
    <row r="14133" spans="2:2" x14ac:dyDescent="0.2">
      <c r="B14133" s="186"/>
    </row>
    <row r="14134" spans="2:2" x14ac:dyDescent="0.2">
      <c r="B14134" s="186"/>
    </row>
    <row r="14135" spans="2:2" x14ac:dyDescent="0.2">
      <c r="B14135" s="186"/>
    </row>
    <row r="14136" spans="2:2" x14ac:dyDescent="0.2">
      <c r="B14136" s="186"/>
    </row>
    <row r="14137" spans="2:2" x14ac:dyDescent="0.2">
      <c r="B14137" s="186"/>
    </row>
    <row r="14138" spans="2:2" x14ac:dyDescent="0.2">
      <c r="B14138" s="186"/>
    </row>
    <row r="14139" spans="2:2" x14ac:dyDescent="0.2">
      <c r="B14139" s="186"/>
    </row>
    <row r="14140" spans="2:2" x14ac:dyDescent="0.2">
      <c r="B14140" s="186"/>
    </row>
    <row r="14141" spans="2:2" x14ac:dyDescent="0.2">
      <c r="B14141" s="186"/>
    </row>
    <row r="14142" spans="2:2" x14ac:dyDescent="0.2">
      <c r="B14142" s="186"/>
    </row>
    <row r="14143" spans="2:2" x14ac:dyDescent="0.2">
      <c r="B14143" s="186"/>
    </row>
    <row r="14144" spans="2:2" x14ac:dyDescent="0.2">
      <c r="B14144" s="186"/>
    </row>
    <row r="14145" spans="2:2" x14ac:dyDescent="0.2">
      <c r="B14145" s="186"/>
    </row>
    <row r="14146" spans="2:2" x14ac:dyDescent="0.2">
      <c r="B14146" s="186"/>
    </row>
    <row r="14147" spans="2:2" x14ac:dyDescent="0.2">
      <c r="B14147" s="186"/>
    </row>
    <row r="14148" spans="2:2" x14ac:dyDescent="0.2">
      <c r="B14148" s="186"/>
    </row>
    <row r="14149" spans="2:2" x14ac:dyDescent="0.2">
      <c r="B14149" s="186"/>
    </row>
    <row r="14150" spans="2:2" x14ac:dyDescent="0.2">
      <c r="B14150" s="186"/>
    </row>
    <row r="14151" spans="2:2" x14ac:dyDescent="0.2">
      <c r="B14151" s="186"/>
    </row>
    <row r="14152" spans="2:2" x14ac:dyDescent="0.2">
      <c r="B14152" s="186"/>
    </row>
    <row r="14153" spans="2:2" x14ac:dyDescent="0.2">
      <c r="B14153" s="186"/>
    </row>
    <row r="14154" spans="2:2" x14ac:dyDescent="0.2">
      <c r="B14154" s="186"/>
    </row>
    <row r="14155" spans="2:2" x14ac:dyDescent="0.2">
      <c r="B14155" s="186"/>
    </row>
    <row r="14156" spans="2:2" x14ac:dyDescent="0.2">
      <c r="B14156" s="186"/>
    </row>
    <row r="14157" spans="2:2" x14ac:dyDescent="0.2">
      <c r="B14157" s="186"/>
    </row>
    <row r="14158" spans="2:2" x14ac:dyDescent="0.2">
      <c r="B14158" s="186"/>
    </row>
    <row r="14159" spans="2:2" x14ac:dyDescent="0.2">
      <c r="B14159" s="186"/>
    </row>
    <row r="14160" spans="2:2" x14ac:dyDescent="0.2">
      <c r="B14160" s="186"/>
    </row>
    <row r="14161" spans="2:2" x14ac:dyDescent="0.2">
      <c r="B14161" s="186"/>
    </row>
    <row r="14162" spans="2:2" x14ac:dyDescent="0.2">
      <c r="B14162" s="186"/>
    </row>
    <row r="14163" spans="2:2" x14ac:dyDescent="0.2">
      <c r="B14163" s="186"/>
    </row>
    <row r="14164" spans="2:2" x14ac:dyDescent="0.2">
      <c r="B14164" s="186"/>
    </row>
    <row r="14165" spans="2:2" x14ac:dyDescent="0.2">
      <c r="B14165" s="186"/>
    </row>
    <row r="14166" spans="2:2" x14ac:dyDescent="0.2">
      <c r="B14166" s="186"/>
    </row>
    <row r="14167" spans="2:2" x14ac:dyDescent="0.2">
      <c r="B14167" s="186"/>
    </row>
    <row r="14168" spans="2:2" x14ac:dyDescent="0.2">
      <c r="B14168" s="186"/>
    </row>
    <row r="14169" spans="2:2" x14ac:dyDescent="0.2">
      <c r="B14169" s="186"/>
    </row>
    <row r="14170" spans="2:2" x14ac:dyDescent="0.2">
      <c r="B14170" s="186"/>
    </row>
    <row r="14171" spans="2:2" x14ac:dyDescent="0.2">
      <c r="B14171" s="186"/>
    </row>
    <row r="14172" spans="2:2" x14ac:dyDescent="0.2">
      <c r="B14172" s="186"/>
    </row>
    <row r="14173" spans="2:2" x14ac:dyDescent="0.2">
      <c r="B14173" s="186"/>
    </row>
    <row r="14174" spans="2:2" x14ac:dyDescent="0.2">
      <c r="B14174" s="186"/>
    </row>
    <row r="14175" spans="2:2" x14ac:dyDescent="0.2">
      <c r="B14175" s="186"/>
    </row>
    <row r="14176" spans="2:2" x14ac:dyDescent="0.2">
      <c r="B14176" s="186"/>
    </row>
    <row r="14177" spans="2:2" x14ac:dyDescent="0.2">
      <c r="B14177" s="186"/>
    </row>
    <row r="14178" spans="2:2" x14ac:dyDescent="0.2">
      <c r="B14178" s="186"/>
    </row>
    <row r="14179" spans="2:2" x14ac:dyDescent="0.2">
      <c r="B14179" s="186"/>
    </row>
    <row r="14180" spans="2:2" x14ac:dyDescent="0.2">
      <c r="B14180" s="186"/>
    </row>
    <row r="14181" spans="2:2" x14ac:dyDescent="0.2">
      <c r="B14181" s="186"/>
    </row>
    <row r="14182" spans="2:2" x14ac:dyDescent="0.2">
      <c r="B14182" s="186"/>
    </row>
    <row r="14183" spans="2:2" x14ac:dyDescent="0.2">
      <c r="B14183" s="186"/>
    </row>
    <row r="14184" spans="2:2" x14ac:dyDescent="0.2">
      <c r="B14184" s="186"/>
    </row>
    <row r="14185" spans="2:2" x14ac:dyDescent="0.2">
      <c r="B14185" s="186"/>
    </row>
    <row r="14186" spans="2:2" x14ac:dyDescent="0.2">
      <c r="B14186" s="186"/>
    </row>
    <row r="14187" spans="2:2" x14ac:dyDescent="0.2">
      <c r="B14187" s="186"/>
    </row>
    <row r="14188" spans="2:2" x14ac:dyDescent="0.2">
      <c r="B14188" s="186"/>
    </row>
    <row r="14189" spans="2:2" x14ac:dyDescent="0.2">
      <c r="B14189" s="186"/>
    </row>
    <row r="14190" spans="2:2" x14ac:dyDescent="0.2">
      <c r="B14190" s="186"/>
    </row>
    <row r="14191" spans="2:2" x14ac:dyDescent="0.2">
      <c r="B14191" s="186"/>
    </row>
    <row r="14192" spans="2:2" x14ac:dyDescent="0.2">
      <c r="B14192" s="186"/>
    </row>
    <row r="14193" spans="2:2" x14ac:dyDescent="0.2">
      <c r="B14193" s="186"/>
    </row>
    <row r="14194" spans="2:2" x14ac:dyDescent="0.2">
      <c r="B14194" s="186"/>
    </row>
    <row r="14195" spans="2:2" x14ac:dyDescent="0.2">
      <c r="B14195" s="186"/>
    </row>
    <row r="14196" spans="2:2" x14ac:dyDescent="0.2">
      <c r="B14196" s="186"/>
    </row>
    <row r="14197" spans="2:2" x14ac:dyDescent="0.2">
      <c r="B14197" s="186"/>
    </row>
    <row r="14198" spans="2:2" x14ac:dyDescent="0.2">
      <c r="B14198" s="186"/>
    </row>
    <row r="14199" spans="2:2" x14ac:dyDescent="0.2">
      <c r="B14199" s="186"/>
    </row>
    <row r="14200" spans="2:2" x14ac:dyDescent="0.2">
      <c r="B14200" s="186"/>
    </row>
    <row r="14201" spans="2:2" x14ac:dyDescent="0.2">
      <c r="B14201" s="186"/>
    </row>
    <row r="14202" spans="2:2" x14ac:dyDescent="0.2">
      <c r="B14202" s="186"/>
    </row>
    <row r="14203" spans="2:2" x14ac:dyDescent="0.2">
      <c r="B14203" s="186"/>
    </row>
    <row r="14204" spans="2:2" x14ac:dyDescent="0.2">
      <c r="B14204" s="186"/>
    </row>
    <row r="14205" spans="2:2" x14ac:dyDescent="0.2">
      <c r="B14205" s="186"/>
    </row>
    <row r="14206" spans="2:2" x14ac:dyDescent="0.2">
      <c r="B14206" s="186"/>
    </row>
    <row r="14207" spans="2:2" x14ac:dyDescent="0.2">
      <c r="B14207" s="186"/>
    </row>
    <row r="14208" spans="2:2" x14ac:dyDescent="0.2">
      <c r="B14208" s="186"/>
    </row>
    <row r="14209" spans="2:2" x14ac:dyDescent="0.2">
      <c r="B14209" s="186"/>
    </row>
    <row r="14210" spans="2:2" x14ac:dyDescent="0.2">
      <c r="B14210" s="186"/>
    </row>
    <row r="14211" spans="2:2" x14ac:dyDescent="0.2">
      <c r="B14211" s="186"/>
    </row>
    <row r="14212" spans="2:2" x14ac:dyDescent="0.2">
      <c r="B14212" s="186"/>
    </row>
    <row r="14213" spans="2:2" x14ac:dyDescent="0.2">
      <c r="B14213" s="186"/>
    </row>
    <row r="14214" spans="2:2" x14ac:dyDescent="0.2">
      <c r="B14214" s="186"/>
    </row>
    <row r="14215" spans="2:2" x14ac:dyDescent="0.2">
      <c r="B14215" s="186"/>
    </row>
    <row r="14216" spans="2:2" x14ac:dyDescent="0.2">
      <c r="B14216" s="186"/>
    </row>
    <row r="14217" spans="2:2" x14ac:dyDescent="0.2">
      <c r="B14217" s="186"/>
    </row>
    <row r="14218" spans="2:2" x14ac:dyDescent="0.2">
      <c r="B14218" s="186"/>
    </row>
    <row r="14219" spans="2:2" x14ac:dyDescent="0.2">
      <c r="B14219" s="186"/>
    </row>
    <row r="14220" spans="2:2" x14ac:dyDescent="0.2">
      <c r="B14220" s="186"/>
    </row>
    <row r="14221" spans="2:2" x14ac:dyDescent="0.2">
      <c r="B14221" s="186"/>
    </row>
    <row r="14222" spans="2:2" x14ac:dyDescent="0.2">
      <c r="B14222" s="186"/>
    </row>
    <row r="14223" spans="2:2" x14ac:dyDescent="0.2">
      <c r="B14223" s="186"/>
    </row>
    <row r="14224" spans="2:2" x14ac:dyDescent="0.2">
      <c r="B14224" s="186"/>
    </row>
    <row r="14225" spans="2:2" x14ac:dyDescent="0.2">
      <c r="B14225" s="186"/>
    </row>
    <row r="14226" spans="2:2" x14ac:dyDescent="0.2">
      <c r="B14226" s="186"/>
    </row>
    <row r="14227" spans="2:2" x14ac:dyDescent="0.2">
      <c r="B14227" s="186"/>
    </row>
    <row r="14228" spans="2:2" x14ac:dyDescent="0.2">
      <c r="B14228" s="186"/>
    </row>
    <row r="14229" spans="2:2" x14ac:dyDescent="0.2">
      <c r="B14229" s="186"/>
    </row>
    <row r="14230" spans="2:2" x14ac:dyDescent="0.2">
      <c r="B14230" s="186"/>
    </row>
    <row r="14231" spans="2:2" x14ac:dyDescent="0.2">
      <c r="B14231" s="186"/>
    </row>
    <row r="14232" spans="2:2" x14ac:dyDescent="0.2">
      <c r="B14232" s="186"/>
    </row>
    <row r="14233" spans="2:2" x14ac:dyDescent="0.2">
      <c r="B14233" s="186"/>
    </row>
    <row r="14234" spans="2:2" x14ac:dyDescent="0.2">
      <c r="B14234" s="186"/>
    </row>
    <row r="14235" spans="2:2" x14ac:dyDescent="0.2">
      <c r="B14235" s="186"/>
    </row>
    <row r="14236" spans="2:2" x14ac:dyDescent="0.2">
      <c r="B14236" s="186"/>
    </row>
    <row r="14237" spans="2:2" x14ac:dyDescent="0.2">
      <c r="B14237" s="186"/>
    </row>
    <row r="14238" spans="2:2" x14ac:dyDescent="0.2">
      <c r="B14238" s="186"/>
    </row>
    <row r="14239" spans="2:2" x14ac:dyDescent="0.2">
      <c r="B14239" s="186"/>
    </row>
    <row r="14240" spans="2:2" x14ac:dyDescent="0.2">
      <c r="B14240" s="186"/>
    </row>
    <row r="14241" spans="2:2" x14ac:dyDescent="0.2">
      <c r="B14241" s="186"/>
    </row>
    <row r="14242" spans="2:2" x14ac:dyDescent="0.2">
      <c r="B14242" s="186"/>
    </row>
    <row r="14243" spans="2:2" x14ac:dyDescent="0.2">
      <c r="B14243" s="186"/>
    </row>
    <row r="14244" spans="2:2" x14ac:dyDescent="0.2">
      <c r="B14244" s="186"/>
    </row>
    <row r="14245" spans="2:2" x14ac:dyDescent="0.2">
      <c r="B14245" s="186"/>
    </row>
    <row r="14246" spans="2:2" x14ac:dyDescent="0.2">
      <c r="B14246" s="186"/>
    </row>
    <row r="14247" spans="2:2" x14ac:dyDescent="0.2">
      <c r="B14247" s="186"/>
    </row>
    <row r="14248" spans="2:2" x14ac:dyDescent="0.2">
      <c r="B14248" s="186"/>
    </row>
    <row r="14249" spans="2:2" x14ac:dyDescent="0.2">
      <c r="B14249" s="186"/>
    </row>
    <row r="14250" spans="2:2" x14ac:dyDescent="0.2">
      <c r="B14250" s="186"/>
    </row>
    <row r="14251" spans="2:2" x14ac:dyDescent="0.2">
      <c r="B14251" s="186"/>
    </row>
    <row r="14252" spans="2:2" x14ac:dyDescent="0.2">
      <c r="B14252" s="186"/>
    </row>
    <row r="14253" spans="2:2" x14ac:dyDescent="0.2">
      <c r="B14253" s="186"/>
    </row>
    <row r="14254" spans="2:2" x14ac:dyDescent="0.2">
      <c r="B14254" s="186"/>
    </row>
    <row r="14255" spans="2:2" x14ac:dyDescent="0.2">
      <c r="B14255" s="186"/>
    </row>
    <row r="14256" spans="2:2" x14ac:dyDescent="0.2">
      <c r="B14256" s="186"/>
    </row>
    <row r="14257" spans="2:2" x14ac:dyDescent="0.2">
      <c r="B14257" s="186"/>
    </row>
    <row r="14258" spans="2:2" x14ac:dyDescent="0.2">
      <c r="B14258" s="186"/>
    </row>
    <row r="14259" spans="2:2" x14ac:dyDescent="0.2">
      <c r="B14259" s="186"/>
    </row>
    <row r="14260" spans="2:2" x14ac:dyDescent="0.2">
      <c r="B14260" s="186"/>
    </row>
    <row r="14261" spans="2:2" x14ac:dyDescent="0.2">
      <c r="B14261" s="186"/>
    </row>
    <row r="14262" spans="2:2" x14ac:dyDescent="0.2">
      <c r="B14262" s="186"/>
    </row>
    <row r="14263" spans="2:2" x14ac:dyDescent="0.2">
      <c r="B14263" s="186"/>
    </row>
    <row r="14264" spans="2:2" x14ac:dyDescent="0.2">
      <c r="B14264" s="186"/>
    </row>
    <row r="14265" spans="2:2" x14ac:dyDescent="0.2">
      <c r="B14265" s="186"/>
    </row>
    <row r="14266" spans="2:2" x14ac:dyDescent="0.2">
      <c r="B14266" s="186"/>
    </row>
    <row r="14267" spans="2:2" x14ac:dyDescent="0.2">
      <c r="B14267" s="186"/>
    </row>
    <row r="14268" spans="2:2" x14ac:dyDescent="0.2">
      <c r="B14268" s="186"/>
    </row>
    <row r="14269" spans="2:2" x14ac:dyDescent="0.2">
      <c r="B14269" s="186"/>
    </row>
    <row r="14270" spans="2:2" x14ac:dyDescent="0.2">
      <c r="B14270" s="186"/>
    </row>
    <row r="14271" spans="2:2" x14ac:dyDescent="0.2">
      <c r="B14271" s="186"/>
    </row>
    <row r="14272" spans="2:2" x14ac:dyDescent="0.2">
      <c r="B14272" s="186"/>
    </row>
    <row r="14273" spans="2:2" x14ac:dyDescent="0.2">
      <c r="B14273" s="186"/>
    </row>
    <row r="14274" spans="2:2" x14ac:dyDescent="0.2">
      <c r="B14274" s="186"/>
    </row>
    <row r="14275" spans="2:2" x14ac:dyDescent="0.2">
      <c r="B14275" s="186"/>
    </row>
    <row r="14276" spans="2:2" x14ac:dyDescent="0.2">
      <c r="B14276" s="186"/>
    </row>
    <row r="14277" spans="2:2" x14ac:dyDescent="0.2">
      <c r="B14277" s="186"/>
    </row>
    <row r="14278" spans="2:2" x14ac:dyDescent="0.2">
      <c r="B14278" s="186"/>
    </row>
    <row r="14279" spans="2:2" x14ac:dyDescent="0.2">
      <c r="B14279" s="186"/>
    </row>
    <row r="14280" spans="2:2" x14ac:dyDescent="0.2">
      <c r="B14280" s="186"/>
    </row>
    <row r="14281" spans="2:2" x14ac:dyDescent="0.2">
      <c r="B14281" s="186"/>
    </row>
    <row r="14282" spans="2:2" x14ac:dyDescent="0.2">
      <c r="B14282" s="186"/>
    </row>
    <row r="14283" spans="2:2" x14ac:dyDescent="0.2">
      <c r="B14283" s="186"/>
    </row>
    <row r="14284" spans="2:2" x14ac:dyDescent="0.2">
      <c r="B14284" s="186"/>
    </row>
    <row r="14285" spans="2:2" x14ac:dyDescent="0.2">
      <c r="B14285" s="186"/>
    </row>
    <row r="14286" spans="2:2" x14ac:dyDescent="0.2">
      <c r="B14286" s="186"/>
    </row>
    <row r="14287" spans="2:2" x14ac:dyDescent="0.2">
      <c r="B14287" s="186"/>
    </row>
    <row r="14288" spans="2:2" x14ac:dyDescent="0.2">
      <c r="B14288" s="186"/>
    </row>
    <row r="14289" spans="2:2" x14ac:dyDescent="0.2">
      <c r="B14289" s="186"/>
    </row>
    <row r="14290" spans="2:2" x14ac:dyDescent="0.2">
      <c r="B14290" s="186"/>
    </row>
    <row r="14291" spans="2:2" x14ac:dyDescent="0.2">
      <c r="B14291" s="186"/>
    </row>
    <row r="14292" spans="2:2" x14ac:dyDescent="0.2">
      <c r="B14292" s="186"/>
    </row>
    <row r="14293" spans="2:2" x14ac:dyDescent="0.2">
      <c r="B14293" s="186"/>
    </row>
    <row r="14294" spans="2:2" x14ac:dyDescent="0.2">
      <c r="B14294" s="186"/>
    </row>
    <row r="14295" spans="2:2" x14ac:dyDescent="0.2">
      <c r="B14295" s="186"/>
    </row>
    <row r="14296" spans="2:2" x14ac:dyDescent="0.2">
      <c r="B14296" s="186"/>
    </row>
    <row r="14297" spans="2:2" x14ac:dyDescent="0.2">
      <c r="B14297" s="186"/>
    </row>
    <row r="14298" spans="2:2" x14ac:dyDescent="0.2">
      <c r="B14298" s="186"/>
    </row>
    <row r="14299" spans="2:2" x14ac:dyDescent="0.2">
      <c r="B14299" s="186"/>
    </row>
    <row r="14300" spans="2:2" x14ac:dyDescent="0.2">
      <c r="B14300" s="186"/>
    </row>
    <row r="14301" spans="2:2" x14ac:dyDescent="0.2">
      <c r="B14301" s="186"/>
    </row>
    <row r="14302" spans="2:2" x14ac:dyDescent="0.2">
      <c r="B14302" s="186"/>
    </row>
    <row r="14303" spans="2:2" x14ac:dyDescent="0.2">
      <c r="B14303" s="186"/>
    </row>
    <row r="14304" spans="2:2" x14ac:dyDescent="0.2">
      <c r="B14304" s="186"/>
    </row>
    <row r="14305" spans="2:2" x14ac:dyDescent="0.2">
      <c r="B14305" s="186"/>
    </row>
    <row r="14306" spans="2:2" x14ac:dyDescent="0.2">
      <c r="B14306" s="186"/>
    </row>
    <row r="14307" spans="2:2" x14ac:dyDescent="0.2">
      <c r="B14307" s="186"/>
    </row>
    <row r="14308" spans="2:2" x14ac:dyDescent="0.2">
      <c r="B14308" s="186"/>
    </row>
    <row r="14309" spans="2:2" x14ac:dyDescent="0.2">
      <c r="B14309" s="186"/>
    </row>
    <row r="14310" spans="2:2" x14ac:dyDescent="0.2">
      <c r="B14310" s="186"/>
    </row>
    <row r="14311" spans="2:2" x14ac:dyDescent="0.2">
      <c r="B14311" s="186"/>
    </row>
    <row r="14312" spans="2:2" x14ac:dyDescent="0.2">
      <c r="B14312" s="186"/>
    </row>
    <row r="14313" spans="2:2" x14ac:dyDescent="0.2">
      <c r="B14313" s="186"/>
    </row>
    <row r="14314" spans="2:2" x14ac:dyDescent="0.2">
      <c r="B14314" s="186"/>
    </row>
    <row r="14315" spans="2:2" x14ac:dyDescent="0.2">
      <c r="B14315" s="186"/>
    </row>
    <row r="14316" spans="2:2" x14ac:dyDescent="0.2">
      <c r="B14316" s="186"/>
    </row>
    <row r="14317" spans="2:2" x14ac:dyDescent="0.2">
      <c r="B14317" s="186"/>
    </row>
    <row r="14318" spans="2:2" x14ac:dyDescent="0.2">
      <c r="B14318" s="186"/>
    </row>
    <row r="14319" spans="2:2" x14ac:dyDescent="0.2">
      <c r="B14319" s="186"/>
    </row>
    <row r="14320" spans="2:2" x14ac:dyDescent="0.2">
      <c r="B14320" s="186"/>
    </row>
    <row r="14321" spans="2:2" x14ac:dyDescent="0.2">
      <c r="B14321" s="186"/>
    </row>
    <row r="14322" spans="2:2" x14ac:dyDescent="0.2">
      <c r="B14322" s="186"/>
    </row>
    <row r="14323" spans="2:2" x14ac:dyDescent="0.2">
      <c r="B14323" s="186"/>
    </row>
    <row r="14324" spans="2:2" x14ac:dyDescent="0.2">
      <c r="B14324" s="186"/>
    </row>
    <row r="14325" spans="2:2" x14ac:dyDescent="0.2">
      <c r="B14325" s="186"/>
    </row>
    <row r="14326" spans="2:2" x14ac:dyDescent="0.2">
      <c r="B14326" s="186"/>
    </row>
    <row r="14327" spans="2:2" x14ac:dyDescent="0.2">
      <c r="B14327" s="186"/>
    </row>
    <row r="14328" spans="2:2" x14ac:dyDescent="0.2">
      <c r="B14328" s="186"/>
    </row>
    <row r="14329" spans="2:2" x14ac:dyDescent="0.2">
      <c r="B14329" s="186"/>
    </row>
    <row r="14330" spans="2:2" x14ac:dyDescent="0.2">
      <c r="B14330" s="186"/>
    </row>
    <row r="14331" spans="2:2" x14ac:dyDescent="0.2">
      <c r="B14331" s="186"/>
    </row>
    <row r="14332" spans="2:2" x14ac:dyDescent="0.2">
      <c r="B14332" s="186"/>
    </row>
    <row r="14333" spans="2:2" x14ac:dyDescent="0.2">
      <c r="B14333" s="186"/>
    </row>
    <row r="14334" spans="2:2" x14ac:dyDescent="0.2">
      <c r="B14334" s="186"/>
    </row>
    <row r="14335" spans="2:2" x14ac:dyDescent="0.2">
      <c r="B14335" s="186"/>
    </row>
    <row r="14336" spans="2:2" x14ac:dyDescent="0.2">
      <c r="B14336" s="186"/>
    </row>
    <row r="14337" spans="2:2" x14ac:dyDescent="0.2">
      <c r="B14337" s="186"/>
    </row>
    <row r="14338" spans="2:2" x14ac:dyDescent="0.2">
      <c r="B14338" s="186"/>
    </row>
    <row r="14339" spans="2:2" x14ac:dyDescent="0.2">
      <c r="B14339" s="186"/>
    </row>
    <row r="14340" spans="2:2" x14ac:dyDescent="0.2">
      <c r="B14340" s="186"/>
    </row>
    <row r="14341" spans="2:2" x14ac:dyDescent="0.2">
      <c r="B14341" s="186"/>
    </row>
    <row r="14342" spans="2:2" x14ac:dyDescent="0.2">
      <c r="B14342" s="186"/>
    </row>
    <row r="14343" spans="2:2" x14ac:dyDescent="0.2">
      <c r="B14343" s="186"/>
    </row>
    <row r="14344" spans="2:2" x14ac:dyDescent="0.2">
      <c r="B14344" s="186"/>
    </row>
    <row r="14345" spans="2:2" x14ac:dyDescent="0.2">
      <c r="B14345" s="186"/>
    </row>
    <row r="14346" spans="2:2" x14ac:dyDescent="0.2">
      <c r="B14346" s="186"/>
    </row>
    <row r="14347" spans="2:2" x14ac:dyDescent="0.2">
      <c r="B14347" s="186"/>
    </row>
    <row r="14348" spans="2:2" x14ac:dyDescent="0.2">
      <c r="B14348" s="186"/>
    </row>
    <row r="14349" spans="2:2" x14ac:dyDescent="0.2">
      <c r="B14349" s="186"/>
    </row>
    <row r="14350" spans="2:2" x14ac:dyDescent="0.2">
      <c r="B14350" s="186"/>
    </row>
    <row r="14351" spans="2:2" x14ac:dyDescent="0.2">
      <c r="B14351" s="186"/>
    </row>
    <row r="14352" spans="2:2" x14ac:dyDescent="0.2">
      <c r="B14352" s="186"/>
    </row>
    <row r="14353" spans="2:2" x14ac:dyDescent="0.2">
      <c r="B14353" s="186"/>
    </row>
    <row r="14354" spans="2:2" x14ac:dyDescent="0.2">
      <c r="B14354" s="186"/>
    </row>
    <row r="14355" spans="2:2" x14ac:dyDescent="0.2">
      <c r="B14355" s="186"/>
    </row>
    <row r="14356" spans="2:2" x14ac:dyDescent="0.2">
      <c r="B14356" s="186"/>
    </row>
    <row r="14357" spans="2:2" x14ac:dyDescent="0.2">
      <c r="B14357" s="186"/>
    </row>
    <row r="14358" spans="2:2" x14ac:dyDescent="0.2">
      <c r="B14358" s="186"/>
    </row>
    <row r="14359" spans="2:2" x14ac:dyDescent="0.2">
      <c r="B14359" s="186"/>
    </row>
    <row r="14360" spans="2:2" x14ac:dyDescent="0.2">
      <c r="B14360" s="186"/>
    </row>
    <row r="14361" spans="2:2" x14ac:dyDescent="0.2">
      <c r="B14361" s="186"/>
    </row>
    <row r="14362" spans="2:2" x14ac:dyDescent="0.2">
      <c r="B14362" s="186"/>
    </row>
    <row r="14363" spans="2:2" x14ac:dyDescent="0.2">
      <c r="B14363" s="186"/>
    </row>
    <row r="14364" spans="2:2" x14ac:dyDescent="0.2">
      <c r="B14364" s="186"/>
    </row>
    <row r="14365" spans="2:2" x14ac:dyDescent="0.2">
      <c r="B14365" s="186"/>
    </row>
    <row r="14366" spans="2:2" x14ac:dyDescent="0.2">
      <c r="B14366" s="186"/>
    </row>
    <row r="14367" spans="2:2" x14ac:dyDescent="0.2">
      <c r="B14367" s="186"/>
    </row>
    <row r="14368" spans="2:2" x14ac:dyDescent="0.2">
      <c r="B14368" s="186"/>
    </row>
    <row r="14369" spans="2:2" x14ac:dyDescent="0.2">
      <c r="B14369" s="186"/>
    </row>
    <row r="14370" spans="2:2" x14ac:dyDescent="0.2">
      <c r="B14370" s="186"/>
    </row>
    <row r="14371" spans="2:2" x14ac:dyDescent="0.2">
      <c r="B14371" s="186"/>
    </row>
    <row r="14372" spans="2:2" x14ac:dyDescent="0.2">
      <c r="B14372" s="186"/>
    </row>
    <row r="14373" spans="2:2" x14ac:dyDescent="0.2">
      <c r="B14373" s="186"/>
    </row>
    <row r="14374" spans="2:2" x14ac:dyDescent="0.2">
      <c r="B14374" s="186"/>
    </row>
    <row r="14375" spans="2:2" x14ac:dyDescent="0.2">
      <c r="B14375" s="186"/>
    </row>
    <row r="14376" spans="2:2" x14ac:dyDescent="0.2">
      <c r="B14376" s="186"/>
    </row>
    <row r="14377" spans="2:2" x14ac:dyDescent="0.2">
      <c r="B14377" s="186"/>
    </row>
    <row r="14378" spans="2:2" x14ac:dyDescent="0.2">
      <c r="B14378" s="186"/>
    </row>
    <row r="14379" spans="2:2" x14ac:dyDescent="0.2">
      <c r="B14379" s="186"/>
    </row>
    <row r="14380" spans="2:2" x14ac:dyDescent="0.2">
      <c r="B14380" s="186"/>
    </row>
    <row r="14381" spans="2:2" x14ac:dyDescent="0.2">
      <c r="B14381" s="186"/>
    </row>
    <row r="14382" spans="2:2" x14ac:dyDescent="0.2">
      <c r="B14382" s="186"/>
    </row>
    <row r="14383" spans="2:2" x14ac:dyDescent="0.2">
      <c r="B14383" s="186"/>
    </row>
    <row r="14384" spans="2:2" x14ac:dyDescent="0.2">
      <c r="B14384" s="186"/>
    </row>
    <row r="14385" spans="2:2" x14ac:dyDescent="0.2">
      <c r="B14385" s="186"/>
    </row>
    <row r="14386" spans="2:2" x14ac:dyDescent="0.2">
      <c r="B14386" s="186"/>
    </row>
    <row r="14387" spans="2:2" x14ac:dyDescent="0.2">
      <c r="B14387" s="186"/>
    </row>
    <row r="14388" spans="2:2" x14ac:dyDescent="0.2">
      <c r="B14388" s="186"/>
    </row>
    <row r="14389" spans="2:2" x14ac:dyDescent="0.2">
      <c r="B14389" s="186"/>
    </row>
    <row r="14390" spans="2:2" x14ac:dyDescent="0.2">
      <c r="B14390" s="186"/>
    </row>
    <row r="14391" spans="2:2" x14ac:dyDescent="0.2">
      <c r="B14391" s="186"/>
    </row>
    <row r="14392" spans="2:2" x14ac:dyDescent="0.2">
      <c r="B14392" s="186"/>
    </row>
    <row r="14393" spans="2:2" x14ac:dyDescent="0.2">
      <c r="B14393" s="186"/>
    </row>
    <row r="14394" spans="2:2" x14ac:dyDescent="0.2">
      <c r="B14394" s="186"/>
    </row>
    <row r="14395" spans="2:2" x14ac:dyDescent="0.2">
      <c r="B14395" s="186"/>
    </row>
    <row r="14396" spans="2:2" x14ac:dyDescent="0.2">
      <c r="B14396" s="186"/>
    </row>
    <row r="14397" spans="2:2" x14ac:dyDescent="0.2">
      <c r="B14397" s="186"/>
    </row>
    <row r="14398" spans="2:2" x14ac:dyDescent="0.2">
      <c r="B14398" s="186"/>
    </row>
    <row r="14399" spans="2:2" x14ac:dyDescent="0.2">
      <c r="B14399" s="186"/>
    </row>
    <row r="14400" spans="2:2" x14ac:dyDescent="0.2">
      <c r="B14400" s="186"/>
    </row>
    <row r="14401" spans="2:2" x14ac:dyDescent="0.2">
      <c r="B14401" s="186"/>
    </row>
    <row r="14402" spans="2:2" x14ac:dyDescent="0.2">
      <c r="B14402" s="186"/>
    </row>
    <row r="14403" spans="2:2" x14ac:dyDescent="0.2">
      <c r="B14403" s="186"/>
    </row>
    <row r="14404" spans="2:2" x14ac:dyDescent="0.2">
      <c r="B14404" s="186"/>
    </row>
    <row r="14405" spans="2:2" x14ac:dyDescent="0.2">
      <c r="B14405" s="186"/>
    </row>
    <row r="14406" spans="2:2" x14ac:dyDescent="0.2">
      <c r="B14406" s="186"/>
    </row>
    <row r="14407" spans="2:2" x14ac:dyDescent="0.2">
      <c r="B14407" s="186"/>
    </row>
    <row r="14408" spans="2:2" x14ac:dyDescent="0.2">
      <c r="B14408" s="186"/>
    </row>
    <row r="14409" spans="2:2" x14ac:dyDescent="0.2">
      <c r="B14409" s="186"/>
    </row>
    <row r="14410" spans="2:2" x14ac:dyDescent="0.2">
      <c r="B14410" s="186"/>
    </row>
    <row r="14411" spans="2:2" x14ac:dyDescent="0.2">
      <c r="B14411" s="186"/>
    </row>
    <row r="14412" spans="2:2" x14ac:dyDescent="0.2">
      <c r="B14412" s="186"/>
    </row>
    <row r="14413" spans="2:2" x14ac:dyDescent="0.2">
      <c r="B14413" s="186"/>
    </row>
    <row r="14414" spans="2:2" x14ac:dyDescent="0.2">
      <c r="B14414" s="186"/>
    </row>
    <row r="14415" spans="2:2" x14ac:dyDescent="0.2">
      <c r="B14415" s="186"/>
    </row>
    <row r="14416" spans="2:2" x14ac:dyDescent="0.2">
      <c r="B14416" s="186"/>
    </row>
    <row r="14417" spans="2:2" x14ac:dyDescent="0.2">
      <c r="B14417" s="186"/>
    </row>
    <row r="14418" spans="2:2" x14ac:dyDescent="0.2">
      <c r="B14418" s="186"/>
    </row>
    <row r="14419" spans="2:2" x14ac:dyDescent="0.2">
      <c r="B14419" s="186"/>
    </row>
    <row r="14420" spans="2:2" x14ac:dyDescent="0.2">
      <c r="B14420" s="186"/>
    </row>
    <row r="14421" spans="2:2" x14ac:dyDescent="0.2">
      <c r="B14421" s="186"/>
    </row>
    <row r="14422" spans="2:2" x14ac:dyDescent="0.2">
      <c r="B14422" s="186"/>
    </row>
    <row r="14423" spans="2:2" x14ac:dyDescent="0.2">
      <c r="B14423" s="186"/>
    </row>
    <row r="14424" spans="2:2" x14ac:dyDescent="0.2">
      <c r="B14424" s="186"/>
    </row>
    <row r="14425" spans="2:2" x14ac:dyDescent="0.2">
      <c r="B14425" s="186"/>
    </row>
    <row r="14426" spans="2:2" x14ac:dyDescent="0.2">
      <c r="B14426" s="186"/>
    </row>
    <row r="14427" spans="2:2" x14ac:dyDescent="0.2">
      <c r="B14427" s="186"/>
    </row>
    <row r="14428" spans="2:2" x14ac:dyDescent="0.2">
      <c r="B14428" s="186"/>
    </row>
    <row r="14429" spans="2:2" x14ac:dyDescent="0.2">
      <c r="B14429" s="186"/>
    </row>
    <row r="14430" spans="2:2" x14ac:dyDescent="0.2">
      <c r="B14430" s="186"/>
    </row>
    <row r="14431" spans="2:2" x14ac:dyDescent="0.2">
      <c r="B14431" s="186"/>
    </row>
    <row r="14432" spans="2:2" x14ac:dyDescent="0.2">
      <c r="B14432" s="186"/>
    </row>
    <row r="14433" spans="2:2" x14ac:dyDescent="0.2">
      <c r="B14433" s="186"/>
    </row>
    <row r="14434" spans="2:2" x14ac:dyDescent="0.2">
      <c r="B14434" s="186"/>
    </row>
    <row r="14435" spans="2:2" x14ac:dyDescent="0.2">
      <c r="B14435" s="186"/>
    </row>
    <row r="14436" spans="2:2" x14ac:dyDescent="0.2">
      <c r="B14436" s="186"/>
    </row>
    <row r="14437" spans="2:2" x14ac:dyDescent="0.2">
      <c r="B14437" s="186"/>
    </row>
    <row r="14438" spans="2:2" x14ac:dyDescent="0.2">
      <c r="B14438" s="186"/>
    </row>
    <row r="14439" spans="2:2" x14ac:dyDescent="0.2">
      <c r="B14439" s="186"/>
    </row>
    <row r="14440" spans="2:2" x14ac:dyDescent="0.2">
      <c r="B14440" s="186"/>
    </row>
    <row r="14441" spans="2:2" x14ac:dyDescent="0.2">
      <c r="B14441" s="186"/>
    </row>
    <row r="14442" spans="2:2" x14ac:dyDescent="0.2">
      <c r="B14442" s="186"/>
    </row>
    <row r="14443" spans="2:2" x14ac:dyDescent="0.2">
      <c r="B14443" s="186"/>
    </row>
    <row r="14444" spans="2:2" x14ac:dyDescent="0.2">
      <c r="B14444" s="186"/>
    </row>
    <row r="14445" spans="2:2" x14ac:dyDescent="0.2">
      <c r="B14445" s="186"/>
    </row>
    <row r="14446" spans="2:2" x14ac:dyDescent="0.2">
      <c r="B14446" s="186"/>
    </row>
    <row r="14447" spans="2:2" x14ac:dyDescent="0.2">
      <c r="B14447" s="186"/>
    </row>
    <row r="14448" spans="2:2" x14ac:dyDescent="0.2">
      <c r="B14448" s="186"/>
    </row>
    <row r="14449" spans="2:2" x14ac:dyDescent="0.2">
      <c r="B14449" s="186"/>
    </row>
    <row r="14450" spans="2:2" x14ac:dyDescent="0.2">
      <c r="B14450" s="186"/>
    </row>
    <row r="14451" spans="2:2" x14ac:dyDescent="0.2">
      <c r="B14451" s="186"/>
    </row>
    <row r="14452" spans="2:2" x14ac:dyDescent="0.2">
      <c r="B14452" s="186"/>
    </row>
    <row r="14453" spans="2:2" x14ac:dyDescent="0.2">
      <c r="B14453" s="186"/>
    </row>
    <row r="14454" spans="2:2" x14ac:dyDescent="0.2">
      <c r="B14454" s="186"/>
    </row>
    <row r="14455" spans="2:2" x14ac:dyDescent="0.2">
      <c r="B14455" s="186"/>
    </row>
    <row r="14456" spans="2:2" x14ac:dyDescent="0.2">
      <c r="B14456" s="186"/>
    </row>
    <row r="14457" spans="2:2" x14ac:dyDescent="0.2">
      <c r="B14457" s="186"/>
    </row>
    <row r="14458" spans="2:2" x14ac:dyDescent="0.2">
      <c r="B14458" s="186"/>
    </row>
    <row r="14459" spans="2:2" x14ac:dyDescent="0.2">
      <c r="B14459" s="186"/>
    </row>
    <row r="14460" spans="2:2" x14ac:dyDescent="0.2">
      <c r="B14460" s="186"/>
    </row>
    <row r="14461" spans="2:2" x14ac:dyDescent="0.2">
      <c r="B14461" s="186"/>
    </row>
    <row r="14462" spans="2:2" x14ac:dyDescent="0.2">
      <c r="B14462" s="186"/>
    </row>
    <row r="14463" spans="2:2" x14ac:dyDescent="0.2">
      <c r="B14463" s="186"/>
    </row>
    <row r="14464" spans="2:2" x14ac:dyDescent="0.2">
      <c r="B14464" s="186"/>
    </row>
    <row r="14465" spans="2:2" x14ac:dyDescent="0.2">
      <c r="B14465" s="186"/>
    </row>
    <row r="14466" spans="2:2" x14ac:dyDescent="0.2">
      <c r="B14466" s="186"/>
    </row>
    <row r="14467" spans="2:2" x14ac:dyDescent="0.2">
      <c r="B14467" s="186"/>
    </row>
    <row r="14468" spans="2:2" x14ac:dyDescent="0.2">
      <c r="B14468" s="186"/>
    </row>
    <row r="14469" spans="2:2" x14ac:dyDescent="0.2">
      <c r="B14469" s="186"/>
    </row>
    <row r="14470" spans="2:2" x14ac:dyDescent="0.2">
      <c r="B14470" s="186"/>
    </row>
    <row r="14471" spans="2:2" x14ac:dyDescent="0.2">
      <c r="B14471" s="186"/>
    </row>
    <row r="14472" spans="2:2" x14ac:dyDescent="0.2">
      <c r="B14472" s="186"/>
    </row>
    <row r="14473" spans="2:2" x14ac:dyDescent="0.2">
      <c r="B14473" s="186"/>
    </row>
    <row r="14474" spans="2:2" x14ac:dyDescent="0.2">
      <c r="B14474" s="186"/>
    </row>
    <row r="14475" spans="2:2" x14ac:dyDescent="0.2">
      <c r="B14475" s="186"/>
    </row>
    <row r="14476" spans="2:2" x14ac:dyDescent="0.2">
      <c r="B14476" s="186"/>
    </row>
    <row r="14477" spans="2:2" x14ac:dyDescent="0.2">
      <c r="B14477" s="186"/>
    </row>
    <row r="14478" spans="2:2" x14ac:dyDescent="0.2">
      <c r="B14478" s="186"/>
    </row>
    <row r="14479" spans="2:2" x14ac:dyDescent="0.2">
      <c r="B14479" s="186"/>
    </row>
    <row r="14480" spans="2:2" x14ac:dyDescent="0.2">
      <c r="B14480" s="186"/>
    </row>
    <row r="14481" spans="2:2" x14ac:dyDescent="0.2">
      <c r="B14481" s="186"/>
    </row>
    <row r="14482" spans="2:2" x14ac:dyDescent="0.2">
      <c r="B14482" s="186"/>
    </row>
    <row r="14483" spans="2:2" x14ac:dyDescent="0.2">
      <c r="B14483" s="186"/>
    </row>
    <row r="14484" spans="2:2" x14ac:dyDescent="0.2">
      <c r="B14484" s="186"/>
    </row>
    <row r="14485" spans="2:2" x14ac:dyDescent="0.2">
      <c r="B14485" s="186"/>
    </row>
    <row r="14486" spans="2:2" x14ac:dyDescent="0.2">
      <c r="B14486" s="186"/>
    </row>
    <row r="14487" spans="2:2" x14ac:dyDescent="0.2">
      <c r="B14487" s="186"/>
    </row>
    <row r="14488" spans="2:2" x14ac:dyDescent="0.2">
      <c r="B14488" s="186"/>
    </row>
    <row r="14489" spans="2:2" x14ac:dyDescent="0.2">
      <c r="B14489" s="186"/>
    </row>
    <row r="14490" spans="2:2" x14ac:dyDescent="0.2">
      <c r="B14490" s="186"/>
    </row>
    <row r="14491" spans="2:2" x14ac:dyDescent="0.2">
      <c r="B14491" s="186"/>
    </row>
    <row r="14492" spans="2:2" x14ac:dyDescent="0.2">
      <c r="B14492" s="186"/>
    </row>
    <row r="14493" spans="2:2" x14ac:dyDescent="0.2">
      <c r="B14493" s="186"/>
    </row>
    <row r="14494" spans="2:2" x14ac:dyDescent="0.2">
      <c r="B14494" s="186"/>
    </row>
    <row r="14495" spans="2:2" x14ac:dyDescent="0.2">
      <c r="B14495" s="186"/>
    </row>
    <row r="14496" spans="2:2" x14ac:dyDescent="0.2">
      <c r="B14496" s="186"/>
    </row>
    <row r="14497" spans="2:2" x14ac:dyDescent="0.2">
      <c r="B14497" s="186"/>
    </row>
    <row r="14498" spans="2:2" x14ac:dyDescent="0.2">
      <c r="B14498" s="186"/>
    </row>
    <row r="14499" spans="2:2" x14ac:dyDescent="0.2">
      <c r="B14499" s="186"/>
    </row>
    <row r="14500" spans="2:2" x14ac:dyDescent="0.2">
      <c r="B14500" s="186"/>
    </row>
    <row r="14501" spans="2:2" x14ac:dyDescent="0.2">
      <c r="B14501" s="186"/>
    </row>
    <row r="14502" spans="2:2" x14ac:dyDescent="0.2">
      <c r="B14502" s="186"/>
    </row>
    <row r="14503" spans="2:2" x14ac:dyDescent="0.2">
      <c r="B14503" s="186"/>
    </row>
    <row r="14504" spans="2:2" x14ac:dyDescent="0.2">
      <c r="B14504" s="186"/>
    </row>
    <row r="14505" spans="2:2" x14ac:dyDescent="0.2">
      <c r="B14505" s="186"/>
    </row>
    <row r="14506" spans="2:2" x14ac:dyDescent="0.2">
      <c r="B14506" s="186"/>
    </row>
    <row r="14507" spans="2:2" x14ac:dyDescent="0.2">
      <c r="B14507" s="186"/>
    </row>
    <row r="14508" spans="2:2" x14ac:dyDescent="0.2">
      <c r="B14508" s="186"/>
    </row>
    <row r="14509" spans="2:2" x14ac:dyDescent="0.2">
      <c r="B14509" s="186"/>
    </row>
    <row r="14510" spans="2:2" x14ac:dyDescent="0.2">
      <c r="B14510" s="186"/>
    </row>
    <row r="14511" spans="2:2" x14ac:dyDescent="0.2">
      <c r="B14511" s="186"/>
    </row>
    <row r="14512" spans="2:2" x14ac:dyDescent="0.2">
      <c r="B14512" s="186"/>
    </row>
    <row r="14513" spans="2:2" x14ac:dyDescent="0.2">
      <c r="B14513" s="186"/>
    </row>
    <row r="14514" spans="2:2" x14ac:dyDescent="0.2">
      <c r="B14514" s="186"/>
    </row>
    <row r="14515" spans="2:2" x14ac:dyDescent="0.2">
      <c r="B14515" s="186"/>
    </row>
    <row r="14516" spans="2:2" x14ac:dyDescent="0.2">
      <c r="B14516" s="186"/>
    </row>
    <row r="14517" spans="2:2" x14ac:dyDescent="0.2">
      <c r="B14517" s="186"/>
    </row>
    <row r="14518" spans="2:2" x14ac:dyDescent="0.2">
      <c r="B14518" s="186"/>
    </row>
    <row r="14519" spans="2:2" x14ac:dyDescent="0.2">
      <c r="B14519" s="186"/>
    </row>
    <row r="14520" spans="2:2" x14ac:dyDescent="0.2">
      <c r="B14520" s="186"/>
    </row>
    <row r="14521" spans="2:2" x14ac:dyDescent="0.2">
      <c r="B14521" s="186"/>
    </row>
    <row r="14522" spans="2:2" x14ac:dyDescent="0.2">
      <c r="B14522" s="186"/>
    </row>
    <row r="14523" spans="2:2" x14ac:dyDescent="0.2">
      <c r="B14523" s="186"/>
    </row>
    <row r="14524" spans="2:2" x14ac:dyDescent="0.2">
      <c r="B14524" s="186"/>
    </row>
    <row r="14525" spans="2:2" x14ac:dyDescent="0.2">
      <c r="B14525" s="186"/>
    </row>
    <row r="14526" spans="2:2" x14ac:dyDescent="0.2">
      <c r="B14526" s="186"/>
    </row>
    <row r="14527" spans="2:2" x14ac:dyDescent="0.2">
      <c r="B14527" s="186"/>
    </row>
    <row r="14528" spans="2:2" x14ac:dyDescent="0.2">
      <c r="B14528" s="186"/>
    </row>
    <row r="14529" spans="2:2" x14ac:dyDescent="0.2">
      <c r="B14529" s="186"/>
    </row>
    <row r="14530" spans="2:2" x14ac:dyDescent="0.2">
      <c r="B14530" s="186"/>
    </row>
    <row r="14531" spans="2:2" x14ac:dyDescent="0.2">
      <c r="B14531" s="186"/>
    </row>
    <row r="14532" spans="2:2" x14ac:dyDescent="0.2">
      <c r="B14532" s="186"/>
    </row>
    <row r="14533" spans="2:2" x14ac:dyDescent="0.2">
      <c r="B14533" s="186"/>
    </row>
    <row r="14534" spans="2:2" x14ac:dyDescent="0.2">
      <c r="B14534" s="186"/>
    </row>
    <row r="14535" spans="2:2" x14ac:dyDescent="0.2">
      <c r="B14535" s="186"/>
    </row>
    <row r="14536" spans="2:2" x14ac:dyDescent="0.2">
      <c r="B14536" s="186"/>
    </row>
    <row r="14537" spans="2:2" x14ac:dyDescent="0.2">
      <c r="B14537" s="186"/>
    </row>
    <row r="14538" spans="2:2" x14ac:dyDescent="0.2">
      <c r="B14538" s="186"/>
    </row>
    <row r="14539" spans="2:2" x14ac:dyDescent="0.2">
      <c r="B14539" s="186"/>
    </row>
    <row r="14540" spans="2:2" x14ac:dyDescent="0.2">
      <c r="B14540" s="186"/>
    </row>
    <row r="14541" spans="2:2" x14ac:dyDescent="0.2">
      <c r="B14541" s="186"/>
    </row>
    <row r="14542" spans="2:2" x14ac:dyDescent="0.2">
      <c r="B14542" s="186"/>
    </row>
    <row r="14543" spans="2:2" x14ac:dyDescent="0.2">
      <c r="B14543" s="186"/>
    </row>
    <row r="14544" spans="2:2" x14ac:dyDescent="0.2">
      <c r="B14544" s="186"/>
    </row>
    <row r="14545" spans="2:2" x14ac:dyDescent="0.2">
      <c r="B14545" s="186"/>
    </row>
    <row r="14546" spans="2:2" x14ac:dyDescent="0.2">
      <c r="B14546" s="186"/>
    </row>
    <row r="14547" spans="2:2" x14ac:dyDescent="0.2">
      <c r="B14547" s="186"/>
    </row>
    <row r="14548" spans="2:2" x14ac:dyDescent="0.2">
      <c r="B14548" s="186"/>
    </row>
    <row r="14549" spans="2:2" x14ac:dyDescent="0.2">
      <c r="B14549" s="186"/>
    </row>
    <row r="14550" spans="2:2" x14ac:dyDescent="0.2">
      <c r="B14550" s="186"/>
    </row>
    <row r="14551" spans="2:2" x14ac:dyDescent="0.2">
      <c r="B14551" s="186"/>
    </row>
    <row r="14552" spans="2:2" x14ac:dyDescent="0.2">
      <c r="B14552" s="186"/>
    </row>
    <row r="14553" spans="2:2" x14ac:dyDescent="0.2">
      <c r="B14553" s="186"/>
    </row>
    <row r="14554" spans="2:2" x14ac:dyDescent="0.2">
      <c r="B14554" s="186"/>
    </row>
    <row r="14555" spans="2:2" x14ac:dyDescent="0.2">
      <c r="B14555" s="186"/>
    </row>
    <row r="14556" spans="2:2" x14ac:dyDescent="0.2">
      <c r="B14556" s="186"/>
    </row>
    <row r="14557" spans="2:2" x14ac:dyDescent="0.2">
      <c r="B14557" s="186"/>
    </row>
    <row r="14558" spans="2:2" x14ac:dyDescent="0.2">
      <c r="B14558" s="186"/>
    </row>
    <row r="14559" spans="2:2" x14ac:dyDescent="0.2">
      <c r="B14559" s="186"/>
    </row>
    <row r="14560" spans="2:2" x14ac:dyDescent="0.2">
      <c r="B14560" s="186"/>
    </row>
    <row r="14561" spans="2:2" x14ac:dyDescent="0.2">
      <c r="B14561" s="186"/>
    </row>
    <row r="14562" spans="2:2" x14ac:dyDescent="0.2">
      <c r="B14562" s="186"/>
    </row>
    <row r="14563" spans="2:2" x14ac:dyDescent="0.2">
      <c r="B14563" s="186"/>
    </row>
    <row r="14564" spans="2:2" x14ac:dyDescent="0.2">
      <c r="B14564" s="186"/>
    </row>
    <row r="14565" spans="2:2" x14ac:dyDescent="0.2">
      <c r="B14565" s="186"/>
    </row>
    <row r="14566" spans="2:2" x14ac:dyDescent="0.2">
      <c r="B14566" s="186"/>
    </row>
    <row r="14567" spans="2:2" x14ac:dyDescent="0.2">
      <c r="B14567" s="186"/>
    </row>
    <row r="14568" spans="2:2" x14ac:dyDescent="0.2">
      <c r="B14568" s="186"/>
    </row>
    <row r="14569" spans="2:2" x14ac:dyDescent="0.2">
      <c r="B14569" s="186"/>
    </row>
    <row r="14570" spans="2:2" x14ac:dyDescent="0.2">
      <c r="B14570" s="186"/>
    </row>
    <row r="14571" spans="2:2" x14ac:dyDescent="0.2">
      <c r="B14571" s="186"/>
    </row>
    <row r="14572" spans="2:2" x14ac:dyDescent="0.2">
      <c r="B14572" s="186"/>
    </row>
    <row r="14573" spans="2:2" x14ac:dyDescent="0.2">
      <c r="B14573" s="186"/>
    </row>
    <row r="14574" spans="2:2" x14ac:dyDescent="0.2">
      <c r="B14574" s="186"/>
    </row>
    <row r="14575" spans="2:2" x14ac:dyDescent="0.2">
      <c r="B14575" s="186"/>
    </row>
    <row r="14576" spans="2:2" x14ac:dyDescent="0.2">
      <c r="B14576" s="186"/>
    </row>
    <row r="14577" spans="2:2" x14ac:dyDescent="0.2">
      <c r="B14577" s="186"/>
    </row>
    <row r="14578" spans="2:2" x14ac:dyDescent="0.2">
      <c r="B14578" s="186"/>
    </row>
    <row r="14579" spans="2:2" x14ac:dyDescent="0.2">
      <c r="B14579" s="186"/>
    </row>
    <row r="14580" spans="2:2" x14ac:dyDescent="0.2">
      <c r="B14580" s="186"/>
    </row>
    <row r="14581" spans="2:2" x14ac:dyDescent="0.2">
      <c r="B14581" s="186"/>
    </row>
    <row r="14582" spans="2:2" x14ac:dyDescent="0.2">
      <c r="B14582" s="186"/>
    </row>
    <row r="14583" spans="2:2" x14ac:dyDescent="0.2">
      <c r="B14583" s="186"/>
    </row>
    <row r="14584" spans="2:2" x14ac:dyDescent="0.2">
      <c r="B14584" s="186"/>
    </row>
    <row r="14585" spans="2:2" x14ac:dyDescent="0.2">
      <c r="B14585" s="186"/>
    </row>
    <row r="14586" spans="2:2" x14ac:dyDescent="0.2">
      <c r="B14586" s="186"/>
    </row>
    <row r="14587" spans="2:2" x14ac:dyDescent="0.2">
      <c r="B14587" s="186"/>
    </row>
    <row r="14588" spans="2:2" x14ac:dyDescent="0.2">
      <c r="B14588" s="186"/>
    </row>
    <row r="14589" spans="2:2" x14ac:dyDescent="0.2">
      <c r="B14589" s="186"/>
    </row>
    <row r="14590" spans="2:2" x14ac:dyDescent="0.2">
      <c r="B14590" s="186"/>
    </row>
    <row r="14591" spans="2:2" x14ac:dyDescent="0.2">
      <c r="B14591" s="186"/>
    </row>
    <row r="14592" spans="2:2" x14ac:dyDescent="0.2">
      <c r="B14592" s="186"/>
    </row>
    <row r="14593" spans="2:2" x14ac:dyDescent="0.2">
      <c r="B14593" s="186"/>
    </row>
    <row r="14594" spans="2:2" x14ac:dyDescent="0.2">
      <c r="B14594" s="186"/>
    </row>
    <row r="14595" spans="2:2" x14ac:dyDescent="0.2">
      <c r="B14595" s="186"/>
    </row>
    <row r="14596" spans="2:2" x14ac:dyDescent="0.2">
      <c r="B14596" s="186"/>
    </row>
    <row r="14597" spans="2:2" x14ac:dyDescent="0.2">
      <c r="B14597" s="186"/>
    </row>
    <row r="14598" spans="2:2" x14ac:dyDescent="0.2">
      <c r="B14598" s="186"/>
    </row>
    <row r="14599" spans="2:2" x14ac:dyDescent="0.2">
      <c r="B14599" s="186"/>
    </row>
    <row r="14600" spans="2:2" x14ac:dyDescent="0.2">
      <c r="B14600" s="186"/>
    </row>
    <row r="14601" spans="2:2" x14ac:dyDescent="0.2">
      <c r="B14601" s="186"/>
    </row>
    <row r="14602" spans="2:2" x14ac:dyDescent="0.2">
      <c r="B14602" s="186"/>
    </row>
    <row r="14603" spans="2:2" x14ac:dyDescent="0.2">
      <c r="B14603" s="186"/>
    </row>
    <row r="14604" spans="2:2" x14ac:dyDescent="0.2">
      <c r="B14604" s="186"/>
    </row>
    <row r="14605" spans="2:2" x14ac:dyDescent="0.2">
      <c r="B14605" s="186"/>
    </row>
    <row r="14606" spans="2:2" x14ac:dyDescent="0.2">
      <c r="B14606" s="186"/>
    </row>
    <row r="14607" spans="2:2" x14ac:dyDescent="0.2">
      <c r="B14607" s="186"/>
    </row>
    <row r="14608" spans="2:2" x14ac:dyDescent="0.2">
      <c r="B14608" s="186"/>
    </row>
    <row r="14609" spans="2:2" x14ac:dyDescent="0.2">
      <c r="B14609" s="186"/>
    </row>
    <row r="14610" spans="2:2" x14ac:dyDescent="0.2">
      <c r="B14610" s="186"/>
    </row>
    <row r="14611" spans="2:2" x14ac:dyDescent="0.2">
      <c r="B14611" s="186"/>
    </row>
    <row r="14612" spans="2:2" x14ac:dyDescent="0.2">
      <c r="B14612" s="186"/>
    </row>
    <row r="14613" spans="2:2" x14ac:dyDescent="0.2">
      <c r="B14613" s="186"/>
    </row>
    <row r="14614" spans="2:2" x14ac:dyDescent="0.2">
      <c r="B14614" s="186"/>
    </row>
    <row r="14615" spans="2:2" x14ac:dyDescent="0.2">
      <c r="B14615" s="186"/>
    </row>
    <row r="14616" spans="2:2" x14ac:dyDescent="0.2">
      <c r="B14616" s="186"/>
    </row>
    <row r="14617" spans="2:2" x14ac:dyDescent="0.2">
      <c r="B14617" s="186"/>
    </row>
    <row r="14618" spans="2:2" x14ac:dyDescent="0.2">
      <c r="B14618" s="186"/>
    </row>
    <row r="14619" spans="2:2" x14ac:dyDescent="0.2">
      <c r="B14619" s="186"/>
    </row>
    <row r="14620" spans="2:2" x14ac:dyDescent="0.2">
      <c r="B14620" s="186"/>
    </row>
    <row r="14621" spans="2:2" x14ac:dyDescent="0.2">
      <c r="B14621" s="186"/>
    </row>
    <row r="14622" spans="2:2" x14ac:dyDescent="0.2">
      <c r="B14622" s="186"/>
    </row>
    <row r="14623" spans="2:2" x14ac:dyDescent="0.2">
      <c r="B14623" s="186"/>
    </row>
    <row r="14624" spans="2:2" x14ac:dyDescent="0.2">
      <c r="B14624" s="186"/>
    </row>
    <row r="14625" spans="2:2" x14ac:dyDescent="0.2">
      <c r="B14625" s="186"/>
    </row>
    <row r="14626" spans="2:2" x14ac:dyDescent="0.2">
      <c r="B14626" s="186"/>
    </row>
    <row r="14627" spans="2:2" x14ac:dyDescent="0.2">
      <c r="B14627" s="186"/>
    </row>
    <row r="14628" spans="2:2" x14ac:dyDescent="0.2">
      <c r="B14628" s="186"/>
    </row>
    <row r="14629" spans="2:2" x14ac:dyDescent="0.2">
      <c r="B14629" s="186"/>
    </row>
    <row r="14630" spans="2:2" x14ac:dyDescent="0.2">
      <c r="B14630" s="186"/>
    </row>
    <row r="14631" spans="2:2" x14ac:dyDescent="0.2">
      <c r="B14631" s="186"/>
    </row>
    <row r="14632" spans="2:2" x14ac:dyDescent="0.2">
      <c r="B14632" s="186"/>
    </row>
    <row r="14633" spans="2:2" x14ac:dyDescent="0.2">
      <c r="B14633" s="186"/>
    </row>
    <row r="14634" spans="2:2" x14ac:dyDescent="0.2">
      <c r="B14634" s="186"/>
    </row>
    <row r="14635" spans="2:2" x14ac:dyDescent="0.2">
      <c r="B14635" s="186"/>
    </row>
    <row r="14636" spans="2:2" x14ac:dyDescent="0.2">
      <c r="B14636" s="186"/>
    </row>
    <row r="14637" spans="2:2" x14ac:dyDescent="0.2">
      <c r="B14637" s="186"/>
    </row>
    <row r="14638" spans="2:2" x14ac:dyDescent="0.2">
      <c r="B14638" s="186"/>
    </row>
    <row r="14639" spans="2:2" x14ac:dyDescent="0.2">
      <c r="B14639" s="186"/>
    </row>
    <row r="14640" spans="2:2" x14ac:dyDescent="0.2">
      <c r="B14640" s="186"/>
    </row>
    <row r="14641" spans="2:2" x14ac:dyDescent="0.2">
      <c r="B14641" s="186"/>
    </row>
    <row r="14642" spans="2:2" x14ac:dyDescent="0.2">
      <c r="B14642" s="186"/>
    </row>
    <row r="14643" spans="2:2" x14ac:dyDescent="0.2">
      <c r="B14643" s="186"/>
    </row>
    <row r="14644" spans="2:2" x14ac:dyDescent="0.2">
      <c r="B14644" s="186"/>
    </row>
    <row r="14645" spans="2:2" x14ac:dyDescent="0.2">
      <c r="B14645" s="186"/>
    </row>
    <row r="14646" spans="2:2" x14ac:dyDescent="0.2">
      <c r="B14646" s="186"/>
    </row>
    <row r="14647" spans="2:2" x14ac:dyDescent="0.2">
      <c r="B14647" s="186"/>
    </row>
    <row r="14648" spans="2:2" x14ac:dyDescent="0.2">
      <c r="B14648" s="186"/>
    </row>
    <row r="14649" spans="2:2" x14ac:dyDescent="0.2">
      <c r="B14649" s="186"/>
    </row>
    <row r="14650" spans="2:2" x14ac:dyDescent="0.2">
      <c r="B14650" s="186"/>
    </row>
    <row r="14651" spans="2:2" x14ac:dyDescent="0.2">
      <c r="B14651" s="186"/>
    </row>
    <row r="14652" spans="2:2" x14ac:dyDescent="0.2">
      <c r="B14652" s="186"/>
    </row>
    <row r="14653" spans="2:2" x14ac:dyDescent="0.2">
      <c r="B14653" s="186"/>
    </row>
    <row r="14654" spans="2:2" x14ac:dyDescent="0.2">
      <c r="B14654" s="186"/>
    </row>
    <row r="14655" spans="2:2" x14ac:dyDescent="0.2">
      <c r="B14655" s="186"/>
    </row>
    <row r="14656" spans="2:2" x14ac:dyDescent="0.2">
      <c r="B14656" s="186"/>
    </row>
    <row r="14657" spans="2:2" x14ac:dyDescent="0.2">
      <c r="B14657" s="186"/>
    </row>
    <row r="14658" spans="2:2" x14ac:dyDescent="0.2">
      <c r="B14658" s="186"/>
    </row>
    <row r="14659" spans="2:2" x14ac:dyDescent="0.2">
      <c r="B14659" s="186"/>
    </row>
    <row r="14660" spans="2:2" x14ac:dyDescent="0.2">
      <c r="B14660" s="186"/>
    </row>
    <row r="14661" spans="2:2" x14ac:dyDescent="0.2">
      <c r="B14661" s="186"/>
    </row>
    <row r="14662" spans="2:2" x14ac:dyDescent="0.2">
      <c r="B14662" s="186"/>
    </row>
    <row r="14663" spans="2:2" x14ac:dyDescent="0.2">
      <c r="B14663" s="186"/>
    </row>
    <row r="14664" spans="2:2" x14ac:dyDescent="0.2">
      <c r="B14664" s="186"/>
    </row>
    <row r="14665" spans="2:2" x14ac:dyDescent="0.2">
      <c r="B14665" s="186"/>
    </row>
    <row r="14666" spans="2:2" x14ac:dyDescent="0.2">
      <c r="B14666" s="186"/>
    </row>
    <row r="14667" spans="2:2" x14ac:dyDescent="0.2">
      <c r="B14667" s="186"/>
    </row>
    <row r="14668" spans="2:2" x14ac:dyDescent="0.2">
      <c r="B14668" s="186"/>
    </row>
    <row r="14669" spans="2:2" x14ac:dyDescent="0.2">
      <c r="B14669" s="186"/>
    </row>
    <row r="14670" spans="2:2" x14ac:dyDescent="0.2">
      <c r="B14670" s="186"/>
    </row>
    <row r="14671" spans="2:2" x14ac:dyDescent="0.2">
      <c r="B14671" s="186"/>
    </row>
    <row r="14672" spans="2:2" x14ac:dyDescent="0.2">
      <c r="B14672" s="186"/>
    </row>
    <row r="14673" spans="2:2" x14ac:dyDescent="0.2">
      <c r="B14673" s="186"/>
    </row>
    <row r="14674" spans="2:2" x14ac:dyDescent="0.2">
      <c r="B14674" s="186"/>
    </row>
    <row r="14675" spans="2:2" x14ac:dyDescent="0.2">
      <c r="B14675" s="186"/>
    </row>
    <row r="14676" spans="2:2" x14ac:dyDescent="0.2">
      <c r="B14676" s="186"/>
    </row>
    <row r="14677" spans="2:2" x14ac:dyDescent="0.2">
      <c r="B14677" s="186"/>
    </row>
    <row r="14678" spans="2:2" x14ac:dyDescent="0.2">
      <c r="B14678" s="186"/>
    </row>
    <row r="14679" spans="2:2" x14ac:dyDescent="0.2">
      <c r="B14679" s="186"/>
    </row>
    <row r="14680" spans="2:2" x14ac:dyDescent="0.2">
      <c r="B14680" s="186"/>
    </row>
    <row r="14681" spans="2:2" x14ac:dyDescent="0.2">
      <c r="B14681" s="186"/>
    </row>
    <row r="14682" spans="2:2" x14ac:dyDescent="0.2">
      <c r="B14682" s="186"/>
    </row>
    <row r="14683" spans="2:2" x14ac:dyDescent="0.2">
      <c r="B14683" s="186"/>
    </row>
    <row r="14684" spans="2:2" x14ac:dyDescent="0.2">
      <c r="B14684" s="186"/>
    </row>
    <row r="14685" spans="2:2" x14ac:dyDescent="0.2">
      <c r="B14685" s="186"/>
    </row>
    <row r="14686" spans="2:2" x14ac:dyDescent="0.2">
      <c r="B14686" s="186"/>
    </row>
    <row r="14687" spans="2:2" x14ac:dyDescent="0.2">
      <c r="B14687" s="186"/>
    </row>
    <row r="14688" spans="2:2" x14ac:dyDescent="0.2">
      <c r="B14688" s="186"/>
    </row>
    <row r="14689" spans="2:2" x14ac:dyDescent="0.2">
      <c r="B14689" s="186"/>
    </row>
    <row r="14690" spans="2:2" x14ac:dyDescent="0.2">
      <c r="B14690" s="186"/>
    </row>
    <row r="14691" spans="2:2" x14ac:dyDescent="0.2">
      <c r="B14691" s="186"/>
    </row>
    <row r="14692" spans="2:2" x14ac:dyDescent="0.2">
      <c r="B14692" s="186"/>
    </row>
    <row r="14693" spans="2:2" x14ac:dyDescent="0.2">
      <c r="B14693" s="186"/>
    </row>
    <row r="14694" spans="2:2" x14ac:dyDescent="0.2">
      <c r="B14694" s="186"/>
    </row>
    <row r="14695" spans="2:2" x14ac:dyDescent="0.2">
      <c r="B14695" s="186"/>
    </row>
    <row r="14696" spans="2:2" x14ac:dyDescent="0.2">
      <c r="B14696" s="186"/>
    </row>
    <row r="14697" spans="2:2" x14ac:dyDescent="0.2">
      <c r="B14697" s="186"/>
    </row>
    <row r="14698" spans="2:2" x14ac:dyDescent="0.2">
      <c r="B14698" s="186"/>
    </row>
    <row r="14699" spans="2:2" x14ac:dyDescent="0.2">
      <c r="B14699" s="186"/>
    </row>
    <row r="14700" spans="2:2" x14ac:dyDescent="0.2">
      <c r="B14700" s="186"/>
    </row>
    <row r="14701" spans="2:2" x14ac:dyDescent="0.2">
      <c r="B14701" s="186"/>
    </row>
    <row r="14702" spans="2:2" x14ac:dyDescent="0.2">
      <c r="B14702" s="186"/>
    </row>
    <row r="14703" spans="2:2" x14ac:dyDescent="0.2">
      <c r="B14703" s="186"/>
    </row>
    <row r="14704" spans="2:2" x14ac:dyDescent="0.2">
      <c r="B14704" s="186"/>
    </row>
    <row r="14705" spans="2:2" x14ac:dyDescent="0.2">
      <c r="B14705" s="186"/>
    </row>
    <row r="14706" spans="2:2" x14ac:dyDescent="0.2">
      <c r="B14706" s="186"/>
    </row>
    <row r="14707" spans="2:2" x14ac:dyDescent="0.2">
      <c r="B14707" s="186"/>
    </row>
    <row r="14708" spans="2:2" x14ac:dyDescent="0.2">
      <c r="B14708" s="186"/>
    </row>
    <row r="14709" spans="2:2" x14ac:dyDescent="0.2">
      <c r="B14709" s="186"/>
    </row>
    <row r="14710" spans="2:2" x14ac:dyDescent="0.2">
      <c r="B14710" s="186"/>
    </row>
    <row r="14711" spans="2:2" x14ac:dyDescent="0.2">
      <c r="B14711" s="186"/>
    </row>
    <row r="14712" spans="2:2" x14ac:dyDescent="0.2">
      <c r="B14712" s="186"/>
    </row>
    <row r="14713" spans="2:2" x14ac:dyDescent="0.2">
      <c r="B14713" s="186"/>
    </row>
    <row r="14714" spans="2:2" x14ac:dyDescent="0.2">
      <c r="B14714" s="186"/>
    </row>
    <row r="14715" spans="2:2" x14ac:dyDescent="0.2">
      <c r="B14715" s="186"/>
    </row>
    <row r="14716" spans="2:2" x14ac:dyDescent="0.2">
      <c r="B14716" s="186"/>
    </row>
    <row r="14717" spans="2:2" x14ac:dyDescent="0.2">
      <c r="B14717" s="186"/>
    </row>
    <row r="14718" spans="2:2" x14ac:dyDescent="0.2">
      <c r="B14718" s="186"/>
    </row>
    <row r="14719" spans="2:2" x14ac:dyDescent="0.2">
      <c r="B14719" s="186"/>
    </row>
    <row r="14720" spans="2:2" x14ac:dyDescent="0.2">
      <c r="B14720" s="186"/>
    </row>
    <row r="14721" spans="2:2" x14ac:dyDescent="0.2">
      <c r="B14721" s="186"/>
    </row>
    <row r="14722" spans="2:2" x14ac:dyDescent="0.2">
      <c r="B14722" s="186"/>
    </row>
    <row r="14723" spans="2:2" x14ac:dyDescent="0.2">
      <c r="B14723" s="186"/>
    </row>
    <row r="14724" spans="2:2" x14ac:dyDescent="0.2">
      <c r="B14724" s="186"/>
    </row>
    <row r="14725" spans="2:2" x14ac:dyDescent="0.2">
      <c r="B14725" s="186"/>
    </row>
    <row r="14726" spans="2:2" x14ac:dyDescent="0.2">
      <c r="B14726" s="186"/>
    </row>
    <row r="14727" spans="2:2" x14ac:dyDescent="0.2">
      <c r="B14727" s="186"/>
    </row>
    <row r="14728" spans="2:2" x14ac:dyDescent="0.2">
      <c r="B14728" s="186"/>
    </row>
    <row r="14729" spans="2:2" x14ac:dyDescent="0.2">
      <c r="B14729" s="186"/>
    </row>
    <row r="14730" spans="2:2" x14ac:dyDescent="0.2">
      <c r="B14730" s="186"/>
    </row>
    <row r="14731" spans="2:2" x14ac:dyDescent="0.2">
      <c r="B14731" s="186"/>
    </row>
    <row r="14732" spans="2:2" x14ac:dyDescent="0.2">
      <c r="B14732" s="186"/>
    </row>
    <row r="14733" spans="2:2" x14ac:dyDescent="0.2">
      <c r="B14733" s="186"/>
    </row>
    <row r="14734" spans="2:2" x14ac:dyDescent="0.2">
      <c r="B14734" s="186"/>
    </row>
    <row r="14735" spans="2:2" x14ac:dyDescent="0.2">
      <c r="B14735" s="186"/>
    </row>
    <row r="14736" spans="2:2" x14ac:dyDescent="0.2">
      <c r="B14736" s="186"/>
    </row>
    <row r="14737" spans="2:2" x14ac:dyDescent="0.2">
      <c r="B14737" s="186"/>
    </row>
    <row r="14738" spans="2:2" x14ac:dyDescent="0.2">
      <c r="B14738" s="186"/>
    </row>
    <row r="14739" spans="2:2" x14ac:dyDescent="0.2">
      <c r="B14739" s="186"/>
    </row>
    <row r="14740" spans="2:2" x14ac:dyDescent="0.2">
      <c r="B14740" s="186"/>
    </row>
    <row r="14741" spans="2:2" x14ac:dyDescent="0.2">
      <c r="B14741" s="186"/>
    </row>
    <row r="14742" spans="2:2" x14ac:dyDescent="0.2">
      <c r="B14742" s="186"/>
    </row>
    <row r="14743" spans="2:2" x14ac:dyDescent="0.2">
      <c r="B14743" s="186"/>
    </row>
    <row r="14744" spans="2:2" x14ac:dyDescent="0.2">
      <c r="B14744" s="186"/>
    </row>
    <row r="14745" spans="2:2" x14ac:dyDescent="0.2">
      <c r="B14745" s="186"/>
    </row>
    <row r="14746" spans="2:2" x14ac:dyDescent="0.2">
      <c r="B14746" s="186"/>
    </row>
    <row r="14747" spans="2:2" x14ac:dyDescent="0.2">
      <c r="B14747" s="186"/>
    </row>
    <row r="14748" spans="2:2" x14ac:dyDescent="0.2">
      <c r="B14748" s="186"/>
    </row>
    <row r="14749" spans="2:2" x14ac:dyDescent="0.2">
      <c r="B14749" s="186"/>
    </row>
    <row r="14750" spans="2:2" x14ac:dyDescent="0.2">
      <c r="B14750" s="186"/>
    </row>
    <row r="14751" spans="2:2" x14ac:dyDescent="0.2">
      <c r="B14751" s="186"/>
    </row>
    <row r="14752" spans="2:2" x14ac:dyDescent="0.2">
      <c r="B14752" s="186"/>
    </row>
    <row r="14753" spans="2:2" x14ac:dyDescent="0.2">
      <c r="B14753" s="186"/>
    </row>
    <row r="14754" spans="2:2" x14ac:dyDescent="0.2">
      <c r="B14754" s="186"/>
    </row>
    <row r="14755" spans="2:2" x14ac:dyDescent="0.2">
      <c r="B14755" s="186"/>
    </row>
    <row r="14756" spans="2:2" x14ac:dyDescent="0.2">
      <c r="B14756" s="186"/>
    </row>
    <row r="14757" spans="2:2" x14ac:dyDescent="0.2">
      <c r="B14757" s="186"/>
    </row>
    <row r="14758" spans="2:2" x14ac:dyDescent="0.2">
      <c r="B14758" s="186"/>
    </row>
    <row r="14759" spans="2:2" x14ac:dyDescent="0.2">
      <c r="B14759" s="186"/>
    </row>
    <row r="14760" spans="2:2" x14ac:dyDescent="0.2">
      <c r="B14760" s="186"/>
    </row>
    <row r="14761" spans="2:2" x14ac:dyDescent="0.2">
      <c r="B14761" s="186"/>
    </row>
    <row r="14762" spans="2:2" x14ac:dyDescent="0.2">
      <c r="B14762" s="186"/>
    </row>
    <row r="14763" spans="2:2" x14ac:dyDescent="0.2">
      <c r="B14763" s="186"/>
    </row>
    <row r="14764" spans="2:2" x14ac:dyDescent="0.2">
      <c r="B14764" s="186"/>
    </row>
    <row r="14765" spans="2:2" x14ac:dyDescent="0.2">
      <c r="B14765" s="186"/>
    </row>
    <row r="14766" spans="2:2" x14ac:dyDescent="0.2">
      <c r="B14766" s="186"/>
    </row>
    <row r="14767" spans="2:2" x14ac:dyDescent="0.2">
      <c r="B14767" s="186"/>
    </row>
    <row r="14768" spans="2:2" x14ac:dyDescent="0.2">
      <c r="B14768" s="186"/>
    </row>
    <row r="14769" spans="2:2" x14ac:dyDescent="0.2">
      <c r="B14769" s="186"/>
    </row>
    <row r="14770" spans="2:2" x14ac:dyDescent="0.2">
      <c r="B14770" s="186"/>
    </row>
    <row r="14771" spans="2:2" x14ac:dyDescent="0.2">
      <c r="B14771" s="186"/>
    </row>
    <row r="14772" spans="2:2" x14ac:dyDescent="0.2">
      <c r="B14772" s="186"/>
    </row>
    <row r="14773" spans="2:2" x14ac:dyDescent="0.2">
      <c r="B14773" s="186"/>
    </row>
    <row r="14774" spans="2:2" x14ac:dyDescent="0.2">
      <c r="B14774" s="186"/>
    </row>
    <row r="14775" spans="2:2" x14ac:dyDescent="0.2">
      <c r="B14775" s="186"/>
    </row>
    <row r="14776" spans="2:2" x14ac:dyDescent="0.2">
      <c r="B14776" s="186"/>
    </row>
    <row r="14777" spans="2:2" x14ac:dyDescent="0.2">
      <c r="B14777" s="186"/>
    </row>
    <row r="14778" spans="2:2" x14ac:dyDescent="0.2">
      <c r="B14778" s="186"/>
    </row>
    <row r="14779" spans="2:2" x14ac:dyDescent="0.2">
      <c r="B14779" s="186"/>
    </row>
    <row r="14780" spans="2:2" x14ac:dyDescent="0.2">
      <c r="B14780" s="186"/>
    </row>
    <row r="14781" spans="2:2" x14ac:dyDescent="0.2">
      <c r="B14781" s="186"/>
    </row>
    <row r="14782" spans="2:2" x14ac:dyDescent="0.2">
      <c r="B14782" s="186"/>
    </row>
    <row r="14783" spans="2:2" x14ac:dyDescent="0.2">
      <c r="B14783" s="186"/>
    </row>
    <row r="14784" spans="2:2" x14ac:dyDescent="0.2">
      <c r="B14784" s="186"/>
    </row>
    <row r="14785" spans="2:2" x14ac:dyDescent="0.2">
      <c r="B14785" s="186"/>
    </row>
    <row r="14786" spans="2:2" x14ac:dyDescent="0.2">
      <c r="B14786" s="186"/>
    </row>
    <row r="14787" spans="2:2" x14ac:dyDescent="0.2">
      <c r="B14787" s="186"/>
    </row>
    <row r="14788" spans="2:2" x14ac:dyDescent="0.2">
      <c r="B14788" s="186"/>
    </row>
    <row r="14789" spans="2:2" x14ac:dyDescent="0.2">
      <c r="B14789" s="186"/>
    </row>
    <row r="14790" spans="2:2" x14ac:dyDescent="0.2">
      <c r="B14790" s="186"/>
    </row>
    <row r="14791" spans="2:2" x14ac:dyDescent="0.2">
      <c r="B14791" s="186"/>
    </row>
    <row r="14792" spans="2:2" x14ac:dyDescent="0.2">
      <c r="B14792" s="186"/>
    </row>
    <row r="14793" spans="2:2" x14ac:dyDescent="0.2">
      <c r="B14793" s="186"/>
    </row>
    <row r="14794" spans="2:2" x14ac:dyDescent="0.2">
      <c r="B14794" s="186"/>
    </row>
    <row r="14795" spans="2:2" x14ac:dyDescent="0.2">
      <c r="B14795" s="186"/>
    </row>
    <row r="14796" spans="2:2" x14ac:dyDescent="0.2">
      <c r="B14796" s="186"/>
    </row>
    <row r="14797" spans="2:2" x14ac:dyDescent="0.2">
      <c r="B14797" s="186"/>
    </row>
    <row r="14798" spans="2:2" x14ac:dyDescent="0.2">
      <c r="B14798" s="186"/>
    </row>
    <row r="14799" spans="2:2" x14ac:dyDescent="0.2">
      <c r="B14799" s="186"/>
    </row>
    <row r="14800" spans="2:2" x14ac:dyDescent="0.2">
      <c r="B14800" s="186"/>
    </row>
    <row r="14801" spans="2:2" x14ac:dyDescent="0.2">
      <c r="B14801" s="186"/>
    </row>
    <row r="14802" spans="2:2" x14ac:dyDescent="0.2">
      <c r="B14802" s="186"/>
    </row>
    <row r="14803" spans="2:2" x14ac:dyDescent="0.2">
      <c r="B14803" s="186"/>
    </row>
    <row r="14804" spans="2:2" x14ac:dyDescent="0.2">
      <c r="B14804" s="186"/>
    </row>
    <row r="14805" spans="2:2" x14ac:dyDescent="0.2">
      <c r="B14805" s="186"/>
    </row>
    <row r="14806" spans="2:2" x14ac:dyDescent="0.2">
      <c r="B14806" s="186"/>
    </row>
    <row r="14807" spans="2:2" x14ac:dyDescent="0.2">
      <c r="B14807" s="186"/>
    </row>
    <row r="14808" spans="2:2" x14ac:dyDescent="0.2">
      <c r="B14808" s="186"/>
    </row>
    <row r="14809" spans="2:2" x14ac:dyDescent="0.2">
      <c r="B14809" s="186"/>
    </row>
    <row r="14810" spans="2:2" x14ac:dyDescent="0.2">
      <c r="B14810" s="186"/>
    </row>
    <row r="14811" spans="2:2" x14ac:dyDescent="0.2">
      <c r="B14811" s="186"/>
    </row>
    <row r="14812" spans="2:2" x14ac:dyDescent="0.2">
      <c r="B14812" s="186"/>
    </row>
    <row r="14813" spans="2:2" x14ac:dyDescent="0.2">
      <c r="B14813" s="186"/>
    </row>
    <row r="14814" spans="2:2" x14ac:dyDescent="0.2">
      <c r="B14814" s="186"/>
    </row>
    <row r="14815" spans="2:2" x14ac:dyDescent="0.2">
      <c r="B14815" s="186"/>
    </row>
    <row r="14816" spans="2:2" x14ac:dyDescent="0.2">
      <c r="B14816" s="186"/>
    </row>
    <row r="14817" spans="2:2" x14ac:dyDescent="0.2">
      <c r="B14817" s="186"/>
    </row>
    <row r="14818" spans="2:2" x14ac:dyDescent="0.2">
      <c r="B14818" s="186"/>
    </row>
    <row r="14819" spans="2:2" x14ac:dyDescent="0.2">
      <c r="B14819" s="186"/>
    </row>
    <row r="14820" spans="2:2" x14ac:dyDescent="0.2">
      <c r="B14820" s="186"/>
    </row>
    <row r="14821" spans="2:2" x14ac:dyDescent="0.2">
      <c r="B14821" s="186"/>
    </row>
    <row r="14822" spans="2:2" x14ac:dyDescent="0.2">
      <c r="B14822" s="186"/>
    </row>
    <row r="14823" spans="2:2" x14ac:dyDescent="0.2">
      <c r="B14823" s="186"/>
    </row>
    <row r="14824" spans="2:2" x14ac:dyDescent="0.2">
      <c r="B14824" s="186"/>
    </row>
    <row r="14825" spans="2:2" x14ac:dyDescent="0.2">
      <c r="B14825" s="186"/>
    </row>
    <row r="14826" spans="2:2" x14ac:dyDescent="0.2">
      <c r="B14826" s="186"/>
    </row>
    <row r="14827" spans="2:2" x14ac:dyDescent="0.2">
      <c r="B14827" s="186"/>
    </row>
    <row r="14828" spans="2:2" x14ac:dyDescent="0.2">
      <c r="B14828" s="186"/>
    </row>
    <row r="14829" spans="2:2" x14ac:dyDescent="0.2">
      <c r="B14829" s="186"/>
    </row>
    <row r="14830" spans="2:2" x14ac:dyDescent="0.2">
      <c r="B14830" s="186"/>
    </row>
    <row r="14831" spans="2:2" x14ac:dyDescent="0.2">
      <c r="B14831" s="186"/>
    </row>
    <row r="14832" spans="2:2" x14ac:dyDescent="0.2">
      <c r="B14832" s="186"/>
    </row>
    <row r="14833" spans="2:2" x14ac:dyDescent="0.2">
      <c r="B14833" s="186"/>
    </row>
    <row r="14834" spans="2:2" x14ac:dyDescent="0.2">
      <c r="B14834" s="186"/>
    </row>
    <row r="14835" spans="2:2" x14ac:dyDescent="0.2">
      <c r="B14835" s="186"/>
    </row>
    <row r="14836" spans="2:2" x14ac:dyDescent="0.2">
      <c r="B14836" s="186"/>
    </row>
    <row r="14837" spans="2:2" x14ac:dyDescent="0.2">
      <c r="B14837" s="186"/>
    </row>
    <row r="14838" spans="2:2" x14ac:dyDescent="0.2">
      <c r="B14838" s="186"/>
    </row>
    <row r="14839" spans="2:2" x14ac:dyDescent="0.2">
      <c r="B14839" s="186"/>
    </row>
    <row r="14840" spans="2:2" x14ac:dyDescent="0.2">
      <c r="B14840" s="186"/>
    </row>
    <row r="14841" spans="2:2" x14ac:dyDescent="0.2">
      <c r="B14841" s="186"/>
    </row>
    <row r="14842" spans="2:2" x14ac:dyDescent="0.2">
      <c r="B14842" s="186"/>
    </row>
    <row r="14843" spans="2:2" x14ac:dyDescent="0.2">
      <c r="B14843" s="186"/>
    </row>
    <row r="14844" spans="2:2" x14ac:dyDescent="0.2">
      <c r="B14844" s="186"/>
    </row>
    <row r="14845" spans="2:2" x14ac:dyDescent="0.2">
      <c r="B14845" s="186"/>
    </row>
    <row r="14846" spans="2:2" x14ac:dyDescent="0.2">
      <c r="B14846" s="186"/>
    </row>
    <row r="14847" spans="2:2" x14ac:dyDescent="0.2">
      <c r="B14847" s="186"/>
    </row>
    <row r="14848" spans="2:2" x14ac:dyDescent="0.2">
      <c r="B14848" s="186"/>
    </row>
    <row r="14849" spans="2:2" x14ac:dyDescent="0.2">
      <c r="B14849" s="186"/>
    </row>
    <row r="14850" spans="2:2" x14ac:dyDescent="0.2">
      <c r="B14850" s="186"/>
    </row>
    <row r="14851" spans="2:2" x14ac:dyDescent="0.2">
      <c r="B14851" s="186"/>
    </row>
    <row r="14852" spans="2:2" x14ac:dyDescent="0.2">
      <c r="B14852" s="186"/>
    </row>
    <row r="14853" spans="2:2" x14ac:dyDescent="0.2">
      <c r="B14853" s="186"/>
    </row>
    <row r="14854" spans="2:2" x14ac:dyDescent="0.2">
      <c r="B14854" s="186"/>
    </row>
    <row r="14855" spans="2:2" x14ac:dyDescent="0.2">
      <c r="B14855" s="186"/>
    </row>
    <row r="14856" spans="2:2" x14ac:dyDescent="0.2">
      <c r="B14856" s="186"/>
    </row>
    <row r="14857" spans="2:2" x14ac:dyDescent="0.2">
      <c r="B14857" s="186"/>
    </row>
    <row r="14858" spans="2:2" x14ac:dyDescent="0.2">
      <c r="B14858" s="186"/>
    </row>
    <row r="14859" spans="2:2" x14ac:dyDescent="0.2">
      <c r="B14859" s="186"/>
    </row>
    <row r="14860" spans="2:2" x14ac:dyDescent="0.2">
      <c r="B14860" s="186"/>
    </row>
    <row r="14861" spans="2:2" x14ac:dyDescent="0.2">
      <c r="B14861" s="186"/>
    </row>
    <row r="14862" spans="2:2" x14ac:dyDescent="0.2">
      <c r="B14862" s="186"/>
    </row>
    <row r="14863" spans="2:2" x14ac:dyDescent="0.2">
      <c r="B14863" s="186"/>
    </row>
    <row r="14864" spans="2:2" x14ac:dyDescent="0.2">
      <c r="B14864" s="186"/>
    </row>
    <row r="14865" spans="2:2" x14ac:dyDescent="0.2">
      <c r="B14865" s="186"/>
    </row>
    <row r="14866" spans="2:2" x14ac:dyDescent="0.2">
      <c r="B14866" s="186"/>
    </row>
    <row r="14867" spans="2:2" x14ac:dyDescent="0.2">
      <c r="B14867" s="186"/>
    </row>
    <row r="14868" spans="2:2" x14ac:dyDescent="0.2">
      <c r="B14868" s="186"/>
    </row>
    <row r="14869" spans="2:2" x14ac:dyDescent="0.2">
      <c r="B14869" s="186"/>
    </row>
    <row r="14870" spans="2:2" x14ac:dyDescent="0.2">
      <c r="B14870" s="186"/>
    </row>
    <row r="14871" spans="2:2" x14ac:dyDescent="0.2">
      <c r="B14871" s="186"/>
    </row>
    <row r="14872" spans="2:2" x14ac:dyDescent="0.2">
      <c r="B14872" s="186"/>
    </row>
    <row r="14873" spans="2:2" x14ac:dyDescent="0.2">
      <c r="B14873" s="186"/>
    </row>
    <row r="14874" spans="2:2" x14ac:dyDescent="0.2">
      <c r="B14874" s="186"/>
    </row>
    <row r="14875" spans="2:2" x14ac:dyDescent="0.2">
      <c r="B14875" s="186"/>
    </row>
    <row r="14876" spans="2:2" x14ac:dyDescent="0.2">
      <c r="B14876" s="186"/>
    </row>
    <row r="14877" spans="2:2" x14ac:dyDescent="0.2">
      <c r="B14877" s="186"/>
    </row>
    <row r="14878" spans="2:2" x14ac:dyDescent="0.2">
      <c r="B14878" s="186"/>
    </row>
    <row r="14879" spans="2:2" x14ac:dyDescent="0.2">
      <c r="B14879" s="186"/>
    </row>
    <row r="14880" spans="2:2" x14ac:dyDescent="0.2">
      <c r="B14880" s="186"/>
    </row>
    <row r="14881" spans="2:2" x14ac:dyDescent="0.2">
      <c r="B14881" s="186"/>
    </row>
    <row r="14882" spans="2:2" x14ac:dyDescent="0.2">
      <c r="B14882" s="186"/>
    </row>
    <row r="14883" spans="2:2" x14ac:dyDescent="0.2">
      <c r="B14883" s="186"/>
    </row>
    <row r="14884" spans="2:2" x14ac:dyDescent="0.2">
      <c r="B14884" s="186"/>
    </row>
    <row r="14885" spans="2:2" x14ac:dyDescent="0.2">
      <c r="B14885" s="186"/>
    </row>
    <row r="14886" spans="2:2" x14ac:dyDescent="0.2">
      <c r="B14886" s="186"/>
    </row>
    <row r="14887" spans="2:2" x14ac:dyDescent="0.2">
      <c r="B14887" s="186"/>
    </row>
    <row r="14888" spans="2:2" x14ac:dyDescent="0.2">
      <c r="B14888" s="186"/>
    </row>
    <row r="14889" spans="2:2" x14ac:dyDescent="0.2">
      <c r="B14889" s="186"/>
    </row>
    <row r="14890" spans="2:2" x14ac:dyDescent="0.2">
      <c r="B14890" s="186"/>
    </row>
    <row r="14891" spans="2:2" x14ac:dyDescent="0.2">
      <c r="B14891" s="186"/>
    </row>
    <row r="14892" spans="2:2" x14ac:dyDescent="0.2">
      <c r="B14892" s="186"/>
    </row>
    <row r="14893" spans="2:2" x14ac:dyDescent="0.2">
      <c r="B14893" s="186"/>
    </row>
    <row r="14894" spans="2:2" x14ac:dyDescent="0.2">
      <c r="B14894" s="186"/>
    </row>
    <row r="14895" spans="2:2" x14ac:dyDescent="0.2">
      <c r="B14895" s="186"/>
    </row>
    <row r="14896" spans="2:2" x14ac:dyDescent="0.2">
      <c r="B14896" s="186"/>
    </row>
    <row r="14897" spans="2:2" x14ac:dyDescent="0.2">
      <c r="B14897" s="186"/>
    </row>
    <row r="14898" spans="2:2" x14ac:dyDescent="0.2">
      <c r="B14898" s="186"/>
    </row>
    <row r="14899" spans="2:2" x14ac:dyDescent="0.2">
      <c r="B14899" s="186"/>
    </row>
    <row r="14900" spans="2:2" x14ac:dyDescent="0.2">
      <c r="B14900" s="186"/>
    </row>
    <row r="14901" spans="2:2" x14ac:dyDescent="0.2">
      <c r="B14901" s="186"/>
    </row>
    <row r="14902" spans="2:2" x14ac:dyDescent="0.2">
      <c r="B14902" s="186"/>
    </row>
    <row r="14903" spans="2:2" x14ac:dyDescent="0.2">
      <c r="B14903" s="186"/>
    </row>
    <row r="14904" spans="2:2" x14ac:dyDescent="0.2">
      <c r="B14904" s="186"/>
    </row>
    <row r="14905" spans="2:2" x14ac:dyDescent="0.2">
      <c r="B14905" s="186"/>
    </row>
    <row r="14906" spans="2:2" x14ac:dyDescent="0.2">
      <c r="B14906" s="186"/>
    </row>
    <row r="14907" spans="2:2" x14ac:dyDescent="0.2">
      <c r="B14907" s="186"/>
    </row>
    <row r="14908" spans="2:2" x14ac:dyDescent="0.2">
      <c r="B14908" s="186"/>
    </row>
    <row r="14909" spans="2:2" x14ac:dyDescent="0.2">
      <c r="B14909" s="186"/>
    </row>
    <row r="14910" spans="2:2" x14ac:dyDescent="0.2">
      <c r="B14910" s="186"/>
    </row>
    <row r="14911" spans="2:2" x14ac:dyDescent="0.2">
      <c r="B14911" s="186"/>
    </row>
    <row r="14912" spans="2:2" x14ac:dyDescent="0.2">
      <c r="B14912" s="186"/>
    </row>
    <row r="14913" spans="2:2" x14ac:dyDescent="0.2">
      <c r="B14913" s="186"/>
    </row>
    <row r="14914" spans="2:2" x14ac:dyDescent="0.2">
      <c r="B14914" s="186"/>
    </row>
    <row r="14915" spans="2:2" x14ac:dyDescent="0.2">
      <c r="B14915" s="186"/>
    </row>
    <row r="14916" spans="2:2" x14ac:dyDescent="0.2">
      <c r="B14916" s="186"/>
    </row>
    <row r="14917" spans="2:2" x14ac:dyDescent="0.2">
      <c r="B14917" s="186"/>
    </row>
    <row r="14918" spans="2:2" x14ac:dyDescent="0.2">
      <c r="B14918" s="186"/>
    </row>
    <row r="14919" spans="2:2" x14ac:dyDescent="0.2">
      <c r="B14919" s="186"/>
    </row>
    <row r="14920" spans="2:2" x14ac:dyDescent="0.2">
      <c r="B14920" s="186"/>
    </row>
    <row r="14921" spans="2:2" x14ac:dyDescent="0.2">
      <c r="B14921" s="186"/>
    </row>
    <row r="14922" spans="2:2" x14ac:dyDescent="0.2">
      <c r="B14922" s="186"/>
    </row>
    <row r="14923" spans="2:2" x14ac:dyDescent="0.2">
      <c r="B14923" s="186"/>
    </row>
    <row r="14924" spans="2:2" x14ac:dyDescent="0.2">
      <c r="B14924" s="186"/>
    </row>
    <row r="14925" spans="2:2" x14ac:dyDescent="0.2">
      <c r="B14925" s="186"/>
    </row>
    <row r="14926" spans="2:2" x14ac:dyDescent="0.2">
      <c r="B14926" s="186"/>
    </row>
    <row r="14927" spans="2:2" x14ac:dyDescent="0.2">
      <c r="B14927" s="186"/>
    </row>
    <row r="14928" spans="2:2" x14ac:dyDescent="0.2">
      <c r="B14928" s="186"/>
    </row>
    <row r="14929" spans="2:2" x14ac:dyDescent="0.2">
      <c r="B14929" s="186"/>
    </row>
    <row r="14930" spans="2:2" x14ac:dyDescent="0.2">
      <c r="B14930" s="186"/>
    </row>
    <row r="14931" spans="2:2" x14ac:dyDescent="0.2">
      <c r="B14931" s="186"/>
    </row>
    <row r="14932" spans="2:2" x14ac:dyDescent="0.2">
      <c r="B14932" s="186"/>
    </row>
    <row r="14933" spans="2:2" x14ac:dyDescent="0.2">
      <c r="B14933" s="186"/>
    </row>
    <row r="14934" spans="2:2" x14ac:dyDescent="0.2">
      <c r="B14934" s="186"/>
    </row>
    <row r="14935" spans="2:2" x14ac:dyDescent="0.2">
      <c r="B14935" s="186"/>
    </row>
    <row r="14936" spans="2:2" x14ac:dyDescent="0.2">
      <c r="B14936" s="186"/>
    </row>
    <row r="14937" spans="2:2" x14ac:dyDescent="0.2">
      <c r="B14937" s="186"/>
    </row>
    <row r="14938" spans="2:2" x14ac:dyDescent="0.2">
      <c r="B14938" s="186"/>
    </row>
    <row r="14939" spans="2:2" x14ac:dyDescent="0.2">
      <c r="B14939" s="186"/>
    </row>
    <row r="14940" spans="2:2" x14ac:dyDescent="0.2">
      <c r="B14940" s="186"/>
    </row>
    <row r="14941" spans="2:2" x14ac:dyDescent="0.2">
      <c r="B14941" s="186"/>
    </row>
    <row r="14942" spans="2:2" x14ac:dyDescent="0.2">
      <c r="B14942" s="186"/>
    </row>
    <row r="14943" spans="2:2" x14ac:dyDescent="0.2">
      <c r="B14943" s="186"/>
    </row>
    <row r="14944" spans="2:2" x14ac:dyDescent="0.2">
      <c r="B14944" s="186"/>
    </row>
    <row r="14945" spans="2:2" x14ac:dyDescent="0.2">
      <c r="B14945" s="186"/>
    </row>
    <row r="14946" spans="2:2" x14ac:dyDescent="0.2">
      <c r="B14946" s="186"/>
    </row>
    <row r="14947" spans="2:2" x14ac:dyDescent="0.2">
      <c r="B14947" s="186"/>
    </row>
    <row r="14948" spans="2:2" x14ac:dyDescent="0.2">
      <c r="B14948" s="186"/>
    </row>
    <row r="14949" spans="2:2" x14ac:dyDescent="0.2">
      <c r="B14949" s="186"/>
    </row>
    <row r="14950" spans="2:2" x14ac:dyDescent="0.2">
      <c r="B14950" s="186"/>
    </row>
    <row r="14951" spans="2:2" x14ac:dyDescent="0.2">
      <c r="B14951" s="186"/>
    </row>
    <row r="14952" spans="2:2" x14ac:dyDescent="0.2">
      <c r="B14952" s="186"/>
    </row>
    <row r="14953" spans="2:2" x14ac:dyDescent="0.2">
      <c r="B14953" s="186"/>
    </row>
    <row r="14954" spans="2:2" x14ac:dyDescent="0.2">
      <c r="B14954" s="186"/>
    </row>
    <row r="14955" spans="2:2" x14ac:dyDescent="0.2">
      <c r="B14955" s="186"/>
    </row>
    <row r="14956" spans="2:2" x14ac:dyDescent="0.2">
      <c r="B14956" s="186"/>
    </row>
    <row r="14957" spans="2:2" x14ac:dyDescent="0.2">
      <c r="B14957" s="186"/>
    </row>
    <row r="14958" spans="2:2" x14ac:dyDescent="0.2">
      <c r="B14958" s="186"/>
    </row>
    <row r="14959" spans="2:2" x14ac:dyDescent="0.2">
      <c r="B14959" s="186"/>
    </row>
    <row r="14960" spans="2:2" x14ac:dyDescent="0.2">
      <c r="B14960" s="186"/>
    </row>
    <row r="14961" spans="2:2" x14ac:dyDescent="0.2">
      <c r="B14961" s="186"/>
    </row>
    <row r="14962" spans="2:2" x14ac:dyDescent="0.2">
      <c r="B14962" s="186"/>
    </row>
    <row r="14963" spans="2:2" x14ac:dyDescent="0.2">
      <c r="B14963" s="186"/>
    </row>
    <row r="14964" spans="2:2" x14ac:dyDescent="0.2">
      <c r="B14964" s="186"/>
    </row>
    <row r="14965" spans="2:2" x14ac:dyDescent="0.2">
      <c r="B14965" s="186"/>
    </row>
    <row r="14966" spans="2:2" x14ac:dyDescent="0.2">
      <c r="B14966" s="186"/>
    </row>
    <row r="14967" spans="2:2" x14ac:dyDescent="0.2">
      <c r="B14967" s="186"/>
    </row>
    <row r="14968" spans="2:2" x14ac:dyDescent="0.2">
      <c r="B14968" s="186"/>
    </row>
    <row r="14969" spans="2:2" x14ac:dyDescent="0.2">
      <c r="B14969" s="186"/>
    </row>
    <row r="14970" spans="2:2" x14ac:dyDescent="0.2">
      <c r="B14970" s="186"/>
    </row>
    <row r="14971" spans="2:2" x14ac:dyDescent="0.2">
      <c r="B14971" s="186"/>
    </row>
    <row r="14972" spans="2:2" x14ac:dyDescent="0.2">
      <c r="B14972" s="186"/>
    </row>
    <row r="14973" spans="2:2" x14ac:dyDescent="0.2">
      <c r="B14973" s="186"/>
    </row>
    <row r="14974" spans="2:2" x14ac:dyDescent="0.2">
      <c r="B14974" s="186"/>
    </row>
    <row r="14975" spans="2:2" x14ac:dyDescent="0.2">
      <c r="B14975" s="186"/>
    </row>
    <row r="14976" spans="2:2" x14ac:dyDescent="0.2">
      <c r="B14976" s="186"/>
    </row>
    <row r="14977" spans="2:2" x14ac:dyDescent="0.2">
      <c r="B14977" s="186"/>
    </row>
    <row r="14978" spans="2:2" x14ac:dyDescent="0.2">
      <c r="B14978" s="186"/>
    </row>
    <row r="14979" spans="2:2" x14ac:dyDescent="0.2">
      <c r="B14979" s="186"/>
    </row>
    <row r="14980" spans="2:2" x14ac:dyDescent="0.2">
      <c r="B14980" s="186"/>
    </row>
    <row r="14981" spans="2:2" x14ac:dyDescent="0.2">
      <c r="B14981" s="186"/>
    </row>
    <row r="14982" spans="2:2" x14ac:dyDescent="0.2">
      <c r="B14982" s="186"/>
    </row>
    <row r="14983" spans="2:2" x14ac:dyDescent="0.2">
      <c r="B14983" s="186"/>
    </row>
    <row r="14984" spans="2:2" x14ac:dyDescent="0.2">
      <c r="B14984" s="186"/>
    </row>
    <row r="14985" spans="2:2" x14ac:dyDescent="0.2">
      <c r="B14985" s="186"/>
    </row>
    <row r="14986" spans="2:2" x14ac:dyDescent="0.2">
      <c r="B14986" s="186"/>
    </row>
    <row r="14987" spans="2:2" x14ac:dyDescent="0.2">
      <c r="B14987" s="186"/>
    </row>
    <row r="14988" spans="2:2" x14ac:dyDescent="0.2">
      <c r="B14988" s="186"/>
    </row>
    <row r="14989" spans="2:2" x14ac:dyDescent="0.2">
      <c r="B14989" s="186"/>
    </row>
    <row r="14990" spans="2:2" x14ac:dyDescent="0.2">
      <c r="B14990" s="186"/>
    </row>
    <row r="14991" spans="2:2" x14ac:dyDescent="0.2">
      <c r="B14991" s="186"/>
    </row>
    <row r="14992" spans="2:2" x14ac:dyDescent="0.2">
      <c r="B14992" s="186"/>
    </row>
    <row r="14993" spans="2:2" x14ac:dyDescent="0.2">
      <c r="B14993" s="186"/>
    </row>
    <row r="14994" spans="2:2" x14ac:dyDescent="0.2">
      <c r="B14994" s="186"/>
    </row>
    <row r="14995" spans="2:2" x14ac:dyDescent="0.2">
      <c r="B14995" s="186"/>
    </row>
    <row r="14996" spans="2:2" x14ac:dyDescent="0.2">
      <c r="B14996" s="186"/>
    </row>
    <row r="14997" spans="2:2" x14ac:dyDescent="0.2">
      <c r="B14997" s="186"/>
    </row>
    <row r="14998" spans="2:2" x14ac:dyDescent="0.2">
      <c r="B14998" s="186"/>
    </row>
    <row r="14999" spans="2:2" x14ac:dyDescent="0.2">
      <c r="B14999" s="186"/>
    </row>
    <row r="15000" spans="2:2" x14ac:dyDescent="0.2">
      <c r="B15000" s="186"/>
    </row>
    <row r="15001" spans="2:2" x14ac:dyDescent="0.2">
      <c r="B15001" s="186"/>
    </row>
    <row r="15002" spans="2:2" x14ac:dyDescent="0.2">
      <c r="B15002" s="186"/>
    </row>
    <row r="15003" spans="2:2" x14ac:dyDescent="0.2">
      <c r="B15003" s="186"/>
    </row>
    <row r="15004" spans="2:2" x14ac:dyDescent="0.2">
      <c r="B15004" s="186"/>
    </row>
    <row r="15005" spans="2:2" x14ac:dyDescent="0.2">
      <c r="B15005" s="186"/>
    </row>
    <row r="15006" spans="2:2" x14ac:dyDescent="0.2">
      <c r="B15006" s="186"/>
    </row>
    <row r="15007" spans="2:2" x14ac:dyDescent="0.2">
      <c r="B15007" s="186"/>
    </row>
    <row r="15008" spans="2:2" x14ac:dyDescent="0.2">
      <c r="B15008" s="186"/>
    </row>
    <row r="15009" spans="2:2" x14ac:dyDescent="0.2">
      <c r="B15009" s="186"/>
    </row>
    <row r="15010" spans="2:2" x14ac:dyDescent="0.2">
      <c r="B15010" s="186"/>
    </row>
    <row r="15011" spans="2:2" x14ac:dyDescent="0.2">
      <c r="B15011" s="186"/>
    </row>
    <row r="15012" spans="2:2" x14ac:dyDescent="0.2">
      <c r="B15012" s="186"/>
    </row>
    <row r="15013" spans="2:2" x14ac:dyDescent="0.2">
      <c r="B15013" s="186"/>
    </row>
    <row r="15014" spans="2:2" x14ac:dyDescent="0.2">
      <c r="B15014" s="186"/>
    </row>
    <row r="15015" spans="2:2" x14ac:dyDescent="0.2">
      <c r="B15015" s="186"/>
    </row>
    <row r="15016" spans="2:2" x14ac:dyDescent="0.2">
      <c r="B15016" s="186"/>
    </row>
    <row r="15017" spans="2:2" x14ac:dyDescent="0.2">
      <c r="B15017" s="186"/>
    </row>
    <row r="15018" spans="2:2" x14ac:dyDescent="0.2">
      <c r="B15018" s="186"/>
    </row>
    <row r="15019" spans="2:2" x14ac:dyDescent="0.2">
      <c r="B15019" s="186"/>
    </row>
    <row r="15020" spans="2:2" x14ac:dyDescent="0.2">
      <c r="B15020" s="186"/>
    </row>
    <row r="15021" spans="2:2" x14ac:dyDescent="0.2">
      <c r="B15021" s="186"/>
    </row>
    <row r="15022" spans="2:2" x14ac:dyDescent="0.2">
      <c r="B15022" s="186"/>
    </row>
    <row r="15023" spans="2:2" x14ac:dyDescent="0.2">
      <c r="B15023" s="186"/>
    </row>
    <row r="15024" spans="2:2" x14ac:dyDescent="0.2">
      <c r="B15024" s="186"/>
    </row>
    <row r="15025" spans="2:2" x14ac:dyDescent="0.2">
      <c r="B15025" s="186"/>
    </row>
    <row r="15026" spans="2:2" x14ac:dyDescent="0.2">
      <c r="B15026" s="186"/>
    </row>
    <row r="15027" spans="2:2" x14ac:dyDescent="0.2">
      <c r="B15027" s="186"/>
    </row>
    <row r="15028" spans="2:2" x14ac:dyDescent="0.2">
      <c r="B15028" s="186"/>
    </row>
    <row r="15029" spans="2:2" x14ac:dyDescent="0.2">
      <c r="B15029" s="186"/>
    </row>
    <row r="15030" spans="2:2" x14ac:dyDescent="0.2">
      <c r="B15030" s="186"/>
    </row>
    <row r="15031" spans="2:2" x14ac:dyDescent="0.2">
      <c r="B15031" s="186"/>
    </row>
    <row r="15032" spans="2:2" x14ac:dyDescent="0.2">
      <c r="B15032" s="186"/>
    </row>
    <row r="15033" spans="2:2" x14ac:dyDescent="0.2">
      <c r="B15033" s="186"/>
    </row>
    <row r="15034" spans="2:2" x14ac:dyDescent="0.2">
      <c r="B15034" s="186"/>
    </row>
    <row r="15035" spans="2:2" x14ac:dyDescent="0.2">
      <c r="B15035" s="186"/>
    </row>
    <row r="15036" spans="2:2" x14ac:dyDescent="0.2">
      <c r="B15036" s="186"/>
    </row>
    <row r="15037" spans="2:2" x14ac:dyDescent="0.2">
      <c r="B15037" s="186"/>
    </row>
    <row r="15038" spans="2:2" x14ac:dyDescent="0.2">
      <c r="B15038" s="186"/>
    </row>
    <row r="15039" spans="2:2" x14ac:dyDescent="0.2">
      <c r="B15039" s="186"/>
    </row>
    <row r="15040" spans="2:2" x14ac:dyDescent="0.2">
      <c r="B15040" s="186"/>
    </row>
    <row r="15041" spans="2:2" x14ac:dyDescent="0.2">
      <c r="B15041" s="186"/>
    </row>
    <row r="15042" spans="2:2" x14ac:dyDescent="0.2">
      <c r="B15042" s="186"/>
    </row>
    <row r="15043" spans="2:2" x14ac:dyDescent="0.2">
      <c r="B15043" s="186"/>
    </row>
    <row r="15044" spans="2:2" x14ac:dyDescent="0.2">
      <c r="B15044" s="186"/>
    </row>
    <row r="15045" spans="2:2" x14ac:dyDescent="0.2">
      <c r="B15045" s="186"/>
    </row>
    <row r="15046" spans="2:2" x14ac:dyDescent="0.2">
      <c r="B15046" s="186"/>
    </row>
    <row r="15047" spans="2:2" x14ac:dyDescent="0.2">
      <c r="B15047" s="186"/>
    </row>
    <row r="15048" spans="2:2" x14ac:dyDescent="0.2">
      <c r="B15048" s="186"/>
    </row>
    <row r="15049" spans="2:2" x14ac:dyDescent="0.2">
      <c r="B15049" s="186"/>
    </row>
    <row r="15050" spans="2:2" x14ac:dyDescent="0.2">
      <c r="B15050" s="186"/>
    </row>
    <row r="15051" spans="2:2" x14ac:dyDescent="0.2">
      <c r="B15051" s="186"/>
    </row>
    <row r="15052" spans="2:2" x14ac:dyDescent="0.2">
      <c r="B15052" s="186"/>
    </row>
    <row r="15053" spans="2:2" x14ac:dyDescent="0.2">
      <c r="B15053" s="186"/>
    </row>
    <row r="15054" spans="2:2" x14ac:dyDescent="0.2">
      <c r="B15054" s="186"/>
    </row>
    <row r="15055" spans="2:2" x14ac:dyDescent="0.2">
      <c r="B15055" s="186"/>
    </row>
    <row r="15056" spans="2:2" x14ac:dyDescent="0.2">
      <c r="B15056" s="186"/>
    </row>
    <row r="15057" spans="2:2" x14ac:dyDescent="0.2">
      <c r="B15057" s="186"/>
    </row>
    <row r="15058" spans="2:2" x14ac:dyDescent="0.2">
      <c r="B15058" s="186"/>
    </row>
    <row r="15059" spans="2:2" x14ac:dyDescent="0.2">
      <c r="B15059" s="186"/>
    </row>
    <row r="15060" spans="2:2" x14ac:dyDescent="0.2">
      <c r="B15060" s="186"/>
    </row>
    <row r="15061" spans="2:2" x14ac:dyDescent="0.2">
      <c r="B15061" s="186"/>
    </row>
    <row r="15062" spans="2:2" x14ac:dyDescent="0.2">
      <c r="B15062" s="186"/>
    </row>
    <row r="15063" spans="2:2" x14ac:dyDescent="0.2">
      <c r="B15063" s="186"/>
    </row>
    <row r="15064" spans="2:2" x14ac:dyDescent="0.2">
      <c r="B15064" s="186"/>
    </row>
    <row r="15065" spans="2:2" x14ac:dyDescent="0.2">
      <c r="B15065" s="186"/>
    </row>
    <row r="15066" spans="2:2" x14ac:dyDescent="0.2">
      <c r="B15066" s="186"/>
    </row>
    <row r="15067" spans="2:2" x14ac:dyDescent="0.2">
      <c r="B15067" s="186"/>
    </row>
    <row r="15068" spans="2:2" x14ac:dyDescent="0.2">
      <c r="B15068" s="186"/>
    </row>
    <row r="15069" spans="2:2" x14ac:dyDescent="0.2">
      <c r="B15069" s="186"/>
    </row>
    <row r="15070" spans="2:2" x14ac:dyDescent="0.2">
      <c r="B15070" s="186"/>
    </row>
    <row r="15071" spans="2:2" x14ac:dyDescent="0.2">
      <c r="B15071" s="186"/>
    </row>
    <row r="15072" spans="2:2" x14ac:dyDescent="0.2">
      <c r="B15072" s="186"/>
    </row>
    <row r="15073" spans="2:2" x14ac:dyDescent="0.2">
      <c r="B15073" s="186"/>
    </row>
    <row r="15074" spans="2:2" x14ac:dyDescent="0.2">
      <c r="B15074" s="186"/>
    </row>
    <row r="15075" spans="2:2" x14ac:dyDescent="0.2">
      <c r="B15075" s="186"/>
    </row>
    <row r="15076" spans="2:2" x14ac:dyDescent="0.2">
      <c r="B15076" s="186"/>
    </row>
    <row r="15077" spans="2:2" x14ac:dyDescent="0.2">
      <c r="B15077" s="186"/>
    </row>
    <row r="15078" spans="2:2" x14ac:dyDescent="0.2">
      <c r="B15078" s="186"/>
    </row>
    <row r="15079" spans="2:2" x14ac:dyDescent="0.2">
      <c r="B15079" s="186"/>
    </row>
    <row r="15080" spans="2:2" x14ac:dyDescent="0.2">
      <c r="B15080" s="186"/>
    </row>
    <row r="15081" spans="2:2" x14ac:dyDescent="0.2">
      <c r="B15081" s="186"/>
    </row>
    <row r="15082" spans="2:2" x14ac:dyDescent="0.2">
      <c r="B15082" s="186"/>
    </row>
    <row r="15083" spans="2:2" x14ac:dyDescent="0.2">
      <c r="B15083" s="186"/>
    </row>
    <row r="15084" spans="2:2" x14ac:dyDescent="0.2">
      <c r="B15084" s="186"/>
    </row>
    <row r="15085" spans="2:2" x14ac:dyDescent="0.2">
      <c r="B15085" s="186"/>
    </row>
    <row r="15086" spans="2:2" x14ac:dyDescent="0.2">
      <c r="B15086" s="186"/>
    </row>
    <row r="15087" spans="2:2" x14ac:dyDescent="0.2">
      <c r="B15087" s="186"/>
    </row>
    <row r="15088" spans="2:2" x14ac:dyDescent="0.2">
      <c r="B15088" s="186"/>
    </row>
    <row r="15089" spans="2:2" x14ac:dyDescent="0.2">
      <c r="B15089" s="186"/>
    </row>
    <row r="15090" spans="2:2" x14ac:dyDescent="0.2">
      <c r="B15090" s="186"/>
    </row>
    <row r="15091" spans="2:2" x14ac:dyDescent="0.2">
      <c r="B15091" s="186"/>
    </row>
    <row r="15092" spans="2:2" x14ac:dyDescent="0.2">
      <c r="B15092" s="186"/>
    </row>
    <row r="15093" spans="2:2" x14ac:dyDescent="0.2">
      <c r="B15093" s="186"/>
    </row>
    <row r="15094" spans="2:2" x14ac:dyDescent="0.2">
      <c r="B15094" s="186"/>
    </row>
    <row r="15095" spans="2:2" x14ac:dyDescent="0.2">
      <c r="B15095" s="186"/>
    </row>
    <row r="15096" spans="2:2" x14ac:dyDescent="0.2">
      <c r="B15096" s="186"/>
    </row>
    <row r="15097" spans="2:2" x14ac:dyDescent="0.2">
      <c r="B15097" s="186"/>
    </row>
    <row r="15098" spans="2:2" x14ac:dyDescent="0.2">
      <c r="B15098" s="186"/>
    </row>
    <row r="15099" spans="2:2" x14ac:dyDescent="0.2">
      <c r="B15099" s="186"/>
    </row>
    <row r="15100" spans="2:2" x14ac:dyDescent="0.2">
      <c r="B15100" s="186"/>
    </row>
    <row r="15101" spans="2:2" x14ac:dyDescent="0.2">
      <c r="B15101" s="186"/>
    </row>
    <row r="15102" spans="2:2" x14ac:dyDescent="0.2">
      <c r="B15102" s="186"/>
    </row>
    <row r="15103" spans="2:2" x14ac:dyDescent="0.2">
      <c r="B15103" s="186"/>
    </row>
    <row r="15104" spans="2:2" x14ac:dyDescent="0.2">
      <c r="B15104" s="186"/>
    </row>
    <row r="15105" spans="2:2" x14ac:dyDescent="0.2">
      <c r="B15105" s="186"/>
    </row>
    <row r="15106" spans="2:2" x14ac:dyDescent="0.2">
      <c r="B15106" s="186"/>
    </row>
    <row r="15107" spans="2:2" x14ac:dyDescent="0.2">
      <c r="B15107" s="186"/>
    </row>
    <row r="15108" spans="2:2" x14ac:dyDescent="0.2">
      <c r="B15108" s="186"/>
    </row>
    <row r="15109" spans="2:2" x14ac:dyDescent="0.2">
      <c r="B15109" s="186"/>
    </row>
    <row r="15110" spans="2:2" x14ac:dyDescent="0.2">
      <c r="B15110" s="186"/>
    </row>
    <row r="15111" spans="2:2" x14ac:dyDescent="0.2">
      <c r="B15111" s="186"/>
    </row>
    <row r="15112" spans="2:2" x14ac:dyDescent="0.2">
      <c r="B15112" s="186"/>
    </row>
    <row r="15113" spans="2:2" x14ac:dyDescent="0.2">
      <c r="B15113" s="186"/>
    </row>
    <row r="15114" spans="2:2" x14ac:dyDescent="0.2">
      <c r="B15114" s="186"/>
    </row>
    <row r="15115" spans="2:2" x14ac:dyDescent="0.2">
      <c r="B15115" s="186"/>
    </row>
    <row r="15116" spans="2:2" x14ac:dyDescent="0.2">
      <c r="B15116" s="186"/>
    </row>
    <row r="15117" spans="2:2" x14ac:dyDescent="0.2">
      <c r="B15117" s="186"/>
    </row>
    <row r="15118" spans="2:2" x14ac:dyDescent="0.2">
      <c r="B15118" s="186"/>
    </row>
    <row r="15119" spans="2:2" x14ac:dyDescent="0.2">
      <c r="B15119" s="186"/>
    </row>
    <row r="15120" spans="2:2" x14ac:dyDescent="0.2">
      <c r="B15120" s="186"/>
    </row>
    <row r="15121" spans="2:2" x14ac:dyDescent="0.2">
      <c r="B15121" s="186"/>
    </row>
    <row r="15122" spans="2:2" x14ac:dyDescent="0.2">
      <c r="B15122" s="186"/>
    </row>
    <row r="15123" spans="2:2" x14ac:dyDescent="0.2">
      <c r="B15123" s="186"/>
    </row>
    <row r="15124" spans="2:2" x14ac:dyDescent="0.2">
      <c r="B15124" s="186"/>
    </row>
    <row r="15125" spans="2:2" x14ac:dyDescent="0.2">
      <c r="B15125" s="186"/>
    </row>
    <row r="15126" spans="2:2" x14ac:dyDescent="0.2">
      <c r="B15126" s="186"/>
    </row>
    <row r="15127" spans="2:2" x14ac:dyDescent="0.2">
      <c r="B15127" s="186"/>
    </row>
    <row r="15128" spans="2:2" x14ac:dyDescent="0.2">
      <c r="B15128" s="186"/>
    </row>
    <row r="15129" spans="2:2" x14ac:dyDescent="0.2">
      <c r="B15129" s="186"/>
    </row>
    <row r="15130" spans="2:2" x14ac:dyDescent="0.2">
      <c r="B15130" s="186"/>
    </row>
    <row r="15131" spans="2:2" x14ac:dyDescent="0.2">
      <c r="B15131" s="186"/>
    </row>
    <row r="15132" spans="2:2" x14ac:dyDescent="0.2">
      <c r="B15132" s="186"/>
    </row>
    <row r="15133" spans="2:2" x14ac:dyDescent="0.2">
      <c r="B15133" s="186"/>
    </row>
    <row r="15134" spans="2:2" x14ac:dyDescent="0.2">
      <c r="B15134" s="186"/>
    </row>
    <row r="15135" spans="2:2" x14ac:dyDescent="0.2">
      <c r="B15135" s="186"/>
    </row>
    <row r="15136" spans="2:2" x14ac:dyDescent="0.2">
      <c r="B15136" s="186"/>
    </row>
    <row r="15137" spans="2:2" x14ac:dyDescent="0.2">
      <c r="B15137" s="186"/>
    </row>
    <row r="15138" spans="2:2" x14ac:dyDescent="0.2">
      <c r="B15138" s="186"/>
    </row>
    <row r="15139" spans="2:2" x14ac:dyDescent="0.2">
      <c r="B15139" s="186"/>
    </row>
    <row r="15140" spans="2:2" x14ac:dyDescent="0.2">
      <c r="B15140" s="186"/>
    </row>
    <row r="15141" spans="2:2" x14ac:dyDescent="0.2">
      <c r="B15141" s="186"/>
    </row>
    <row r="15142" spans="2:2" x14ac:dyDescent="0.2">
      <c r="B15142" s="186"/>
    </row>
    <row r="15143" spans="2:2" x14ac:dyDescent="0.2">
      <c r="B15143" s="186"/>
    </row>
    <row r="15144" spans="2:2" x14ac:dyDescent="0.2">
      <c r="B15144" s="186"/>
    </row>
    <row r="15145" spans="2:2" x14ac:dyDescent="0.2">
      <c r="B15145" s="186"/>
    </row>
    <row r="15146" spans="2:2" x14ac:dyDescent="0.2">
      <c r="B15146" s="186"/>
    </row>
    <row r="15147" spans="2:2" x14ac:dyDescent="0.2">
      <c r="B15147" s="186"/>
    </row>
    <row r="15148" spans="2:2" x14ac:dyDescent="0.2">
      <c r="B15148" s="186"/>
    </row>
    <row r="15149" spans="2:2" x14ac:dyDescent="0.2">
      <c r="B15149" s="186"/>
    </row>
    <row r="15150" spans="2:2" x14ac:dyDescent="0.2">
      <c r="B15150" s="186"/>
    </row>
    <row r="15151" spans="2:2" x14ac:dyDescent="0.2">
      <c r="B15151" s="186"/>
    </row>
    <row r="15152" spans="2:2" x14ac:dyDescent="0.2">
      <c r="B15152" s="186"/>
    </row>
    <row r="15153" spans="2:2" x14ac:dyDescent="0.2">
      <c r="B15153" s="186"/>
    </row>
    <row r="15154" spans="2:2" x14ac:dyDescent="0.2">
      <c r="B15154" s="186"/>
    </row>
    <row r="15155" spans="2:2" x14ac:dyDescent="0.2">
      <c r="B15155" s="186"/>
    </row>
    <row r="15156" spans="2:2" x14ac:dyDescent="0.2">
      <c r="B15156" s="186"/>
    </row>
    <row r="15157" spans="2:2" x14ac:dyDescent="0.2">
      <c r="B15157" s="186"/>
    </row>
    <row r="15158" spans="2:2" x14ac:dyDescent="0.2">
      <c r="B15158" s="186"/>
    </row>
    <row r="15159" spans="2:2" x14ac:dyDescent="0.2">
      <c r="B15159" s="186"/>
    </row>
    <row r="15160" spans="2:2" x14ac:dyDescent="0.2">
      <c r="B15160" s="186"/>
    </row>
    <row r="15161" spans="2:2" x14ac:dyDescent="0.2">
      <c r="B15161" s="186"/>
    </row>
    <row r="15162" spans="2:2" x14ac:dyDescent="0.2">
      <c r="B15162" s="186"/>
    </row>
    <row r="15163" spans="2:2" x14ac:dyDescent="0.2">
      <c r="B15163" s="186"/>
    </row>
    <row r="15164" spans="2:2" x14ac:dyDescent="0.2">
      <c r="B15164" s="186"/>
    </row>
    <row r="15165" spans="2:2" x14ac:dyDescent="0.2">
      <c r="B15165" s="186"/>
    </row>
    <row r="15166" spans="2:2" x14ac:dyDescent="0.2">
      <c r="B15166" s="186"/>
    </row>
    <row r="15167" spans="2:2" x14ac:dyDescent="0.2">
      <c r="B15167" s="186"/>
    </row>
    <row r="15168" spans="2:2" x14ac:dyDescent="0.2">
      <c r="B15168" s="186"/>
    </row>
    <row r="15169" spans="2:2" x14ac:dyDescent="0.2">
      <c r="B15169" s="186"/>
    </row>
    <row r="15170" spans="2:2" x14ac:dyDescent="0.2">
      <c r="B15170" s="186"/>
    </row>
    <row r="15171" spans="2:2" x14ac:dyDescent="0.2">
      <c r="B15171" s="186"/>
    </row>
    <row r="15172" spans="2:2" x14ac:dyDescent="0.2">
      <c r="B15172" s="186"/>
    </row>
    <row r="15173" spans="2:2" x14ac:dyDescent="0.2">
      <c r="B15173" s="186"/>
    </row>
    <row r="15174" spans="2:2" x14ac:dyDescent="0.2">
      <c r="B15174" s="186"/>
    </row>
    <row r="15175" spans="2:2" x14ac:dyDescent="0.2">
      <c r="B15175" s="186"/>
    </row>
    <row r="15176" spans="2:2" x14ac:dyDescent="0.2">
      <c r="B15176" s="186"/>
    </row>
    <row r="15177" spans="2:2" x14ac:dyDescent="0.2">
      <c r="B15177" s="186"/>
    </row>
    <row r="15178" spans="2:2" x14ac:dyDescent="0.2">
      <c r="B15178" s="186"/>
    </row>
    <row r="15179" spans="2:2" x14ac:dyDescent="0.2">
      <c r="B15179" s="186"/>
    </row>
    <row r="15180" spans="2:2" x14ac:dyDescent="0.2">
      <c r="B15180" s="186"/>
    </row>
    <row r="15181" spans="2:2" x14ac:dyDescent="0.2">
      <c r="B15181" s="186"/>
    </row>
    <row r="15182" spans="2:2" x14ac:dyDescent="0.2">
      <c r="B15182" s="186"/>
    </row>
    <row r="15183" spans="2:2" x14ac:dyDescent="0.2">
      <c r="B15183" s="186"/>
    </row>
    <row r="15184" spans="2:2" x14ac:dyDescent="0.2">
      <c r="B15184" s="186"/>
    </row>
    <row r="15185" spans="2:2" x14ac:dyDescent="0.2">
      <c r="B15185" s="186"/>
    </row>
    <row r="15186" spans="2:2" x14ac:dyDescent="0.2">
      <c r="B15186" s="186"/>
    </row>
    <row r="15187" spans="2:2" x14ac:dyDescent="0.2">
      <c r="B15187" s="186"/>
    </row>
    <row r="15188" spans="2:2" x14ac:dyDescent="0.2">
      <c r="B15188" s="186"/>
    </row>
    <row r="15189" spans="2:2" x14ac:dyDescent="0.2">
      <c r="B15189" s="186"/>
    </row>
    <row r="15190" spans="2:2" x14ac:dyDescent="0.2">
      <c r="B15190" s="186"/>
    </row>
    <row r="15191" spans="2:2" x14ac:dyDescent="0.2">
      <c r="B15191" s="186"/>
    </row>
    <row r="15192" spans="2:2" x14ac:dyDescent="0.2">
      <c r="B15192" s="186"/>
    </row>
    <row r="15193" spans="2:2" x14ac:dyDescent="0.2">
      <c r="B15193" s="186"/>
    </row>
    <row r="15194" spans="2:2" x14ac:dyDescent="0.2">
      <c r="B15194" s="186"/>
    </row>
    <row r="15195" spans="2:2" x14ac:dyDescent="0.2">
      <c r="B15195" s="186"/>
    </row>
    <row r="15196" spans="2:2" x14ac:dyDescent="0.2">
      <c r="B15196" s="186"/>
    </row>
    <row r="15197" spans="2:2" x14ac:dyDescent="0.2">
      <c r="B15197" s="186"/>
    </row>
    <row r="15198" spans="2:2" x14ac:dyDescent="0.2">
      <c r="B15198" s="186"/>
    </row>
    <row r="15199" spans="2:2" x14ac:dyDescent="0.2">
      <c r="B15199" s="186"/>
    </row>
    <row r="15200" spans="2:2" x14ac:dyDescent="0.2">
      <c r="B15200" s="186"/>
    </row>
    <row r="15201" spans="2:2" x14ac:dyDescent="0.2">
      <c r="B15201" s="186"/>
    </row>
    <row r="15202" spans="2:2" x14ac:dyDescent="0.2">
      <c r="B15202" s="186"/>
    </row>
    <row r="15203" spans="2:2" x14ac:dyDescent="0.2">
      <c r="B15203" s="186"/>
    </row>
    <row r="15204" spans="2:2" x14ac:dyDescent="0.2">
      <c r="B15204" s="186"/>
    </row>
    <row r="15205" spans="2:2" x14ac:dyDescent="0.2">
      <c r="B15205" s="186"/>
    </row>
    <row r="15206" spans="2:2" x14ac:dyDescent="0.2">
      <c r="B15206" s="186"/>
    </row>
    <row r="15207" spans="2:2" x14ac:dyDescent="0.2">
      <c r="B15207" s="186"/>
    </row>
    <row r="15208" spans="2:2" x14ac:dyDescent="0.2">
      <c r="B15208" s="186"/>
    </row>
    <row r="15209" spans="2:2" x14ac:dyDescent="0.2">
      <c r="B15209" s="186"/>
    </row>
    <row r="15210" spans="2:2" x14ac:dyDescent="0.2">
      <c r="B15210" s="186"/>
    </row>
    <row r="15211" spans="2:2" x14ac:dyDescent="0.2">
      <c r="B15211" s="186"/>
    </row>
    <row r="15212" spans="2:2" x14ac:dyDescent="0.2">
      <c r="B15212" s="186"/>
    </row>
    <row r="15213" spans="2:2" x14ac:dyDescent="0.2">
      <c r="B15213" s="186"/>
    </row>
    <row r="15214" spans="2:2" x14ac:dyDescent="0.2">
      <c r="B15214" s="186"/>
    </row>
    <row r="15215" spans="2:2" x14ac:dyDescent="0.2">
      <c r="B15215" s="186"/>
    </row>
    <row r="15216" spans="2:2" x14ac:dyDescent="0.2">
      <c r="B15216" s="186"/>
    </row>
    <row r="15217" spans="2:2" x14ac:dyDescent="0.2">
      <c r="B15217" s="186"/>
    </row>
    <row r="15218" spans="2:2" x14ac:dyDescent="0.2">
      <c r="B15218" s="186"/>
    </row>
    <row r="15219" spans="2:2" x14ac:dyDescent="0.2">
      <c r="B15219" s="186"/>
    </row>
    <row r="15220" spans="2:2" x14ac:dyDescent="0.2">
      <c r="B15220" s="186"/>
    </row>
    <row r="15221" spans="2:2" x14ac:dyDescent="0.2">
      <c r="B15221" s="186"/>
    </row>
    <row r="15222" spans="2:2" x14ac:dyDescent="0.2">
      <c r="B15222" s="186"/>
    </row>
    <row r="15223" spans="2:2" x14ac:dyDescent="0.2">
      <c r="B15223" s="186"/>
    </row>
    <row r="15224" spans="2:2" x14ac:dyDescent="0.2">
      <c r="B15224" s="186"/>
    </row>
    <row r="15225" spans="2:2" x14ac:dyDescent="0.2">
      <c r="B15225" s="186"/>
    </row>
    <row r="15226" spans="2:2" x14ac:dyDescent="0.2">
      <c r="B15226" s="186"/>
    </row>
    <row r="15227" spans="2:2" x14ac:dyDescent="0.2">
      <c r="B15227" s="186"/>
    </row>
    <row r="15228" spans="2:2" x14ac:dyDescent="0.2">
      <c r="B15228" s="186"/>
    </row>
    <row r="15229" spans="2:2" x14ac:dyDescent="0.2">
      <c r="B15229" s="186"/>
    </row>
    <row r="15230" spans="2:2" x14ac:dyDescent="0.2">
      <c r="B15230" s="186"/>
    </row>
    <row r="15231" spans="2:2" x14ac:dyDescent="0.2">
      <c r="B15231" s="186"/>
    </row>
    <row r="15232" spans="2:2" x14ac:dyDescent="0.2">
      <c r="B15232" s="186"/>
    </row>
    <row r="15233" spans="2:2" x14ac:dyDescent="0.2">
      <c r="B15233" s="186"/>
    </row>
    <row r="15234" spans="2:2" x14ac:dyDescent="0.2">
      <c r="B15234" s="186"/>
    </row>
    <row r="15235" spans="2:2" x14ac:dyDescent="0.2">
      <c r="B15235" s="186"/>
    </row>
    <row r="15236" spans="2:2" x14ac:dyDescent="0.2">
      <c r="B15236" s="186"/>
    </row>
    <row r="15237" spans="2:2" x14ac:dyDescent="0.2">
      <c r="B15237" s="186"/>
    </row>
    <row r="15238" spans="2:2" x14ac:dyDescent="0.2">
      <c r="B15238" s="186"/>
    </row>
    <row r="15239" spans="2:2" x14ac:dyDescent="0.2">
      <c r="B15239" s="186"/>
    </row>
    <row r="15240" spans="2:2" x14ac:dyDescent="0.2">
      <c r="B15240" s="186"/>
    </row>
    <row r="15241" spans="2:2" x14ac:dyDescent="0.2">
      <c r="B15241" s="186"/>
    </row>
    <row r="15242" spans="2:2" x14ac:dyDescent="0.2">
      <c r="B15242" s="186"/>
    </row>
    <row r="15243" spans="2:2" x14ac:dyDescent="0.2">
      <c r="B15243" s="186"/>
    </row>
    <row r="15244" spans="2:2" x14ac:dyDescent="0.2">
      <c r="B15244" s="186"/>
    </row>
    <row r="15245" spans="2:2" x14ac:dyDescent="0.2">
      <c r="B15245" s="186"/>
    </row>
    <row r="15246" spans="2:2" x14ac:dyDescent="0.2">
      <c r="B15246" s="186"/>
    </row>
    <row r="15247" spans="2:2" x14ac:dyDescent="0.2">
      <c r="B15247" s="186"/>
    </row>
    <row r="15248" spans="2:2" x14ac:dyDescent="0.2">
      <c r="B15248" s="186"/>
    </row>
    <row r="15249" spans="2:2" x14ac:dyDescent="0.2">
      <c r="B15249" s="186"/>
    </row>
    <row r="15250" spans="2:2" x14ac:dyDescent="0.2">
      <c r="B15250" s="186"/>
    </row>
    <row r="15251" spans="2:2" x14ac:dyDescent="0.2">
      <c r="B15251" s="186"/>
    </row>
    <row r="15252" spans="2:2" x14ac:dyDescent="0.2">
      <c r="B15252" s="186"/>
    </row>
    <row r="15253" spans="2:2" x14ac:dyDescent="0.2">
      <c r="B15253" s="186"/>
    </row>
    <row r="15254" spans="2:2" x14ac:dyDescent="0.2">
      <c r="B15254" s="186"/>
    </row>
    <row r="15255" spans="2:2" x14ac:dyDescent="0.2">
      <c r="B15255" s="186"/>
    </row>
    <row r="15256" spans="2:2" x14ac:dyDescent="0.2">
      <c r="B15256" s="186"/>
    </row>
    <row r="15257" spans="2:2" x14ac:dyDescent="0.2">
      <c r="B15257" s="186"/>
    </row>
    <row r="15258" spans="2:2" x14ac:dyDescent="0.2">
      <c r="B15258" s="186"/>
    </row>
    <row r="15259" spans="2:2" x14ac:dyDescent="0.2">
      <c r="B15259" s="186"/>
    </row>
    <row r="15260" spans="2:2" x14ac:dyDescent="0.2">
      <c r="B15260" s="186"/>
    </row>
    <row r="15261" spans="2:2" x14ac:dyDescent="0.2">
      <c r="B15261" s="186"/>
    </row>
    <row r="15262" spans="2:2" x14ac:dyDescent="0.2">
      <c r="B15262" s="186"/>
    </row>
    <row r="15263" spans="2:2" x14ac:dyDescent="0.2">
      <c r="B15263" s="186"/>
    </row>
    <row r="15264" spans="2:2" x14ac:dyDescent="0.2">
      <c r="B15264" s="186"/>
    </row>
    <row r="15265" spans="2:2" x14ac:dyDescent="0.2">
      <c r="B15265" s="186"/>
    </row>
    <row r="15266" spans="2:2" x14ac:dyDescent="0.2">
      <c r="B15266" s="186"/>
    </row>
    <row r="15267" spans="2:2" x14ac:dyDescent="0.2">
      <c r="B15267" s="186"/>
    </row>
    <row r="15268" spans="2:2" x14ac:dyDescent="0.2">
      <c r="B15268" s="186"/>
    </row>
    <row r="15269" spans="2:2" x14ac:dyDescent="0.2">
      <c r="B15269" s="186"/>
    </row>
    <row r="15270" spans="2:2" x14ac:dyDescent="0.2">
      <c r="B15270" s="186"/>
    </row>
    <row r="15271" spans="2:2" x14ac:dyDescent="0.2">
      <c r="B15271" s="186"/>
    </row>
    <row r="15272" spans="2:2" x14ac:dyDescent="0.2">
      <c r="B15272" s="186"/>
    </row>
    <row r="15273" spans="2:2" x14ac:dyDescent="0.2">
      <c r="B15273" s="186"/>
    </row>
    <row r="15274" spans="2:2" x14ac:dyDescent="0.2">
      <c r="B15274" s="186"/>
    </row>
    <row r="15275" spans="2:2" x14ac:dyDescent="0.2">
      <c r="B15275" s="186"/>
    </row>
    <row r="15276" spans="2:2" x14ac:dyDescent="0.2">
      <c r="B15276" s="186"/>
    </row>
    <row r="15277" spans="2:2" x14ac:dyDescent="0.2">
      <c r="B15277" s="186"/>
    </row>
    <row r="15278" spans="2:2" x14ac:dyDescent="0.2">
      <c r="B15278" s="186"/>
    </row>
    <row r="15279" spans="2:2" x14ac:dyDescent="0.2">
      <c r="B15279" s="186"/>
    </row>
    <row r="15280" spans="2:2" x14ac:dyDescent="0.2">
      <c r="B15280" s="186"/>
    </row>
    <row r="15281" spans="2:2" x14ac:dyDescent="0.2">
      <c r="B15281" s="186"/>
    </row>
    <row r="15282" spans="2:2" x14ac:dyDescent="0.2">
      <c r="B15282" s="186"/>
    </row>
    <row r="15283" spans="2:2" x14ac:dyDescent="0.2">
      <c r="B15283" s="186"/>
    </row>
    <row r="15284" spans="2:2" x14ac:dyDescent="0.2">
      <c r="B15284" s="186"/>
    </row>
    <row r="15285" spans="2:2" x14ac:dyDescent="0.2">
      <c r="B15285" s="186"/>
    </row>
    <row r="15286" spans="2:2" x14ac:dyDescent="0.2">
      <c r="B15286" s="186"/>
    </row>
    <row r="15287" spans="2:2" x14ac:dyDescent="0.2">
      <c r="B15287" s="186"/>
    </row>
    <row r="15288" spans="2:2" x14ac:dyDescent="0.2">
      <c r="B15288" s="186"/>
    </row>
    <row r="15289" spans="2:2" x14ac:dyDescent="0.2">
      <c r="B15289" s="186"/>
    </row>
    <row r="15290" spans="2:2" x14ac:dyDescent="0.2">
      <c r="B15290" s="186"/>
    </row>
    <row r="15291" spans="2:2" x14ac:dyDescent="0.2">
      <c r="B15291" s="186"/>
    </row>
    <row r="15292" spans="2:2" x14ac:dyDescent="0.2">
      <c r="B15292" s="186"/>
    </row>
    <row r="15293" spans="2:2" x14ac:dyDescent="0.2">
      <c r="B15293" s="186"/>
    </row>
    <row r="15294" spans="2:2" x14ac:dyDescent="0.2">
      <c r="B15294" s="186"/>
    </row>
    <row r="15295" spans="2:2" x14ac:dyDescent="0.2">
      <c r="B15295" s="186"/>
    </row>
    <row r="15296" spans="2:2" x14ac:dyDescent="0.2">
      <c r="B15296" s="186"/>
    </row>
    <row r="15297" spans="2:2" x14ac:dyDescent="0.2">
      <c r="B15297" s="186"/>
    </row>
    <row r="15298" spans="2:2" x14ac:dyDescent="0.2">
      <c r="B15298" s="186"/>
    </row>
    <row r="15299" spans="2:2" x14ac:dyDescent="0.2">
      <c r="B15299" s="186"/>
    </row>
    <row r="15300" spans="2:2" x14ac:dyDescent="0.2">
      <c r="B15300" s="186"/>
    </row>
    <row r="15301" spans="2:2" x14ac:dyDescent="0.2">
      <c r="B15301" s="186"/>
    </row>
    <row r="15302" spans="2:2" x14ac:dyDescent="0.2">
      <c r="B15302" s="186"/>
    </row>
    <row r="15303" spans="2:2" x14ac:dyDescent="0.2">
      <c r="B15303" s="186"/>
    </row>
    <row r="15304" spans="2:2" x14ac:dyDescent="0.2">
      <c r="B15304" s="186"/>
    </row>
    <row r="15305" spans="2:2" x14ac:dyDescent="0.2">
      <c r="B15305" s="186"/>
    </row>
    <row r="15306" spans="2:2" x14ac:dyDescent="0.2">
      <c r="B15306" s="186"/>
    </row>
    <row r="15307" spans="2:2" x14ac:dyDescent="0.2">
      <c r="B15307" s="186"/>
    </row>
    <row r="15308" spans="2:2" x14ac:dyDescent="0.2">
      <c r="B15308" s="186"/>
    </row>
    <row r="15309" spans="2:2" x14ac:dyDescent="0.2">
      <c r="B15309" s="186"/>
    </row>
    <row r="15310" spans="2:2" x14ac:dyDescent="0.2">
      <c r="B15310" s="186"/>
    </row>
    <row r="15311" spans="2:2" x14ac:dyDescent="0.2">
      <c r="B15311" s="186"/>
    </row>
    <row r="15312" spans="2:2" x14ac:dyDescent="0.2">
      <c r="B15312" s="186"/>
    </row>
    <row r="15313" spans="2:2" x14ac:dyDescent="0.2">
      <c r="B15313" s="186"/>
    </row>
    <row r="15314" spans="2:2" x14ac:dyDescent="0.2">
      <c r="B15314" s="186"/>
    </row>
    <row r="15315" spans="2:2" x14ac:dyDescent="0.2">
      <c r="B15315" s="186"/>
    </row>
    <row r="15316" spans="2:2" x14ac:dyDescent="0.2">
      <c r="B15316" s="186"/>
    </row>
    <row r="15317" spans="2:2" x14ac:dyDescent="0.2">
      <c r="B15317" s="186"/>
    </row>
    <row r="15318" spans="2:2" x14ac:dyDescent="0.2">
      <c r="B15318" s="186"/>
    </row>
    <row r="15319" spans="2:2" x14ac:dyDescent="0.2">
      <c r="B15319" s="186"/>
    </row>
    <row r="15320" spans="2:2" x14ac:dyDescent="0.2">
      <c r="B15320" s="186"/>
    </row>
    <row r="15321" spans="2:2" x14ac:dyDescent="0.2">
      <c r="B15321" s="186"/>
    </row>
    <row r="15322" spans="2:2" x14ac:dyDescent="0.2">
      <c r="B15322" s="186"/>
    </row>
    <row r="15323" spans="2:2" x14ac:dyDescent="0.2">
      <c r="B15323" s="186"/>
    </row>
    <row r="15324" spans="2:2" x14ac:dyDescent="0.2">
      <c r="B15324" s="186"/>
    </row>
    <row r="15325" spans="2:2" x14ac:dyDescent="0.2">
      <c r="B15325" s="186"/>
    </row>
    <row r="15326" spans="2:2" x14ac:dyDescent="0.2">
      <c r="B15326" s="186"/>
    </row>
    <row r="15327" spans="2:2" x14ac:dyDescent="0.2">
      <c r="B15327" s="186"/>
    </row>
    <row r="15328" spans="2:2" x14ac:dyDescent="0.2">
      <c r="B15328" s="186"/>
    </row>
    <row r="15329" spans="2:2" x14ac:dyDescent="0.2">
      <c r="B15329" s="186"/>
    </row>
    <row r="15330" spans="2:2" x14ac:dyDescent="0.2">
      <c r="B15330" s="186"/>
    </row>
    <row r="15331" spans="2:2" x14ac:dyDescent="0.2">
      <c r="B15331" s="186"/>
    </row>
    <row r="15332" spans="2:2" x14ac:dyDescent="0.2">
      <c r="B15332" s="186"/>
    </row>
    <row r="15333" spans="2:2" x14ac:dyDescent="0.2">
      <c r="B15333" s="186"/>
    </row>
    <row r="15334" spans="2:2" x14ac:dyDescent="0.2">
      <c r="B15334" s="186"/>
    </row>
    <row r="15335" spans="2:2" x14ac:dyDescent="0.2">
      <c r="B15335" s="186"/>
    </row>
    <row r="15336" spans="2:2" x14ac:dyDescent="0.2">
      <c r="B15336" s="186"/>
    </row>
    <row r="15337" spans="2:2" x14ac:dyDescent="0.2">
      <c r="B15337" s="186"/>
    </row>
    <row r="15338" spans="2:2" x14ac:dyDescent="0.2">
      <c r="B15338" s="186"/>
    </row>
    <row r="15339" spans="2:2" x14ac:dyDescent="0.2">
      <c r="B15339" s="186"/>
    </row>
    <row r="15340" spans="2:2" x14ac:dyDescent="0.2">
      <c r="B15340" s="186"/>
    </row>
    <row r="15341" spans="2:2" x14ac:dyDescent="0.2">
      <c r="B15341" s="186"/>
    </row>
    <row r="15342" spans="2:2" x14ac:dyDescent="0.2">
      <c r="B15342" s="186"/>
    </row>
    <row r="15343" spans="2:2" x14ac:dyDescent="0.2">
      <c r="B15343" s="186"/>
    </row>
    <row r="15344" spans="2:2" x14ac:dyDescent="0.2">
      <c r="B15344" s="186"/>
    </row>
    <row r="15345" spans="2:2" x14ac:dyDescent="0.2">
      <c r="B15345" s="186"/>
    </row>
    <row r="15346" spans="2:2" x14ac:dyDescent="0.2">
      <c r="B15346" s="186"/>
    </row>
    <row r="15347" spans="2:2" x14ac:dyDescent="0.2">
      <c r="B15347" s="186"/>
    </row>
    <row r="15348" spans="2:2" x14ac:dyDescent="0.2">
      <c r="B15348" s="186"/>
    </row>
    <row r="15349" spans="2:2" x14ac:dyDescent="0.2">
      <c r="B15349" s="186"/>
    </row>
    <row r="15350" spans="2:2" x14ac:dyDescent="0.2">
      <c r="B15350" s="186"/>
    </row>
    <row r="15351" spans="2:2" x14ac:dyDescent="0.2">
      <c r="B15351" s="186"/>
    </row>
    <row r="15352" spans="2:2" x14ac:dyDescent="0.2">
      <c r="B15352" s="186"/>
    </row>
    <row r="15353" spans="2:2" x14ac:dyDescent="0.2">
      <c r="B15353" s="186"/>
    </row>
    <row r="15354" spans="2:2" x14ac:dyDescent="0.2">
      <c r="B15354" s="186"/>
    </row>
    <row r="15355" spans="2:2" x14ac:dyDescent="0.2">
      <c r="B15355" s="186"/>
    </row>
    <row r="15356" spans="2:2" x14ac:dyDescent="0.2">
      <c r="B15356" s="186"/>
    </row>
    <row r="15357" spans="2:2" x14ac:dyDescent="0.2">
      <c r="B15357" s="186"/>
    </row>
    <row r="15358" spans="2:2" x14ac:dyDescent="0.2">
      <c r="B15358" s="186"/>
    </row>
    <row r="15359" spans="2:2" x14ac:dyDescent="0.2">
      <c r="B15359" s="186"/>
    </row>
    <row r="15360" spans="2:2" x14ac:dyDescent="0.2">
      <c r="B15360" s="186"/>
    </row>
    <row r="15361" spans="2:2" x14ac:dyDescent="0.2">
      <c r="B15361" s="186"/>
    </row>
    <row r="15362" spans="2:2" x14ac:dyDescent="0.2">
      <c r="B15362" s="186"/>
    </row>
    <row r="15363" spans="2:2" x14ac:dyDescent="0.2">
      <c r="B15363" s="186"/>
    </row>
    <row r="15364" spans="2:2" x14ac:dyDescent="0.2">
      <c r="B15364" s="186"/>
    </row>
    <row r="15365" spans="2:2" x14ac:dyDescent="0.2">
      <c r="B15365" s="186"/>
    </row>
    <row r="15366" spans="2:2" x14ac:dyDescent="0.2">
      <c r="B15366" s="186"/>
    </row>
    <row r="15367" spans="2:2" x14ac:dyDescent="0.2">
      <c r="B15367" s="186"/>
    </row>
    <row r="15368" spans="2:2" x14ac:dyDescent="0.2">
      <c r="B15368" s="186"/>
    </row>
    <row r="15369" spans="2:2" x14ac:dyDescent="0.2">
      <c r="B15369" s="186"/>
    </row>
    <row r="15370" spans="2:2" x14ac:dyDescent="0.2">
      <c r="B15370" s="186"/>
    </row>
    <row r="15371" spans="2:2" x14ac:dyDescent="0.2">
      <c r="B15371" s="186"/>
    </row>
    <row r="15372" spans="2:2" x14ac:dyDescent="0.2">
      <c r="B15372" s="186"/>
    </row>
    <row r="15373" spans="2:2" x14ac:dyDescent="0.2">
      <c r="B15373" s="186"/>
    </row>
    <row r="15374" spans="2:2" x14ac:dyDescent="0.2">
      <c r="B15374" s="186"/>
    </row>
    <row r="15375" spans="2:2" x14ac:dyDescent="0.2">
      <c r="B15375" s="186"/>
    </row>
    <row r="15376" spans="2:2" x14ac:dyDescent="0.2">
      <c r="B15376" s="186"/>
    </row>
    <row r="15377" spans="2:2" x14ac:dyDescent="0.2">
      <c r="B15377" s="186"/>
    </row>
    <row r="15378" spans="2:2" x14ac:dyDescent="0.2">
      <c r="B15378" s="186"/>
    </row>
    <row r="15379" spans="2:2" x14ac:dyDescent="0.2">
      <c r="B15379" s="186"/>
    </row>
    <row r="15380" spans="2:2" x14ac:dyDescent="0.2">
      <c r="B15380" s="186"/>
    </row>
    <row r="15381" spans="2:2" x14ac:dyDescent="0.2">
      <c r="B15381" s="186"/>
    </row>
    <row r="15382" spans="2:2" x14ac:dyDescent="0.2">
      <c r="B15382" s="186"/>
    </row>
    <row r="15383" spans="2:2" x14ac:dyDescent="0.2">
      <c r="B15383" s="186"/>
    </row>
    <row r="15384" spans="2:2" x14ac:dyDescent="0.2">
      <c r="B15384" s="186"/>
    </row>
    <row r="15385" spans="2:2" x14ac:dyDescent="0.2">
      <c r="B15385" s="186"/>
    </row>
    <row r="15386" spans="2:2" x14ac:dyDescent="0.2">
      <c r="B15386" s="186"/>
    </row>
    <row r="15387" spans="2:2" x14ac:dyDescent="0.2">
      <c r="B15387" s="186"/>
    </row>
    <row r="15388" spans="2:2" x14ac:dyDescent="0.2">
      <c r="B15388" s="186"/>
    </row>
    <row r="15389" spans="2:2" x14ac:dyDescent="0.2">
      <c r="B15389" s="186"/>
    </row>
    <row r="15390" spans="2:2" x14ac:dyDescent="0.2">
      <c r="B15390" s="186"/>
    </row>
    <row r="15391" spans="2:2" x14ac:dyDescent="0.2">
      <c r="B15391" s="186"/>
    </row>
    <row r="15392" spans="2:2" x14ac:dyDescent="0.2">
      <c r="B15392" s="186"/>
    </row>
    <row r="15393" spans="2:2" x14ac:dyDescent="0.2">
      <c r="B15393" s="186"/>
    </row>
    <row r="15394" spans="2:2" x14ac:dyDescent="0.2">
      <c r="B15394" s="186"/>
    </row>
    <row r="15395" spans="2:2" x14ac:dyDescent="0.2">
      <c r="B15395" s="186"/>
    </row>
    <row r="15396" spans="2:2" x14ac:dyDescent="0.2">
      <c r="B15396" s="186"/>
    </row>
    <row r="15397" spans="2:2" x14ac:dyDescent="0.2">
      <c r="B15397" s="186"/>
    </row>
    <row r="15398" spans="2:2" x14ac:dyDescent="0.2">
      <c r="B15398" s="186"/>
    </row>
    <row r="15399" spans="2:2" x14ac:dyDescent="0.2">
      <c r="B15399" s="186"/>
    </row>
    <row r="15400" spans="2:2" x14ac:dyDescent="0.2">
      <c r="B15400" s="186"/>
    </row>
    <row r="15401" spans="2:2" x14ac:dyDescent="0.2">
      <c r="B15401" s="186"/>
    </row>
    <row r="15402" spans="2:2" x14ac:dyDescent="0.2">
      <c r="B15402" s="186"/>
    </row>
    <row r="15403" spans="2:2" x14ac:dyDescent="0.2">
      <c r="B15403" s="186"/>
    </row>
    <row r="15404" spans="2:2" x14ac:dyDescent="0.2">
      <c r="B15404" s="186"/>
    </row>
    <row r="15405" spans="2:2" x14ac:dyDescent="0.2">
      <c r="B15405" s="186"/>
    </row>
    <row r="15406" spans="2:2" x14ac:dyDescent="0.2">
      <c r="B15406" s="186"/>
    </row>
    <row r="15407" spans="2:2" x14ac:dyDescent="0.2">
      <c r="B15407" s="186"/>
    </row>
    <row r="15408" spans="2:2" x14ac:dyDescent="0.2">
      <c r="B15408" s="186"/>
    </row>
    <row r="15409" spans="2:2" x14ac:dyDescent="0.2">
      <c r="B15409" s="186"/>
    </row>
    <row r="15410" spans="2:2" x14ac:dyDescent="0.2">
      <c r="B15410" s="186"/>
    </row>
    <row r="15411" spans="2:2" x14ac:dyDescent="0.2">
      <c r="B15411" s="186"/>
    </row>
    <row r="15412" spans="2:2" x14ac:dyDescent="0.2">
      <c r="B15412" s="186"/>
    </row>
    <row r="15413" spans="2:2" x14ac:dyDescent="0.2">
      <c r="B15413" s="186"/>
    </row>
    <row r="15414" spans="2:2" x14ac:dyDescent="0.2">
      <c r="B15414" s="186"/>
    </row>
    <row r="15415" spans="2:2" x14ac:dyDescent="0.2">
      <c r="B15415" s="186"/>
    </row>
    <row r="15416" spans="2:2" x14ac:dyDescent="0.2">
      <c r="B15416" s="186"/>
    </row>
    <row r="15417" spans="2:2" x14ac:dyDescent="0.2">
      <c r="B15417" s="186"/>
    </row>
    <row r="15418" spans="2:2" x14ac:dyDescent="0.2">
      <c r="B15418" s="186"/>
    </row>
    <row r="15419" spans="2:2" x14ac:dyDescent="0.2">
      <c r="B15419" s="186"/>
    </row>
    <row r="15420" spans="2:2" x14ac:dyDescent="0.2">
      <c r="B15420" s="186"/>
    </row>
    <row r="15421" spans="2:2" x14ac:dyDescent="0.2">
      <c r="B15421" s="186"/>
    </row>
    <row r="15422" spans="2:2" x14ac:dyDescent="0.2">
      <c r="B15422" s="186"/>
    </row>
    <row r="15423" spans="2:2" x14ac:dyDescent="0.2">
      <c r="B15423" s="186"/>
    </row>
    <row r="15424" spans="2:2" x14ac:dyDescent="0.2">
      <c r="B15424" s="186"/>
    </row>
    <row r="15425" spans="2:2" x14ac:dyDescent="0.2">
      <c r="B15425" s="186"/>
    </row>
    <row r="15426" spans="2:2" x14ac:dyDescent="0.2">
      <c r="B15426" s="186"/>
    </row>
    <row r="15427" spans="2:2" x14ac:dyDescent="0.2">
      <c r="B15427" s="186"/>
    </row>
    <row r="15428" spans="2:2" x14ac:dyDescent="0.2">
      <c r="B15428" s="186"/>
    </row>
    <row r="15429" spans="2:2" x14ac:dyDescent="0.2">
      <c r="B15429" s="186"/>
    </row>
    <row r="15430" spans="2:2" x14ac:dyDescent="0.2">
      <c r="B15430" s="186"/>
    </row>
    <row r="15431" spans="2:2" x14ac:dyDescent="0.2">
      <c r="B15431" s="186"/>
    </row>
    <row r="15432" spans="2:2" x14ac:dyDescent="0.2">
      <c r="B15432" s="186"/>
    </row>
    <row r="15433" spans="2:2" x14ac:dyDescent="0.2">
      <c r="B15433" s="186"/>
    </row>
    <row r="15434" spans="2:2" x14ac:dyDescent="0.2">
      <c r="B15434" s="186"/>
    </row>
    <row r="15435" spans="2:2" x14ac:dyDescent="0.2">
      <c r="B15435" s="186"/>
    </row>
    <row r="15436" spans="2:2" x14ac:dyDescent="0.2">
      <c r="B15436" s="186"/>
    </row>
    <row r="15437" spans="2:2" x14ac:dyDescent="0.2">
      <c r="B15437" s="186"/>
    </row>
    <row r="15438" spans="2:2" x14ac:dyDescent="0.2">
      <c r="B15438" s="186"/>
    </row>
    <row r="15439" spans="2:2" x14ac:dyDescent="0.2">
      <c r="B15439" s="186"/>
    </row>
    <row r="15440" spans="2:2" x14ac:dyDescent="0.2">
      <c r="B15440" s="186"/>
    </row>
    <row r="15441" spans="2:2" x14ac:dyDescent="0.2">
      <c r="B15441" s="186"/>
    </row>
    <row r="15442" spans="2:2" x14ac:dyDescent="0.2">
      <c r="B15442" s="186"/>
    </row>
    <row r="15443" spans="2:2" x14ac:dyDescent="0.2">
      <c r="B15443" s="186"/>
    </row>
    <row r="15444" spans="2:2" x14ac:dyDescent="0.2">
      <c r="B15444" s="186"/>
    </row>
    <row r="15445" spans="2:2" x14ac:dyDescent="0.2">
      <c r="B15445" s="186"/>
    </row>
    <row r="15446" spans="2:2" x14ac:dyDescent="0.2">
      <c r="B15446" s="186"/>
    </row>
    <row r="15447" spans="2:2" x14ac:dyDescent="0.2">
      <c r="B15447" s="186"/>
    </row>
    <row r="15448" spans="2:2" x14ac:dyDescent="0.2">
      <c r="B15448" s="186"/>
    </row>
    <row r="15449" spans="2:2" x14ac:dyDescent="0.2">
      <c r="B15449" s="186"/>
    </row>
    <row r="15450" spans="2:2" x14ac:dyDescent="0.2">
      <c r="B15450" s="186"/>
    </row>
    <row r="15451" spans="2:2" x14ac:dyDescent="0.2">
      <c r="B15451" s="186"/>
    </row>
    <row r="15452" spans="2:2" x14ac:dyDescent="0.2">
      <c r="B15452" s="186"/>
    </row>
    <row r="15453" spans="2:2" x14ac:dyDescent="0.2">
      <c r="B15453" s="186"/>
    </row>
    <row r="15454" spans="2:2" x14ac:dyDescent="0.2">
      <c r="B15454" s="186"/>
    </row>
    <row r="15455" spans="2:2" x14ac:dyDescent="0.2">
      <c r="B15455" s="186"/>
    </row>
    <row r="15456" spans="2:2" x14ac:dyDescent="0.2">
      <c r="B15456" s="186"/>
    </row>
    <row r="15457" spans="2:2" x14ac:dyDescent="0.2">
      <c r="B15457" s="186"/>
    </row>
    <row r="15458" spans="2:2" x14ac:dyDescent="0.2">
      <c r="B15458" s="186"/>
    </row>
    <row r="15459" spans="2:2" x14ac:dyDescent="0.2">
      <c r="B15459" s="186"/>
    </row>
    <row r="15460" spans="2:2" x14ac:dyDescent="0.2">
      <c r="B15460" s="186"/>
    </row>
    <row r="15461" spans="2:2" x14ac:dyDescent="0.2">
      <c r="B15461" s="186"/>
    </row>
    <row r="15462" spans="2:2" x14ac:dyDescent="0.2">
      <c r="B15462" s="186"/>
    </row>
    <row r="15463" spans="2:2" x14ac:dyDescent="0.2">
      <c r="B15463" s="186"/>
    </row>
    <row r="15464" spans="2:2" x14ac:dyDescent="0.2">
      <c r="B15464" s="186"/>
    </row>
    <row r="15465" spans="2:2" x14ac:dyDescent="0.2">
      <c r="B15465" s="186"/>
    </row>
    <row r="15466" spans="2:2" x14ac:dyDescent="0.2">
      <c r="B15466" s="186"/>
    </row>
    <row r="15467" spans="2:2" x14ac:dyDescent="0.2">
      <c r="B15467" s="186"/>
    </row>
    <row r="15468" spans="2:2" x14ac:dyDescent="0.2">
      <c r="B15468" s="186"/>
    </row>
    <row r="15469" spans="2:2" x14ac:dyDescent="0.2">
      <c r="B15469" s="186"/>
    </row>
    <row r="15470" spans="2:2" x14ac:dyDescent="0.2">
      <c r="B15470" s="186"/>
    </row>
    <row r="15471" spans="2:2" x14ac:dyDescent="0.2">
      <c r="B15471" s="186"/>
    </row>
    <row r="15472" spans="2:2" x14ac:dyDescent="0.2">
      <c r="B15472" s="186"/>
    </row>
    <row r="15473" spans="2:2" x14ac:dyDescent="0.2">
      <c r="B15473" s="186"/>
    </row>
    <row r="15474" spans="2:2" x14ac:dyDescent="0.2">
      <c r="B15474" s="186"/>
    </row>
    <row r="15475" spans="2:2" x14ac:dyDescent="0.2">
      <c r="B15475" s="186"/>
    </row>
    <row r="15476" spans="2:2" x14ac:dyDescent="0.2">
      <c r="B15476" s="186"/>
    </row>
    <row r="15477" spans="2:2" x14ac:dyDescent="0.2">
      <c r="B15477" s="186"/>
    </row>
    <row r="15478" spans="2:2" x14ac:dyDescent="0.2">
      <c r="B15478" s="186"/>
    </row>
    <row r="15479" spans="2:2" x14ac:dyDescent="0.2">
      <c r="B15479" s="186"/>
    </row>
    <row r="15480" spans="2:2" x14ac:dyDescent="0.2">
      <c r="B15480" s="186"/>
    </row>
    <row r="15481" spans="2:2" x14ac:dyDescent="0.2">
      <c r="B15481" s="186"/>
    </row>
    <row r="15482" spans="2:2" x14ac:dyDescent="0.2">
      <c r="B15482" s="186"/>
    </row>
    <row r="15483" spans="2:2" x14ac:dyDescent="0.2">
      <c r="B15483" s="186"/>
    </row>
    <row r="15484" spans="2:2" x14ac:dyDescent="0.2">
      <c r="B15484" s="186"/>
    </row>
    <row r="15485" spans="2:2" x14ac:dyDescent="0.2">
      <c r="B15485" s="186"/>
    </row>
    <row r="15486" spans="2:2" x14ac:dyDescent="0.2">
      <c r="B15486" s="186"/>
    </row>
    <row r="15487" spans="2:2" x14ac:dyDescent="0.2">
      <c r="B15487" s="186"/>
    </row>
    <row r="15488" spans="2:2" x14ac:dyDescent="0.2">
      <c r="B15488" s="186"/>
    </row>
    <row r="15489" spans="2:2" x14ac:dyDescent="0.2">
      <c r="B15489" s="186"/>
    </row>
    <row r="15490" spans="2:2" x14ac:dyDescent="0.2">
      <c r="B15490" s="186"/>
    </row>
    <row r="15491" spans="2:2" x14ac:dyDescent="0.2">
      <c r="B15491" s="186"/>
    </row>
    <row r="15492" spans="2:2" x14ac:dyDescent="0.2">
      <c r="B15492" s="186"/>
    </row>
    <row r="15493" spans="2:2" x14ac:dyDescent="0.2">
      <c r="B15493" s="186"/>
    </row>
    <row r="15494" spans="2:2" x14ac:dyDescent="0.2">
      <c r="B15494" s="186"/>
    </row>
    <row r="15495" spans="2:2" x14ac:dyDescent="0.2">
      <c r="B15495" s="186"/>
    </row>
    <row r="15496" spans="2:2" x14ac:dyDescent="0.2">
      <c r="B15496" s="186"/>
    </row>
    <row r="15497" spans="2:2" x14ac:dyDescent="0.2">
      <c r="B15497" s="186"/>
    </row>
    <row r="15498" spans="2:2" x14ac:dyDescent="0.2">
      <c r="B15498" s="186"/>
    </row>
    <row r="15499" spans="2:2" x14ac:dyDescent="0.2">
      <c r="B15499" s="186"/>
    </row>
    <row r="15500" spans="2:2" x14ac:dyDescent="0.2">
      <c r="B15500" s="186"/>
    </row>
    <row r="15501" spans="2:2" x14ac:dyDescent="0.2">
      <c r="B15501" s="186"/>
    </row>
    <row r="15502" spans="2:2" x14ac:dyDescent="0.2">
      <c r="B15502" s="186"/>
    </row>
    <row r="15503" spans="2:2" x14ac:dyDescent="0.2">
      <c r="B15503" s="186"/>
    </row>
    <row r="15504" spans="2:2" x14ac:dyDescent="0.2">
      <c r="B15504" s="186"/>
    </row>
    <row r="15505" spans="2:2" x14ac:dyDescent="0.2">
      <c r="B15505" s="186"/>
    </row>
    <row r="15506" spans="2:2" x14ac:dyDescent="0.2">
      <c r="B15506" s="186"/>
    </row>
    <row r="15507" spans="2:2" x14ac:dyDescent="0.2">
      <c r="B15507" s="186"/>
    </row>
    <row r="15508" spans="2:2" x14ac:dyDescent="0.2">
      <c r="B15508" s="186"/>
    </row>
    <row r="15509" spans="2:2" x14ac:dyDescent="0.2">
      <c r="B15509" s="186"/>
    </row>
    <row r="15510" spans="2:2" x14ac:dyDescent="0.2">
      <c r="B15510" s="186"/>
    </row>
    <row r="15511" spans="2:2" x14ac:dyDescent="0.2">
      <c r="B15511" s="186"/>
    </row>
    <row r="15512" spans="2:2" x14ac:dyDescent="0.2">
      <c r="B15512" s="186"/>
    </row>
    <row r="15513" spans="2:2" x14ac:dyDescent="0.2">
      <c r="B15513" s="186"/>
    </row>
    <row r="15514" spans="2:2" x14ac:dyDescent="0.2">
      <c r="B15514" s="186"/>
    </row>
    <row r="15515" spans="2:2" x14ac:dyDescent="0.2">
      <c r="B15515" s="186"/>
    </row>
    <row r="15516" spans="2:2" x14ac:dyDescent="0.2">
      <c r="B15516" s="186"/>
    </row>
    <row r="15517" spans="2:2" x14ac:dyDescent="0.2">
      <c r="B15517" s="186"/>
    </row>
    <row r="15518" spans="2:2" x14ac:dyDescent="0.2">
      <c r="B15518" s="186"/>
    </row>
    <row r="15519" spans="2:2" x14ac:dyDescent="0.2">
      <c r="B15519" s="186"/>
    </row>
    <row r="15520" spans="2:2" x14ac:dyDescent="0.2">
      <c r="B15520" s="186"/>
    </row>
    <row r="15521" spans="2:2" x14ac:dyDescent="0.2">
      <c r="B15521" s="186"/>
    </row>
    <row r="15522" spans="2:2" x14ac:dyDescent="0.2">
      <c r="B15522" s="186"/>
    </row>
    <row r="15523" spans="2:2" x14ac:dyDescent="0.2">
      <c r="B15523" s="186"/>
    </row>
    <row r="15524" spans="2:2" x14ac:dyDescent="0.2">
      <c r="B15524" s="186"/>
    </row>
    <row r="15525" spans="2:2" x14ac:dyDescent="0.2">
      <c r="B15525" s="186"/>
    </row>
    <row r="15526" spans="2:2" x14ac:dyDescent="0.2">
      <c r="B15526" s="186"/>
    </row>
    <row r="15527" spans="2:2" x14ac:dyDescent="0.2">
      <c r="B15527" s="186"/>
    </row>
    <row r="15528" spans="2:2" x14ac:dyDescent="0.2">
      <c r="B15528" s="186"/>
    </row>
    <row r="15529" spans="2:2" x14ac:dyDescent="0.2">
      <c r="B15529" s="186"/>
    </row>
    <row r="15530" spans="2:2" x14ac:dyDescent="0.2">
      <c r="B15530" s="186"/>
    </row>
    <row r="15531" spans="2:2" x14ac:dyDescent="0.2">
      <c r="B15531" s="186"/>
    </row>
    <row r="15532" spans="2:2" x14ac:dyDescent="0.2">
      <c r="B15532" s="186"/>
    </row>
    <row r="15533" spans="2:2" x14ac:dyDescent="0.2">
      <c r="B15533" s="186"/>
    </row>
    <row r="15534" spans="2:2" x14ac:dyDescent="0.2">
      <c r="B15534" s="186"/>
    </row>
    <row r="15535" spans="2:2" x14ac:dyDescent="0.2">
      <c r="B15535" s="186"/>
    </row>
    <row r="15536" spans="2:2" x14ac:dyDescent="0.2">
      <c r="B15536" s="186"/>
    </row>
    <row r="15537" spans="2:2" x14ac:dyDescent="0.2">
      <c r="B15537" s="186"/>
    </row>
    <row r="15538" spans="2:2" x14ac:dyDescent="0.2">
      <c r="B15538" s="186"/>
    </row>
    <row r="15539" spans="2:2" x14ac:dyDescent="0.2">
      <c r="B15539" s="186"/>
    </row>
    <row r="15540" spans="2:2" x14ac:dyDescent="0.2">
      <c r="B15540" s="186"/>
    </row>
    <row r="15541" spans="2:2" x14ac:dyDescent="0.2">
      <c r="B15541" s="186"/>
    </row>
    <row r="15542" spans="2:2" x14ac:dyDescent="0.2">
      <c r="B15542" s="186"/>
    </row>
    <row r="15543" spans="2:2" x14ac:dyDescent="0.2">
      <c r="B15543" s="186"/>
    </row>
    <row r="15544" spans="2:2" x14ac:dyDescent="0.2">
      <c r="B15544" s="186"/>
    </row>
    <row r="15545" spans="2:2" x14ac:dyDescent="0.2">
      <c r="B15545" s="186"/>
    </row>
    <row r="15546" spans="2:2" x14ac:dyDescent="0.2">
      <c r="B15546" s="186"/>
    </row>
    <row r="15547" spans="2:2" x14ac:dyDescent="0.2">
      <c r="B15547" s="186"/>
    </row>
    <row r="15548" spans="2:2" x14ac:dyDescent="0.2">
      <c r="B15548" s="186"/>
    </row>
    <row r="15549" spans="2:2" x14ac:dyDescent="0.2">
      <c r="B15549" s="186"/>
    </row>
    <row r="15550" spans="2:2" x14ac:dyDescent="0.2">
      <c r="B15550" s="186"/>
    </row>
    <row r="15551" spans="2:2" x14ac:dyDescent="0.2">
      <c r="B15551" s="186"/>
    </row>
    <row r="15552" spans="2:2" x14ac:dyDescent="0.2">
      <c r="B15552" s="186"/>
    </row>
    <row r="15553" spans="2:2" x14ac:dyDescent="0.2">
      <c r="B15553" s="186"/>
    </row>
    <row r="15554" spans="2:2" x14ac:dyDescent="0.2">
      <c r="B15554" s="186"/>
    </row>
    <row r="15555" spans="2:2" x14ac:dyDescent="0.2">
      <c r="B15555" s="186"/>
    </row>
    <row r="15556" spans="2:2" x14ac:dyDescent="0.2">
      <c r="B15556" s="186"/>
    </row>
    <row r="15557" spans="2:2" x14ac:dyDescent="0.2">
      <c r="B15557" s="186"/>
    </row>
    <row r="15558" spans="2:2" x14ac:dyDescent="0.2">
      <c r="B15558" s="186"/>
    </row>
    <row r="15559" spans="2:2" x14ac:dyDescent="0.2">
      <c r="B15559" s="186"/>
    </row>
    <row r="15560" spans="2:2" x14ac:dyDescent="0.2">
      <c r="B15560" s="186"/>
    </row>
    <row r="15561" spans="2:2" x14ac:dyDescent="0.2">
      <c r="B15561" s="186"/>
    </row>
    <row r="15562" spans="2:2" x14ac:dyDescent="0.2">
      <c r="B15562" s="186"/>
    </row>
    <row r="15563" spans="2:2" x14ac:dyDescent="0.2">
      <c r="B15563" s="186"/>
    </row>
    <row r="15564" spans="2:2" x14ac:dyDescent="0.2">
      <c r="B15564" s="186"/>
    </row>
    <row r="15565" spans="2:2" x14ac:dyDescent="0.2">
      <c r="B15565" s="186"/>
    </row>
    <row r="15566" spans="2:2" x14ac:dyDescent="0.2">
      <c r="B15566" s="186"/>
    </row>
    <row r="15567" spans="2:2" x14ac:dyDescent="0.2">
      <c r="B15567" s="186"/>
    </row>
    <row r="15568" spans="2:2" x14ac:dyDescent="0.2">
      <c r="B15568" s="186"/>
    </row>
    <row r="15569" spans="2:2" x14ac:dyDescent="0.2">
      <c r="B15569" s="186"/>
    </row>
    <row r="15570" spans="2:2" x14ac:dyDescent="0.2">
      <c r="B15570" s="186"/>
    </row>
    <row r="15571" spans="2:2" x14ac:dyDescent="0.2">
      <c r="B15571" s="186"/>
    </row>
    <row r="15572" spans="2:2" x14ac:dyDescent="0.2">
      <c r="B15572" s="186"/>
    </row>
    <row r="15573" spans="2:2" x14ac:dyDescent="0.2">
      <c r="B15573" s="186"/>
    </row>
    <row r="15574" spans="2:2" x14ac:dyDescent="0.2">
      <c r="B15574" s="186"/>
    </row>
    <row r="15575" spans="2:2" x14ac:dyDescent="0.2">
      <c r="B15575" s="186"/>
    </row>
    <row r="15576" spans="2:2" x14ac:dyDescent="0.2">
      <c r="B15576" s="186"/>
    </row>
    <row r="15577" spans="2:2" x14ac:dyDescent="0.2">
      <c r="B15577" s="186"/>
    </row>
    <row r="15578" spans="2:2" x14ac:dyDescent="0.2">
      <c r="B15578" s="186"/>
    </row>
    <row r="15579" spans="2:2" x14ac:dyDescent="0.2">
      <c r="B15579" s="186"/>
    </row>
    <row r="15580" spans="2:2" x14ac:dyDescent="0.2">
      <c r="B15580" s="186"/>
    </row>
    <row r="15581" spans="2:2" x14ac:dyDescent="0.2">
      <c r="B15581" s="186"/>
    </row>
    <row r="15582" spans="2:2" x14ac:dyDescent="0.2">
      <c r="B15582" s="186"/>
    </row>
    <row r="15583" spans="2:2" x14ac:dyDescent="0.2">
      <c r="B15583" s="186"/>
    </row>
    <row r="15584" spans="2:2" x14ac:dyDescent="0.2">
      <c r="B15584" s="186"/>
    </row>
    <row r="15585" spans="2:2" x14ac:dyDescent="0.2">
      <c r="B15585" s="186"/>
    </row>
    <row r="15586" spans="2:2" x14ac:dyDescent="0.2">
      <c r="B15586" s="186"/>
    </row>
    <row r="15587" spans="2:2" x14ac:dyDescent="0.2">
      <c r="B15587" s="186"/>
    </row>
    <row r="15588" spans="2:2" x14ac:dyDescent="0.2">
      <c r="B15588" s="186"/>
    </row>
    <row r="15589" spans="2:2" x14ac:dyDescent="0.2">
      <c r="B15589" s="186"/>
    </row>
    <row r="15590" spans="2:2" x14ac:dyDescent="0.2">
      <c r="B15590" s="186"/>
    </row>
    <row r="15591" spans="2:2" x14ac:dyDescent="0.2">
      <c r="B15591" s="186"/>
    </row>
    <row r="15592" spans="2:2" x14ac:dyDescent="0.2">
      <c r="B15592" s="186"/>
    </row>
    <row r="15593" spans="2:2" x14ac:dyDescent="0.2">
      <c r="B15593" s="186"/>
    </row>
    <row r="15594" spans="2:2" x14ac:dyDescent="0.2">
      <c r="B15594" s="186"/>
    </row>
    <row r="15595" spans="2:2" x14ac:dyDescent="0.2">
      <c r="B15595" s="186"/>
    </row>
    <row r="15596" spans="2:2" x14ac:dyDescent="0.2">
      <c r="B15596" s="186"/>
    </row>
    <row r="15597" spans="2:2" x14ac:dyDescent="0.2">
      <c r="B15597" s="186"/>
    </row>
    <row r="15598" spans="2:2" x14ac:dyDescent="0.2">
      <c r="B15598" s="186"/>
    </row>
    <row r="15599" spans="2:2" x14ac:dyDescent="0.2">
      <c r="B15599" s="186"/>
    </row>
    <row r="15600" spans="2:2" x14ac:dyDescent="0.2">
      <c r="B15600" s="186"/>
    </row>
    <row r="15601" spans="2:2" x14ac:dyDescent="0.2">
      <c r="B15601" s="186"/>
    </row>
    <row r="15602" spans="2:2" x14ac:dyDescent="0.2">
      <c r="B15602" s="186"/>
    </row>
    <row r="15603" spans="2:2" x14ac:dyDescent="0.2">
      <c r="B15603" s="186"/>
    </row>
    <row r="15604" spans="2:2" x14ac:dyDescent="0.2">
      <c r="B15604" s="186"/>
    </row>
    <row r="15605" spans="2:2" x14ac:dyDescent="0.2">
      <c r="B15605" s="186"/>
    </row>
    <row r="15606" spans="2:2" x14ac:dyDescent="0.2">
      <c r="B15606" s="186"/>
    </row>
    <row r="15607" spans="2:2" x14ac:dyDescent="0.2">
      <c r="B15607" s="186"/>
    </row>
    <row r="15608" spans="2:2" x14ac:dyDescent="0.2">
      <c r="B15608" s="186"/>
    </row>
    <row r="15609" spans="2:2" x14ac:dyDescent="0.2">
      <c r="B15609" s="186"/>
    </row>
    <row r="15610" spans="2:2" x14ac:dyDescent="0.2">
      <c r="B15610" s="186"/>
    </row>
    <row r="15611" spans="2:2" x14ac:dyDescent="0.2">
      <c r="B15611" s="186"/>
    </row>
    <row r="15612" spans="2:2" x14ac:dyDescent="0.2">
      <c r="B15612" s="186"/>
    </row>
    <row r="15613" spans="2:2" x14ac:dyDescent="0.2">
      <c r="B15613" s="186"/>
    </row>
    <row r="15614" spans="2:2" x14ac:dyDescent="0.2">
      <c r="B15614" s="186"/>
    </row>
    <row r="15615" spans="2:2" x14ac:dyDescent="0.2">
      <c r="B15615" s="186"/>
    </row>
    <row r="15616" spans="2:2" x14ac:dyDescent="0.2">
      <c r="B15616" s="186"/>
    </row>
    <row r="15617" spans="2:2" x14ac:dyDescent="0.2">
      <c r="B15617" s="186"/>
    </row>
    <row r="15618" spans="2:2" x14ac:dyDescent="0.2">
      <c r="B15618" s="186"/>
    </row>
    <row r="15619" spans="2:2" x14ac:dyDescent="0.2">
      <c r="B15619" s="186"/>
    </row>
    <row r="15620" spans="2:2" x14ac:dyDescent="0.2">
      <c r="B15620" s="186"/>
    </row>
    <row r="15621" spans="2:2" x14ac:dyDescent="0.2">
      <c r="B15621" s="186"/>
    </row>
    <row r="15622" spans="2:2" x14ac:dyDescent="0.2">
      <c r="B15622" s="186"/>
    </row>
    <row r="15623" spans="2:2" x14ac:dyDescent="0.2">
      <c r="B15623" s="186"/>
    </row>
    <row r="15624" spans="2:2" x14ac:dyDescent="0.2">
      <c r="B15624" s="186"/>
    </row>
    <row r="15625" spans="2:2" x14ac:dyDescent="0.2">
      <c r="B15625" s="186"/>
    </row>
    <row r="15626" spans="2:2" x14ac:dyDescent="0.2">
      <c r="B15626" s="186"/>
    </row>
    <row r="15627" spans="2:2" x14ac:dyDescent="0.2">
      <c r="B15627" s="186"/>
    </row>
    <row r="15628" spans="2:2" x14ac:dyDescent="0.2">
      <c r="B15628" s="186"/>
    </row>
    <row r="15629" spans="2:2" x14ac:dyDescent="0.2">
      <c r="B15629" s="186"/>
    </row>
    <row r="15630" spans="2:2" x14ac:dyDescent="0.2">
      <c r="B15630" s="186"/>
    </row>
    <row r="15631" spans="2:2" x14ac:dyDescent="0.2">
      <c r="B15631" s="186"/>
    </row>
    <row r="15632" spans="2:2" x14ac:dyDescent="0.2">
      <c r="B15632" s="186"/>
    </row>
    <row r="15633" spans="2:2" x14ac:dyDescent="0.2">
      <c r="B15633" s="186"/>
    </row>
    <row r="15634" spans="2:2" x14ac:dyDescent="0.2">
      <c r="B15634" s="186"/>
    </row>
    <row r="15635" spans="2:2" x14ac:dyDescent="0.2">
      <c r="B15635" s="186"/>
    </row>
    <row r="15636" spans="2:2" x14ac:dyDescent="0.2">
      <c r="B15636" s="186"/>
    </row>
    <row r="15637" spans="2:2" x14ac:dyDescent="0.2">
      <c r="B15637" s="186"/>
    </row>
    <row r="15638" spans="2:2" x14ac:dyDescent="0.2">
      <c r="B15638" s="186"/>
    </row>
    <row r="15639" spans="2:2" x14ac:dyDescent="0.2">
      <c r="B15639" s="186"/>
    </row>
    <row r="15640" spans="2:2" x14ac:dyDescent="0.2">
      <c r="B15640" s="186"/>
    </row>
    <row r="15641" spans="2:2" x14ac:dyDescent="0.2">
      <c r="B15641" s="186"/>
    </row>
    <row r="15642" spans="2:2" x14ac:dyDescent="0.2">
      <c r="B15642" s="186"/>
    </row>
    <row r="15643" spans="2:2" x14ac:dyDescent="0.2">
      <c r="B15643" s="186"/>
    </row>
    <row r="15644" spans="2:2" x14ac:dyDescent="0.2">
      <c r="B15644" s="186"/>
    </row>
    <row r="15645" spans="2:2" x14ac:dyDescent="0.2">
      <c r="B15645" s="186"/>
    </row>
    <row r="15646" spans="2:2" x14ac:dyDescent="0.2">
      <c r="B15646" s="186"/>
    </row>
    <row r="15647" spans="2:2" x14ac:dyDescent="0.2">
      <c r="B15647" s="186"/>
    </row>
    <row r="15648" spans="2:2" x14ac:dyDescent="0.2">
      <c r="B15648" s="186"/>
    </row>
    <row r="15649" spans="2:2" x14ac:dyDescent="0.2">
      <c r="B15649" s="186"/>
    </row>
    <row r="15650" spans="2:2" x14ac:dyDescent="0.2">
      <c r="B15650" s="186"/>
    </row>
    <row r="15651" spans="2:2" x14ac:dyDescent="0.2">
      <c r="B15651" s="186"/>
    </row>
    <row r="15652" spans="2:2" x14ac:dyDescent="0.2">
      <c r="B15652" s="186"/>
    </row>
    <row r="15653" spans="2:2" x14ac:dyDescent="0.2">
      <c r="B15653" s="186"/>
    </row>
    <row r="15654" spans="2:2" x14ac:dyDescent="0.2">
      <c r="B15654" s="186"/>
    </row>
    <row r="15655" spans="2:2" x14ac:dyDescent="0.2">
      <c r="B15655" s="186"/>
    </row>
    <row r="15656" spans="2:2" x14ac:dyDescent="0.2">
      <c r="B15656" s="186"/>
    </row>
    <row r="15657" spans="2:2" x14ac:dyDescent="0.2">
      <c r="B15657" s="186"/>
    </row>
    <row r="15658" spans="2:2" x14ac:dyDescent="0.2">
      <c r="B15658" s="186"/>
    </row>
    <row r="15659" spans="2:2" x14ac:dyDescent="0.2">
      <c r="B15659" s="186"/>
    </row>
    <row r="15660" spans="2:2" x14ac:dyDescent="0.2">
      <c r="B15660" s="186"/>
    </row>
    <row r="15661" spans="2:2" x14ac:dyDescent="0.2">
      <c r="B15661" s="186"/>
    </row>
    <row r="15662" spans="2:2" x14ac:dyDescent="0.2">
      <c r="B15662" s="186"/>
    </row>
    <row r="15663" spans="2:2" x14ac:dyDescent="0.2">
      <c r="B15663" s="186"/>
    </row>
    <row r="15664" spans="2:2" x14ac:dyDescent="0.2">
      <c r="B15664" s="186"/>
    </row>
    <row r="15665" spans="2:2" x14ac:dyDescent="0.2">
      <c r="B15665" s="186"/>
    </row>
    <row r="15666" spans="2:2" x14ac:dyDescent="0.2">
      <c r="B15666" s="186"/>
    </row>
    <row r="15667" spans="2:2" x14ac:dyDescent="0.2">
      <c r="B15667" s="186"/>
    </row>
    <row r="15668" spans="2:2" x14ac:dyDescent="0.2">
      <c r="B15668" s="186"/>
    </row>
    <row r="15669" spans="2:2" x14ac:dyDescent="0.2">
      <c r="B15669" s="186"/>
    </row>
    <row r="15670" spans="2:2" x14ac:dyDescent="0.2">
      <c r="B15670" s="186"/>
    </row>
    <row r="15671" spans="2:2" x14ac:dyDescent="0.2">
      <c r="B15671" s="186"/>
    </row>
    <row r="15672" spans="2:2" x14ac:dyDescent="0.2">
      <c r="B15672" s="186"/>
    </row>
    <row r="15673" spans="2:2" x14ac:dyDescent="0.2">
      <c r="B15673" s="186"/>
    </row>
    <row r="15674" spans="2:2" x14ac:dyDescent="0.2">
      <c r="B15674" s="186"/>
    </row>
    <row r="15675" spans="2:2" x14ac:dyDescent="0.2">
      <c r="B15675" s="186"/>
    </row>
    <row r="15676" spans="2:2" x14ac:dyDescent="0.2">
      <c r="B15676" s="186"/>
    </row>
    <row r="15677" spans="2:2" x14ac:dyDescent="0.2">
      <c r="B15677" s="186"/>
    </row>
    <row r="15678" spans="2:2" x14ac:dyDescent="0.2">
      <c r="B15678" s="186"/>
    </row>
    <row r="15679" spans="2:2" x14ac:dyDescent="0.2">
      <c r="B15679" s="186"/>
    </row>
    <row r="15680" spans="2:2" x14ac:dyDescent="0.2">
      <c r="B15680" s="186"/>
    </row>
    <row r="15681" spans="2:2" x14ac:dyDescent="0.2">
      <c r="B15681" s="186"/>
    </row>
    <row r="15682" spans="2:2" x14ac:dyDescent="0.2">
      <c r="B15682" s="186"/>
    </row>
    <row r="15683" spans="2:2" x14ac:dyDescent="0.2">
      <c r="B15683" s="186"/>
    </row>
    <row r="15684" spans="2:2" x14ac:dyDescent="0.2">
      <c r="B15684" s="186"/>
    </row>
    <row r="15685" spans="2:2" x14ac:dyDescent="0.2">
      <c r="B15685" s="186"/>
    </row>
    <row r="15686" spans="2:2" x14ac:dyDescent="0.2">
      <c r="B15686" s="186"/>
    </row>
    <row r="15687" spans="2:2" x14ac:dyDescent="0.2">
      <c r="B15687" s="186"/>
    </row>
    <row r="15688" spans="2:2" x14ac:dyDescent="0.2">
      <c r="B15688" s="186"/>
    </row>
    <row r="15689" spans="2:2" x14ac:dyDescent="0.2">
      <c r="B15689" s="186"/>
    </row>
    <row r="15690" spans="2:2" x14ac:dyDescent="0.2">
      <c r="B15690" s="186"/>
    </row>
    <row r="15691" spans="2:2" x14ac:dyDescent="0.2">
      <c r="B15691" s="186"/>
    </row>
    <row r="15692" spans="2:2" x14ac:dyDescent="0.2">
      <c r="B15692" s="186"/>
    </row>
    <row r="15693" spans="2:2" x14ac:dyDescent="0.2">
      <c r="B15693" s="186"/>
    </row>
    <row r="15694" spans="2:2" x14ac:dyDescent="0.2">
      <c r="B15694" s="186"/>
    </row>
    <row r="15695" spans="2:2" x14ac:dyDescent="0.2">
      <c r="B15695" s="186"/>
    </row>
    <row r="15696" spans="2:2" x14ac:dyDescent="0.2">
      <c r="B15696" s="186"/>
    </row>
    <row r="15697" spans="2:2" x14ac:dyDescent="0.2">
      <c r="B15697" s="186"/>
    </row>
    <row r="15698" spans="2:2" x14ac:dyDescent="0.2">
      <c r="B15698" s="186"/>
    </row>
    <row r="15699" spans="2:2" x14ac:dyDescent="0.2">
      <c r="B15699" s="186"/>
    </row>
    <row r="15700" spans="2:2" x14ac:dyDescent="0.2">
      <c r="B15700" s="186"/>
    </row>
    <row r="15701" spans="2:2" x14ac:dyDescent="0.2">
      <c r="B15701" s="186"/>
    </row>
    <row r="15702" spans="2:2" x14ac:dyDescent="0.2">
      <c r="B15702" s="186"/>
    </row>
    <row r="15703" spans="2:2" x14ac:dyDescent="0.2">
      <c r="B15703" s="186"/>
    </row>
    <row r="15704" spans="2:2" x14ac:dyDescent="0.2">
      <c r="B15704" s="186"/>
    </row>
    <row r="15705" spans="2:2" x14ac:dyDescent="0.2">
      <c r="B15705" s="186"/>
    </row>
    <row r="15706" spans="2:2" x14ac:dyDescent="0.2">
      <c r="B15706" s="186"/>
    </row>
    <row r="15707" spans="2:2" x14ac:dyDescent="0.2">
      <c r="B15707" s="186"/>
    </row>
    <row r="15708" spans="2:2" x14ac:dyDescent="0.2">
      <c r="B15708" s="186"/>
    </row>
    <row r="15709" spans="2:2" x14ac:dyDescent="0.2">
      <c r="B15709" s="186"/>
    </row>
    <row r="15710" spans="2:2" x14ac:dyDescent="0.2">
      <c r="B15710" s="186"/>
    </row>
    <row r="15711" spans="2:2" x14ac:dyDescent="0.2">
      <c r="B15711" s="186"/>
    </row>
    <row r="15712" spans="2:2" x14ac:dyDescent="0.2">
      <c r="B15712" s="186"/>
    </row>
    <row r="15713" spans="2:2" x14ac:dyDescent="0.2">
      <c r="B15713" s="186"/>
    </row>
    <row r="15714" spans="2:2" x14ac:dyDescent="0.2">
      <c r="B15714" s="186"/>
    </row>
    <row r="15715" spans="2:2" x14ac:dyDescent="0.2">
      <c r="B15715" s="186"/>
    </row>
    <row r="15716" spans="2:2" x14ac:dyDescent="0.2">
      <c r="B15716" s="186"/>
    </row>
    <row r="15717" spans="2:2" x14ac:dyDescent="0.2">
      <c r="B15717" s="186"/>
    </row>
    <row r="15718" spans="2:2" x14ac:dyDescent="0.2">
      <c r="B15718" s="186"/>
    </row>
    <row r="15719" spans="2:2" x14ac:dyDescent="0.2">
      <c r="B15719" s="186"/>
    </row>
    <row r="15720" spans="2:2" x14ac:dyDescent="0.2">
      <c r="B15720" s="186"/>
    </row>
    <row r="15721" spans="2:2" x14ac:dyDescent="0.2">
      <c r="B15721" s="186"/>
    </row>
    <row r="15722" spans="2:2" x14ac:dyDescent="0.2">
      <c r="B15722" s="186"/>
    </row>
    <row r="15723" spans="2:2" x14ac:dyDescent="0.2">
      <c r="B15723" s="186"/>
    </row>
    <row r="15724" spans="2:2" x14ac:dyDescent="0.2">
      <c r="B15724" s="186"/>
    </row>
    <row r="15725" spans="2:2" x14ac:dyDescent="0.2">
      <c r="B15725" s="186"/>
    </row>
    <row r="15726" spans="2:2" x14ac:dyDescent="0.2">
      <c r="B15726" s="186"/>
    </row>
    <row r="15727" spans="2:2" x14ac:dyDescent="0.2">
      <c r="B15727" s="186"/>
    </row>
    <row r="15728" spans="2:2" x14ac:dyDescent="0.2">
      <c r="B15728" s="186"/>
    </row>
    <row r="15729" spans="2:2" x14ac:dyDescent="0.2">
      <c r="B15729" s="186"/>
    </row>
    <row r="15730" spans="2:2" x14ac:dyDescent="0.2">
      <c r="B15730" s="186"/>
    </row>
    <row r="15731" spans="2:2" x14ac:dyDescent="0.2">
      <c r="B15731" s="186"/>
    </row>
    <row r="15732" spans="2:2" x14ac:dyDescent="0.2">
      <c r="B15732" s="186"/>
    </row>
    <row r="15733" spans="2:2" x14ac:dyDescent="0.2">
      <c r="B15733" s="186"/>
    </row>
    <row r="15734" spans="2:2" x14ac:dyDescent="0.2">
      <c r="B15734" s="186"/>
    </row>
    <row r="15735" spans="2:2" x14ac:dyDescent="0.2">
      <c r="B15735" s="186"/>
    </row>
    <row r="15736" spans="2:2" x14ac:dyDescent="0.2">
      <c r="B15736" s="186"/>
    </row>
    <row r="15737" spans="2:2" x14ac:dyDescent="0.2">
      <c r="B15737" s="186"/>
    </row>
    <row r="15738" spans="2:2" x14ac:dyDescent="0.2">
      <c r="B15738" s="186"/>
    </row>
    <row r="15739" spans="2:2" x14ac:dyDescent="0.2">
      <c r="B15739" s="186"/>
    </row>
    <row r="15740" spans="2:2" x14ac:dyDescent="0.2">
      <c r="B15740" s="186"/>
    </row>
    <row r="15741" spans="2:2" x14ac:dyDescent="0.2">
      <c r="B15741" s="186"/>
    </row>
    <row r="15742" spans="2:2" x14ac:dyDescent="0.2">
      <c r="B15742" s="186"/>
    </row>
    <row r="15743" spans="2:2" x14ac:dyDescent="0.2">
      <c r="B15743" s="186"/>
    </row>
    <row r="15744" spans="2:2" x14ac:dyDescent="0.2">
      <c r="B15744" s="186"/>
    </row>
    <row r="15745" spans="2:2" x14ac:dyDescent="0.2">
      <c r="B15745" s="186"/>
    </row>
    <row r="15746" spans="2:2" x14ac:dyDescent="0.2">
      <c r="B15746" s="186"/>
    </row>
    <row r="15747" spans="2:2" x14ac:dyDescent="0.2">
      <c r="B15747" s="186"/>
    </row>
    <row r="15748" spans="2:2" x14ac:dyDescent="0.2">
      <c r="B15748" s="186"/>
    </row>
    <row r="15749" spans="2:2" x14ac:dyDescent="0.2">
      <c r="B15749" s="186"/>
    </row>
    <row r="15750" spans="2:2" x14ac:dyDescent="0.2">
      <c r="B15750" s="186"/>
    </row>
    <row r="15751" spans="2:2" x14ac:dyDescent="0.2">
      <c r="B15751" s="186"/>
    </row>
    <row r="15752" spans="2:2" x14ac:dyDescent="0.2">
      <c r="B15752" s="186"/>
    </row>
    <row r="15753" spans="2:2" x14ac:dyDescent="0.2">
      <c r="B15753" s="186"/>
    </row>
    <row r="15754" spans="2:2" x14ac:dyDescent="0.2">
      <c r="B15754" s="186"/>
    </row>
    <row r="15755" spans="2:2" x14ac:dyDescent="0.2">
      <c r="B15755" s="186"/>
    </row>
    <row r="15756" spans="2:2" x14ac:dyDescent="0.2">
      <c r="B15756" s="186"/>
    </row>
    <row r="15757" spans="2:2" x14ac:dyDescent="0.2">
      <c r="B15757" s="186"/>
    </row>
    <row r="15758" spans="2:2" x14ac:dyDescent="0.2">
      <c r="B15758" s="186"/>
    </row>
    <row r="15759" spans="2:2" x14ac:dyDescent="0.2">
      <c r="B15759" s="186"/>
    </row>
    <row r="15760" spans="2:2" x14ac:dyDescent="0.2">
      <c r="B15760" s="186"/>
    </row>
    <row r="15761" spans="2:2" x14ac:dyDescent="0.2">
      <c r="B15761" s="186"/>
    </row>
    <row r="15762" spans="2:2" x14ac:dyDescent="0.2">
      <c r="B15762" s="186"/>
    </row>
    <row r="15763" spans="2:2" x14ac:dyDescent="0.2">
      <c r="B15763" s="186"/>
    </row>
    <row r="15764" spans="2:2" x14ac:dyDescent="0.2">
      <c r="B15764" s="186"/>
    </row>
    <row r="15765" spans="2:2" x14ac:dyDescent="0.2">
      <c r="B15765" s="186"/>
    </row>
    <row r="15766" spans="2:2" x14ac:dyDescent="0.2">
      <c r="B15766" s="186"/>
    </row>
    <row r="15767" spans="2:2" x14ac:dyDescent="0.2">
      <c r="B15767" s="186"/>
    </row>
    <row r="15768" spans="2:2" x14ac:dyDescent="0.2">
      <c r="B15768" s="186"/>
    </row>
    <row r="15769" spans="2:2" x14ac:dyDescent="0.2">
      <c r="B15769" s="186"/>
    </row>
    <row r="15770" spans="2:2" x14ac:dyDescent="0.2">
      <c r="B15770" s="186"/>
    </row>
    <row r="15771" spans="2:2" x14ac:dyDescent="0.2">
      <c r="B15771" s="186"/>
    </row>
    <row r="15772" spans="2:2" x14ac:dyDescent="0.2">
      <c r="B15772" s="186"/>
    </row>
    <row r="15773" spans="2:2" x14ac:dyDescent="0.2">
      <c r="B15773" s="186"/>
    </row>
    <row r="15774" spans="2:2" x14ac:dyDescent="0.2">
      <c r="B15774" s="186"/>
    </row>
    <row r="15775" spans="2:2" x14ac:dyDescent="0.2">
      <c r="B15775" s="186"/>
    </row>
    <row r="15776" spans="2:2" x14ac:dyDescent="0.2">
      <c r="B15776" s="186"/>
    </row>
    <row r="15777" spans="2:2" x14ac:dyDescent="0.2">
      <c r="B15777" s="186"/>
    </row>
    <row r="15778" spans="2:2" x14ac:dyDescent="0.2">
      <c r="B15778" s="186"/>
    </row>
    <row r="15779" spans="2:2" x14ac:dyDescent="0.2">
      <c r="B15779" s="186"/>
    </row>
    <row r="15780" spans="2:2" x14ac:dyDescent="0.2">
      <c r="B15780" s="186"/>
    </row>
    <row r="15781" spans="2:2" x14ac:dyDescent="0.2">
      <c r="B15781" s="186"/>
    </row>
    <row r="15782" spans="2:2" x14ac:dyDescent="0.2">
      <c r="B15782" s="186"/>
    </row>
    <row r="15783" spans="2:2" x14ac:dyDescent="0.2">
      <c r="B15783" s="186"/>
    </row>
    <row r="15784" spans="2:2" x14ac:dyDescent="0.2">
      <c r="B15784" s="186"/>
    </row>
    <row r="15785" spans="2:2" x14ac:dyDescent="0.2">
      <c r="B15785" s="186"/>
    </row>
    <row r="15786" spans="2:2" x14ac:dyDescent="0.2">
      <c r="B15786" s="186"/>
    </row>
    <row r="15787" spans="2:2" x14ac:dyDescent="0.2">
      <c r="B15787" s="186"/>
    </row>
    <row r="15788" spans="2:2" x14ac:dyDescent="0.2">
      <c r="B15788" s="186"/>
    </row>
    <row r="15789" spans="2:2" x14ac:dyDescent="0.2">
      <c r="B15789" s="186"/>
    </row>
    <row r="15790" spans="2:2" x14ac:dyDescent="0.2">
      <c r="B15790" s="186"/>
    </row>
    <row r="15791" spans="2:2" x14ac:dyDescent="0.2">
      <c r="B15791" s="186"/>
    </row>
    <row r="15792" spans="2:2" x14ac:dyDescent="0.2">
      <c r="B15792" s="186"/>
    </row>
    <row r="15793" spans="2:2" x14ac:dyDescent="0.2">
      <c r="B15793" s="186"/>
    </row>
    <row r="15794" spans="2:2" x14ac:dyDescent="0.2">
      <c r="B15794" s="186"/>
    </row>
    <row r="15795" spans="2:2" x14ac:dyDescent="0.2">
      <c r="B15795" s="186"/>
    </row>
    <row r="15796" spans="2:2" x14ac:dyDescent="0.2">
      <c r="B15796" s="186"/>
    </row>
    <row r="15797" spans="2:2" x14ac:dyDescent="0.2">
      <c r="B15797" s="186"/>
    </row>
    <row r="15798" spans="2:2" x14ac:dyDescent="0.2">
      <c r="B15798" s="186"/>
    </row>
    <row r="15799" spans="2:2" x14ac:dyDescent="0.2">
      <c r="B15799" s="186"/>
    </row>
    <row r="15800" spans="2:2" x14ac:dyDescent="0.2">
      <c r="B15800" s="186"/>
    </row>
    <row r="15801" spans="2:2" x14ac:dyDescent="0.2">
      <c r="B15801" s="186"/>
    </row>
    <row r="15802" spans="2:2" x14ac:dyDescent="0.2">
      <c r="B15802" s="186"/>
    </row>
    <row r="15803" spans="2:2" x14ac:dyDescent="0.2">
      <c r="B15803" s="186"/>
    </row>
    <row r="15804" spans="2:2" x14ac:dyDescent="0.2">
      <c r="B15804" s="186"/>
    </row>
    <row r="15805" spans="2:2" x14ac:dyDescent="0.2">
      <c r="B15805" s="186"/>
    </row>
    <row r="15806" spans="2:2" x14ac:dyDescent="0.2">
      <c r="B15806" s="186"/>
    </row>
    <row r="15807" spans="2:2" x14ac:dyDescent="0.2">
      <c r="B15807" s="186"/>
    </row>
    <row r="15808" spans="2:2" x14ac:dyDescent="0.2">
      <c r="B15808" s="186"/>
    </row>
    <row r="15809" spans="2:2" x14ac:dyDescent="0.2">
      <c r="B15809" s="186"/>
    </row>
    <row r="15810" spans="2:2" x14ac:dyDescent="0.2">
      <c r="B15810" s="186"/>
    </row>
    <row r="15811" spans="2:2" x14ac:dyDescent="0.2">
      <c r="B15811" s="186"/>
    </row>
    <row r="15812" spans="2:2" x14ac:dyDescent="0.2">
      <c r="B15812" s="186"/>
    </row>
    <row r="15813" spans="2:2" x14ac:dyDescent="0.2">
      <c r="B15813" s="186"/>
    </row>
    <row r="15814" spans="2:2" x14ac:dyDescent="0.2">
      <c r="B15814" s="186"/>
    </row>
    <row r="15815" spans="2:2" x14ac:dyDescent="0.2">
      <c r="B15815" s="186"/>
    </row>
    <row r="15816" spans="2:2" x14ac:dyDescent="0.2">
      <c r="B15816" s="186"/>
    </row>
    <row r="15817" spans="2:2" x14ac:dyDescent="0.2">
      <c r="B15817" s="186"/>
    </row>
    <row r="15818" spans="2:2" x14ac:dyDescent="0.2">
      <c r="B15818" s="186"/>
    </row>
    <row r="15819" spans="2:2" x14ac:dyDescent="0.2">
      <c r="B15819" s="186"/>
    </row>
    <row r="15820" spans="2:2" x14ac:dyDescent="0.2">
      <c r="B15820" s="186"/>
    </row>
    <row r="15821" spans="2:2" x14ac:dyDescent="0.2">
      <c r="B15821" s="186"/>
    </row>
    <row r="15822" spans="2:2" x14ac:dyDescent="0.2">
      <c r="B15822" s="186"/>
    </row>
    <row r="15823" spans="2:2" x14ac:dyDescent="0.2">
      <c r="B15823" s="186"/>
    </row>
    <row r="15824" spans="2:2" x14ac:dyDescent="0.2">
      <c r="B15824" s="186"/>
    </row>
    <row r="15825" spans="2:2" x14ac:dyDescent="0.2">
      <c r="B15825" s="186"/>
    </row>
    <row r="15826" spans="2:2" x14ac:dyDescent="0.2">
      <c r="B15826" s="186"/>
    </row>
    <row r="15827" spans="2:2" x14ac:dyDescent="0.2">
      <c r="B15827" s="186"/>
    </row>
    <row r="15828" spans="2:2" x14ac:dyDescent="0.2">
      <c r="B15828" s="186"/>
    </row>
    <row r="15829" spans="2:2" x14ac:dyDescent="0.2">
      <c r="B15829" s="186"/>
    </row>
    <row r="15830" spans="2:2" x14ac:dyDescent="0.2">
      <c r="B15830" s="186"/>
    </row>
    <row r="15831" spans="2:2" x14ac:dyDescent="0.2">
      <c r="B15831" s="186"/>
    </row>
    <row r="15832" spans="2:2" x14ac:dyDescent="0.2">
      <c r="B15832" s="186"/>
    </row>
    <row r="15833" spans="2:2" x14ac:dyDescent="0.2">
      <c r="B15833" s="186"/>
    </row>
    <row r="15834" spans="2:2" x14ac:dyDescent="0.2">
      <c r="B15834" s="186"/>
    </row>
    <row r="15835" spans="2:2" x14ac:dyDescent="0.2">
      <c r="B15835" s="186"/>
    </row>
    <row r="15836" spans="2:2" x14ac:dyDescent="0.2">
      <c r="B15836" s="186"/>
    </row>
    <row r="15837" spans="2:2" x14ac:dyDescent="0.2">
      <c r="B15837" s="186"/>
    </row>
    <row r="15838" spans="2:2" x14ac:dyDescent="0.2">
      <c r="B15838" s="186"/>
    </row>
    <row r="15839" spans="2:2" x14ac:dyDescent="0.2">
      <c r="B15839" s="186"/>
    </row>
    <row r="15840" spans="2:2" x14ac:dyDescent="0.2">
      <c r="B15840" s="186"/>
    </row>
    <row r="15841" spans="2:2" x14ac:dyDescent="0.2">
      <c r="B15841" s="186"/>
    </row>
    <row r="15842" spans="2:2" x14ac:dyDescent="0.2">
      <c r="B15842" s="186"/>
    </row>
    <row r="15843" spans="2:2" x14ac:dyDescent="0.2">
      <c r="B15843" s="186"/>
    </row>
    <row r="15844" spans="2:2" x14ac:dyDescent="0.2">
      <c r="B15844" s="186"/>
    </row>
    <row r="15845" spans="2:2" x14ac:dyDescent="0.2">
      <c r="B15845" s="186"/>
    </row>
    <row r="15846" spans="2:2" x14ac:dyDescent="0.2">
      <c r="B15846" s="186"/>
    </row>
    <row r="15847" spans="2:2" x14ac:dyDescent="0.2">
      <c r="B15847" s="186"/>
    </row>
    <row r="15848" spans="2:2" x14ac:dyDescent="0.2">
      <c r="B15848" s="186"/>
    </row>
    <row r="15849" spans="2:2" x14ac:dyDescent="0.2">
      <c r="B15849" s="186"/>
    </row>
    <row r="15850" spans="2:2" x14ac:dyDescent="0.2">
      <c r="B15850" s="186"/>
    </row>
    <row r="15851" spans="2:2" x14ac:dyDescent="0.2">
      <c r="B15851" s="186"/>
    </row>
    <row r="15852" spans="2:2" x14ac:dyDescent="0.2">
      <c r="B15852" s="186"/>
    </row>
    <row r="15853" spans="2:2" x14ac:dyDescent="0.2">
      <c r="B15853" s="186"/>
    </row>
    <row r="15854" spans="2:2" x14ac:dyDescent="0.2">
      <c r="B15854" s="186"/>
    </row>
    <row r="15855" spans="2:2" x14ac:dyDescent="0.2">
      <c r="B15855" s="186"/>
    </row>
    <row r="15856" spans="2:2" x14ac:dyDescent="0.2">
      <c r="B15856" s="186"/>
    </row>
    <row r="15857" spans="2:2" x14ac:dyDescent="0.2">
      <c r="B15857" s="186"/>
    </row>
    <row r="15858" spans="2:2" x14ac:dyDescent="0.2">
      <c r="B15858" s="186"/>
    </row>
    <row r="15859" spans="2:2" x14ac:dyDescent="0.2">
      <c r="B15859" s="186"/>
    </row>
    <row r="15860" spans="2:2" x14ac:dyDescent="0.2">
      <c r="B15860" s="186"/>
    </row>
    <row r="15861" spans="2:2" x14ac:dyDescent="0.2">
      <c r="B15861" s="186"/>
    </row>
    <row r="15862" spans="2:2" x14ac:dyDescent="0.2">
      <c r="B15862" s="186"/>
    </row>
    <row r="15863" spans="2:2" x14ac:dyDescent="0.2">
      <c r="B15863" s="186"/>
    </row>
    <row r="15864" spans="2:2" x14ac:dyDescent="0.2">
      <c r="B15864" s="186"/>
    </row>
    <row r="15865" spans="2:2" x14ac:dyDescent="0.2">
      <c r="B15865" s="186"/>
    </row>
    <row r="15866" spans="2:2" x14ac:dyDescent="0.2">
      <c r="B15866" s="186"/>
    </row>
    <row r="15867" spans="2:2" x14ac:dyDescent="0.2">
      <c r="B15867" s="186"/>
    </row>
    <row r="15868" spans="2:2" x14ac:dyDescent="0.2">
      <c r="B15868" s="186"/>
    </row>
    <row r="15869" spans="2:2" x14ac:dyDescent="0.2">
      <c r="B15869" s="186"/>
    </row>
    <row r="15870" spans="2:2" x14ac:dyDescent="0.2">
      <c r="B15870" s="186"/>
    </row>
    <row r="15871" spans="2:2" x14ac:dyDescent="0.2">
      <c r="B15871" s="186"/>
    </row>
    <row r="15872" spans="2:2" x14ac:dyDescent="0.2">
      <c r="B15872" s="186"/>
    </row>
    <row r="15873" spans="2:2" x14ac:dyDescent="0.2">
      <c r="B15873" s="186"/>
    </row>
    <row r="15874" spans="2:2" x14ac:dyDescent="0.2">
      <c r="B15874" s="186"/>
    </row>
    <row r="15875" spans="2:2" x14ac:dyDescent="0.2">
      <c r="B15875" s="186"/>
    </row>
    <row r="15876" spans="2:2" x14ac:dyDescent="0.2">
      <c r="B15876" s="186"/>
    </row>
    <row r="15877" spans="2:2" x14ac:dyDescent="0.2">
      <c r="B15877" s="186"/>
    </row>
    <row r="15878" spans="2:2" x14ac:dyDescent="0.2">
      <c r="B15878" s="186"/>
    </row>
    <row r="15879" spans="2:2" x14ac:dyDescent="0.2">
      <c r="B15879" s="186"/>
    </row>
    <row r="15880" spans="2:2" x14ac:dyDescent="0.2">
      <c r="B15880" s="186"/>
    </row>
    <row r="15881" spans="2:2" x14ac:dyDescent="0.2">
      <c r="B15881" s="186"/>
    </row>
    <row r="15882" spans="2:2" x14ac:dyDescent="0.2">
      <c r="B15882" s="186"/>
    </row>
    <row r="15883" spans="2:2" x14ac:dyDescent="0.2">
      <c r="B15883" s="186"/>
    </row>
    <row r="15884" spans="2:2" x14ac:dyDescent="0.2">
      <c r="B15884" s="186"/>
    </row>
    <row r="15885" spans="2:2" x14ac:dyDescent="0.2">
      <c r="B15885" s="186"/>
    </row>
    <row r="15886" spans="2:2" x14ac:dyDescent="0.2">
      <c r="B15886" s="186"/>
    </row>
    <row r="15887" spans="2:2" x14ac:dyDescent="0.2">
      <c r="B15887" s="186"/>
    </row>
    <row r="15888" spans="2:2" x14ac:dyDescent="0.2">
      <c r="B15888" s="186"/>
    </row>
    <row r="15889" spans="2:2" x14ac:dyDescent="0.2">
      <c r="B15889" s="186"/>
    </row>
    <row r="15890" spans="2:2" x14ac:dyDescent="0.2">
      <c r="B15890" s="186"/>
    </row>
    <row r="15891" spans="2:2" x14ac:dyDescent="0.2">
      <c r="B15891" s="186"/>
    </row>
    <row r="15892" spans="2:2" x14ac:dyDescent="0.2">
      <c r="B15892" s="186"/>
    </row>
    <row r="15893" spans="2:2" x14ac:dyDescent="0.2">
      <c r="B15893" s="186"/>
    </row>
    <row r="15894" spans="2:2" x14ac:dyDescent="0.2">
      <c r="B15894" s="186"/>
    </row>
    <row r="15895" spans="2:2" x14ac:dyDescent="0.2">
      <c r="B15895" s="186"/>
    </row>
    <row r="15896" spans="2:2" x14ac:dyDescent="0.2">
      <c r="B15896" s="186"/>
    </row>
    <row r="15897" spans="2:2" x14ac:dyDescent="0.2">
      <c r="B15897" s="186"/>
    </row>
    <row r="15898" spans="2:2" x14ac:dyDescent="0.2">
      <c r="B15898" s="186"/>
    </row>
    <row r="15899" spans="2:2" x14ac:dyDescent="0.2">
      <c r="B15899" s="186"/>
    </row>
    <row r="15900" spans="2:2" x14ac:dyDescent="0.2">
      <c r="B15900" s="186"/>
    </row>
    <row r="15901" spans="2:2" x14ac:dyDescent="0.2">
      <c r="B15901" s="186"/>
    </row>
    <row r="15902" spans="2:2" x14ac:dyDescent="0.2">
      <c r="B15902" s="186"/>
    </row>
    <row r="15903" spans="2:2" x14ac:dyDescent="0.2">
      <c r="B15903" s="186"/>
    </row>
    <row r="15904" spans="2:2" x14ac:dyDescent="0.2">
      <c r="B15904" s="186"/>
    </row>
    <row r="15905" spans="2:2" x14ac:dyDescent="0.2">
      <c r="B15905" s="186"/>
    </row>
    <row r="15906" spans="2:2" x14ac:dyDescent="0.2">
      <c r="B15906" s="186"/>
    </row>
    <row r="15907" spans="2:2" x14ac:dyDescent="0.2">
      <c r="B15907" s="186"/>
    </row>
    <row r="15908" spans="2:2" x14ac:dyDescent="0.2">
      <c r="B15908" s="186"/>
    </row>
    <row r="15909" spans="2:2" x14ac:dyDescent="0.2">
      <c r="B15909" s="186"/>
    </row>
    <row r="15910" spans="2:2" x14ac:dyDescent="0.2">
      <c r="B15910" s="186"/>
    </row>
    <row r="15911" spans="2:2" x14ac:dyDescent="0.2">
      <c r="B15911" s="186"/>
    </row>
    <row r="15912" spans="2:2" x14ac:dyDescent="0.2">
      <c r="B15912" s="186"/>
    </row>
    <row r="15913" spans="2:2" x14ac:dyDescent="0.2">
      <c r="B15913" s="186"/>
    </row>
    <row r="15914" spans="2:2" x14ac:dyDescent="0.2">
      <c r="B15914" s="186"/>
    </row>
    <row r="15915" spans="2:2" x14ac:dyDescent="0.2">
      <c r="B15915" s="186"/>
    </row>
    <row r="15916" spans="2:2" x14ac:dyDescent="0.2">
      <c r="B15916" s="186"/>
    </row>
    <row r="15917" spans="2:2" x14ac:dyDescent="0.2">
      <c r="B15917" s="186"/>
    </row>
    <row r="15918" spans="2:2" x14ac:dyDescent="0.2">
      <c r="B15918" s="186"/>
    </row>
    <row r="15919" spans="2:2" x14ac:dyDescent="0.2">
      <c r="B15919" s="186"/>
    </row>
    <row r="15920" spans="2:2" x14ac:dyDescent="0.2">
      <c r="B15920" s="186"/>
    </row>
    <row r="15921" spans="2:2" x14ac:dyDescent="0.2">
      <c r="B15921" s="186"/>
    </row>
    <row r="15922" spans="2:2" x14ac:dyDescent="0.2">
      <c r="B15922" s="186"/>
    </row>
    <row r="15923" spans="2:2" x14ac:dyDescent="0.2">
      <c r="B15923" s="186"/>
    </row>
    <row r="15924" spans="2:2" x14ac:dyDescent="0.2">
      <c r="B15924" s="186"/>
    </row>
    <row r="15925" spans="2:2" x14ac:dyDescent="0.2">
      <c r="B15925" s="186"/>
    </row>
    <row r="15926" spans="2:2" x14ac:dyDescent="0.2">
      <c r="B15926" s="186"/>
    </row>
    <row r="15927" spans="2:2" x14ac:dyDescent="0.2">
      <c r="B15927" s="186"/>
    </row>
    <row r="15928" spans="2:2" x14ac:dyDescent="0.2">
      <c r="B15928" s="186"/>
    </row>
    <row r="15929" spans="2:2" x14ac:dyDescent="0.2">
      <c r="B15929" s="186"/>
    </row>
    <row r="15930" spans="2:2" x14ac:dyDescent="0.2">
      <c r="B15930" s="186"/>
    </row>
    <row r="15931" spans="2:2" x14ac:dyDescent="0.2">
      <c r="B15931" s="186"/>
    </row>
    <row r="15932" spans="2:2" x14ac:dyDescent="0.2">
      <c r="B15932" s="186"/>
    </row>
    <row r="15933" spans="2:2" x14ac:dyDescent="0.2">
      <c r="B15933" s="186"/>
    </row>
    <row r="15934" spans="2:2" x14ac:dyDescent="0.2">
      <c r="B15934" s="186"/>
    </row>
    <row r="15935" spans="2:2" x14ac:dyDescent="0.2">
      <c r="B15935" s="186"/>
    </row>
    <row r="15936" spans="2:2" x14ac:dyDescent="0.2">
      <c r="B15936" s="186"/>
    </row>
    <row r="15937" spans="2:2" x14ac:dyDescent="0.2">
      <c r="B15937" s="186"/>
    </row>
    <row r="15938" spans="2:2" x14ac:dyDescent="0.2">
      <c r="B15938" s="186"/>
    </row>
    <row r="15939" spans="2:2" x14ac:dyDescent="0.2">
      <c r="B15939" s="186"/>
    </row>
    <row r="15940" spans="2:2" x14ac:dyDescent="0.2">
      <c r="B15940" s="186"/>
    </row>
    <row r="15941" spans="2:2" x14ac:dyDescent="0.2">
      <c r="B15941" s="186"/>
    </row>
    <row r="15942" spans="2:2" x14ac:dyDescent="0.2">
      <c r="B15942" s="186"/>
    </row>
    <row r="15943" spans="2:2" x14ac:dyDescent="0.2">
      <c r="B15943" s="186"/>
    </row>
    <row r="15944" spans="2:2" x14ac:dyDescent="0.2">
      <c r="B15944" s="186"/>
    </row>
    <row r="15945" spans="2:2" x14ac:dyDescent="0.2">
      <c r="B15945" s="186"/>
    </row>
    <row r="15946" spans="2:2" x14ac:dyDescent="0.2">
      <c r="B15946" s="186"/>
    </row>
    <row r="15947" spans="2:2" x14ac:dyDescent="0.2">
      <c r="B15947" s="186"/>
    </row>
    <row r="15948" spans="2:2" x14ac:dyDescent="0.2">
      <c r="B15948" s="186"/>
    </row>
    <row r="15949" spans="2:2" x14ac:dyDescent="0.2">
      <c r="B15949" s="186"/>
    </row>
    <row r="15950" spans="2:2" x14ac:dyDescent="0.2">
      <c r="B15950" s="186"/>
    </row>
    <row r="15951" spans="2:2" x14ac:dyDescent="0.2">
      <c r="B15951" s="186"/>
    </row>
    <row r="15952" spans="2:2" x14ac:dyDescent="0.2">
      <c r="B15952" s="186"/>
    </row>
    <row r="15953" spans="2:2" x14ac:dyDescent="0.2">
      <c r="B15953" s="186"/>
    </row>
    <row r="15954" spans="2:2" x14ac:dyDescent="0.2">
      <c r="B15954" s="186"/>
    </row>
    <row r="15955" spans="2:2" x14ac:dyDescent="0.2">
      <c r="B15955" s="186"/>
    </row>
    <row r="15956" spans="2:2" x14ac:dyDescent="0.2">
      <c r="B15956" s="186"/>
    </row>
    <row r="15957" spans="2:2" x14ac:dyDescent="0.2">
      <c r="B15957" s="186"/>
    </row>
    <row r="15958" spans="2:2" x14ac:dyDescent="0.2">
      <c r="B15958" s="186"/>
    </row>
    <row r="15959" spans="2:2" x14ac:dyDescent="0.2">
      <c r="B15959" s="186"/>
    </row>
    <row r="15960" spans="2:2" x14ac:dyDescent="0.2">
      <c r="B15960" s="186"/>
    </row>
    <row r="15961" spans="2:2" x14ac:dyDescent="0.2">
      <c r="B15961" s="186"/>
    </row>
    <row r="15962" spans="2:2" x14ac:dyDescent="0.2">
      <c r="B15962" s="186"/>
    </row>
    <row r="15963" spans="2:2" x14ac:dyDescent="0.2">
      <c r="B15963" s="186"/>
    </row>
    <row r="15964" spans="2:2" x14ac:dyDescent="0.2">
      <c r="B15964" s="186"/>
    </row>
    <row r="15965" spans="2:2" x14ac:dyDescent="0.2">
      <c r="B15965" s="186"/>
    </row>
    <row r="15966" spans="2:2" x14ac:dyDescent="0.2">
      <c r="B15966" s="186"/>
    </row>
    <row r="15967" spans="2:2" x14ac:dyDescent="0.2">
      <c r="B15967" s="186"/>
    </row>
    <row r="15968" spans="2:2" x14ac:dyDescent="0.2">
      <c r="B15968" s="186"/>
    </row>
    <row r="15969" spans="2:2" x14ac:dyDescent="0.2">
      <c r="B15969" s="186"/>
    </row>
    <row r="15970" spans="2:2" x14ac:dyDescent="0.2">
      <c r="B15970" s="186"/>
    </row>
    <row r="15971" spans="2:2" x14ac:dyDescent="0.2">
      <c r="B15971" s="186"/>
    </row>
    <row r="15972" spans="2:2" x14ac:dyDescent="0.2">
      <c r="B15972" s="186"/>
    </row>
    <row r="15973" spans="2:2" x14ac:dyDescent="0.2">
      <c r="B15973" s="186"/>
    </row>
    <row r="15974" spans="2:2" x14ac:dyDescent="0.2">
      <c r="B15974" s="186"/>
    </row>
    <row r="15975" spans="2:2" x14ac:dyDescent="0.2">
      <c r="B15975" s="186"/>
    </row>
    <row r="15976" spans="2:2" x14ac:dyDescent="0.2">
      <c r="B15976" s="186"/>
    </row>
    <row r="15977" spans="2:2" x14ac:dyDescent="0.2">
      <c r="B15977" s="186"/>
    </row>
    <row r="15978" spans="2:2" x14ac:dyDescent="0.2">
      <c r="B15978" s="186"/>
    </row>
    <row r="15979" spans="2:2" x14ac:dyDescent="0.2">
      <c r="B15979" s="186"/>
    </row>
    <row r="15980" spans="2:2" x14ac:dyDescent="0.2">
      <c r="B15980" s="186"/>
    </row>
    <row r="15981" spans="2:2" x14ac:dyDescent="0.2">
      <c r="B15981" s="186"/>
    </row>
    <row r="15982" spans="2:2" x14ac:dyDescent="0.2">
      <c r="B15982" s="186"/>
    </row>
    <row r="15983" spans="2:2" x14ac:dyDescent="0.2">
      <c r="B15983" s="186"/>
    </row>
    <row r="15984" spans="2:2" x14ac:dyDescent="0.2">
      <c r="B15984" s="186"/>
    </row>
    <row r="15985" spans="2:2" x14ac:dyDescent="0.2">
      <c r="B15985" s="186"/>
    </row>
    <row r="15986" spans="2:2" x14ac:dyDescent="0.2">
      <c r="B15986" s="186"/>
    </row>
    <row r="15987" spans="2:2" x14ac:dyDescent="0.2">
      <c r="B15987" s="186"/>
    </row>
    <row r="15988" spans="2:2" x14ac:dyDescent="0.2">
      <c r="B15988" s="186"/>
    </row>
    <row r="15989" spans="2:2" x14ac:dyDescent="0.2">
      <c r="B15989" s="186"/>
    </row>
    <row r="15990" spans="2:2" x14ac:dyDescent="0.2">
      <c r="B15990" s="186"/>
    </row>
    <row r="15991" spans="2:2" x14ac:dyDescent="0.2">
      <c r="B15991" s="186"/>
    </row>
    <row r="15992" spans="2:2" x14ac:dyDescent="0.2">
      <c r="B15992" s="186"/>
    </row>
    <row r="15993" spans="2:2" x14ac:dyDescent="0.2">
      <c r="B15993" s="186"/>
    </row>
    <row r="15994" spans="2:2" x14ac:dyDescent="0.2">
      <c r="B15994" s="186"/>
    </row>
    <row r="15995" spans="2:2" x14ac:dyDescent="0.2">
      <c r="B15995" s="186"/>
    </row>
    <row r="15996" spans="2:2" x14ac:dyDescent="0.2">
      <c r="B15996" s="186"/>
    </row>
    <row r="15997" spans="2:2" x14ac:dyDescent="0.2">
      <c r="B15997" s="186"/>
    </row>
    <row r="15998" spans="2:2" x14ac:dyDescent="0.2">
      <c r="B15998" s="186"/>
    </row>
    <row r="15999" spans="2:2" x14ac:dyDescent="0.2">
      <c r="B15999" s="186"/>
    </row>
    <row r="16000" spans="2:2" x14ac:dyDescent="0.2">
      <c r="B16000" s="186"/>
    </row>
    <row r="16001" spans="2:2" x14ac:dyDescent="0.2">
      <c r="B16001" s="186"/>
    </row>
    <row r="16002" spans="2:2" x14ac:dyDescent="0.2">
      <c r="B16002" s="186"/>
    </row>
    <row r="16003" spans="2:2" x14ac:dyDescent="0.2">
      <c r="B16003" s="186"/>
    </row>
    <row r="16004" spans="2:2" x14ac:dyDescent="0.2">
      <c r="B16004" s="186"/>
    </row>
    <row r="16005" spans="2:2" x14ac:dyDescent="0.2">
      <c r="B16005" s="186"/>
    </row>
    <row r="16006" spans="2:2" x14ac:dyDescent="0.2">
      <c r="B16006" s="186"/>
    </row>
    <row r="16007" spans="2:2" x14ac:dyDescent="0.2">
      <c r="B16007" s="186"/>
    </row>
    <row r="16008" spans="2:2" x14ac:dyDescent="0.2">
      <c r="B16008" s="186"/>
    </row>
    <row r="16009" spans="2:2" x14ac:dyDescent="0.2">
      <c r="B16009" s="186"/>
    </row>
    <row r="16010" spans="2:2" x14ac:dyDescent="0.2">
      <c r="B16010" s="186"/>
    </row>
    <row r="16011" spans="2:2" x14ac:dyDescent="0.2">
      <c r="B16011" s="186"/>
    </row>
    <row r="16012" spans="2:2" x14ac:dyDescent="0.2">
      <c r="B16012" s="186"/>
    </row>
    <row r="16013" spans="2:2" x14ac:dyDescent="0.2">
      <c r="B16013" s="186"/>
    </row>
    <row r="16014" spans="2:2" x14ac:dyDescent="0.2">
      <c r="B16014" s="186"/>
    </row>
    <row r="16015" spans="2:2" x14ac:dyDescent="0.2">
      <c r="B16015" s="186"/>
    </row>
    <row r="16016" spans="2:2" x14ac:dyDescent="0.2">
      <c r="B16016" s="186"/>
    </row>
    <row r="16017" spans="2:2" x14ac:dyDescent="0.2">
      <c r="B16017" s="186"/>
    </row>
    <row r="16018" spans="2:2" x14ac:dyDescent="0.2">
      <c r="B16018" s="186"/>
    </row>
    <row r="16019" spans="2:2" x14ac:dyDescent="0.2">
      <c r="B16019" s="186"/>
    </row>
    <row r="16020" spans="2:2" x14ac:dyDescent="0.2">
      <c r="B16020" s="186"/>
    </row>
    <row r="16021" spans="2:2" x14ac:dyDescent="0.2">
      <c r="B16021" s="186"/>
    </row>
    <row r="16022" spans="2:2" x14ac:dyDescent="0.2">
      <c r="B16022" s="186"/>
    </row>
    <row r="16023" spans="2:2" x14ac:dyDescent="0.2">
      <c r="B16023" s="186"/>
    </row>
    <row r="16024" spans="2:2" x14ac:dyDescent="0.2">
      <c r="B16024" s="186"/>
    </row>
    <row r="16025" spans="2:2" x14ac:dyDescent="0.2">
      <c r="B16025" s="186"/>
    </row>
    <row r="16026" spans="2:2" x14ac:dyDescent="0.2">
      <c r="B16026" s="186"/>
    </row>
    <row r="16027" spans="2:2" x14ac:dyDescent="0.2">
      <c r="B16027" s="186"/>
    </row>
    <row r="16028" spans="2:2" x14ac:dyDescent="0.2">
      <c r="B16028" s="186"/>
    </row>
    <row r="16029" spans="2:2" x14ac:dyDescent="0.2">
      <c r="B16029" s="186"/>
    </row>
    <row r="16030" spans="2:2" x14ac:dyDescent="0.2">
      <c r="B16030" s="186"/>
    </row>
    <row r="16031" spans="2:2" x14ac:dyDescent="0.2">
      <c r="B16031" s="186"/>
    </row>
    <row r="16032" spans="2:2" x14ac:dyDescent="0.2">
      <c r="B16032" s="186"/>
    </row>
    <row r="16033" spans="2:2" x14ac:dyDescent="0.2">
      <c r="B16033" s="186"/>
    </row>
    <row r="16034" spans="2:2" x14ac:dyDescent="0.2">
      <c r="B16034" s="186"/>
    </row>
    <row r="16035" spans="2:2" x14ac:dyDescent="0.2">
      <c r="B16035" s="186"/>
    </row>
    <row r="16036" spans="2:2" x14ac:dyDescent="0.2">
      <c r="B16036" s="186"/>
    </row>
    <row r="16037" spans="2:2" x14ac:dyDescent="0.2">
      <c r="B16037" s="186"/>
    </row>
    <row r="16038" spans="2:2" x14ac:dyDescent="0.2">
      <c r="B16038" s="186"/>
    </row>
    <row r="16039" spans="2:2" x14ac:dyDescent="0.2">
      <c r="B16039" s="186"/>
    </row>
    <row r="16040" spans="2:2" x14ac:dyDescent="0.2">
      <c r="B16040" s="186"/>
    </row>
    <row r="16041" spans="2:2" x14ac:dyDescent="0.2">
      <c r="B16041" s="186"/>
    </row>
    <row r="16042" spans="2:2" x14ac:dyDescent="0.2">
      <c r="B16042" s="186"/>
    </row>
    <row r="16043" spans="2:2" x14ac:dyDescent="0.2">
      <c r="B16043" s="186"/>
    </row>
    <row r="16044" spans="2:2" x14ac:dyDescent="0.2">
      <c r="B16044" s="186"/>
    </row>
    <row r="16045" spans="2:2" x14ac:dyDescent="0.2">
      <c r="B16045" s="186"/>
    </row>
    <row r="16046" spans="2:2" x14ac:dyDescent="0.2">
      <c r="B16046" s="186"/>
    </row>
    <row r="16047" spans="2:2" x14ac:dyDescent="0.2">
      <c r="B16047" s="186"/>
    </row>
    <row r="16048" spans="2:2" x14ac:dyDescent="0.2">
      <c r="B16048" s="186"/>
    </row>
    <row r="16049" spans="2:2" x14ac:dyDescent="0.2">
      <c r="B16049" s="186"/>
    </row>
    <row r="16050" spans="2:2" x14ac:dyDescent="0.2">
      <c r="B16050" s="186"/>
    </row>
    <row r="16051" spans="2:2" x14ac:dyDescent="0.2">
      <c r="B16051" s="186"/>
    </row>
    <row r="16052" spans="2:2" x14ac:dyDescent="0.2">
      <c r="B16052" s="186"/>
    </row>
    <row r="16053" spans="2:2" x14ac:dyDescent="0.2">
      <c r="B16053" s="186"/>
    </row>
    <row r="16054" spans="2:2" x14ac:dyDescent="0.2">
      <c r="B16054" s="186"/>
    </row>
    <row r="16055" spans="2:2" x14ac:dyDescent="0.2">
      <c r="B16055" s="186"/>
    </row>
    <row r="16056" spans="2:2" x14ac:dyDescent="0.2">
      <c r="B16056" s="186"/>
    </row>
    <row r="16057" spans="2:2" x14ac:dyDescent="0.2">
      <c r="B16057" s="186"/>
    </row>
    <row r="16058" spans="2:2" x14ac:dyDescent="0.2">
      <c r="B16058" s="186"/>
    </row>
    <row r="16059" spans="2:2" x14ac:dyDescent="0.2">
      <c r="B16059" s="186"/>
    </row>
    <row r="16060" spans="2:2" x14ac:dyDescent="0.2">
      <c r="B16060" s="186"/>
    </row>
    <row r="16061" spans="2:2" x14ac:dyDescent="0.2">
      <c r="B16061" s="186"/>
    </row>
    <row r="16062" spans="2:2" x14ac:dyDescent="0.2">
      <c r="B16062" s="186"/>
    </row>
    <row r="16063" spans="2:2" x14ac:dyDescent="0.2">
      <c r="B16063" s="186"/>
    </row>
    <row r="16064" spans="2:2" x14ac:dyDescent="0.2">
      <c r="B16064" s="186"/>
    </row>
    <row r="16065" spans="2:2" x14ac:dyDescent="0.2">
      <c r="B16065" s="186"/>
    </row>
    <row r="16066" spans="2:2" x14ac:dyDescent="0.2">
      <c r="B16066" s="186"/>
    </row>
    <row r="16067" spans="2:2" x14ac:dyDescent="0.2">
      <c r="B16067" s="186"/>
    </row>
    <row r="16068" spans="2:2" x14ac:dyDescent="0.2">
      <c r="B16068" s="186"/>
    </row>
    <row r="16069" spans="2:2" x14ac:dyDescent="0.2">
      <c r="B16069" s="186"/>
    </row>
    <row r="16070" spans="2:2" x14ac:dyDescent="0.2">
      <c r="B16070" s="186"/>
    </row>
    <row r="16071" spans="2:2" x14ac:dyDescent="0.2">
      <c r="B16071" s="186"/>
    </row>
    <row r="16072" spans="2:2" x14ac:dyDescent="0.2">
      <c r="B16072" s="186"/>
    </row>
    <row r="16073" spans="2:2" x14ac:dyDescent="0.2">
      <c r="B16073" s="186"/>
    </row>
    <row r="16074" spans="2:2" x14ac:dyDescent="0.2">
      <c r="B16074" s="186"/>
    </row>
    <row r="16075" spans="2:2" x14ac:dyDescent="0.2">
      <c r="B16075" s="186"/>
    </row>
    <row r="16076" spans="2:2" x14ac:dyDescent="0.2">
      <c r="B16076" s="186"/>
    </row>
    <row r="16077" spans="2:2" x14ac:dyDescent="0.2">
      <c r="B16077" s="186"/>
    </row>
    <row r="16078" spans="2:2" x14ac:dyDescent="0.2">
      <c r="B16078" s="186"/>
    </row>
    <row r="16079" spans="2:2" x14ac:dyDescent="0.2">
      <c r="B16079" s="186"/>
    </row>
    <row r="16080" spans="2:2" x14ac:dyDescent="0.2">
      <c r="B16080" s="186"/>
    </row>
    <row r="16081" spans="2:2" x14ac:dyDescent="0.2">
      <c r="B16081" s="186"/>
    </row>
    <row r="16082" spans="2:2" x14ac:dyDescent="0.2">
      <c r="B16082" s="186"/>
    </row>
    <row r="16083" spans="2:2" x14ac:dyDescent="0.2">
      <c r="B16083" s="186"/>
    </row>
    <row r="16084" spans="2:2" x14ac:dyDescent="0.2">
      <c r="B16084" s="186"/>
    </row>
    <row r="16085" spans="2:2" x14ac:dyDescent="0.2">
      <c r="B16085" s="186"/>
    </row>
    <row r="16086" spans="2:2" x14ac:dyDescent="0.2">
      <c r="B16086" s="186"/>
    </row>
    <row r="16087" spans="2:2" x14ac:dyDescent="0.2">
      <c r="B16087" s="186"/>
    </row>
    <row r="16088" spans="2:2" x14ac:dyDescent="0.2">
      <c r="B16088" s="186"/>
    </row>
    <row r="16089" spans="2:2" x14ac:dyDescent="0.2">
      <c r="B16089" s="186"/>
    </row>
    <row r="16090" spans="2:2" x14ac:dyDescent="0.2">
      <c r="B16090" s="186"/>
    </row>
    <row r="16091" spans="2:2" x14ac:dyDescent="0.2">
      <c r="B16091" s="186"/>
    </row>
    <row r="16092" spans="2:2" x14ac:dyDescent="0.2">
      <c r="B16092" s="186"/>
    </row>
    <row r="16093" spans="2:2" x14ac:dyDescent="0.2">
      <c r="B16093" s="186"/>
    </row>
    <row r="16094" spans="2:2" x14ac:dyDescent="0.2">
      <c r="B16094" s="186"/>
    </row>
    <row r="16095" spans="2:2" x14ac:dyDescent="0.2">
      <c r="B16095" s="186"/>
    </row>
    <row r="16096" spans="2:2" x14ac:dyDescent="0.2">
      <c r="B16096" s="186"/>
    </row>
    <row r="16097" spans="2:2" x14ac:dyDescent="0.2">
      <c r="B16097" s="186"/>
    </row>
    <row r="16098" spans="2:2" x14ac:dyDescent="0.2">
      <c r="B16098" s="186"/>
    </row>
    <row r="16099" spans="2:2" x14ac:dyDescent="0.2">
      <c r="B16099" s="186"/>
    </row>
    <row r="16100" spans="2:2" x14ac:dyDescent="0.2">
      <c r="B16100" s="186"/>
    </row>
    <row r="16101" spans="2:2" x14ac:dyDescent="0.2">
      <c r="B16101" s="186"/>
    </row>
    <row r="16102" spans="2:2" x14ac:dyDescent="0.2">
      <c r="B16102" s="186"/>
    </row>
    <row r="16103" spans="2:2" x14ac:dyDescent="0.2">
      <c r="B16103" s="186"/>
    </row>
    <row r="16104" spans="2:2" x14ac:dyDescent="0.2">
      <c r="B16104" s="186"/>
    </row>
    <row r="16105" spans="2:2" x14ac:dyDescent="0.2">
      <c r="B16105" s="186"/>
    </row>
    <row r="16106" spans="2:2" x14ac:dyDescent="0.2">
      <c r="B16106" s="186"/>
    </row>
    <row r="16107" spans="2:2" x14ac:dyDescent="0.2">
      <c r="B16107" s="186"/>
    </row>
    <row r="16108" spans="2:2" x14ac:dyDescent="0.2">
      <c r="B16108" s="186"/>
    </row>
    <row r="16109" spans="2:2" x14ac:dyDescent="0.2">
      <c r="B16109" s="186"/>
    </row>
    <row r="16110" spans="2:2" x14ac:dyDescent="0.2">
      <c r="B16110" s="186"/>
    </row>
    <row r="16111" spans="2:2" x14ac:dyDescent="0.2">
      <c r="B16111" s="186"/>
    </row>
    <row r="16112" spans="2:2" x14ac:dyDescent="0.2">
      <c r="B16112" s="186"/>
    </row>
    <row r="16113" spans="2:2" x14ac:dyDescent="0.2">
      <c r="B16113" s="186"/>
    </row>
    <row r="16114" spans="2:2" x14ac:dyDescent="0.2">
      <c r="B16114" s="186"/>
    </row>
    <row r="16115" spans="2:2" x14ac:dyDescent="0.2">
      <c r="B16115" s="186"/>
    </row>
    <row r="16116" spans="2:2" x14ac:dyDescent="0.2">
      <c r="B16116" s="186"/>
    </row>
    <row r="16117" spans="2:2" x14ac:dyDescent="0.2">
      <c r="B16117" s="186"/>
    </row>
    <row r="16118" spans="2:2" x14ac:dyDescent="0.2">
      <c r="B16118" s="186"/>
    </row>
    <row r="16119" spans="2:2" x14ac:dyDescent="0.2">
      <c r="B16119" s="186"/>
    </row>
    <row r="16120" spans="2:2" x14ac:dyDescent="0.2">
      <c r="B16120" s="186"/>
    </row>
    <row r="16121" spans="2:2" x14ac:dyDescent="0.2">
      <c r="B16121" s="186"/>
    </row>
    <row r="16122" spans="2:2" x14ac:dyDescent="0.2">
      <c r="B16122" s="186"/>
    </row>
    <row r="16123" spans="2:2" x14ac:dyDescent="0.2">
      <c r="B16123" s="186"/>
    </row>
    <row r="16124" spans="2:2" x14ac:dyDescent="0.2">
      <c r="B16124" s="186"/>
    </row>
    <row r="16125" spans="2:2" x14ac:dyDescent="0.2">
      <c r="B16125" s="186"/>
    </row>
    <row r="16126" spans="2:2" x14ac:dyDescent="0.2">
      <c r="B16126" s="186"/>
    </row>
    <row r="16127" spans="2:2" x14ac:dyDescent="0.2">
      <c r="B16127" s="186"/>
    </row>
    <row r="16128" spans="2:2" x14ac:dyDescent="0.2">
      <c r="B16128" s="186"/>
    </row>
    <row r="16129" spans="2:2" x14ac:dyDescent="0.2">
      <c r="B16129" s="186"/>
    </row>
    <row r="16130" spans="2:2" x14ac:dyDescent="0.2">
      <c r="B16130" s="186"/>
    </row>
    <row r="16131" spans="2:2" x14ac:dyDescent="0.2">
      <c r="B16131" s="186"/>
    </row>
    <row r="16132" spans="2:2" x14ac:dyDescent="0.2">
      <c r="B16132" s="186"/>
    </row>
    <row r="16133" spans="2:2" x14ac:dyDescent="0.2">
      <c r="B16133" s="186"/>
    </row>
    <row r="16134" spans="2:2" x14ac:dyDescent="0.2">
      <c r="B16134" s="186"/>
    </row>
    <row r="16135" spans="2:2" x14ac:dyDescent="0.2">
      <c r="B16135" s="186"/>
    </row>
    <row r="16136" spans="2:2" x14ac:dyDescent="0.2">
      <c r="B16136" s="186"/>
    </row>
    <row r="16137" spans="2:2" x14ac:dyDescent="0.2">
      <c r="B16137" s="186"/>
    </row>
    <row r="16138" spans="2:2" x14ac:dyDescent="0.2">
      <c r="B16138" s="186"/>
    </row>
    <row r="16139" spans="2:2" x14ac:dyDescent="0.2">
      <c r="B16139" s="186"/>
    </row>
    <row r="16140" spans="2:2" x14ac:dyDescent="0.2">
      <c r="B16140" s="186"/>
    </row>
    <row r="16141" spans="2:2" x14ac:dyDescent="0.2">
      <c r="B16141" s="186"/>
    </row>
    <row r="16142" spans="2:2" x14ac:dyDescent="0.2">
      <c r="B16142" s="186"/>
    </row>
    <row r="16143" spans="2:2" x14ac:dyDescent="0.2">
      <c r="B16143" s="186"/>
    </row>
    <row r="16144" spans="2:2" x14ac:dyDescent="0.2">
      <c r="B16144" s="186"/>
    </row>
    <row r="16145" spans="2:2" x14ac:dyDescent="0.2">
      <c r="B16145" s="186"/>
    </row>
    <row r="16146" spans="2:2" x14ac:dyDescent="0.2">
      <c r="B16146" s="186"/>
    </row>
    <row r="16147" spans="2:2" x14ac:dyDescent="0.2">
      <c r="B16147" s="186"/>
    </row>
    <row r="16148" spans="2:2" x14ac:dyDescent="0.2">
      <c r="B16148" s="186"/>
    </row>
    <row r="16149" spans="2:2" x14ac:dyDescent="0.2">
      <c r="B16149" s="186"/>
    </row>
    <row r="16150" spans="2:2" x14ac:dyDescent="0.2">
      <c r="B16150" s="186"/>
    </row>
    <row r="16151" spans="2:2" x14ac:dyDescent="0.2">
      <c r="B16151" s="186"/>
    </row>
    <row r="16152" spans="2:2" x14ac:dyDescent="0.2">
      <c r="B16152" s="186"/>
    </row>
    <row r="16153" spans="2:2" x14ac:dyDescent="0.2">
      <c r="B16153" s="186"/>
    </row>
    <row r="16154" spans="2:2" x14ac:dyDescent="0.2">
      <c r="B16154" s="186"/>
    </row>
    <row r="16155" spans="2:2" x14ac:dyDescent="0.2">
      <c r="B16155" s="186"/>
    </row>
    <row r="16156" spans="2:2" x14ac:dyDescent="0.2">
      <c r="B16156" s="186"/>
    </row>
    <row r="16157" spans="2:2" x14ac:dyDescent="0.2">
      <c r="B16157" s="186"/>
    </row>
    <row r="16158" spans="2:2" x14ac:dyDescent="0.2">
      <c r="B16158" s="186"/>
    </row>
    <row r="16159" spans="2:2" x14ac:dyDescent="0.2">
      <c r="B16159" s="186"/>
    </row>
    <row r="16160" spans="2:2" x14ac:dyDescent="0.2">
      <c r="B16160" s="186"/>
    </row>
    <row r="16161" spans="2:2" x14ac:dyDescent="0.2">
      <c r="B16161" s="186"/>
    </row>
    <row r="16162" spans="2:2" x14ac:dyDescent="0.2">
      <c r="B16162" s="186"/>
    </row>
    <row r="16163" spans="2:2" x14ac:dyDescent="0.2">
      <c r="B16163" s="186"/>
    </row>
    <row r="16164" spans="2:2" x14ac:dyDescent="0.2">
      <c r="B16164" s="186"/>
    </row>
    <row r="16165" spans="2:2" x14ac:dyDescent="0.2">
      <c r="B16165" s="186"/>
    </row>
    <row r="16166" spans="2:2" x14ac:dyDescent="0.2">
      <c r="B16166" s="186"/>
    </row>
    <row r="16167" spans="2:2" x14ac:dyDescent="0.2">
      <c r="B16167" s="186"/>
    </row>
    <row r="16168" spans="2:2" x14ac:dyDescent="0.2">
      <c r="B16168" s="186"/>
    </row>
    <row r="16169" spans="2:2" x14ac:dyDescent="0.2">
      <c r="B16169" s="186"/>
    </row>
    <row r="16170" spans="2:2" x14ac:dyDescent="0.2">
      <c r="B16170" s="186"/>
    </row>
    <row r="16171" spans="2:2" x14ac:dyDescent="0.2">
      <c r="B16171" s="186"/>
    </row>
    <row r="16172" spans="2:2" x14ac:dyDescent="0.2">
      <c r="B16172" s="186"/>
    </row>
    <row r="16173" spans="2:2" x14ac:dyDescent="0.2">
      <c r="B16173" s="186"/>
    </row>
    <row r="16174" spans="2:2" x14ac:dyDescent="0.2">
      <c r="B16174" s="186"/>
    </row>
    <row r="16175" spans="2:2" x14ac:dyDescent="0.2">
      <c r="B16175" s="186"/>
    </row>
    <row r="16176" spans="2:2" x14ac:dyDescent="0.2">
      <c r="B16176" s="186"/>
    </row>
    <row r="16177" spans="2:2" x14ac:dyDescent="0.2">
      <c r="B16177" s="186"/>
    </row>
    <row r="16178" spans="2:2" x14ac:dyDescent="0.2">
      <c r="B16178" s="186"/>
    </row>
    <row r="16179" spans="2:2" x14ac:dyDescent="0.2">
      <c r="B16179" s="186"/>
    </row>
    <row r="16180" spans="2:2" x14ac:dyDescent="0.2">
      <c r="B16180" s="186"/>
    </row>
    <row r="16181" spans="2:2" x14ac:dyDescent="0.2">
      <c r="B16181" s="186"/>
    </row>
    <row r="16182" spans="2:2" x14ac:dyDescent="0.2">
      <c r="B16182" s="186"/>
    </row>
    <row r="16183" spans="2:2" x14ac:dyDescent="0.2">
      <c r="B16183" s="186"/>
    </row>
    <row r="16184" spans="2:2" x14ac:dyDescent="0.2">
      <c r="B16184" s="186"/>
    </row>
    <row r="16185" spans="2:2" x14ac:dyDescent="0.2">
      <c r="B16185" s="186"/>
    </row>
    <row r="16186" spans="2:2" x14ac:dyDescent="0.2">
      <c r="B16186" s="186"/>
    </row>
    <row r="16187" spans="2:2" x14ac:dyDescent="0.2">
      <c r="B16187" s="186"/>
    </row>
    <row r="16188" spans="2:2" x14ac:dyDescent="0.2">
      <c r="B16188" s="186"/>
    </row>
    <row r="16189" spans="2:2" x14ac:dyDescent="0.2">
      <c r="B16189" s="186"/>
    </row>
    <row r="16190" spans="2:2" x14ac:dyDescent="0.2">
      <c r="B16190" s="186"/>
    </row>
    <row r="16191" spans="2:2" x14ac:dyDescent="0.2">
      <c r="B16191" s="186"/>
    </row>
    <row r="16192" spans="2:2" x14ac:dyDescent="0.2">
      <c r="B16192" s="186"/>
    </row>
    <row r="16193" spans="2:2" x14ac:dyDescent="0.2">
      <c r="B16193" s="186"/>
    </row>
    <row r="16194" spans="2:2" x14ac:dyDescent="0.2">
      <c r="B16194" s="186"/>
    </row>
    <row r="16195" spans="2:2" x14ac:dyDescent="0.2">
      <c r="B16195" s="186"/>
    </row>
    <row r="16196" spans="2:2" x14ac:dyDescent="0.2">
      <c r="B16196" s="186"/>
    </row>
    <row r="16197" spans="2:2" x14ac:dyDescent="0.2">
      <c r="B16197" s="186"/>
    </row>
    <row r="16198" spans="2:2" x14ac:dyDescent="0.2">
      <c r="B16198" s="186"/>
    </row>
    <row r="16199" spans="2:2" x14ac:dyDescent="0.2">
      <c r="B16199" s="186"/>
    </row>
    <row r="16200" spans="2:2" x14ac:dyDescent="0.2">
      <c r="B16200" s="186"/>
    </row>
    <row r="16201" spans="2:2" x14ac:dyDescent="0.2">
      <c r="B16201" s="186"/>
    </row>
    <row r="16202" spans="2:2" x14ac:dyDescent="0.2">
      <c r="B16202" s="186"/>
    </row>
    <row r="16203" spans="2:2" x14ac:dyDescent="0.2">
      <c r="B16203" s="186"/>
    </row>
    <row r="16204" spans="2:2" x14ac:dyDescent="0.2">
      <c r="B16204" s="186"/>
    </row>
    <row r="16205" spans="2:2" x14ac:dyDescent="0.2">
      <c r="B16205" s="186"/>
    </row>
    <row r="16206" spans="2:2" x14ac:dyDescent="0.2">
      <c r="B16206" s="186"/>
    </row>
    <row r="16207" spans="2:2" x14ac:dyDescent="0.2">
      <c r="B16207" s="186"/>
    </row>
    <row r="16208" spans="2:2" x14ac:dyDescent="0.2">
      <c r="B16208" s="186"/>
    </row>
    <row r="16209" spans="2:2" x14ac:dyDescent="0.2">
      <c r="B16209" s="186"/>
    </row>
    <row r="16210" spans="2:2" x14ac:dyDescent="0.2">
      <c r="B16210" s="186"/>
    </row>
    <row r="16211" spans="2:2" x14ac:dyDescent="0.2">
      <c r="B16211" s="186"/>
    </row>
    <row r="16212" spans="2:2" x14ac:dyDescent="0.2">
      <c r="B16212" s="186"/>
    </row>
    <row r="16213" spans="2:2" x14ac:dyDescent="0.2">
      <c r="B16213" s="186"/>
    </row>
    <row r="16214" spans="2:2" x14ac:dyDescent="0.2">
      <c r="B16214" s="186"/>
    </row>
    <row r="16215" spans="2:2" x14ac:dyDescent="0.2">
      <c r="B16215" s="186"/>
    </row>
    <row r="16216" spans="2:2" x14ac:dyDescent="0.2">
      <c r="B16216" s="186"/>
    </row>
    <row r="16217" spans="2:2" x14ac:dyDescent="0.2">
      <c r="B16217" s="186"/>
    </row>
    <row r="16218" spans="2:2" x14ac:dyDescent="0.2">
      <c r="B16218" s="186"/>
    </row>
    <row r="16219" spans="2:2" x14ac:dyDescent="0.2">
      <c r="B16219" s="186"/>
    </row>
    <row r="16220" spans="2:2" x14ac:dyDescent="0.2">
      <c r="B16220" s="186"/>
    </row>
    <row r="16221" spans="2:2" x14ac:dyDescent="0.2">
      <c r="B16221" s="186"/>
    </row>
    <row r="16222" spans="2:2" x14ac:dyDescent="0.2">
      <c r="B16222" s="186"/>
    </row>
    <row r="16223" spans="2:2" x14ac:dyDescent="0.2">
      <c r="B16223" s="186"/>
    </row>
    <row r="16224" spans="2:2" x14ac:dyDescent="0.2">
      <c r="B16224" s="186"/>
    </row>
    <row r="16225" spans="2:2" x14ac:dyDescent="0.2">
      <c r="B16225" s="186"/>
    </row>
    <row r="16226" spans="2:2" x14ac:dyDescent="0.2">
      <c r="B16226" s="186"/>
    </row>
    <row r="16227" spans="2:2" x14ac:dyDescent="0.2">
      <c r="B16227" s="186"/>
    </row>
    <row r="16228" spans="2:2" x14ac:dyDescent="0.2">
      <c r="B16228" s="186"/>
    </row>
    <row r="16229" spans="2:2" x14ac:dyDescent="0.2">
      <c r="B16229" s="186"/>
    </row>
    <row r="16230" spans="2:2" x14ac:dyDescent="0.2">
      <c r="B16230" s="186"/>
    </row>
    <row r="16231" spans="2:2" x14ac:dyDescent="0.2">
      <c r="B16231" s="186"/>
    </row>
    <row r="16232" spans="2:2" x14ac:dyDescent="0.2">
      <c r="B16232" s="186"/>
    </row>
    <row r="16233" spans="2:2" x14ac:dyDescent="0.2">
      <c r="B16233" s="186"/>
    </row>
    <row r="16234" spans="2:2" x14ac:dyDescent="0.2">
      <c r="B16234" s="186"/>
    </row>
    <row r="16235" spans="2:2" x14ac:dyDescent="0.2">
      <c r="B16235" s="186"/>
    </row>
    <row r="16236" spans="2:2" x14ac:dyDescent="0.2">
      <c r="B16236" s="186"/>
    </row>
    <row r="16237" spans="2:2" x14ac:dyDescent="0.2">
      <c r="B16237" s="186"/>
    </row>
    <row r="16238" spans="2:2" x14ac:dyDescent="0.2">
      <c r="B16238" s="186"/>
    </row>
    <row r="16239" spans="2:2" x14ac:dyDescent="0.2">
      <c r="B16239" s="186"/>
    </row>
    <row r="16240" spans="2:2" x14ac:dyDescent="0.2">
      <c r="B16240" s="186"/>
    </row>
    <row r="16241" spans="2:2" x14ac:dyDescent="0.2">
      <c r="B16241" s="186"/>
    </row>
    <row r="16242" spans="2:2" x14ac:dyDescent="0.2">
      <c r="B16242" s="186"/>
    </row>
    <row r="16243" spans="2:2" x14ac:dyDescent="0.2">
      <c r="B16243" s="186"/>
    </row>
    <row r="16244" spans="2:2" x14ac:dyDescent="0.2">
      <c r="B16244" s="186"/>
    </row>
    <row r="16245" spans="2:2" x14ac:dyDescent="0.2">
      <c r="B16245" s="186"/>
    </row>
    <row r="16246" spans="2:2" x14ac:dyDescent="0.2">
      <c r="B16246" s="186"/>
    </row>
    <row r="16247" spans="2:2" x14ac:dyDescent="0.2">
      <c r="B16247" s="186"/>
    </row>
    <row r="16248" spans="2:2" x14ac:dyDescent="0.2">
      <c r="B16248" s="186"/>
    </row>
    <row r="16249" spans="2:2" x14ac:dyDescent="0.2">
      <c r="B16249" s="186"/>
    </row>
    <row r="16250" spans="2:2" x14ac:dyDescent="0.2">
      <c r="B16250" s="186"/>
    </row>
    <row r="16251" spans="2:2" x14ac:dyDescent="0.2">
      <c r="B16251" s="186"/>
    </row>
    <row r="16252" spans="2:2" x14ac:dyDescent="0.2">
      <c r="B16252" s="186"/>
    </row>
    <row r="16253" spans="2:2" x14ac:dyDescent="0.2">
      <c r="B16253" s="186"/>
    </row>
    <row r="16254" spans="2:2" x14ac:dyDescent="0.2">
      <c r="B16254" s="186"/>
    </row>
    <row r="16255" spans="2:2" x14ac:dyDescent="0.2">
      <c r="B16255" s="186"/>
    </row>
    <row r="16256" spans="2:2" x14ac:dyDescent="0.2">
      <c r="B16256" s="186"/>
    </row>
    <row r="16257" spans="2:2" x14ac:dyDescent="0.2">
      <c r="B16257" s="186"/>
    </row>
    <row r="16258" spans="2:2" x14ac:dyDescent="0.2">
      <c r="B16258" s="186"/>
    </row>
    <row r="16259" spans="2:2" x14ac:dyDescent="0.2">
      <c r="B16259" s="186"/>
    </row>
    <row r="16260" spans="2:2" x14ac:dyDescent="0.2">
      <c r="B16260" s="186"/>
    </row>
    <row r="16261" spans="2:2" x14ac:dyDescent="0.2">
      <c r="B16261" s="186"/>
    </row>
    <row r="16262" spans="2:2" x14ac:dyDescent="0.2">
      <c r="B16262" s="186"/>
    </row>
    <row r="16263" spans="2:2" x14ac:dyDescent="0.2">
      <c r="B16263" s="186"/>
    </row>
    <row r="16264" spans="2:2" x14ac:dyDescent="0.2">
      <c r="B16264" s="186"/>
    </row>
    <row r="16265" spans="2:2" x14ac:dyDescent="0.2">
      <c r="B16265" s="186"/>
    </row>
    <row r="16266" spans="2:2" x14ac:dyDescent="0.2">
      <c r="B16266" s="186"/>
    </row>
    <row r="16267" spans="2:2" x14ac:dyDescent="0.2">
      <c r="B16267" s="186"/>
    </row>
    <row r="16268" spans="2:2" x14ac:dyDescent="0.2">
      <c r="B16268" s="186"/>
    </row>
    <row r="16269" spans="2:2" x14ac:dyDescent="0.2">
      <c r="B16269" s="186"/>
    </row>
    <row r="16270" spans="2:2" x14ac:dyDescent="0.2">
      <c r="B16270" s="186"/>
    </row>
    <row r="16271" spans="2:2" x14ac:dyDescent="0.2">
      <c r="B16271" s="186"/>
    </row>
    <row r="16272" spans="2:2" x14ac:dyDescent="0.2">
      <c r="B16272" s="186"/>
    </row>
    <row r="16273" spans="2:2" x14ac:dyDescent="0.2">
      <c r="B16273" s="186"/>
    </row>
    <row r="16274" spans="2:2" x14ac:dyDescent="0.2">
      <c r="B16274" s="186"/>
    </row>
    <row r="16275" spans="2:2" x14ac:dyDescent="0.2">
      <c r="B16275" s="186"/>
    </row>
    <row r="16276" spans="2:2" x14ac:dyDescent="0.2">
      <c r="B16276" s="186"/>
    </row>
    <row r="16277" spans="2:2" x14ac:dyDescent="0.2">
      <c r="B16277" s="186"/>
    </row>
    <row r="16278" spans="2:2" x14ac:dyDescent="0.2">
      <c r="B16278" s="186"/>
    </row>
    <row r="16279" spans="2:2" x14ac:dyDescent="0.2">
      <c r="B16279" s="186"/>
    </row>
    <row r="16280" spans="2:2" x14ac:dyDescent="0.2">
      <c r="B16280" s="186"/>
    </row>
    <row r="16281" spans="2:2" x14ac:dyDescent="0.2">
      <c r="B16281" s="186"/>
    </row>
    <row r="16282" spans="2:2" x14ac:dyDescent="0.2">
      <c r="B16282" s="186"/>
    </row>
    <row r="16283" spans="2:2" x14ac:dyDescent="0.2">
      <c r="B16283" s="186"/>
    </row>
    <row r="16284" spans="2:2" x14ac:dyDescent="0.2">
      <c r="B16284" s="186"/>
    </row>
    <row r="16285" spans="2:2" x14ac:dyDescent="0.2">
      <c r="B16285" s="186"/>
    </row>
    <row r="16286" spans="2:2" x14ac:dyDescent="0.2">
      <c r="B16286" s="186"/>
    </row>
    <row r="16287" spans="2:2" x14ac:dyDescent="0.2">
      <c r="B16287" s="186"/>
    </row>
    <row r="16288" spans="2:2" x14ac:dyDescent="0.2">
      <c r="B16288" s="186"/>
    </row>
    <row r="16289" spans="2:2" x14ac:dyDescent="0.2">
      <c r="B16289" s="186"/>
    </row>
    <row r="16290" spans="2:2" x14ac:dyDescent="0.2">
      <c r="B16290" s="186"/>
    </row>
    <row r="16291" spans="2:2" x14ac:dyDescent="0.2">
      <c r="B16291" s="186"/>
    </row>
    <row r="16292" spans="2:2" x14ac:dyDescent="0.2">
      <c r="B16292" s="186"/>
    </row>
    <row r="16293" spans="2:2" x14ac:dyDescent="0.2">
      <c r="B16293" s="186"/>
    </row>
    <row r="16294" spans="2:2" x14ac:dyDescent="0.2">
      <c r="B16294" s="186"/>
    </row>
    <row r="16295" spans="2:2" x14ac:dyDescent="0.2">
      <c r="B16295" s="186"/>
    </row>
    <row r="16296" spans="2:2" x14ac:dyDescent="0.2">
      <c r="B16296" s="186"/>
    </row>
    <row r="16299" spans="2:2" x14ac:dyDescent="0.2">
      <c r="B16299" s="61" t="s">
        <v>173</v>
      </c>
    </row>
    <row r="16300" spans="2:2" x14ac:dyDescent="0.2">
      <c r="B16300" s="61" t="s">
        <v>174</v>
      </c>
    </row>
    <row r="16301" spans="2:2" x14ac:dyDescent="0.2">
      <c r="B16301" s="61" t="s">
        <v>175</v>
      </c>
    </row>
    <row r="16302" spans="2:2" x14ac:dyDescent="0.2">
      <c r="B16302" s="61" t="s">
        <v>176</v>
      </c>
    </row>
    <row r="16303" spans="2:2" x14ac:dyDescent="0.2">
      <c r="B16303" s="61" t="s">
        <v>177</v>
      </c>
    </row>
    <row r="16304" spans="2:2" x14ac:dyDescent="0.2">
      <c r="B16304" s="61" t="s">
        <v>178</v>
      </c>
    </row>
    <row r="16305" spans="2:2" x14ac:dyDescent="0.2">
      <c r="B16305" s="61" t="s">
        <v>179</v>
      </c>
    </row>
    <row r="16306" spans="2:2" x14ac:dyDescent="0.2">
      <c r="B16306" s="61" t="s">
        <v>180</v>
      </c>
    </row>
    <row r="16307" spans="2:2" x14ac:dyDescent="0.2">
      <c r="B16307" s="61" t="s">
        <v>181</v>
      </c>
    </row>
    <row r="16308" spans="2:2" x14ac:dyDescent="0.2">
      <c r="B16308" s="61" t="s">
        <v>182</v>
      </c>
    </row>
    <row r="16309" spans="2:2" x14ac:dyDescent="0.2">
      <c r="B16309" s="61" t="s">
        <v>183</v>
      </c>
    </row>
    <row r="16310" spans="2:2" x14ac:dyDescent="0.2">
      <c r="B16310" s="61" t="s">
        <v>184</v>
      </c>
    </row>
    <row r="16311" spans="2:2" x14ac:dyDescent="0.2">
      <c r="B16311" s="61" t="s">
        <v>185</v>
      </c>
    </row>
    <row r="16312" spans="2:2" x14ac:dyDescent="0.2">
      <c r="B16312" s="61" t="s">
        <v>186</v>
      </c>
    </row>
    <row r="16313" spans="2:2" x14ac:dyDescent="0.2">
      <c r="B16313" s="61" t="s">
        <v>176</v>
      </c>
    </row>
    <row r="16314" spans="2:2" x14ac:dyDescent="0.2">
      <c r="B16314" s="61" t="s">
        <v>174</v>
      </c>
    </row>
    <row r="16315" spans="2:2" x14ac:dyDescent="0.2">
      <c r="B16315" s="61" t="s">
        <v>187</v>
      </c>
    </row>
    <row r="16316" spans="2:2" x14ac:dyDescent="0.2">
      <c r="B16316" s="61" t="s">
        <v>188</v>
      </c>
    </row>
    <row r="16317" spans="2:2" x14ac:dyDescent="0.2">
      <c r="B16317" s="61" t="s">
        <v>50</v>
      </c>
    </row>
    <row r="32683" spans="2:2" x14ac:dyDescent="0.2">
      <c r="B32683" s="61" t="s">
        <v>173</v>
      </c>
    </row>
    <row r="32684" spans="2:2" x14ac:dyDescent="0.2">
      <c r="B32684" s="61" t="s">
        <v>174</v>
      </c>
    </row>
    <row r="32685" spans="2:2" x14ac:dyDescent="0.2">
      <c r="B32685" s="61" t="s">
        <v>175</v>
      </c>
    </row>
    <row r="32686" spans="2:2" x14ac:dyDescent="0.2">
      <c r="B32686" s="61" t="s">
        <v>176</v>
      </c>
    </row>
    <row r="32687" spans="2:2" x14ac:dyDescent="0.2">
      <c r="B32687" s="61" t="s">
        <v>177</v>
      </c>
    </row>
    <row r="32688" spans="2:2" x14ac:dyDescent="0.2">
      <c r="B32688" s="61" t="s">
        <v>178</v>
      </c>
    </row>
    <row r="32689" spans="2:2" x14ac:dyDescent="0.2">
      <c r="B32689" s="61" t="s">
        <v>179</v>
      </c>
    </row>
    <row r="32690" spans="2:2" x14ac:dyDescent="0.2">
      <c r="B32690" s="61" t="s">
        <v>180</v>
      </c>
    </row>
    <row r="32691" spans="2:2" x14ac:dyDescent="0.2">
      <c r="B32691" s="61" t="s">
        <v>181</v>
      </c>
    </row>
    <row r="32692" spans="2:2" x14ac:dyDescent="0.2">
      <c r="B32692" s="61" t="s">
        <v>182</v>
      </c>
    </row>
    <row r="32693" spans="2:2" x14ac:dyDescent="0.2">
      <c r="B32693" s="61" t="s">
        <v>183</v>
      </c>
    </row>
    <row r="32694" spans="2:2" x14ac:dyDescent="0.2">
      <c r="B32694" s="61" t="s">
        <v>184</v>
      </c>
    </row>
    <row r="32695" spans="2:2" x14ac:dyDescent="0.2">
      <c r="B32695" s="61" t="s">
        <v>185</v>
      </c>
    </row>
    <row r="32696" spans="2:2" x14ac:dyDescent="0.2">
      <c r="B32696" s="61" t="s">
        <v>186</v>
      </c>
    </row>
    <row r="32697" spans="2:2" x14ac:dyDescent="0.2">
      <c r="B32697" s="61" t="s">
        <v>176</v>
      </c>
    </row>
    <row r="32698" spans="2:2" x14ac:dyDescent="0.2">
      <c r="B32698" s="61" t="s">
        <v>174</v>
      </c>
    </row>
    <row r="32699" spans="2:2" x14ac:dyDescent="0.2">
      <c r="B32699" s="61" t="s">
        <v>187</v>
      </c>
    </row>
    <row r="32700" spans="2:2" x14ac:dyDescent="0.2">
      <c r="B32700" s="61" t="s">
        <v>188</v>
      </c>
    </row>
    <row r="32701" spans="2:2" x14ac:dyDescent="0.2">
      <c r="B32701" s="61" t="s">
        <v>50</v>
      </c>
    </row>
    <row r="49067" spans="2:2" x14ac:dyDescent="0.2">
      <c r="B49067" s="61" t="s">
        <v>173</v>
      </c>
    </row>
    <row r="49068" spans="2:2" x14ac:dyDescent="0.2">
      <c r="B49068" s="61" t="s">
        <v>174</v>
      </c>
    </row>
    <row r="49069" spans="2:2" x14ac:dyDescent="0.2">
      <c r="B49069" s="61" t="s">
        <v>175</v>
      </c>
    </row>
    <row r="49070" spans="2:2" x14ac:dyDescent="0.2">
      <c r="B49070" s="61" t="s">
        <v>176</v>
      </c>
    </row>
    <row r="49071" spans="2:2" x14ac:dyDescent="0.2">
      <c r="B49071" s="61" t="s">
        <v>177</v>
      </c>
    </row>
    <row r="49072" spans="2:2" x14ac:dyDescent="0.2">
      <c r="B49072" s="61" t="s">
        <v>178</v>
      </c>
    </row>
    <row r="49073" spans="2:2" x14ac:dyDescent="0.2">
      <c r="B49073" s="61" t="s">
        <v>179</v>
      </c>
    </row>
    <row r="49074" spans="2:2" x14ac:dyDescent="0.2">
      <c r="B49074" s="61" t="s">
        <v>180</v>
      </c>
    </row>
    <row r="49075" spans="2:2" x14ac:dyDescent="0.2">
      <c r="B49075" s="61" t="s">
        <v>181</v>
      </c>
    </row>
    <row r="49076" spans="2:2" x14ac:dyDescent="0.2">
      <c r="B49076" s="61" t="s">
        <v>182</v>
      </c>
    </row>
    <row r="49077" spans="2:2" x14ac:dyDescent="0.2">
      <c r="B49077" s="61" t="s">
        <v>183</v>
      </c>
    </row>
    <row r="49078" spans="2:2" x14ac:dyDescent="0.2">
      <c r="B49078" s="61" t="s">
        <v>184</v>
      </c>
    </row>
    <row r="49079" spans="2:2" x14ac:dyDescent="0.2">
      <c r="B49079" s="61" t="s">
        <v>185</v>
      </c>
    </row>
    <row r="49080" spans="2:2" x14ac:dyDescent="0.2">
      <c r="B49080" s="61" t="s">
        <v>186</v>
      </c>
    </row>
    <row r="49081" spans="2:2" x14ac:dyDescent="0.2">
      <c r="B49081" s="61" t="s">
        <v>176</v>
      </c>
    </row>
    <row r="49082" spans="2:2" x14ac:dyDescent="0.2">
      <c r="B49082" s="61" t="s">
        <v>174</v>
      </c>
    </row>
    <row r="49083" spans="2:2" x14ac:dyDescent="0.2">
      <c r="B49083" s="61" t="s">
        <v>187</v>
      </c>
    </row>
    <row r="49084" spans="2:2" x14ac:dyDescent="0.2">
      <c r="B49084" s="61" t="s">
        <v>188</v>
      </c>
    </row>
    <row r="49085" spans="2:2" x14ac:dyDescent="0.2">
      <c r="B49085" s="61" t="s">
        <v>50</v>
      </c>
    </row>
    <row r="65451" spans="2:2" x14ac:dyDescent="0.2">
      <c r="B65451" s="61" t="s">
        <v>173</v>
      </c>
    </row>
    <row r="65452" spans="2:2" x14ac:dyDescent="0.2">
      <c r="B65452" s="61" t="s">
        <v>174</v>
      </c>
    </row>
    <row r="65453" spans="2:2" x14ac:dyDescent="0.2">
      <c r="B65453" s="61" t="s">
        <v>175</v>
      </c>
    </row>
    <row r="65454" spans="2:2" x14ac:dyDescent="0.2">
      <c r="B65454" s="61" t="s">
        <v>176</v>
      </c>
    </row>
    <row r="65455" spans="2:2" x14ac:dyDescent="0.2">
      <c r="B65455" s="61" t="s">
        <v>177</v>
      </c>
    </row>
    <row r="65456" spans="2:2" x14ac:dyDescent="0.2">
      <c r="B65456" s="61" t="s">
        <v>178</v>
      </c>
    </row>
    <row r="65457" spans="2:2" x14ac:dyDescent="0.2">
      <c r="B65457" s="61" t="s">
        <v>179</v>
      </c>
    </row>
    <row r="65458" spans="2:2" x14ac:dyDescent="0.2">
      <c r="B65458" s="61" t="s">
        <v>180</v>
      </c>
    </row>
    <row r="65459" spans="2:2" x14ac:dyDescent="0.2">
      <c r="B65459" s="61" t="s">
        <v>181</v>
      </c>
    </row>
    <row r="65460" spans="2:2" x14ac:dyDescent="0.2">
      <c r="B65460" s="61" t="s">
        <v>182</v>
      </c>
    </row>
    <row r="65461" spans="2:2" x14ac:dyDescent="0.2">
      <c r="B65461" s="61" t="s">
        <v>183</v>
      </c>
    </row>
    <row r="65462" spans="2:2" x14ac:dyDescent="0.2">
      <c r="B65462" s="61" t="s">
        <v>184</v>
      </c>
    </row>
    <row r="65463" spans="2:2" x14ac:dyDescent="0.2">
      <c r="B65463" s="61" t="s">
        <v>185</v>
      </c>
    </row>
    <row r="65464" spans="2:2" x14ac:dyDescent="0.2">
      <c r="B65464" s="61" t="s">
        <v>186</v>
      </c>
    </row>
    <row r="65465" spans="2:2" x14ac:dyDescent="0.2">
      <c r="B65465" s="61" t="s">
        <v>176</v>
      </c>
    </row>
    <row r="65466" spans="2:2" x14ac:dyDescent="0.2">
      <c r="B65466" s="61" t="s">
        <v>174</v>
      </c>
    </row>
    <row r="65467" spans="2:2" x14ac:dyDescent="0.2">
      <c r="B65467" s="61" t="s">
        <v>187</v>
      </c>
    </row>
    <row r="65468" spans="2:2" x14ac:dyDescent="0.2">
      <c r="B65468" s="61" t="s">
        <v>188</v>
      </c>
    </row>
    <row r="65469" spans="2:2" x14ac:dyDescent="0.2">
      <c r="B65469" s="61" t="s">
        <v>50</v>
      </c>
    </row>
    <row r="81835" spans="2:2" x14ac:dyDescent="0.2">
      <c r="B81835" s="61" t="s">
        <v>173</v>
      </c>
    </row>
    <row r="81836" spans="2:2" x14ac:dyDescent="0.2">
      <c r="B81836" s="61" t="s">
        <v>174</v>
      </c>
    </row>
    <row r="81837" spans="2:2" x14ac:dyDescent="0.2">
      <c r="B81837" s="61" t="s">
        <v>175</v>
      </c>
    </row>
    <row r="81838" spans="2:2" x14ac:dyDescent="0.2">
      <c r="B81838" s="61" t="s">
        <v>176</v>
      </c>
    </row>
    <row r="81839" spans="2:2" x14ac:dyDescent="0.2">
      <c r="B81839" s="61" t="s">
        <v>177</v>
      </c>
    </row>
    <row r="81840" spans="2:2" x14ac:dyDescent="0.2">
      <c r="B81840" s="61" t="s">
        <v>178</v>
      </c>
    </row>
    <row r="81841" spans="2:2" x14ac:dyDescent="0.2">
      <c r="B81841" s="61" t="s">
        <v>179</v>
      </c>
    </row>
    <row r="81842" spans="2:2" x14ac:dyDescent="0.2">
      <c r="B81842" s="61" t="s">
        <v>180</v>
      </c>
    </row>
    <row r="81843" spans="2:2" x14ac:dyDescent="0.2">
      <c r="B81843" s="61" t="s">
        <v>181</v>
      </c>
    </row>
    <row r="81844" spans="2:2" x14ac:dyDescent="0.2">
      <c r="B81844" s="61" t="s">
        <v>182</v>
      </c>
    </row>
    <row r="81845" spans="2:2" x14ac:dyDescent="0.2">
      <c r="B81845" s="61" t="s">
        <v>183</v>
      </c>
    </row>
    <row r="81846" spans="2:2" x14ac:dyDescent="0.2">
      <c r="B81846" s="61" t="s">
        <v>184</v>
      </c>
    </row>
    <row r="81847" spans="2:2" x14ac:dyDescent="0.2">
      <c r="B81847" s="61" t="s">
        <v>185</v>
      </c>
    </row>
    <row r="81848" spans="2:2" x14ac:dyDescent="0.2">
      <c r="B81848" s="61" t="s">
        <v>186</v>
      </c>
    </row>
    <row r="81849" spans="2:2" x14ac:dyDescent="0.2">
      <c r="B81849" s="61" t="s">
        <v>176</v>
      </c>
    </row>
    <row r="81850" spans="2:2" x14ac:dyDescent="0.2">
      <c r="B81850" s="61" t="s">
        <v>174</v>
      </c>
    </row>
    <row r="81851" spans="2:2" x14ac:dyDescent="0.2">
      <c r="B81851" s="61" t="s">
        <v>187</v>
      </c>
    </row>
    <row r="81852" spans="2:2" x14ac:dyDescent="0.2">
      <c r="B81852" s="61" t="s">
        <v>188</v>
      </c>
    </row>
    <row r="81853" spans="2:2" x14ac:dyDescent="0.2">
      <c r="B81853" s="61" t="s">
        <v>50</v>
      </c>
    </row>
    <row r="98219" spans="2:2" x14ac:dyDescent="0.2">
      <c r="B98219" s="61" t="s">
        <v>173</v>
      </c>
    </row>
    <row r="98220" spans="2:2" x14ac:dyDescent="0.2">
      <c r="B98220" s="61" t="s">
        <v>174</v>
      </c>
    </row>
    <row r="98221" spans="2:2" x14ac:dyDescent="0.2">
      <c r="B98221" s="61" t="s">
        <v>175</v>
      </c>
    </row>
    <row r="98222" spans="2:2" x14ac:dyDescent="0.2">
      <c r="B98222" s="61" t="s">
        <v>176</v>
      </c>
    </row>
    <row r="98223" spans="2:2" x14ac:dyDescent="0.2">
      <c r="B98223" s="61" t="s">
        <v>177</v>
      </c>
    </row>
    <row r="98224" spans="2:2" x14ac:dyDescent="0.2">
      <c r="B98224" s="61" t="s">
        <v>178</v>
      </c>
    </row>
    <row r="98225" spans="2:2" x14ac:dyDescent="0.2">
      <c r="B98225" s="61" t="s">
        <v>179</v>
      </c>
    </row>
    <row r="98226" spans="2:2" x14ac:dyDescent="0.2">
      <c r="B98226" s="61" t="s">
        <v>180</v>
      </c>
    </row>
    <row r="98227" spans="2:2" x14ac:dyDescent="0.2">
      <c r="B98227" s="61" t="s">
        <v>181</v>
      </c>
    </row>
    <row r="98228" spans="2:2" x14ac:dyDescent="0.2">
      <c r="B98228" s="61" t="s">
        <v>182</v>
      </c>
    </row>
    <row r="98229" spans="2:2" x14ac:dyDescent="0.2">
      <c r="B98229" s="61" t="s">
        <v>183</v>
      </c>
    </row>
    <row r="98230" spans="2:2" x14ac:dyDescent="0.2">
      <c r="B98230" s="61" t="s">
        <v>184</v>
      </c>
    </row>
    <row r="98231" spans="2:2" x14ac:dyDescent="0.2">
      <c r="B98231" s="61" t="s">
        <v>185</v>
      </c>
    </row>
    <row r="98232" spans="2:2" x14ac:dyDescent="0.2">
      <c r="B98232" s="61" t="s">
        <v>186</v>
      </c>
    </row>
    <row r="98233" spans="2:2" x14ac:dyDescent="0.2">
      <c r="B98233" s="61" t="s">
        <v>176</v>
      </c>
    </row>
    <row r="98234" spans="2:2" x14ac:dyDescent="0.2">
      <c r="B98234" s="61" t="s">
        <v>174</v>
      </c>
    </row>
    <row r="98235" spans="2:2" x14ac:dyDescent="0.2">
      <c r="B98235" s="61" t="s">
        <v>187</v>
      </c>
    </row>
    <row r="98236" spans="2:2" x14ac:dyDescent="0.2">
      <c r="B98236" s="61" t="s">
        <v>188</v>
      </c>
    </row>
    <row r="98237" spans="2:2" x14ac:dyDescent="0.2">
      <c r="B98237" s="61" t="s">
        <v>50</v>
      </c>
    </row>
    <row r="114603" spans="2:2" x14ac:dyDescent="0.2">
      <c r="B114603" s="61" t="s">
        <v>173</v>
      </c>
    </row>
    <row r="114604" spans="2:2" x14ac:dyDescent="0.2">
      <c r="B114604" s="61" t="s">
        <v>174</v>
      </c>
    </row>
    <row r="114605" spans="2:2" x14ac:dyDescent="0.2">
      <c r="B114605" s="61" t="s">
        <v>175</v>
      </c>
    </row>
    <row r="114606" spans="2:2" x14ac:dyDescent="0.2">
      <c r="B114606" s="61" t="s">
        <v>176</v>
      </c>
    </row>
    <row r="114607" spans="2:2" x14ac:dyDescent="0.2">
      <c r="B114607" s="61" t="s">
        <v>177</v>
      </c>
    </row>
    <row r="114608" spans="2:2" x14ac:dyDescent="0.2">
      <c r="B114608" s="61" t="s">
        <v>178</v>
      </c>
    </row>
    <row r="114609" spans="2:2" x14ac:dyDescent="0.2">
      <c r="B114609" s="61" t="s">
        <v>179</v>
      </c>
    </row>
    <row r="114610" spans="2:2" x14ac:dyDescent="0.2">
      <c r="B114610" s="61" t="s">
        <v>180</v>
      </c>
    </row>
    <row r="114611" spans="2:2" x14ac:dyDescent="0.2">
      <c r="B114611" s="61" t="s">
        <v>181</v>
      </c>
    </row>
    <row r="114612" spans="2:2" x14ac:dyDescent="0.2">
      <c r="B114612" s="61" t="s">
        <v>182</v>
      </c>
    </row>
    <row r="114613" spans="2:2" x14ac:dyDescent="0.2">
      <c r="B114613" s="61" t="s">
        <v>183</v>
      </c>
    </row>
    <row r="114614" spans="2:2" x14ac:dyDescent="0.2">
      <c r="B114614" s="61" t="s">
        <v>184</v>
      </c>
    </row>
    <row r="114615" spans="2:2" x14ac:dyDescent="0.2">
      <c r="B114615" s="61" t="s">
        <v>185</v>
      </c>
    </row>
    <row r="114616" spans="2:2" x14ac:dyDescent="0.2">
      <c r="B114616" s="61" t="s">
        <v>186</v>
      </c>
    </row>
    <row r="114617" spans="2:2" x14ac:dyDescent="0.2">
      <c r="B114617" s="61" t="s">
        <v>176</v>
      </c>
    </row>
    <row r="114618" spans="2:2" x14ac:dyDescent="0.2">
      <c r="B114618" s="61" t="s">
        <v>174</v>
      </c>
    </row>
    <row r="114619" spans="2:2" x14ac:dyDescent="0.2">
      <c r="B114619" s="61" t="s">
        <v>187</v>
      </c>
    </row>
    <row r="114620" spans="2:2" x14ac:dyDescent="0.2">
      <c r="B114620" s="61" t="s">
        <v>188</v>
      </c>
    </row>
    <row r="114621" spans="2:2" x14ac:dyDescent="0.2">
      <c r="B114621" s="61" t="s">
        <v>50</v>
      </c>
    </row>
    <row r="130987" spans="2:2" x14ac:dyDescent="0.2">
      <c r="B130987" s="61" t="s">
        <v>173</v>
      </c>
    </row>
    <row r="130988" spans="2:2" x14ac:dyDescent="0.2">
      <c r="B130988" s="61" t="s">
        <v>174</v>
      </c>
    </row>
    <row r="130989" spans="2:2" x14ac:dyDescent="0.2">
      <c r="B130989" s="61" t="s">
        <v>175</v>
      </c>
    </row>
    <row r="130990" spans="2:2" x14ac:dyDescent="0.2">
      <c r="B130990" s="61" t="s">
        <v>176</v>
      </c>
    </row>
    <row r="130991" spans="2:2" x14ac:dyDescent="0.2">
      <c r="B130991" s="61" t="s">
        <v>177</v>
      </c>
    </row>
    <row r="130992" spans="2:2" x14ac:dyDescent="0.2">
      <c r="B130992" s="61" t="s">
        <v>178</v>
      </c>
    </row>
    <row r="130993" spans="2:2" x14ac:dyDescent="0.2">
      <c r="B130993" s="61" t="s">
        <v>179</v>
      </c>
    </row>
    <row r="130994" spans="2:2" x14ac:dyDescent="0.2">
      <c r="B130994" s="61" t="s">
        <v>180</v>
      </c>
    </row>
    <row r="130995" spans="2:2" x14ac:dyDescent="0.2">
      <c r="B130995" s="61" t="s">
        <v>181</v>
      </c>
    </row>
    <row r="130996" spans="2:2" x14ac:dyDescent="0.2">
      <c r="B130996" s="61" t="s">
        <v>182</v>
      </c>
    </row>
    <row r="130997" spans="2:2" x14ac:dyDescent="0.2">
      <c r="B130997" s="61" t="s">
        <v>183</v>
      </c>
    </row>
    <row r="130998" spans="2:2" x14ac:dyDescent="0.2">
      <c r="B130998" s="61" t="s">
        <v>184</v>
      </c>
    </row>
    <row r="130999" spans="2:2" x14ac:dyDescent="0.2">
      <c r="B130999" s="61" t="s">
        <v>185</v>
      </c>
    </row>
    <row r="131000" spans="2:2" x14ac:dyDescent="0.2">
      <c r="B131000" s="61" t="s">
        <v>186</v>
      </c>
    </row>
    <row r="131001" spans="2:2" x14ac:dyDescent="0.2">
      <c r="B131001" s="61" t="s">
        <v>176</v>
      </c>
    </row>
    <row r="131002" spans="2:2" x14ac:dyDescent="0.2">
      <c r="B131002" s="61" t="s">
        <v>174</v>
      </c>
    </row>
    <row r="131003" spans="2:2" x14ac:dyDescent="0.2">
      <c r="B131003" s="61" t="s">
        <v>187</v>
      </c>
    </row>
    <row r="131004" spans="2:2" x14ac:dyDescent="0.2">
      <c r="B131004" s="61" t="s">
        <v>188</v>
      </c>
    </row>
    <row r="131005" spans="2:2" x14ac:dyDescent="0.2">
      <c r="B131005" s="61" t="s">
        <v>50</v>
      </c>
    </row>
    <row r="147371" spans="2:2" x14ac:dyDescent="0.2">
      <c r="B147371" s="61" t="s">
        <v>173</v>
      </c>
    </row>
    <row r="147372" spans="2:2" x14ac:dyDescent="0.2">
      <c r="B147372" s="61" t="s">
        <v>174</v>
      </c>
    </row>
    <row r="147373" spans="2:2" x14ac:dyDescent="0.2">
      <c r="B147373" s="61" t="s">
        <v>175</v>
      </c>
    </row>
    <row r="147374" spans="2:2" x14ac:dyDescent="0.2">
      <c r="B147374" s="61" t="s">
        <v>176</v>
      </c>
    </row>
    <row r="147375" spans="2:2" x14ac:dyDescent="0.2">
      <c r="B147375" s="61" t="s">
        <v>177</v>
      </c>
    </row>
    <row r="147376" spans="2:2" x14ac:dyDescent="0.2">
      <c r="B147376" s="61" t="s">
        <v>178</v>
      </c>
    </row>
    <row r="147377" spans="2:2" x14ac:dyDescent="0.2">
      <c r="B147377" s="61" t="s">
        <v>179</v>
      </c>
    </row>
    <row r="147378" spans="2:2" x14ac:dyDescent="0.2">
      <c r="B147378" s="61" t="s">
        <v>180</v>
      </c>
    </row>
    <row r="147379" spans="2:2" x14ac:dyDescent="0.2">
      <c r="B147379" s="61" t="s">
        <v>181</v>
      </c>
    </row>
    <row r="147380" spans="2:2" x14ac:dyDescent="0.2">
      <c r="B147380" s="61" t="s">
        <v>182</v>
      </c>
    </row>
    <row r="147381" spans="2:2" x14ac:dyDescent="0.2">
      <c r="B147381" s="61" t="s">
        <v>183</v>
      </c>
    </row>
    <row r="147382" spans="2:2" x14ac:dyDescent="0.2">
      <c r="B147382" s="61" t="s">
        <v>184</v>
      </c>
    </row>
    <row r="147383" spans="2:2" x14ac:dyDescent="0.2">
      <c r="B147383" s="61" t="s">
        <v>185</v>
      </c>
    </row>
    <row r="147384" spans="2:2" x14ac:dyDescent="0.2">
      <c r="B147384" s="61" t="s">
        <v>186</v>
      </c>
    </row>
    <row r="147385" spans="2:2" x14ac:dyDescent="0.2">
      <c r="B147385" s="61" t="s">
        <v>176</v>
      </c>
    </row>
    <row r="147386" spans="2:2" x14ac:dyDescent="0.2">
      <c r="B147386" s="61" t="s">
        <v>174</v>
      </c>
    </row>
    <row r="147387" spans="2:2" x14ac:dyDescent="0.2">
      <c r="B147387" s="61" t="s">
        <v>187</v>
      </c>
    </row>
    <row r="147388" spans="2:2" x14ac:dyDescent="0.2">
      <c r="B147388" s="61" t="s">
        <v>188</v>
      </c>
    </row>
    <row r="147389" spans="2:2" x14ac:dyDescent="0.2">
      <c r="B147389" s="61" t="s">
        <v>50</v>
      </c>
    </row>
    <row r="163755" spans="2:2" x14ac:dyDescent="0.2">
      <c r="B163755" s="61" t="s">
        <v>173</v>
      </c>
    </row>
    <row r="163756" spans="2:2" x14ac:dyDescent="0.2">
      <c r="B163756" s="61" t="s">
        <v>174</v>
      </c>
    </row>
    <row r="163757" spans="2:2" x14ac:dyDescent="0.2">
      <c r="B163757" s="61" t="s">
        <v>175</v>
      </c>
    </row>
    <row r="163758" spans="2:2" x14ac:dyDescent="0.2">
      <c r="B163758" s="61" t="s">
        <v>176</v>
      </c>
    </row>
    <row r="163759" spans="2:2" x14ac:dyDescent="0.2">
      <c r="B163759" s="61" t="s">
        <v>177</v>
      </c>
    </row>
    <row r="163760" spans="2:2" x14ac:dyDescent="0.2">
      <c r="B163760" s="61" t="s">
        <v>178</v>
      </c>
    </row>
    <row r="163761" spans="2:2" x14ac:dyDescent="0.2">
      <c r="B163761" s="61" t="s">
        <v>179</v>
      </c>
    </row>
    <row r="163762" spans="2:2" x14ac:dyDescent="0.2">
      <c r="B163762" s="61" t="s">
        <v>180</v>
      </c>
    </row>
    <row r="163763" spans="2:2" x14ac:dyDescent="0.2">
      <c r="B163763" s="61" t="s">
        <v>181</v>
      </c>
    </row>
    <row r="163764" spans="2:2" x14ac:dyDescent="0.2">
      <c r="B163764" s="61" t="s">
        <v>182</v>
      </c>
    </row>
    <row r="163765" spans="2:2" x14ac:dyDescent="0.2">
      <c r="B163765" s="61" t="s">
        <v>183</v>
      </c>
    </row>
    <row r="163766" spans="2:2" x14ac:dyDescent="0.2">
      <c r="B163766" s="61" t="s">
        <v>184</v>
      </c>
    </row>
    <row r="163767" spans="2:2" x14ac:dyDescent="0.2">
      <c r="B163767" s="61" t="s">
        <v>185</v>
      </c>
    </row>
    <row r="163768" spans="2:2" x14ac:dyDescent="0.2">
      <c r="B163768" s="61" t="s">
        <v>186</v>
      </c>
    </row>
    <row r="163769" spans="2:2" x14ac:dyDescent="0.2">
      <c r="B163769" s="61" t="s">
        <v>176</v>
      </c>
    </row>
    <row r="163770" spans="2:2" x14ac:dyDescent="0.2">
      <c r="B163770" s="61" t="s">
        <v>174</v>
      </c>
    </row>
    <row r="163771" spans="2:2" x14ac:dyDescent="0.2">
      <c r="B163771" s="61" t="s">
        <v>187</v>
      </c>
    </row>
    <row r="163772" spans="2:2" x14ac:dyDescent="0.2">
      <c r="B163772" s="61" t="s">
        <v>188</v>
      </c>
    </row>
    <row r="163773" spans="2:2" x14ac:dyDescent="0.2">
      <c r="B163773" s="61" t="s">
        <v>50</v>
      </c>
    </row>
    <row r="180139" spans="2:2" x14ac:dyDescent="0.2">
      <c r="B180139" s="61" t="s">
        <v>173</v>
      </c>
    </row>
    <row r="180140" spans="2:2" x14ac:dyDescent="0.2">
      <c r="B180140" s="61" t="s">
        <v>174</v>
      </c>
    </row>
    <row r="180141" spans="2:2" x14ac:dyDescent="0.2">
      <c r="B180141" s="61" t="s">
        <v>175</v>
      </c>
    </row>
    <row r="180142" spans="2:2" x14ac:dyDescent="0.2">
      <c r="B180142" s="61" t="s">
        <v>176</v>
      </c>
    </row>
    <row r="180143" spans="2:2" x14ac:dyDescent="0.2">
      <c r="B180143" s="61" t="s">
        <v>177</v>
      </c>
    </row>
    <row r="180144" spans="2:2" x14ac:dyDescent="0.2">
      <c r="B180144" s="61" t="s">
        <v>178</v>
      </c>
    </row>
    <row r="180145" spans="2:2" x14ac:dyDescent="0.2">
      <c r="B180145" s="61" t="s">
        <v>179</v>
      </c>
    </row>
    <row r="180146" spans="2:2" x14ac:dyDescent="0.2">
      <c r="B180146" s="61" t="s">
        <v>180</v>
      </c>
    </row>
    <row r="180147" spans="2:2" x14ac:dyDescent="0.2">
      <c r="B180147" s="61" t="s">
        <v>181</v>
      </c>
    </row>
    <row r="180148" spans="2:2" x14ac:dyDescent="0.2">
      <c r="B180148" s="61" t="s">
        <v>182</v>
      </c>
    </row>
    <row r="180149" spans="2:2" x14ac:dyDescent="0.2">
      <c r="B180149" s="61" t="s">
        <v>183</v>
      </c>
    </row>
    <row r="180150" spans="2:2" x14ac:dyDescent="0.2">
      <c r="B180150" s="61" t="s">
        <v>184</v>
      </c>
    </row>
    <row r="180151" spans="2:2" x14ac:dyDescent="0.2">
      <c r="B180151" s="61" t="s">
        <v>185</v>
      </c>
    </row>
    <row r="180152" spans="2:2" x14ac:dyDescent="0.2">
      <c r="B180152" s="61" t="s">
        <v>186</v>
      </c>
    </row>
    <row r="180153" spans="2:2" x14ac:dyDescent="0.2">
      <c r="B180153" s="61" t="s">
        <v>176</v>
      </c>
    </row>
    <row r="180154" spans="2:2" x14ac:dyDescent="0.2">
      <c r="B180154" s="61" t="s">
        <v>174</v>
      </c>
    </row>
    <row r="180155" spans="2:2" x14ac:dyDescent="0.2">
      <c r="B180155" s="61" t="s">
        <v>187</v>
      </c>
    </row>
    <row r="180156" spans="2:2" x14ac:dyDescent="0.2">
      <c r="B180156" s="61" t="s">
        <v>188</v>
      </c>
    </row>
    <row r="180157" spans="2:2" x14ac:dyDescent="0.2">
      <c r="B180157" s="61" t="s">
        <v>50</v>
      </c>
    </row>
    <row r="196523" spans="2:2" x14ac:dyDescent="0.2">
      <c r="B196523" s="61" t="s">
        <v>173</v>
      </c>
    </row>
    <row r="196524" spans="2:2" x14ac:dyDescent="0.2">
      <c r="B196524" s="61" t="s">
        <v>174</v>
      </c>
    </row>
    <row r="196525" spans="2:2" x14ac:dyDescent="0.2">
      <c r="B196525" s="61" t="s">
        <v>175</v>
      </c>
    </row>
    <row r="196526" spans="2:2" x14ac:dyDescent="0.2">
      <c r="B196526" s="61" t="s">
        <v>176</v>
      </c>
    </row>
    <row r="196527" spans="2:2" x14ac:dyDescent="0.2">
      <c r="B196527" s="61" t="s">
        <v>177</v>
      </c>
    </row>
    <row r="196528" spans="2:2" x14ac:dyDescent="0.2">
      <c r="B196528" s="61" t="s">
        <v>178</v>
      </c>
    </row>
    <row r="196529" spans="2:2" x14ac:dyDescent="0.2">
      <c r="B196529" s="61" t="s">
        <v>179</v>
      </c>
    </row>
    <row r="196530" spans="2:2" x14ac:dyDescent="0.2">
      <c r="B196530" s="61" t="s">
        <v>180</v>
      </c>
    </row>
    <row r="196531" spans="2:2" x14ac:dyDescent="0.2">
      <c r="B196531" s="61" t="s">
        <v>181</v>
      </c>
    </row>
    <row r="196532" spans="2:2" x14ac:dyDescent="0.2">
      <c r="B196532" s="61" t="s">
        <v>182</v>
      </c>
    </row>
    <row r="196533" spans="2:2" x14ac:dyDescent="0.2">
      <c r="B196533" s="61" t="s">
        <v>183</v>
      </c>
    </row>
    <row r="196534" spans="2:2" x14ac:dyDescent="0.2">
      <c r="B196534" s="61" t="s">
        <v>184</v>
      </c>
    </row>
    <row r="196535" spans="2:2" x14ac:dyDescent="0.2">
      <c r="B196535" s="61" t="s">
        <v>185</v>
      </c>
    </row>
    <row r="196536" spans="2:2" x14ac:dyDescent="0.2">
      <c r="B196536" s="61" t="s">
        <v>186</v>
      </c>
    </row>
    <row r="196537" spans="2:2" x14ac:dyDescent="0.2">
      <c r="B196537" s="61" t="s">
        <v>176</v>
      </c>
    </row>
    <row r="196538" spans="2:2" x14ac:dyDescent="0.2">
      <c r="B196538" s="61" t="s">
        <v>174</v>
      </c>
    </row>
    <row r="196539" spans="2:2" x14ac:dyDescent="0.2">
      <c r="B196539" s="61" t="s">
        <v>187</v>
      </c>
    </row>
    <row r="196540" spans="2:2" x14ac:dyDescent="0.2">
      <c r="B196540" s="61" t="s">
        <v>188</v>
      </c>
    </row>
    <row r="196541" spans="2:2" x14ac:dyDescent="0.2">
      <c r="B196541" s="61" t="s">
        <v>50</v>
      </c>
    </row>
    <row r="212907" spans="2:2" x14ac:dyDescent="0.2">
      <c r="B212907" s="61" t="s">
        <v>173</v>
      </c>
    </row>
    <row r="212908" spans="2:2" x14ac:dyDescent="0.2">
      <c r="B212908" s="61" t="s">
        <v>174</v>
      </c>
    </row>
    <row r="212909" spans="2:2" x14ac:dyDescent="0.2">
      <c r="B212909" s="61" t="s">
        <v>175</v>
      </c>
    </row>
    <row r="212910" spans="2:2" x14ac:dyDescent="0.2">
      <c r="B212910" s="61" t="s">
        <v>176</v>
      </c>
    </row>
    <row r="212911" spans="2:2" x14ac:dyDescent="0.2">
      <c r="B212911" s="61" t="s">
        <v>177</v>
      </c>
    </row>
    <row r="212912" spans="2:2" x14ac:dyDescent="0.2">
      <c r="B212912" s="61" t="s">
        <v>178</v>
      </c>
    </row>
    <row r="212913" spans="2:2" x14ac:dyDescent="0.2">
      <c r="B212913" s="61" t="s">
        <v>179</v>
      </c>
    </row>
    <row r="212914" spans="2:2" x14ac:dyDescent="0.2">
      <c r="B212914" s="61" t="s">
        <v>180</v>
      </c>
    </row>
    <row r="212915" spans="2:2" x14ac:dyDescent="0.2">
      <c r="B212915" s="61" t="s">
        <v>181</v>
      </c>
    </row>
    <row r="212916" spans="2:2" x14ac:dyDescent="0.2">
      <c r="B212916" s="61" t="s">
        <v>182</v>
      </c>
    </row>
    <row r="212917" spans="2:2" x14ac:dyDescent="0.2">
      <c r="B212917" s="61" t="s">
        <v>183</v>
      </c>
    </row>
    <row r="212918" spans="2:2" x14ac:dyDescent="0.2">
      <c r="B212918" s="61" t="s">
        <v>184</v>
      </c>
    </row>
    <row r="212919" spans="2:2" x14ac:dyDescent="0.2">
      <c r="B212919" s="61" t="s">
        <v>185</v>
      </c>
    </row>
    <row r="212920" spans="2:2" x14ac:dyDescent="0.2">
      <c r="B212920" s="61" t="s">
        <v>186</v>
      </c>
    </row>
    <row r="212921" spans="2:2" x14ac:dyDescent="0.2">
      <c r="B212921" s="61" t="s">
        <v>176</v>
      </c>
    </row>
    <row r="212922" spans="2:2" x14ac:dyDescent="0.2">
      <c r="B212922" s="61" t="s">
        <v>174</v>
      </c>
    </row>
    <row r="212923" spans="2:2" x14ac:dyDescent="0.2">
      <c r="B212923" s="61" t="s">
        <v>187</v>
      </c>
    </row>
    <row r="212924" spans="2:2" x14ac:dyDescent="0.2">
      <c r="B212924" s="61" t="s">
        <v>188</v>
      </c>
    </row>
    <row r="212925" spans="2:2" x14ac:dyDescent="0.2">
      <c r="B212925" s="61" t="s">
        <v>50</v>
      </c>
    </row>
    <row r="229291" spans="2:2" x14ac:dyDescent="0.2">
      <c r="B229291" s="61" t="s">
        <v>173</v>
      </c>
    </row>
    <row r="229292" spans="2:2" x14ac:dyDescent="0.2">
      <c r="B229292" s="61" t="s">
        <v>174</v>
      </c>
    </row>
    <row r="229293" spans="2:2" x14ac:dyDescent="0.2">
      <c r="B229293" s="61" t="s">
        <v>175</v>
      </c>
    </row>
    <row r="229294" spans="2:2" x14ac:dyDescent="0.2">
      <c r="B229294" s="61" t="s">
        <v>176</v>
      </c>
    </row>
    <row r="229295" spans="2:2" x14ac:dyDescent="0.2">
      <c r="B229295" s="61" t="s">
        <v>177</v>
      </c>
    </row>
    <row r="229296" spans="2:2" x14ac:dyDescent="0.2">
      <c r="B229296" s="61" t="s">
        <v>178</v>
      </c>
    </row>
    <row r="229297" spans="2:2" x14ac:dyDescent="0.2">
      <c r="B229297" s="61" t="s">
        <v>179</v>
      </c>
    </row>
    <row r="229298" spans="2:2" x14ac:dyDescent="0.2">
      <c r="B229298" s="61" t="s">
        <v>180</v>
      </c>
    </row>
    <row r="229299" spans="2:2" x14ac:dyDescent="0.2">
      <c r="B229299" s="61" t="s">
        <v>181</v>
      </c>
    </row>
    <row r="229300" spans="2:2" x14ac:dyDescent="0.2">
      <c r="B229300" s="61" t="s">
        <v>182</v>
      </c>
    </row>
    <row r="229301" spans="2:2" x14ac:dyDescent="0.2">
      <c r="B229301" s="61" t="s">
        <v>183</v>
      </c>
    </row>
    <row r="229302" spans="2:2" x14ac:dyDescent="0.2">
      <c r="B229302" s="61" t="s">
        <v>184</v>
      </c>
    </row>
    <row r="229303" spans="2:2" x14ac:dyDescent="0.2">
      <c r="B229303" s="61" t="s">
        <v>185</v>
      </c>
    </row>
    <row r="229304" spans="2:2" x14ac:dyDescent="0.2">
      <c r="B229304" s="61" t="s">
        <v>186</v>
      </c>
    </row>
    <row r="229305" spans="2:2" x14ac:dyDescent="0.2">
      <c r="B229305" s="61" t="s">
        <v>176</v>
      </c>
    </row>
    <row r="229306" spans="2:2" x14ac:dyDescent="0.2">
      <c r="B229306" s="61" t="s">
        <v>174</v>
      </c>
    </row>
    <row r="229307" spans="2:2" x14ac:dyDescent="0.2">
      <c r="B229307" s="61" t="s">
        <v>187</v>
      </c>
    </row>
    <row r="229308" spans="2:2" x14ac:dyDescent="0.2">
      <c r="B229308" s="61" t="s">
        <v>188</v>
      </c>
    </row>
    <row r="229309" spans="2:2" x14ac:dyDescent="0.2">
      <c r="B229309" s="61" t="s">
        <v>50</v>
      </c>
    </row>
    <row r="245675" spans="2:2" x14ac:dyDescent="0.2">
      <c r="B245675" s="61" t="s">
        <v>173</v>
      </c>
    </row>
    <row r="245676" spans="2:2" x14ac:dyDescent="0.2">
      <c r="B245676" s="61" t="s">
        <v>174</v>
      </c>
    </row>
    <row r="245677" spans="2:2" x14ac:dyDescent="0.2">
      <c r="B245677" s="61" t="s">
        <v>175</v>
      </c>
    </row>
    <row r="245678" spans="2:2" x14ac:dyDescent="0.2">
      <c r="B245678" s="61" t="s">
        <v>176</v>
      </c>
    </row>
    <row r="245679" spans="2:2" x14ac:dyDescent="0.2">
      <c r="B245679" s="61" t="s">
        <v>177</v>
      </c>
    </row>
    <row r="245680" spans="2:2" x14ac:dyDescent="0.2">
      <c r="B245680" s="61" t="s">
        <v>178</v>
      </c>
    </row>
    <row r="245681" spans="2:2" x14ac:dyDescent="0.2">
      <c r="B245681" s="61" t="s">
        <v>179</v>
      </c>
    </row>
    <row r="245682" spans="2:2" x14ac:dyDescent="0.2">
      <c r="B245682" s="61" t="s">
        <v>180</v>
      </c>
    </row>
    <row r="245683" spans="2:2" x14ac:dyDescent="0.2">
      <c r="B245683" s="61" t="s">
        <v>181</v>
      </c>
    </row>
    <row r="245684" spans="2:2" x14ac:dyDescent="0.2">
      <c r="B245684" s="61" t="s">
        <v>182</v>
      </c>
    </row>
    <row r="245685" spans="2:2" x14ac:dyDescent="0.2">
      <c r="B245685" s="61" t="s">
        <v>183</v>
      </c>
    </row>
    <row r="245686" spans="2:2" x14ac:dyDescent="0.2">
      <c r="B245686" s="61" t="s">
        <v>184</v>
      </c>
    </row>
    <row r="245687" spans="2:2" x14ac:dyDescent="0.2">
      <c r="B245687" s="61" t="s">
        <v>185</v>
      </c>
    </row>
    <row r="245688" spans="2:2" x14ac:dyDescent="0.2">
      <c r="B245688" s="61" t="s">
        <v>186</v>
      </c>
    </row>
    <row r="245689" spans="2:2" x14ac:dyDescent="0.2">
      <c r="B245689" s="61" t="s">
        <v>176</v>
      </c>
    </row>
    <row r="245690" spans="2:2" x14ac:dyDescent="0.2">
      <c r="B245690" s="61" t="s">
        <v>174</v>
      </c>
    </row>
    <row r="245691" spans="2:2" x14ac:dyDescent="0.2">
      <c r="B245691" s="61" t="s">
        <v>187</v>
      </c>
    </row>
    <row r="245692" spans="2:2" x14ac:dyDescent="0.2">
      <c r="B245692" s="61" t="s">
        <v>188</v>
      </c>
    </row>
    <row r="245693" spans="2:2" x14ac:dyDescent="0.2">
      <c r="B245693" s="61" t="s">
        <v>50</v>
      </c>
    </row>
    <row r="262059" spans="2:2" x14ac:dyDescent="0.2">
      <c r="B262059" s="61" t="s">
        <v>173</v>
      </c>
    </row>
    <row r="262060" spans="2:2" x14ac:dyDescent="0.2">
      <c r="B262060" s="61" t="s">
        <v>174</v>
      </c>
    </row>
    <row r="262061" spans="2:2" x14ac:dyDescent="0.2">
      <c r="B262061" s="61" t="s">
        <v>175</v>
      </c>
    </row>
    <row r="262062" spans="2:2" x14ac:dyDescent="0.2">
      <c r="B262062" s="61" t="s">
        <v>176</v>
      </c>
    </row>
    <row r="262063" spans="2:2" x14ac:dyDescent="0.2">
      <c r="B262063" s="61" t="s">
        <v>177</v>
      </c>
    </row>
    <row r="262064" spans="2:2" x14ac:dyDescent="0.2">
      <c r="B262064" s="61" t="s">
        <v>178</v>
      </c>
    </row>
    <row r="262065" spans="2:2" x14ac:dyDescent="0.2">
      <c r="B262065" s="61" t="s">
        <v>179</v>
      </c>
    </row>
    <row r="262066" spans="2:2" x14ac:dyDescent="0.2">
      <c r="B262066" s="61" t="s">
        <v>180</v>
      </c>
    </row>
    <row r="262067" spans="2:2" x14ac:dyDescent="0.2">
      <c r="B262067" s="61" t="s">
        <v>181</v>
      </c>
    </row>
    <row r="262068" spans="2:2" x14ac:dyDescent="0.2">
      <c r="B262068" s="61" t="s">
        <v>182</v>
      </c>
    </row>
    <row r="262069" spans="2:2" x14ac:dyDescent="0.2">
      <c r="B262069" s="61" t="s">
        <v>183</v>
      </c>
    </row>
    <row r="262070" spans="2:2" x14ac:dyDescent="0.2">
      <c r="B262070" s="61" t="s">
        <v>184</v>
      </c>
    </row>
    <row r="262071" spans="2:2" x14ac:dyDescent="0.2">
      <c r="B262071" s="61" t="s">
        <v>185</v>
      </c>
    </row>
    <row r="262072" spans="2:2" x14ac:dyDescent="0.2">
      <c r="B262072" s="61" t="s">
        <v>186</v>
      </c>
    </row>
    <row r="262073" spans="2:2" x14ac:dyDescent="0.2">
      <c r="B262073" s="61" t="s">
        <v>176</v>
      </c>
    </row>
    <row r="262074" spans="2:2" x14ac:dyDescent="0.2">
      <c r="B262074" s="61" t="s">
        <v>174</v>
      </c>
    </row>
    <row r="262075" spans="2:2" x14ac:dyDescent="0.2">
      <c r="B262075" s="61" t="s">
        <v>187</v>
      </c>
    </row>
    <row r="262076" spans="2:2" x14ac:dyDescent="0.2">
      <c r="B262076" s="61" t="s">
        <v>188</v>
      </c>
    </row>
    <row r="262077" spans="2:2" x14ac:dyDescent="0.2">
      <c r="B262077" s="61" t="s">
        <v>50</v>
      </c>
    </row>
    <row r="278443" spans="2:2" x14ac:dyDescent="0.2">
      <c r="B278443" s="61" t="s">
        <v>173</v>
      </c>
    </row>
    <row r="278444" spans="2:2" x14ac:dyDescent="0.2">
      <c r="B278444" s="61" t="s">
        <v>174</v>
      </c>
    </row>
    <row r="278445" spans="2:2" x14ac:dyDescent="0.2">
      <c r="B278445" s="61" t="s">
        <v>175</v>
      </c>
    </row>
    <row r="278446" spans="2:2" x14ac:dyDescent="0.2">
      <c r="B278446" s="61" t="s">
        <v>176</v>
      </c>
    </row>
    <row r="278447" spans="2:2" x14ac:dyDescent="0.2">
      <c r="B278447" s="61" t="s">
        <v>177</v>
      </c>
    </row>
    <row r="278448" spans="2:2" x14ac:dyDescent="0.2">
      <c r="B278448" s="61" t="s">
        <v>178</v>
      </c>
    </row>
    <row r="278449" spans="2:2" x14ac:dyDescent="0.2">
      <c r="B278449" s="61" t="s">
        <v>179</v>
      </c>
    </row>
    <row r="278450" spans="2:2" x14ac:dyDescent="0.2">
      <c r="B278450" s="61" t="s">
        <v>180</v>
      </c>
    </row>
    <row r="278451" spans="2:2" x14ac:dyDescent="0.2">
      <c r="B278451" s="61" t="s">
        <v>181</v>
      </c>
    </row>
    <row r="278452" spans="2:2" x14ac:dyDescent="0.2">
      <c r="B278452" s="61" t="s">
        <v>182</v>
      </c>
    </row>
    <row r="278453" spans="2:2" x14ac:dyDescent="0.2">
      <c r="B278453" s="61" t="s">
        <v>183</v>
      </c>
    </row>
    <row r="278454" spans="2:2" x14ac:dyDescent="0.2">
      <c r="B278454" s="61" t="s">
        <v>184</v>
      </c>
    </row>
    <row r="278455" spans="2:2" x14ac:dyDescent="0.2">
      <c r="B278455" s="61" t="s">
        <v>185</v>
      </c>
    </row>
    <row r="278456" spans="2:2" x14ac:dyDescent="0.2">
      <c r="B278456" s="61" t="s">
        <v>186</v>
      </c>
    </row>
    <row r="278457" spans="2:2" x14ac:dyDescent="0.2">
      <c r="B278457" s="61" t="s">
        <v>176</v>
      </c>
    </row>
    <row r="278458" spans="2:2" x14ac:dyDescent="0.2">
      <c r="B278458" s="61" t="s">
        <v>174</v>
      </c>
    </row>
    <row r="278459" spans="2:2" x14ac:dyDescent="0.2">
      <c r="B278459" s="61" t="s">
        <v>187</v>
      </c>
    </row>
    <row r="278460" spans="2:2" x14ac:dyDescent="0.2">
      <c r="B278460" s="61" t="s">
        <v>188</v>
      </c>
    </row>
    <row r="278461" spans="2:2" x14ac:dyDescent="0.2">
      <c r="B278461" s="61" t="s">
        <v>50</v>
      </c>
    </row>
    <row r="294827" spans="2:2" x14ac:dyDescent="0.2">
      <c r="B294827" s="61" t="s">
        <v>173</v>
      </c>
    </row>
    <row r="294828" spans="2:2" x14ac:dyDescent="0.2">
      <c r="B294828" s="61" t="s">
        <v>174</v>
      </c>
    </row>
    <row r="294829" spans="2:2" x14ac:dyDescent="0.2">
      <c r="B294829" s="61" t="s">
        <v>175</v>
      </c>
    </row>
    <row r="294830" spans="2:2" x14ac:dyDescent="0.2">
      <c r="B294830" s="61" t="s">
        <v>176</v>
      </c>
    </row>
    <row r="294831" spans="2:2" x14ac:dyDescent="0.2">
      <c r="B294831" s="61" t="s">
        <v>177</v>
      </c>
    </row>
    <row r="294832" spans="2:2" x14ac:dyDescent="0.2">
      <c r="B294832" s="61" t="s">
        <v>178</v>
      </c>
    </row>
    <row r="294833" spans="2:2" x14ac:dyDescent="0.2">
      <c r="B294833" s="61" t="s">
        <v>179</v>
      </c>
    </row>
    <row r="294834" spans="2:2" x14ac:dyDescent="0.2">
      <c r="B294834" s="61" t="s">
        <v>180</v>
      </c>
    </row>
    <row r="294835" spans="2:2" x14ac:dyDescent="0.2">
      <c r="B294835" s="61" t="s">
        <v>181</v>
      </c>
    </row>
    <row r="294836" spans="2:2" x14ac:dyDescent="0.2">
      <c r="B294836" s="61" t="s">
        <v>182</v>
      </c>
    </row>
    <row r="294837" spans="2:2" x14ac:dyDescent="0.2">
      <c r="B294837" s="61" t="s">
        <v>183</v>
      </c>
    </row>
    <row r="294838" spans="2:2" x14ac:dyDescent="0.2">
      <c r="B294838" s="61" t="s">
        <v>184</v>
      </c>
    </row>
    <row r="294839" spans="2:2" x14ac:dyDescent="0.2">
      <c r="B294839" s="61" t="s">
        <v>185</v>
      </c>
    </row>
    <row r="294840" spans="2:2" x14ac:dyDescent="0.2">
      <c r="B294840" s="61" t="s">
        <v>186</v>
      </c>
    </row>
    <row r="294841" spans="2:2" x14ac:dyDescent="0.2">
      <c r="B294841" s="61" t="s">
        <v>176</v>
      </c>
    </row>
    <row r="294842" spans="2:2" x14ac:dyDescent="0.2">
      <c r="B294842" s="61" t="s">
        <v>174</v>
      </c>
    </row>
    <row r="294843" spans="2:2" x14ac:dyDescent="0.2">
      <c r="B294843" s="61" t="s">
        <v>187</v>
      </c>
    </row>
    <row r="294844" spans="2:2" x14ac:dyDescent="0.2">
      <c r="B294844" s="61" t="s">
        <v>188</v>
      </c>
    </row>
    <row r="294845" spans="2:2" x14ac:dyDescent="0.2">
      <c r="B294845" s="61" t="s">
        <v>50</v>
      </c>
    </row>
    <row r="311211" spans="2:2" x14ac:dyDescent="0.2">
      <c r="B311211" s="61" t="s">
        <v>173</v>
      </c>
    </row>
    <row r="311212" spans="2:2" x14ac:dyDescent="0.2">
      <c r="B311212" s="61" t="s">
        <v>174</v>
      </c>
    </row>
    <row r="311213" spans="2:2" x14ac:dyDescent="0.2">
      <c r="B311213" s="61" t="s">
        <v>175</v>
      </c>
    </row>
    <row r="311214" spans="2:2" x14ac:dyDescent="0.2">
      <c r="B311214" s="61" t="s">
        <v>176</v>
      </c>
    </row>
    <row r="311215" spans="2:2" x14ac:dyDescent="0.2">
      <c r="B311215" s="61" t="s">
        <v>177</v>
      </c>
    </row>
    <row r="311216" spans="2:2" x14ac:dyDescent="0.2">
      <c r="B311216" s="61" t="s">
        <v>178</v>
      </c>
    </row>
    <row r="311217" spans="2:2" x14ac:dyDescent="0.2">
      <c r="B311217" s="61" t="s">
        <v>179</v>
      </c>
    </row>
    <row r="311218" spans="2:2" x14ac:dyDescent="0.2">
      <c r="B311218" s="61" t="s">
        <v>180</v>
      </c>
    </row>
    <row r="311219" spans="2:2" x14ac:dyDescent="0.2">
      <c r="B311219" s="61" t="s">
        <v>181</v>
      </c>
    </row>
    <row r="311220" spans="2:2" x14ac:dyDescent="0.2">
      <c r="B311220" s="61" t="s">
        <v>182</v>
      </c>
    </row>
    <row r="311221" spans="2:2" x14ac:dyDescent="0.2">
      <c r="B311221" s="61" t="s">
        <v>183</v>
      </c>
    </row>
    <row r="311222" spans="2:2" x14ac:dyDescent="0.2">
      <c r="B311222" s="61" t="s">
        <v>184</v>
      </c>
    </row>
    <row r="311223" spans="2:2" x14ac:dyDescent="0.2">
      <c r="B311223" s="61" t="s">
        <v>185</v>
      </c>
    </row>
    <row r="311224" spans="2:2" x14ac:dyDescent="0.2">
      <c r="B311224" s="61" t="s">
        <v>186</v>
      </c>
    </row>
    <row r="311225" spans="2:2" x14ac:dyDescent="0.2">
      <c r="B311225" s="61" t="s">
        <v>176</v>
      </c>
    </row>
    <row r="311226" spans="2:2" x14ac:dyDescent="0.2">
      <c r="B311226" s="61" t="s">
        <v>174</v>
      </c>
    </row>
    <row r="311227" spans="2:2" x14ac:dyDescent="0.2">
      <c r="B311227" s="61" t="s">
        <v>187</v>
      </c>
    </row>
    <row r="311228" spans="2:2" x14ac:dyDescent="0.2">
      <c r="B311228" s="61" t="s">
        <v>188</v>
      </c>
    </row>
    <row r="311229" spans="2:2" x14ac:dyDescent="0.2">
      <c r="B311229" s="61" t="s">
        <v>50</v>
      </c>
    </row>
    <row r="327595" spans="2:2" x14ac:dyDescent="0.2">
      <c r="B327595" s="61" t="s">
        <v>173</v>
      </c>
    </row>
    <row r="327596" spans="2:2" x14ac:dyDescent="0.2">
      <c r="B327596" s="61" t="s">
        <v>174</v>
      </c>
    </row>
    <row r="327597" spans="2:2" x14ac:dyDescent="0.2">
      <c r="B327597" s="61" t="s">
        <v>175</v>
      </c>
    </row>
    <row r="327598" spans="2:2" x14ac:dyDescent="0.2">
      <c r="B327598" s="61" t="s">
        <v>176</v>
      </c>
    </row>
    <row r="327599" spans="2:2" x14ac:dyDescent="0.2">
      <c r="B327599" s="61" t="s">
        <v>177</v>
      </c>
    </row>
    <row r="327600" spans="2:2" x14ac:dyDescent="0.2">
      <c r="B327600" s="61" t="s">
        <v>178</v>
      </c>
    </row>
    <row r="327601" spans="2:2" x14ac:dyDescent="0.2">
      <c r="B327601" s="61" t="s">
        <v>179</v>
      </c>
    </row>
    <row r="327602" spans="2:2" x14ac:dyDescent="0.2">
      <c r="B327602" s="61" t="s">
        <v>180</v>
      </c>
    </row>
    <row r="327603" spans="2:2" x14ac:dyDescent="0.2">
      <c r="B327603" s="61" t="s">
        <v>181</v>
      </c>
    </row>
    <row r="327604" spans="2:2" x14ac:dyDescent="0.2">
      <c r="B327604" s="61" t="s">
        <v>182</v>
      </c>
    </row>
    <row r="327605" spans="2:2" x14ac:dyDescent="0.2">
      <c r="B327605" s="61" t="s">
        <v>183</v>
      </c>
    </row>
    <row r="327606" spans="2:2" x14ac:dyDescent="0.2">
      <c r="B327606" s="61" t="s">
        <v>184</v>
      </c>
    </row>
    <row r="327607" spans="2:2" x14ac:dyDescent="0.2">
      <c r="B327607" s="61" t="s">
        <v>185</v>
      </c>
    </row>
    <row r="327608" spans="2:2" x14ac:dyDescent="0.2">
      <c r="B327608" s="61" t="s">
        <v>186</v>
      </c>
    </row>
    <row r="327609" spans="2:2" x14ac:dyDescent="0.2">
      <c r="B327609" s="61" t="s">
        <v>176</v>
      </c>
    </row>
    <row r="327610" spans="2:2" x14ac:dyDescent="0.2">
      <c r="B327610" s="61" t="s">
        <v>174</v>
      </c>
    </row>
    <row r="327611" spans="2:2" x14ac:dyDescent="0.2">
      <c r="B327611" s="61" t="s">
        <v>187</v>
      </c>
    </row>
    <row r="327612" spans="2:2" x14ac:dyDescent="0.2">
      <c r="B327612" s="61" t="s">
        <v>188</v>
      </c>
    </row>
    <row r="327613" spans="2:2" x14ac:dyDescent="0.2">
      <c r="B327613" s="61" t="s">
        <v>50</v>
      </c>
    </row>
    <row r="343979" spans="2:2" x14ac:dyDescent="0.2">
      <c r="B343979" s="61" t="s">
        <v>173</v>
      </c>
    </row>
    <row r="343980" spans="2:2" x14ac:dyDescent="0.2">
      <c r="B343980" s="61" t="s">
        <v>174</v>
      </c>
    </row>
    <row r="343981" spans="2:2" x14ac:dyDescent="0.2">
      <c r="B343981" s="61" t="s">
        <v>175</v>
      </c>
    </row>
    <row r="343982" spans="2:2" x14ac:dyDescent="0.2">
      <c r="B343982" s="61" t="s">
        <v>176</v>
      </c>
    </row>
    <row r="343983" spans="2:2" x14ac:dyDescent="0.2">
      <c r="B343983" s="61" t="s">
        <v>177</v>
      </c>
    </row>
    <row r="343984" spans="2:2" x14ac:dyDescent="0.2">
      <c r="B343984" s="61" t="s">
        <v>178</v>
      </c>
    </row>
    <row r="343985" spans="2:2" x14ac:dyDescent="0.2">
      <c r="B343985" s="61" t="s">
        <v>179</v>
      </c>
    </row>
    <row r="343986" spans="2:2" x14ac:dyDescent="0.2">
      <c r="B343986" s="61" t="s">
        <v>180</v>
      </c>
    </row>
    <row r="343987" spans="2:2" x14ac:dyDescent="0.2">
      <c r="B343987" s="61" t="s">
        <v>181</v>
      </c>
    </row>
    <row r="343988" spans="2:2" x14ac:dyDescent="0.2">
      <c r="B343988" s="61" t="s">
        <v>182</v>
      </c>
    </row>
    <row r="343989" spans="2:2" x14ac:dyDescent="0.2">
      <c r="B343989" s="61" t="s">
        <v>183</v>
      </c>
    </row>
    <row r="343990" spans="2:2" x14ac:dyDescent="0.2">
      <c r="B343990" s="61" t="s">
        <v>184</v>
      </c>
    </row>
    <row r="343991" spans="2:2" x14ac:dyDescent="0.2">
      <c r="B343991" s="61" t="s">
        <v>185</v>
      </c>
    </row>
    <row r="343992" spans="2:2" x14ac:dyDescent="0.2">
      <c r="B343992" s="61" t="s">
        <v>186</v>
      </c>
    </row>
    <row r="343993" spans="2:2" x14ac:dyDescent="0.2">
      <c r="B343993" s="61" t="s">
        <v>176</v>
      </c>
    </row>
    <row r="343994" spans="2:2" x14ac:dyDescent="0.2">
      <c r="B343994" s="61" t="s">
        <v>174</v>
      </c>
    </row>
    <row r="343995" spans="2:2" x14ac:dyDescent="0.2">
      <c r="B343995" s="61" t="s">
        <v>187</v>
      </c>
    </row>
    <row r="343996" spans="2:2" x14ac:dyDescent="0.2">
      <c r="B343996" s="61" t="s">
        <v>188</v>
      </c>
    </row>
    <row r="343997" spans="2:2" x14ac:dyDescent="0.2">
      <c r="B343997" s="61" t="s">
        <v>50</v>
      </c>
    </row>
    <row r="360363" spans="2:2" x14ac:dyDescent="0.2">
      <c r="B360363" s="61" t="s">
        <v>173</v>
      </c>
    </row>
    <row r="360364" spans="2:2" x14ac:dyDescent="0.2">
      <c r="B360364" s="61" t="s">
        <v>174</v>
      </c>
    </row>
    <row r="360365" spans="2:2" x14ac:dyDescent="0.2">
      <c r="B360365" s="61" t="s">
        <v>175</v>
      </c>
    </row>
    <row r="360366" spans="2:2" x14ac:dyDescent="0.2">
      <c r="B360366" s="61" t="s">
        <v>176</v>
      </c>
    </row>
    <row r="360367" spans="2:2" x14ac:dyDescent="0.2">
      <c r="B360367" s="61" t="s">
        <v>177</v>
      </c>
    </row>
    <row r="360368" spans="2:2" x14ac:dyDescent="0.2">
      <c r="B360368" s="61" t="s">
        <v>178</v>
      </c>
    </row>
    <row r="360369" spans="2:2" x14ac:dyDescent="0.2">
      <c r="B360369" s="61" t="s">
        <v>179</v>
      </c>
    </row>
    <row r="360370" spans="2:2" x14ac:dyDescent="0.2">
      <c r="B360370" s="61" t="s">
        <v>180</v>
      </c>
    </row>
    <row r="360371" spans="2:2" x14ac:dyDescent="0.2">
      <c r="B360371" s="61" t="s">
        <v>181</v>
      </c>
    </row>
    <row r="360372" spans="2:2" x14ac:dyDescent="0.2">
      <c r="B360372" s="61" t="s">
        <v>182</v>
      </c>
    </row>
    <row r="360373" spans="2:2" x14ac:dyDescent="0.2">
      <c r="B360373" s="61" t="s">
        <v>183</v>
      </c>
    </row>
    <row r="360374" spans="2:2" x14ac:dyDescent="0.2">
      <c r="B360374" s="61" t="s">
        <v>184</v>
      </c>
    </row>
    <row r="360375" spans="2:2" x14ac:dyDescent="0.2">
      <c r="B360375" s="61" t="s">
        <v>185</v>
      </c>
    </row>
    <row r="360376" spans="2:2" x14ac:dyDescent="0.2">
      <c r="B360376" s="61" t="s">
        <v>186</v>
      </c>
    </row>
    <row r="360377" spans="2:2" x14ac:dyDescent="0.2">
      <c r="B360377" s="61" t="s">
        <v>176</v>
      </c>
    </row>
    <row r="360378" spans="2:2" x14ac:dyDescent="0.2">
      <c r="B360378" s="61" t="s">
        <v>174</v>
      </c>
    </row>
    <row r="360379" spans="2:2" x14ac:dyDescent="0.2">
      <c r="B360379" s="61" t="s">
        <v>187</v>
      </c>
    </row>
    <row r="360380" spans="2:2" x14ac:dyDescent="0.2">
      <c r="B360380" s="61" t="s">
        <v>188</v>
      </c>
    </row>
    <row r="360381" spans="2:2" x14ac:dyDescent="0.2">
      <c r="B360381" s="61" t="s">
        <v>50</v>
      </c>
    </row>
    <row r="376747" spans="2:2" x14ac:dyDescent="0.2">
      <c r="B376747" s="61" t="s">
        <v>173</v>
      </c>
    </row>
    <row r="376748" spans="2:2" x14ac:dyDescent="0.2">
      <c r="B376748" s="61" t="s">
        <v>174</v>
      </c>
    </row>
    <row r="376749" spans="2:2" x14ac:dyDescent="0.2">
      <c r="B376749" s="61" t="s">
        <v>175</v>
      </c>
    </row>
    <row r="376750" spans="2:2" x14ac:dyDescent="0.2">
      <c r="B376750" s="61" t="s">
        <v>176</v>
      </c>
    </row>
    <row r="376751" spans="2:2" x14ac:dyDescent="0.2">
      <c r="B376751" s="61" t="s">
        <v>177</v>
      </c>
    </row>
    <row r="376752" spans="2:2" x14ac:dyDescent="0.2">
      <c r="B376752" s="61" t="s">
        <v>178</v>
      </c>
    </row>
    <row r="376753" spans="2:2" x14ac:dyDescent="0.2">
      <c r="B376753" s="61" t="s">
        <v>179</v>
      </c>
    </row>
    <row r="376754" spans="2:2" x14ac:dyDescent="0.2">
      <c r="B376754" s="61" t="s">
        <v>180</v>
      </c>
    </row>
    <row r="376755" spans="2:2" x14ac:dyDescent="0.2">
      <c r="B376755" s="61" t="s">
        <v>181</v>
      </c>
    </row>
    <row r="376756" spans="2:2" x14ac:dyDescent="0.2">
      <c r="B376756" s="61" t="s">
        <v>182</v>
      </c>
    </row>
    <row r="376757" spans="2:2" x14ac:dyDescent="0.2">
      <c r="B376757" s="61" t="s">
        <v>183</v>
      </c>
    </row>
    <row r="376758" spans="2:2" x14ac:dyDescent="0.2">
      <c r="B376758" s="61" t="s">
        <v>184</v>
      </c>
    </row>
    <row r="376759" spans="2:2" x14ac:dyDescent="0.2">
      <c r="B376759" s="61" t="s">
        <v>185</v>
      </c>
    </row>
    <row r="376760" spans="2:2" x14ac:dyDescent="0.2">
      <c r="B376760" s="61" t="s">
        <v>186</v>
      </c>
    </row>
    <row r="376761" spans="2:2" x14ac:dyDescent="0.2">
      <c r="B376761" s="61" t="s">
        <v>176</v>
      </c>
    </row>
    <row r="376762" spans="2:2" x14ac:dyDescent="0.2">
      <c r="B376762" s="61" t="s">
        <v>174</v>
      </c>
    </row>
    <row r="376763" spans="2:2" x14ac:dyDescent="0.2">
      <c r="B376763" s="61" t="s">
        <v>187</v>
      </c>
    </row>
    <row r="376764" spans="2:2" x14ac:dyDescent="0.2">
      <c r="B376764" s="61" t="s">
        <v>188</v>
      </c>
    </row>
    <row r="376765" spans="2:2" x14ac:dyDescent="0.2">
      <c r="B376765" s="61" t="s">
        <v>50</v>
      </c>
    </row>
    <row r="393131" spans="2:2" x14ac:dyDescent="0.2">
      <c r="B393131" s="61" t="s">
        <v>173</v>
      </c>
    </row>
    <row r="393132" spans="2:2" x14ac:dyDescent="0.2">
      <c r="B393132" s="61" t="s">
        <v>174</v>
      </c>
    </row>
    <row r="393133" spans="2:2" x14ac:dyDescent="0.2">
      <c r="B393133" s="61" t="s">
        <v>175</v>
      </c>
    </row>
    <row r="393134" spans="2:2" x14ac:dyDescent="0.2">
      <c r="B393134" s="61" t="s">
        <v>176</v>
      </c>
    </row>
    <row r="393135" spans="2:2" x14ac:dyDescent="0.2">
      <c r="B393135" s="61" t="s">
        <v>177</v>
      </c>
    </row>
    <row r="393136" spans="2:2" x14ac:dyDescent="0.2">
      <c r="B393136" s="61" t="s">
        <v>178</v>
      </c>
    </row>
    <row r="393137" spans="2:2" x14ac:dyDescent="0.2">
      <c r="B393137" s="61" t="s">
        <v>179</v>
      </c>
    </row>
    <row r="393138" spans="2:2" x14ac:dyDescent="0.2">
      <c r="B393138" s="61" t="s">
        <v>180</v>
      </c>
    </row>
    <row r="393139" spans="2:2" x14ac:dyDescent="0.2">
      <c r="B393139" s="61" t="s">
        <v>181</v>
      </c>
    </row>
    <row r="393140" spans="2:2" x14ac:dyDescent="0.2">
      <c r="B393140" s="61" t="s">
        <v>182</v>
      </c>
    </row>
    <row r="393141" spans="2:2" x14ac:dyDescent="0.2">
      <c r="B393141" s="61" t="s">
        <v>183</v>
      </c>
    </row>
    <row r="393142" spans="2:2" x14ac:dyDescent="0.2">
      <c r="B393142" s="61" t="s">
        <v>184</v>
      </c>
    </row>
    <row r="393143" spans="2:2" x14ac:dyDescent="0.2">
      <c r="B393143" s="61" t="s">
        <v>185</v>
      </c>
    </row>
    <row r="393144" spans="2:2" x14ac:dyDescent="0.2">
      <c r="B393144" s="61" t="s">
        <v>186</v>
      </c>
    </row>
    <row r="393145" spans="2:2" x14ac:dyDescent="0.2">
      <c r="B393145" s="61" t="s">
        <v>176</v>
      </c>
    </row>
    <row r="393146" spans="2:2" x14ac:dyDescent="0.2">
      <c r="B393146" s="61" t="s">
        <v>174</v>
      </c>
    </row>
    <row r="393147" spans="2:2" x14ac:dyDescent="0.2">
      <c r="B393147" s="61" t="s">
        <v>187</v>
      </c>
    </row>
    <row r="393148" spans="2:2" x14ac:dyDescent="0.2">
      <c r="B393148" s="61" t="s">
        <v>188</v>
      </c>
    </row>
    <row r="393149" spans="2:2" x14ac:dyDescent="0.2">
      <c r="B393149" s="61" t="s">
        <v>50</v>
      </c>
    </row>
    <row r="409515" spans="2:2" x14ac:dyDescent="0.2">
      <c r="B409515" s="61" t="s">
        <v>173</v>
      </c>
    </row>
    <row r="409516" spans="2:2" x14ac:dyDescent="0.2">
      <c r="B409516" s="61" t="s">
        <v>174</v>
      </c>
    </row>
    <row r="409517" spans="2:2" x14ac:dyDescent="0.2">
      <c r="B409517" s="61" t="s">
        <v>175</v>
      </c>
    </row>
    <row r="409518" spans="2:2" x14ac:dyDescent="0.2">
      <c r="B409518" s="61" t="s">
        <v>176</v>
      </c>
    </row>
    <row r="409519" spans="2:2" x14ac:dyDescent="0.2">
      <c r="B409519" s="61" t="s">
        <v>177</v>
      </c>
    </row>
    <row r="409520" spans="2:2" x14ac:dyDescent="0.2">
      <c r="B409520" s="61" t="s">
        <v>178</v>
      </c>
    </row>
    <row r="409521" spans="2:2" x14ac:dyDescent="0.2">
      <c r="B409521" s="61" t="s">
        <v>179</v>
      </c>
    </row>
    <row r="409522" spans="2:2" x14ac:dyDescent="0.2">
      <c r="B409522" s="61" t="s">
        <v>180</v>
      </c>
    </row>
    <row r="409523" spans="2:2" x14ac:dyDescent="0.2">
      <c r="B409523" s="61" t="s">
        <v>181</v>
      </c>
    </row>
    <row r="409524" spans="2:2" x14ac:dyDescent="0.2">
      <c r="B409524" s="61" t="s">
        <v>182</v>
      </c>
    </row>
    <row r="409525" spans="2:2" x14ac:dyDescent="0.2">
      <c r="B409525" s="61" t="s">
        <v>183</v>
      </c>
    </row>
    <row r="409526" spans="2:2" x14ac:dyDescent="0.2">
      <c r="B409526" s="61" t="s">
        <v>184</v>
      </c>
    </row>
    <row r="409527" spans="2:2" x14ac:dyDescent="0.2">
      <c r="B409527" s="61" t="s">
        <v>185</v>
      </c>
    </row>
    <row r="409528" spans="2:2" x14ac:dyDescent="0.2">
      <c r="B409528" s="61" t="s">
        <v>186</v>
      </c>
    </row>
    <row r="409529" spans="2:2" x14ac:dyDescent="0.2">
      <c r="B409529" s="61" t="s">
        <v>176</v>
      </c>
    </row>
    <row r="409530" spans="2:2" x14ac:dyDescent="0.2">
      <c r="B409530" s="61" t="s">
        <v>174</v>
      </c>
    </row>
    <row r="409531" spans="2:2" x14ac:dyDescent="0.2">
      <c r="B409531" s="61" t="s">
        <v>187</v>
      </c>
    </row>
    <row r="409532" spans="2:2" x14ac:dyDescent="0.2">
      <c r="B409532" s="61" t="s">
        <v>188</v>
      </c>
    </row>
    <row r="409533" spans="2:2" x14ac:dyDescent="0.2">
      <c r="B409533" s="61" t="s">
        <v>50</v>
      </c>
    </row>
    <row r="425899" spans="2:2" x14ac:dyDescent="0.2">
      <c r="B425899" s="61" t="s">
        <v>173</v>
      </c>
    </row>
    <row r="425900" spans="2:2" x14ac:dyDescent="0.2">
      <c r="B425900" s="61" t="s">
        <v>174</v>
      </c>
    </row>
    <row r="425901" spans="2:2" x14ac:dyDescent="0.2">
      <c r="B425901" s="61" t="s">
        <v>175</v>
      </c>
    </row>
    <row r="425902" spans="2:2" x14ac:dyDescent="0.2">
      <c r="B425902" s="61" t="s">
        <v>176</v>
      </c>
    </row>
    <row r="425903" spans="2:2" x14ac:dyDescent="0.2">
      <c r="B425903" s="61" t="s">
        <v>177</v>
      </c>
    </row>
    <row r="425904" spans="2:2" x14ac:dyDescent="0.2">
      <c r="B425904" s="61" t="s">
        <v>178</v>
      </c>
    </row>
    <row r="425905" spans="2:2" x14ac:dyDescent="0.2">
      <c r="B425905" s="61" t="s">
        <v>179</v>
      </c>
    </row>
    <row r="425906" spans="2:2" x14ac:dyDescent="0.2">
      <c r="B425906" s="61" t="s">
        <v>180</v>
      </c>
    </row>
    <row r="425907" spans="2:2" x14ac:dyDescent="0.2">
      <c r="B425907" s="61" t="s">
        <v>181</v>
      </c>
    </row>
    <row r="425908" spans="2:2" x14ac:dyDescent="0.2">
      <c r="B425908" s="61" t="s">
        <v>182</v>
      </c>
    </row>
    <row r="425909" spans="2:2" x14ac:dyDescent="0.2">
      <c r="B425909" s="61" t="s">
        <v>183</v>
      </c>
    </row>
    <row r="425910" spans="2:2" x14ac:dyDescent="0.2">
      <c r="B425910" s="61" t="s">
        <v>184</v>
      </c>
    </row>
    <row r="425911" spans="2:2" x14ac:dyDescent="0.2">
      <c r="B425911" s="61" t="s">
        <v>185</v>
      </c>
    </row>
    <row r="425912" spans="2:2" x14ac:dyDescent="0.2">
      <c r="B425912" s="61" t="s">
        <v>186</v>
      </c>
    </row>
    <row r="425913" spans="2:2" x14ac:dyDescent="0.2">
      <c r="B425913" s="61" t="s">
        <v>176</v>
      </c>
    </row>
    <row r="425914" spans="2:2" x14ac:dyDescent="0.2">
      <c r="B425914" s="61" t="s">
        <v>174</v>
      </c>
    </row>
    <row r="425915" spans="2:2" x14ac:dyDescent="0.2">
      <c r="B425915" s="61" t="s">
        <v>187</v>
      </c>
    </row>
    <row r="425916" spans="2:2" x14ac:dyDescent="0.2">
      <c r="B425916" s="61" t="s">
        <v>188</v>
      </c>
    </row>
    <row r="425917" spans="2:2" x14ac:dyDescent="0.2">
      <c r="B425917" s="61" t="s">
        <v>50</v>
      </c>
    </row>
    <row r="442283" spans="2:2" x14ac:dyDescent="0.2">
      <c r="B442283" s="61" t="s">
        <v>173</v>
      </c>
    </row>
    <row r="442284" spans="2:2" x14ac:dyDescent="0.2">
      <c r="B442284" s="61" t="s">
        <v>174</v>
      </c>
    </row>
    <row r="442285" spans="2:2" x14ac:dyDescent="0.2">
      <c r="B442285" s="61" t="s">
        <v>175</v>
      </c>
    </row>
    <row r="442286" spans="2:2" x14ac:dyDescent="0.2">
      <c r="B442286" s="61" t="s">
        <v>176</v>
      </c>
    </row>
    <row r="442287" spans="2:2" x14ac:dyDescent="0.2">
      <c r="B442287" s="61" t="s">
        <v>177</v>
      </c>
    </row>
    <row r="442288" spans="2:2" x14ac:dyDescent="0.2">
      <c r="B442288" s="61" t="s">
        <v>178</v>
      </c>
    </row>
    <row r="442289" spans="2:2" x14ac:dyDescent="0.2">
      <c r="B442289" s="61" t="s">
        <v>179</v>
      </c>
    </row>
    <row r="442290" spans="2:2" x14ac:dyDescent="0.2">
      <c r="B442290" s="61" t="s">
        <v>180</v>
      </c>
    </row>
    <row r="442291" spans="2:2" x14ac:dyDescent="0.2">
      <c r="B442291" s="61" t="s">
        <v>181</v>
      </c>
    </row>
    <row r="442292" spans="2:2" x14ac:dyDescent="0.2">
      <c r="B442292" s="61" t="s">
        <v>182</v>
      </c>
    </row>
    <row r="442293" spans="2:2" x14ac:dyDescent="0.2">
      <c r="B442293" s="61" t="s">
        <v>183</v>
      </c>
    </row>
    <row r="442294" spans="2:2" x14ac:dyDescent="0.2">
      <c r="B442294" s="61" t="s">
        <v>184</v>
      </c>
    </row>
    <row r="442295" spans="2:2" x14ac:dyDescent="0.2">
      <c r="B442295" s="61" t="s">
        <v>185</v>
      </c>
    </row>
    <row r="442296" spans="2:2" x14ac:dyDescent="0.2">
      <c r="B442296" s="61" t="s">
        <v>186</v>
      </c>
    </row>
    <row r="442297" spans="2:2" x14ac:dyDescent="0.2">
      <c r="B442297" s="61" t="s">
        <v>176</v>
      </c>
    </row>
    <row r="442298" spans="2:2" x14ac:dyDescent="0.2">
      <c r="B442298" s="61" t="s">
        <v>174</v>
      </c>
    </row>
    <row r="442299" spans="2:2" x14ac:dyDescent="0.2">
      <c r="B442299" s="61" t="s">
        <v>187</v>
      </c>
    </row>
    <row r="442300" spans="2:2" x14ac:dyDescent="0.2">
      <c r="B442300" s="61" t="s">
        <v>188</v>
      </c>
    </row>
    <row r="442301" spans="2:2" x14ac:dyDescent="0.2">
      <c r="B442301" s="61" t="s">
        <v>50</v>
      </c>
    </row>
    <row r="458667" spans="2:2" x14ac:dyDescent="0.2">
      <c r="B458667" s="61" t="s">
        <v>173</v>
      </c>
    </row>
    <row r="458668" spans="2:2" x14ac:dyDescent="0.2">
      <c r="B458668" s="61" t="s">
        <v>174</v>
      </c>
    </row>
    <row r="458669" spans="2:2" x14ac:dyDescent="0.2">
      <c r="B458669" s="61" t="s">
        <v>175</v>
      </c>
    </row>
    <row r="458670" spans="2:2" x14ac:dyDescent="0.2">
      <c r="B458670" s="61" t="s">
        <v>176</v>
      </c>
    </row>
    <row r="458671" spans="2:2" x14ac:dyDescent="0.2">
      <c r="B458671" s="61" t="s">
        <v>177</v>
      </c>
    </row>
    <row r="458672" spans="2:2" x14ac:dyDescent="0.2">
      <c r="B458672" s="61" t="s">
        <v>178</v>
      </c>
    </row>
    <row r="458673" spans="2:2" x14ac:dyDescent="0.2">
      <c r="B458673" s="61" t="s">
        <v>179</v>
      </c>
    </row>
    <row r="458674" spans="2:2" x14ac:dyDescent="0.2">
      <c r="B458674" s="61" t="s">
        <v>180</v>
      </c>
    </row>
    <row r="458675" spans="2:2" x14ac:dyDescent="0.2">
      <c r="B458675" s="61" t="s">
        <v>181</v>
      </c>
    </row>
    <row r="458676" spans="2:2" x14ac:dyDescent="0.2">
      <c r="B458676" s="61" t="s">
        <v>182</v>
      </c>
    </row>
    <row r="458677" spans="2:2" x14ac:dyDescent="0.2">
      <c r="B458677" s="61" t="s">
        <v>183</v>
      </c>
    </row>
    <row r="458678" spans="2:2" x14ac:dyDescent="0.2">
      <c r="B458678" s="61" t="s">
        <v>184</v>
      </c>
    </row>
    <row r="458679" spans="2:2" x14ac:dyDescent="0.2">
      <c r="B458679" s="61" t="s">
        <v>185</v>
      </c>
    </row>
    <row r="458680" spans="2:2" x14ac:dyDescent="0.2">
      <c r="B458680" s="61" t="s">
        <v>186</v>
      </c>
    </row>
    <row r="458681" spans="2:2" x14ac:dyDescent="0.2">
      <c r="B458681" s="61" t="s">
        <v>176</v>
      </c>
    </row>
    <row r="458682" spans="2:2" x14ac:dyDescent="0.2">
      <c r="B458682" s="61" t="s">
        <v>174</v>
      </c>
    </row>
    <row r="458683" spans="2:2" x14ac:dyDescent="0.2">
      <c r="B458683" s="61" t="s">
        <v>187</v>
      </c>
    </row>
    <row r="458684" spans="2:2" x14ac:dyDescent="0.2">
      <c r="B458684" s="61" t="s">
        <v>188</v>
      </c>
    </row>
    <row r="458685" spans="2:2" x14ac:dyDescent="0.2">
      <c r="B458685" s="61" t="s">
        <v>50</v>
      </c>
    </row>
    <row r="475051" spans="2:2" x14ac:dyDescent="0.2">
      <c r="B475051" s="61" t="s">
        <v>173</v>
      </c>
    </row>
    <row r="475052" spans="2:2" x14ac:dyDescent="0.2">
      <c r="B475052" s="61" t="s">
        <v>174</v>
      </c>
    </row>
    <row r="475053" spans="2:2" x14ac:dyDescent="0.2">
      <c r="B475053" s="61" t="s">
        <v>175</v>
      </c>
    </row>
    <row r="475054" spans="2:2" x14ac:dyDescent="0.2">
      <c r="B475054" s="61" t="s">
        <v>176</v>
      </c>
    </row>
    <row r="475055" spans="2:2" x14ac:dyDescent="0.2">
      <c r="B475055" s="61" t="s">
        <v>177</v>
      </c>
    </row>
    <row r="475056" spans="2:2" x14ac:dyDescent="0.2">
      <c r="B475056" s="61" t="s">
        <v>178</v>
      </c>
    </row>
    <row r="475057" spans="2:2" x14ac:dyDescent="0.2">
      <c r="B475057" s="61" t="s">
        <v>179</v>
      </c>
    </row>
    <row r="475058" spans="2:2" x14ac:dyDescent="0.2">
      <c r="B475058" s="61" t="s">
        <v>180</v>
      </c>
    </row>
    <row r="475059" spans="2:2" x14ac:dyDescent="0.2">
      <c r="B475059" s="61" t="s">
        <v>181</v>
      </c>
    </row>
    <row r="475060" spans="2:2" x14ac:dyDescent="0.2">
      <c r="B475060" s="61" t="s">
        <v>182</v>
      </c>
    </row>
    <row r="475061" spans="2:2" x14ac:dyDescent="0.2">
      <c r="B475061" s="61" t="s">
        <v>183</v>
      </c>
    </row>
    <row r="475062" spans="2:2" x14ac:dyDescent="0.2">
      <c r="B475062" s="61" t="s">
        <v>184</v>
      </c>
    </row>
    <row r="475063" spans="2:2" x14ac:dyDescent="0.2">
      <c r="B475063" s="61" t="s">
        <v>185</v>
      </c>
    </row>
    <row r="475064" spans="2:2" x14ac:dyDescent="0.2">
      <c r="B475064" s="61" t="s">
        <v>186</v>
      </c>
    </row>
    <row r="475065" spans="2:2" x14ac:dyDescent="0.2">
      <c r="B475065" s="61" t="s">
        <v>176</v>
      </c>
    </row>
    <row r="475066" spans="2:2" x14ac:dyDescent="0.2">
      <c r="B475066" s="61" t="s">
        <v>174</v>
      </c>
    </row>
    <row r="475067" spans="2:2" x14ac:dyDescent="0.2">
      <c r="B475067" s="61" t="s">
        <v>187</v>
      </c>
    </row>
    <row r="475068" spans="2:2" x14ac:dyDescent="0.2">
      <c r="B475068" s="61" t="s">
        <v>188</v>
      </c>
    </row>
    <row r="475069" spans="2:2" x14ac:dyDescent="0.2">
      <c r="B475069" s="61" t="s">
        <v>50</v>
      </c>
    </row>
    <row r="491435" spans="2:2" x14ac:dyDescent="0.2">
      <c r="B491435" s="61" t="s">
        <v>173</v>
      </c>
    </row>
    <row r="491436" spans="2:2" x14ac:dyDescent="0.2">
      <c r="B491436" s="61" t="s">
        <v>174</v>
      </c>
    </row>
    <row r="491437" spans="2:2" x14ac:dyDescent="0.2">
      <c r="B491437" s="61" t="s">
        <v>175</v>
      </c>
    </row>
    <row r="491438" spans="2:2" x14ac:dyDescent="0.2">
      <c r="B491438" s="61" t="s">
        <v>176</v>
      </c>
    </row>
    <row r="491439" spans="2:2" x14ac:dyDescent="0.2">
      <c r="B491439" s="61" t="s">
        <v>177</v>
      </c>
    </row>
    <row r="491440" spans="2:2" x14ac:dyDescent="0.2">
      <c r="B491440" s="61" t="s">
        <v>178</v>
      </c>
    </row>
    <row r="491441" spans="2:2" x14ac:dyDescent="0.2">
      <c r="B491441" s="61" t="s">
        <v>179</v>
      </c>
    </row>
    <row r="491442" spans="2:2" x14ac:dyDescent="0.2">
      <c r="B491442" s="61" t="s">
        <v>180</v>
      </c>
    </row>
    <row r="491443" spans="2:2" x14ac:dyDescent="0.2">
      <c r="B491443" s="61" t="s">
        <v>181</v>
      </c>
    </row>
    <row r="491444" spans="2:2" x14ac:dyDescent="0.2">
      <c r="B491444" s="61" t="s">
        <v>182</v>
      </c>
    </row>
    <row r="491445" spans="2:2" x14ac:dyDescent="0.2">
      <c r="B491445" s="61" t="s">
        <v>183</v>
      </c>
    </row>
    <row r="491446" spans="2:2" x14ac:dyDescent="0.2">
      <c r="B491446" s="61" t="s">
        <v>184</v>
      </c>
    </row>
    <row r="491447" spans="2:2" x14ac:dyDescent="0.2">
      <c r="B491447" s="61" t="s">
        <v>185</v>
      </c>
    </row>
    <row r="491448" spans="2:2" x14ac:dyDescent="0.2">
      <c r="B491448" s="61" t="s">
        <v>186</v>
      </c>
    </row>
    <row r="491449" spans="2:2" x14ac:dyDescent="0.2">
      <c r="B491449" s="61" t="s">
        <v>176</v>
      </c>
    </row>
    <row r="491450" spans="2:2" x14ac:dyDescent="0.2">
      <c r="B491450" s="61" t="s">
        <v>174</v>
      </c>
    </row>
    <row r="491451" spans="2:2" x14ac:dyDescent="0.2">
      <c r="B491451" s="61" t="s">
        <v>187</v>
      </c>
    </row>
    <row r="491452" spans="2:2" x14ac:dyDescent="0.2">
      <c r="B491452" s="61" t="s">
        <v>188</v>
      </c>
    </row>
    <row r="491453" spans="2:2" x14ac:dyDescent="0.2">
      <c r="B491453" s="61" t="s">
        <v>50</v>
      </c>
    </row>
    <row r="507819" spans="2:2" x14ac:dyDescent="0.2">
      <c r="B507819" s="61" t="s">
        <v>173</v>
      </c>
    </row>
    <row r="507820" spans="2:2" x14ac:dyDescent="0.2">
      <c r="B507820" s="61" t="s">
        <v>174</v>
      </c>
    </row>
    <row r="507821" spans="2:2" x14ac:dyDescent="0.2">
      <c r="B507821" s="61" t="s">
        <v>175</v>
      </c>
    </row>
    <row r="507822" spans="2:2" x14ac:dyDescent="0.2">
      <c r="B507822" s="61" t="s">
        <v>176</v>
      </c>
    </row>
    <row r="507823" spans="2:2" x14ac:dyDescent="0.2">
      <c r="B507823" s="61" t="s">
        <v>177</v>
      </c>
    </row>
    <row r="507824" spans="2:2" x14ac:dyDescent="0.2">
      <c r="B507824" s="61" t="s">
        <v>178</v>
      </c>
    </row>
    <row r="507825" spans="2:2" x14ac:dyDescent="0.2">
      <c r="B507825" s="61" t="s">
        <v>179</v>
      </c>
    </row>
    <row r="507826" spans="2:2" x14ac:dyDescent="0.2">
      <c r="B507826" s="61" t="s">
        <v>180</v>
      </c>
    </row>
    <row r="507827" spans="2:2" x14ac:dyDescent="0.2">
      <c r="B507827" s="61" t="s">
        <v>181</v>
      </c>
    </row>
    <row r="507828" spans="2:2" x14ac:dyDescent="0.2">
      <c r="B507828" s="61" t="s">
        <v>182</v>
      </c>
    </row>
    <row r="507829" spans="2:2" x14ac:dyDescent="0.2">
      <c r="B507829" s="61" t="s">
        <v>183</v>
      </c>
    </row>
    <row r="507830" spans="2:2" x14ac:dyDescent="0.2">
      <c r="B507830" s="61" t="s">
        <v>184</v>
      </c>
    </row>
    <row r="507831" spans="2:2" x14ac:dyDescent="0.2">
      <c r="B507831" s="61" t="s">
        <v>185</v>
      </c>
    </row>
    <row r="507832" spans="2:2" x14ac:dyDescent="0.2">
      <c r="B507832" s="61" t="s">
        <v>186</v>
      </c>
    </row>
    <row r="507833" spans="2:2" x14ac:dyDescent="0.2">
      <c r="B507833" s="61" t="s">
        <v>176</v>
      </c>
    </row>
    <row r="507834" spans="2:2" x14ac:dyDescent="0.2">
      <c r="B507834" s="61" t="s">
        <v>174</v>
      </c>
    </row>
    <row r="507835" spans="2:2" x14ac:dyDescent="0.2">
      <c r="B507835" s="61" t="s">
        <v>187</v>
      </c>
    </row>
    <row r="507836" spans="2:2" x14ac:dyDescent="0.2">
      <c r="B507836" s="61" t="s">
        <v>188</v>
      </c>
    </row>
    <row r="507837" spans="2:2" x14ac:dyDescent="0.2">
      <c r="B507837" s="61" t="s">
        <v>50</v>
      </c>
    </row>
    <row r="524203" spans="2:2" x14ac:dyDescent="0.2">
      <c r="B524203" s="61" t="s">
        <v>173</v>
      </c>
    </row>
    <row r="524204" spans="2:2" x14ac:dyDescent="0.2">
      <c r="B524204" s="61" t="s">
        <v>174</v>
      </c>
    </row>
    <row r="524205" spans="2:2" x14ac:dyDescent="0.2">
      <c r="B524205" s="61" t="s">
        <v>175</v>
      </c>
    </row>
    <row r="524206" spans="2:2" x14ac:dyDescent="0.2">
      <c r="B524206" s="61" t="s">
        <v>176</v>
      </c>
    </row>
    <row r="524207" spans="2:2" x14ac:dyDescent="0.2">
      <c r="B524207" s="61" t="s">
        <v>177</v>
      </c>
    </row>
    <row r="524208" spans="2:2" x14ac:dyDescent="0.2">
      <c r="B524208" s="61" t="s">
        <v>178</v>
      </c>
    </row>
    <row r="524209" spans="2:2" x14ac:dyDescent="0.2">
      <c r="B524209" s="61" t="s">
        <v>179</v>
      </c>
    </row>
    <row r="524210" spans="2:2" x14ac:dyDescent="0.2">
      <c r="B524210" s="61" t="s">
        <v>180</v>
      </c>
    </row>
    <row r="524211" spans="2:2" x14ac:dyDescent="0.2">
      <c r="B524211" s="61" t="s">
        <v>181</v>
      </c>
    </row>
    <row r="524212" spans="2:2" x14ac:dyDescent="0.2">
      <c r="B524212" s="61" t="s">
        <v>182</v>
      </c>
    </row>
    <row r="524213" spans="2:2" x14ac:dyDescent="0.2">
      <c r="B524213" s="61" t="s">
        <v>183</v>
      </c>
    </row>
    <row r="524214" spans="2:2" x14ac:dyDescent="0.2">
      <c r="B524214" s="61" t="s">
        <v>184</v>
      </c>
    </row>
    <row r="524215" spans="2:2" x14ac:dyDescent="0.2">
      <c r="B524215" s="61" t="s">
        <v>185</v>
      </c>
    </row>
    <row r="524216" spans="2:2" x14ac:dyDescent="0.2">
      <c r="B524216" s="61" t="s">
        <v>186</v>
      </c>
    </row>
    <row r="524217" spans="2:2" x14ac:dyDescent="0.2">
      <c r="B524217" s="61" t="s">
        <v>176</v>
      </c>
    </row>
    <row r="524218" spans="2:2" x14ac:dyDescent="0.2">
      <c r="B524218" s="61" t="s">
        <v>174</v>
      </c>
    </row>
    <row r="524219" spans="2:2" x14ac:dyDescent="0.2">
      <c r="B524219" s="61" t="s">
        <v>187</v>
      </c>
    </row>
    <row r="524220" spans="2:2" x14ac:dyDescent="0.2">
      <c r="B524220" s="61" t="s">
        <v>188</v>
      </c>
    </row>
    <row r="524221" spans="2:2" x14ac:dyDescent="0.2">
      <c r="B524221" s="61" t="s">
        <v>50</v>
      </c>
    </row>
    <row r="540587" spans="2:2" x14ac:dyDescent="0.2">
      <c r="B540587" s="61" t="s">
        <v>173</v>
      </c>
    </row>
    <row r="540588" spans="2:2" x14ac:dyDescent="0.2">
      <c r="B540588" s="61" t="s">
        <v>174</v>
      </c>
    </row>
    <row r="540589" spans="2:2" x14ac:dyDescent="0.2">
      <c r="B540589" s="61" t="s">
        <v>175</v>
      </c>
    </row>
    <row r="540590" spans="2:2" x14ac:dyDescent="0.2">
      <c r="B540590" s="61" t="s">
        <v>176</v>
      </c>
    </row>
    <row r="540591" spans="2:2" x14ac:dyDescent="0.2">
      <c r="B540591" s="61" t="s">
        <v>177</v>
      </c>
    </row>
    <row r="540592" spans="2:2" x14ac:dyDescent="0.2">
      <c r="B540592" s="61" t="s">
        <v>178</v>
      </c>
    </row>
    <row r="540593" spans="2:2" x14ac:dyDescent="0.2">
      <c r="B540593" s="61" t="s">
        <v>179</v>
      </c>
    </row>
    <row r="540594" spans="2:2" x14ac:dyDescent="0.2">
      <c r="B540594" s="61" t="s">
        <v>180</v>
      </c>
    </row>
    <row r="540595" spans="2:2" x14ac:dyDescent="0.2">
      <c r="B540595" s="61" t="s">
        <v>181</v>
      </c>
    </row>
    <row r="540596" spans="2:2" x14ac:dyDescent="0.2">
      <c r="B540596" s="61" t="s">
        <v>182</v>
      </c>
    </row>
    <row r="540597" spans="2:2" x14ac:dyDescent="0.2">
      <c r="B540597" s="61" t="s">
        <v>183</v>
      </c>
    </row>
    <row r="540598" spans="2:2" x14ac:dyDescent="0.2">
      <c r="B540598" s="61" t="s">
        <v>184</v>
      </c>
    </row>
    <row r="540599" spans="2:2" x14ac:dyDescent="0.2">
      <c r="B540599" s="61" t="s">
        <v>185</v>
      </c>
    </row>
    <row r="540600" spans="2:2" x14ac:dyDescent="0.2">
      <c r="B540600" s="61" t="s">
        <v>186</v>
      </c>
    </row>
    <row r="540601" spans="2:2" x14ac:dyDescent="0.2">
      <c r="B540601" s="61" t="s">
        <v>176</v>
      </c>
    </row>
    <row r="540602" spans="2:2" x14ac:dyDescent="0.2">
      <c r="B540602" s="61" t="s">
        <v>174</v>
      </c>
    </row>
    <row r="540603" spans="2:2" x14ac:dyDescent="0.2">
      <c r="B540603" s="61" t="s">
        <v>187</v>
      </c>
    </row>
    <row r="540604" spans="2:2" x14ac:dyDescent="0.2">
      <c r="B540604" s="61" t="s">
        <v>188</v>
      </c>
    </row>
    <row r="540605" spans="2:2" x14ac:dyDescent="0.2">
      <c r="B540605" s="61" t="s">
        <v>50</v>
      </c>
    </row>
    <row r="556971" spans="2:2" x14ac:dyDescent="0.2">
      <c r="B556971" s="61" t="s">
        <v>173</v>
      </c>
    </row>
    <row r="556972" spans="2:2" x14ac:dyDescent="0.2">
      <c r="B556972" s="61" t="s">
        <v>174</v>
      </c>
    </row>
    <row r="556973" spans="2:2" x14ac:dyDescent="0.2">
      <c r="B556973" s="61" t="s">
        <v>175</v>
      </c>
    </row>
    <row r="556974" spans="2:2" x14ac:dyDescent="0.2">
      <c r="B556974" s="61" t="s">
        <v>176</v>
      </c>
    </row>
    <row r="556975" spans="2:2" x14ac:dyDescent="0.2">
      <c r="B556975" s="61" t="s">
        <v>177</v>
      </c>
    </row>
    <row r="556976" spans="2:2" x14ac:dyDescent="0.2">
      <c r="B556976" s="61" t="s">
        <v>178</v>
      </c>
    </row>
    <row r="556977" spans="2:2" x14ac:dyDescent="0.2">
      <c r="B556977" s="61" t="s">
        <v>179</v>
      </c>
    </row>
    <row r="556978" spans="2:2" x14ac:dyDescent="0.2">
      <c r="B556978" s="61" t="s">
        <v>180</v>
      </c>
    </row>
    <row r="556979" spans="2:2" x14ac:dyDescent="0.2">
      <c r="B556979" s="61" t="s">
        <v>181</v>
      </c>
    </row>
    <row r="556980" spans="2:2" x14ac:dyDescent="0.2">
      <c r="B556980" s="61" t="s">
        <v>182</v>
      </c>
    </row>
    <row r="556981" spans="2:2" x14ac:dyDescent="0.2">
      <c r="B556981" s="61" t="s">
        <v>183</v>
      </c>
    </row>
    <row r="556982" spans="2:2" x14ac:dyDescent="0.2">
      <c r="B556982" s="61" t="s">
        <v>184</v>
      </c>
    </row>
    <row r="556983" spans="2:2" x14ac:dyDescent="0.2">
      <c r="B556983" s="61" t="s">
        <v>185</v>
      </c>
    </row>
    <row r="556984" spans="2:2" x14ac:dyDescent="0.2">
      <c r="B556984" s="61" t="s">
        <v>186</v>
      </c>
    </row>
    <row r="556985" spans="2:2" x14ac:dyDescent="0.2">
      <c r="B556985" s="61" t="s">
        <v>176</v>
      </c>
    </row>
    <row r="556986" spans="2:2" x14ac:dyDescent="0.2">
      <c r="B556986" s="61" t="s">
        <v>174</v>
      </c>
    </row>
    <row r="556987" spans="2:2" x14ac:dyDescent="0.2">
      <c r="B556987" s="61" t="s">
        <v>187</v>
      </c>
    </row>
    <row r="556988" spans="2:2" x14ac:dyDescent="0.2">
      <c r="B556988" s="61" t="s">
        <v>188</v>
      </c>
    </row>
    <row r="556989" spans="2:2" x14ac:dyDescent="0.2">
      <c r="B556989" s="61" t="s">
        <v>50</v>
      </c>
    </row>
    <row r="573355" spans="2:2" x14ac:dyDescent="0.2">
      <c r="B573355" s="61" t="s">
        <v>173</v>
      </c>
    </row>
    <row r="573356" spans="2:2" x14ac:dyDescent="0.2">
      <c r="B573356" s="61" t="s">
        <v>174</v>
      </c>
    </row>
    <row r="573357" spans="2:2" x14ac:dyDescent="0.2">
      <c r="B573357" s="61" t="s">
        <v>175</v>
      </c>
    </row>
    <row r="573358" spans="2:2" x14ac:dyDescent="0.2">
      <c r="B573358" s="61" t="s">
        <v>176</v>
      </c>
    </row>
    <row r="573359" spans="2:2" x14ac:dyDescent="0.2">
      <c r="B573359" s="61" t="s">
        <v>177</v>
      </c>
    </row>
    <row r="573360" spans="2:2" x14ac:dyDescent="0.2">
      <c r="B573360" s="61" t="s">
        <v>178</v>
      </c>
    </row>
    <row r="573361" spans="2:2" x14ac:dyDescent="0.2">
      <c r="B573361" s="61" t="s">
        <v>179</v>
      </c>
    </row>
    <row r="573362" spans="2:2" x14ac:dyDescent="0.2">
      <c r="B573362" s="61" t="s">
        <v>180</v>
      </c>
    </row>
    <row r="573363" spans="2:2" x14ac:dyDescent="0.2">
      <c r="B573363" s="61" t="s">
        <v>181</v>
      </c>
    </row>
    <row r="573364" spans="2:2" x14ac:dyDescent="0.2">
      <c r="B573364" s="61" t="s">
        <v>182</v>
      </c>
    </row>
    <row r="573365" spans="2:2" x14ac:dyDescent="0.2">
      <c r="B573365" s="61" t="s">
        <v>183</v>
      </c>
    </row>
    <row r="573366" spans="2:2" x14ac:dyDescent="0.2">
      <c r="B573366" s="61" t="s">
        <v>184</v>
      </c>
    </row>
    <row r="573367" spans="2:2" x14ac:dyDescent="0.2">
      <c r="B573367" s="61" t="s">
        <v>185</v>
      </c>
    </row>
    <row r="573368" spans="2:2" x14ac:dyDescent="0.2">
      <c r="B573368" s="61" t="s">
        <v>186</v>
      </c>
    </row>
    <row r="573369" spans="2:2" x14ac:dyDescent="0.2">
      <c r="B573369" s="61" t="s">
        <v>176</v>
      </c>
    </row>
    <row r="573370" spans="2:2" x14ac:dyDescent="0.2">
      <c r="B573370" s="61" t="s">
        <v>174</v>
      </c>
    </row>
    <row r="573371" spans="2:2" x14ac:dyDescent="0.2">
      <c r="B573371" s="61" t="s">
        <v>187</v>
      </c>
    </row>
    <row r="573372" spans="2:2" x14ac:dyDescent="0.2">
      <c r="B573372" s="61" t="s">
        <v>188</v>
      </c>
    </row>
    <row r="573373" spans="2:2" x14ac:dyDescent="0.2">
      <c r="B573373" s="61" t="s">
        <v>50</v>
      </c>
    </row>
    <row r="589739" spans="2:2" x14ac:dyDescent="0.2">
      <c r="B589739" s="61" t="s">
        <v>173</v>
      </c>
    </row>
    <row r="589740" spans="2:2" x14ac:dyDescent="0.2">
      <c r="B589740" s="61" t="s">
        <v>174</v>
      </c>
    </row>
    <row r="589741" spans="2:2" x14ac:dyDescent="0.2">
      <c r="B589741" s="61" t="s">
        <v>175</v>
      </c>
    </row>
    <row r="589742" spans="2:2" x14ac:dyDescent="0.2">
      <c r="B589742" s="61" t="s">
        <v>176</v>
      </c>
    </row>
    <row r="589743" spans="2:2" x14ac:dyDescent="0.2">
      <c r="B589743" s="61" t="s">
        <v>177</v>
      </c>
    </row>
    <row r="589744" spans="2:2" x14ac:dyDescent="0.2">
      <c r="B589744" s="61" t="s">
        <v>178</v>
      </c>
    </row>
    <row r="589745" spans="2:2" x14ac:dyDescent="0.2">
      <c r="B589745" s="61" t="s">
        <v>179</v>
      </c>
    </row>
    <row r="589746" spans="2:2" x14ac:dyDescent="0.2">
      <c r="B589746" s="61" t="s">
        <v>180</v>
      </c>
    </row>
    <row r="589747" spans="2:2" x14ac:dyDescent="0.2">
      <c r="B589747" s="61" t="s">
        <v>181</v>
      </c>
    </row>
    <row r="589748" spans="2:2" x14ac:dyDescent="0.2">
      <c r="B589748" s="61" t="s">
        <v>182</v>
      </c>
    </row>
    <row r="589749" spans="2:2" x14ac:dyDescent="0.2">
      <c r="B589749" s="61" t="s">
        <v>183</v>
      </c>
    </row>
    <row r="589750" spans="2:2" x14ac:dyDescent="0.2">
      <c r="B589750" s="61" t="s">
        <v>184</v>
      </c>
    </row>
    <row r="589751" spans="2:2" x14ac:dyDescent="0.2">
      <c r="B589751" s="61" t="s">
        <v>185</v>
      </c>
    </row>
    <row r="589752" spans="2:2" x14ac:dyDescent="0.2">
      <c r="B589752" s="61" t="s">
        <v>186</v>
      </c>
    </row>
    <row r="589753" spans="2:2" x14ac:dyDescent="0.2">
      <c r="B589753" s="61" t="s">
        <v>176</v>
      </c>
    </row>
    <row r="589754" spans="2:2" x14ac:dyDescent="0.2">
      <c r="B589754" s="61" t="s">
        <v>174</v>
      </c>
    </row>
    <row r="589755" spans="2:2" x14ac:dyDescent="0.2">
      <c r="B589755" s="61" t="s">
        <v>187</v>
      </c>
    </row>
    <row r="589756" spans="2:2" x14ac:dyDescent="0.2">
      <c r="B589756" s="61" t="s">
        <v>188</v>
      </c>
    </row>
    <row r="589757" spans="2:2" x14ac:dyDescent="0.2">
      <c r="B589757" s="61" t="s">
        <v>50</v>
      </c>
    </row>
    <row r="606123" spans="2:2" x14ac:dyDescent="0.2">
      <c r="B606123" s="61" t="s">
        <v>173</v>
      </c>
    </row>
    <row r="606124" spans="2:2" x14ac:dyDescent="0.2">
      <c r="B606124" s="61" t="s">
        <v>174</v>
      </c>
    </row>
    <row r="606125" spans="2:2" x14ac:dyDescent="0.2">
      <c r="B606125" s="61" t="s">
        <v>175</v>
      </c>
    </row>
    <row r="606126" spans="2:2" x14ac:dyDescent="0.2">
      <c r="B606126" s="61" t="s">
        <v>176</v>
      </c>
    </row>
    <row r="606127" spans="2:2" x14ac:dyDescent="0.2">
      <c r="B606127" s="61" t="s">
        <v>177</v>
      </c>
    </row>
    <row r="606128" spans="2:2" x14ac:dyDescent="0.2">
      <c r="B606128" s="61" t="s">
        <v>178</v>
      </c>
    </row>
    <row r="606129" spans="2:2" x14ac:dyDescent="0.2">
      <c r="B606129" s="61" t="s">
        <v>179</v>
      </c>
    </row>
    <row r="606130" spans="2:2" x14ac:dyDescent="0.2">
      <c r="B606130" s="61" t="s">
        <v>180</v>
      </c>
    </row>
    <row r="606131" spans="2:2" x14ac:dyDescent="0.2">
      <c r="B606131" s="61" t="s">
        <v>181</v>
      </c>
    </row>
    <row r="606132" spans="2:2" x14ac:dyDescent="0.2">
      <c r="B606132" s="61" t="s">
        <v>182</v>
      </c>
    </row>
    <row r="606133" spans="2:2" x14ac:dyDescent="0.2">
      <c r="B606133" s="61" t="s">
        <v>183</v>
      </c>
    </row>
    <row r="606134" spans="2:2" x14ac:dyDescent="0.2">
      <c r="B606134" s="61" t="s">
        <v>184</v>
      </c>
    </row>
    <row r="606135" spans="2:2" x14ac:dyDescent="0.2">
      <c r="B606135" s="61" t="s">
        <v>185</v>
      </c>
    </row>
    <row r="606136" spans="2:2" x14ac:dyDescent="0.2">
      <c r="B606136" s="61" t="s">
        <v>186</v>
      </c>
    </row>
    <row r="606137" spans="2:2" x14ac:dyDescent="0.2">
      <c r="B606137" s="61" t="s">
        <v>176</v>
      </c>
    </row>
    <row r="606138" spans="2:2" x14ac:dyDescent="0.2">
      <c r="B606138" s="61" t="s">
        <v>174</v>
      </c>
    </row>
    <row r="606139" spans="2:2" x14ac:dyDescent="0.2">
      <c r="B606139" s="61" t="s">
        <v>187</v>
      </c>
    </row>
    <row r="606140" spans="2:2" x14ac:dyDescent="0.2">
      <c r="B606140" s="61" t="s">
        <v>188</v>
      </c>
    </row>
    <row r="606141" spans="2:2" x14ac:dyDescent="0.2">
      <c r="B606141" s="61" t="s">
        <v>50</v>
      </c>
    </row>
    <row r="622507" spans="2:2" x14ac:dyDescent="0.2">
      <c r="B622507" s="61" t="s">
        <v>173</v>
      </c>
    </row>
    <row r="622508" spans="2:2" x14ac:dyDescent="0.2">
      <c r="B622508" s="61" t="s">
        <v>174</v>
      </c>
    </row>
    <row r="622509" spans="2:2" x14ac:dyDescent="0.2">
      <c r="B622509" s="61" t="s">
        <v>175</v>
      </c>
    </row>
    <row r="622510" spans="2:2" x14ac:dyDescent="0.2">
      <c r="B622510" s="61" t="s">
        <v>176</v>
      </c>
    </row>
    <row r="622511" spans="2:2" x14ac:dyDescent="0.2">
      <c r="B622511" s="61" t="s">
        <v>177</v>
      </c>
    </row>
    <row r="622512" spans="2:2" x14ac:dyDescent="0.2">
      <c r="B622512" s="61" t="s">
        <v>178</v>
      </c>
    </row>
    <row r="622513" spans="2:2" x14ac:dyDescent="0.2">
      <c r="B622513" s="61" t="s">
        <v>179</v>
      </c>
    </row>
    <row r="622514" spans="2:2" x14ac:dyDescent="0.2">
      <c r="B622514" s="61" t="s">
        <v>180</v>
      </c>
    </row>
    <row r="622515" spans="2:2" x14ac:dyDescent="0.2">
      <c r="B622515" s="61" t="s">
        <v>181</v>
      </c>
    </row>
    <row r="622516" spans="2:2" x14ac:dyDescent="0.2">
      <c r="B622516" s="61" t="s">
        <v>182</v>
      </c>
    </row>
    <row r="622517" spans="2:2" x14ac:dyDescent="0.2">
      <c r="B622517" s="61" t="s">
        <v>183</v>
      </c>
    </row>
    <row r="622518" spans="2:2" x14ac:dyDescent="0.2">
      <c r="B622518" s="61" t="s">
        <v>184</v>
      </c>
    </row>
    <row r="622519" spans="2:2" x14ac:dyDescent="0.2">
      <c r="B622519" s="61" t="s">
        <v>185</v>
      </c>
    </row>
    <row r="622520" spans="2:2" x14ac:dyDescent="0.2">
      <c r="B622520" s="61" t="s">
        <v>186</v>
      </c>
    </row>
    <row r="622521" spans="2:2" x14ac:dyDescent="0.2">
      <c r="B622521" s="61" t="s">
        <v>176</v>
      </c>
    </row>
    <row r="622522" spans="2:2" x14ac:dyDescent="0.2">
      <c r="B622522" s="61" t="s">
        <v>174</v>
      </c>
    </row>
    <row r="622523" spans="2:2" x14ac:dyDescent="0.2">
      <c r="B622523" s="61" t="s">
        <v>187</v>
      </c>
    </row>
    <row r="622524" spans="2:2" x14ac:dyDescent="0.2">
      <c r="B622524" s="61" t="s">
        <v>188</v>
      </c>
    </row>
    <row r="622525" spans="2:2" x14ac:dyDescent="0.2">
      <c r="B622525" s="61" t="s">
        <v>50</v>
      </c>
    </row>
    <row r="638891" spans="2:2" x14ac:dyDescent="0.2">
      <c r="B638891" s="61" t="s">
        <v>173</v>
      </c>
    </row>
    <row r="638892" spans="2:2" x14ac:dyDescent="0.2">
      <c r="B638892" s="61" t="s">
        <v>174</v>
      </c>
    </row>
    <row r="638893" spans="2:2" x14ac:dyDescent="0.2">
      <c r="B638893" s="61" t="s">
        <v>175</v>
      </c>
    </row>
    <row r="638894" spans="2:2" x14ac:dyDescent="0.2">
      <c r="B638894" s="61" t="s">
        <v>176</v>
      </c>
    </row>
    <row r="638895" spans="2:2" x14ac:dyDescent="0.2">
      <c r="B638895" s="61" t="s">
        <v>177</v>
      </c>
    </row>
    <row r="638896" spans="2:2" x14ac:dyDescent="0.2">
      <c r="B638896" s="61" t="s">
        <v>178</v>
      </c>
    </row>
    <row r="638897" spans="2:2" x14ac:dyDescent="0.2">
      <c r="B638897" s="61" t="s">
        <v>179</v>
      </c>
    </row>
    <row r="638898" spans="2:2" x14ac:dyDescent="0.2">
      <c r="B638898" s="61" t="s">
        <v>180</v>
      </c>
    </row>
    <row r="638899" spans="2:2" x14ac:dyDescent="0.2">
      <c r="B638899" s="61" t="s">
        <v>181</v>
      </c>
    </row>
    <row r="638900" spans="2:2" x14ac:dyDescent="0.2">
      <c r="B638900" s="61" t="s">
        <v>182</v>
      </c>
    </row>
    <row r="638901" spans="2:2" x14ac:dyDescent="0.2">
      <c r="B638901" s="61" t="s">
        <v>183</v>
      </c>
    </row>
    <row r="638902" spans="2:2" x14ac:dyDescent="0.2">
      <c r="B638902" s="61" t="s">
        <v>184</v>
      </c>
    </row>
    <row r="638903" spans="2:2" x14ac:dyDescent="0.2">
      <c r="B638903" s="61" t="s">
        <v>185</v>
      </c>
    </row>
    <row r="638904" spans="2:2" x14ac:dyDescent="0.2">
      <c r="B638904" s="61" t="s">
        <v>186</v>
      </c>
    </row>
    <row r="638905" spans="2:2" x14ac:dyDescent="0.2">
      <c r="B638905" s="61" t="s">
        <v>176</v>
      </c>
    </row>
    <row r="638906" spans="2:2" x14ac:dyDescent="0.2">
      <c r="B638906" s="61" t="s">
        <v>174</v>
      </c>
    </row>
    <row r="638907" spans="2:2" x14ac:dyDescent="0.2">
      <c r="B638907" s="61" t="s">
        <v>187</v>
      </c>
    </row>
    <row r="638908" spans="2:2" x14ac:dyDescent="0.2">
      <c r="B638908" s="61" t="s">
        <v>188</v>
      </c>
    </row>
    <row r="638909" spans="2:2" x14ac:dyDescent="0.2">
      <c r="B638909" s="61" t="s">
        <v>50</v>
      </c>
    </row>
    <row r="655275" spans="2:2" x14ac:dyDescent="0.2">
      <c r="B655275" s="61" t="s">
        <v>173</v>
      </c>
    </row>
    <row r="655276" spans="2:2" x14ac:dyDescent="0.2">
      <c r="B655276" s="61" t="s">
        <v>174</v>
      </c>
    </row>
    <row r="655277" spans="2:2" x14ac:dyDescent="0.2">
      <c r="B655277" s="61" t="s">
        <v>175</v>
      </c>
    </row>
    <row r="655278" spans="2:2" x14ac:dyDescent="0.2">
      <c r="B655278" s="61" t="s">
        <v>176</v>
      </c>
    </row>
    <row r="655279" spans="2:2" x14ac:dyDescent="0.2">
      <c r="B655279" s="61" t="s">
        <v>177</v>
      </c>
    </row>
    <row r="655280" spans="2:2" x14ac:dyDescent="0.2">
      <c r="B655280" s="61" t="s">
        <v>178</v>
      </c>
    </row>
    <row r="655281" spans="2:2" x14ac:dyDescent="0.2">
      <c r="B655281" s="61" t="s">
        <v>179</v>
      </c>
    </row>
    <row r="655282" spans="2:2" x14ac:dyDescent="0.2">
      <c r="B655282" s="61" t="s">
        <v>180</v>
      </c>
    </row>
    <row r="655283" spans="2:2" x14ac:dyDescent="0.2">
      <c r="B655283" s="61" t="s">
        <v>181</v>
      </c>
    </row>
    <row r="655284" spans="2:2" x14ac:dyDescent="0.2">
      <c r="B655284" s="61" t="s">
        <v>182</v>
      </c>
    </row>
    <row r="655285" spans="2:2" x14ac:dyDescent="0.2">
      <c r="B655285" s="61" t="s">
        <v>183</v>
      </c>
    </row>
    <row r="655286" spans="2:2" x14ac:dyDescent="0.2">
      <c r="B655286" s="61" t="s">
        <v>184</v>
      </c>
    </row>
    <row r="655287" spans="2:2" x14ac:dyDescent="0.2">
      <c r="B655287" s="61" t="s">
        <v>185</v>
      </c>
    </row>
    <row r="655288" spans="2:2" x14ac:dyDescent="0.2">
      <c r="B655288" s="61" t="s">
        <v>186</v>
      </c>
    </row>
    <row r="655289" spans="2:2" x14ac:dyDescent="0.2">
      <c r="B655289" s="61" t="s">
        <v>176</v>
      </c>
    </row>
    <row r="655290" spans="2:2" x14ac:dyDescent="0.2">
      <c r="B655290" s="61" t="s">
        <v>174</v>
      </c>
    </row>
    <row r="655291" spans="2:2" x14ac:dyDescent="0.2">
      <c r="B655291" s="61" t="s">
        <v>187</v>
      </c>
    </row>
    <row r="655292" spans="2:2" x14ac:dyDescent="0.2">
      <c r="B655292" s="61" t="s">
        <v>188</v>
      </c>
    </row>
    <row r="655293" spans="2:2" x14ac:dyDescent="0.2">
      <c r="B655293" s="61" t="s">
        <v>50</v>
      </c>
    </row>
    <row r="671659" spans="2:2" x14ac:dyDescent="0.2">
      <c r="B671659" s="61" t="s">
        <v>173</v>
      </c>
    </row>
    <row r="671660" spans="2:2" x14ac:dyDescent="0.2">
      <c r="B671660" s="61" t="s">
        <v>174</v>
      </c>
    </row>
    <row r="671661" spans="2:2" x14ac:dyDescent="0.2">
      <c r="B671661" s="61" t="s">
        <v>175</v>
      </c>
    </row>
    <row r="671662" spans="2:2" x14ac:dyDescent="0.2">
      <c r="B671662" s="61" t="s">
        <v>176</v>
      </c>
    </row>
    <row r="671663" spans="2:2" x14ac:dyDescent="0.2">
      <c r="B671663" s="61" t="s">
        <v>177</v>
      </c>
    </row>
    <row r="671664" spans="2:2" x14ac:dyDescent="0.2">
      <c r="B671664" s="61" t="s">
        <v>178</v>
      </c>
    </row>
    <row r="671665" spans="2:2" x14ac:dyDescent="0.2">
      <c r="B671665" s="61" t="s">
        <v>179</v>
      </c>
    </row>
    <row r="671666" spans="2:2" x14ac:dyDescent="0.2">
      <c r="B671666" s="61" t="s">
        <v>180</v>
      </c>
    </row>
    <row r="671667" spans="2:2" x14ac:dyDescent="0.2">
      <c r="B671667" s="61" t="s">
        <v>181</v>
      </c>
    </row>
    <row r="671668" spans="2:2" x14ac:dyDescent="0.2">
      <c r="B671668" s="61" t="s">
        <v>182</v>
      </c>
    </row>
    <row r="671669" spans="2:2" x14ac:dyDescent="0.2">
      <c r="B671669" s="61" t="s">
        <v>183</v>
      </c>
    </row>
    <row r="671670" spans="2:2" x14ac:dyDescent="0.2">
      <c r="B671670" s="61" t="s">
        <v>184</v>
      </c>
    </row>
    <row r="671671" spans="2:2" x14ac:dyDescent="0.2">
      <c r="B671671" s="61" t="s">
        <v>185</v>
      </c>
    </row>
    <row r="671672" spans="2:2" x14ac:dyDescent="0.2">
      <c r="B671672" s="61" t="s">
        <v>186</v>
      </c>
    </row>
    <row r="671673" spans="2:2" x14ac:dyDescent="0.2">
      <c r="B671673" s="61" t="s">
        <v>176</v>
      </c>
    </row>
    <row r="671674" spans="2:2" x14ac:dyDescent="0.2">
      <c r="B671674" s="61" t="s">
        <v>174</v>
      </c>
    </row>
    <row r="671675" spans="2:2" x14ac:dyDescent="0.2">
      <c r="B671675" s="61" t="s">
        <v>187</v>
      </c>
    </row>
    <row r="671676" spans="2:2" x14ac:dyDescent="0.2">
      <c r="B671676" s="61" t="s">
        <v>188</v>
      </c>
    </row>
    <row r="671677" spans="2:2" x14ac:dyDescent="0.2">
      <c r="B671677" s="61" t="s">
        <v>50</v>
      </c>
    </row>
    <row r="688043" spans="2:2" x14ac:dyDescent="0.2">
      <c r="B688043" s="61" t="s">
        <v>173</v>
      </c>
    </row>
    <row r="688044" spans="2:2" x14ac:dyDescent="0.2">
      <c r="B688044" s="61" t="s">
        <v>174</v>
      </c>
    </row>
    <row r="688045" spans="2:2" x14ac:dyDescent="0.2">
      <c r="B688045" s="61" t="s">
        <v>175</v>
      </c>
    </row>
    <row r="688046" spans="2:2" x14ac:dyDescent="0.2">
      <c r="B688046" s="61" t="s">
        <v>176</v>
      </c>
    </row>
    <row r="688047" spans="2:2" x14ac:dyDescent="0.2">
      <c r="B688047" s="61" t="s">
        <v>177</v>
      </c>
    </row>
    <row r="688048" spans="2:2" x14ac:dyDescent="0.2">
      <c r="B688048" s="61" t="s">
        <v>178</v>
      </c>
    </row>
    <row r="688049" spans="2:2" x14ac:dyDescent="0.2">
      <c r="B688049" s="61" t="s">
        <v>179</v>
      </c>
    </row>
    <row r="688050" spans="2:2" x14ac:dyDescent="0.2">
      <c r="B688050" s="61" t="s">
        <v>180</v>
      </c>
    </row>
    <row r="688051" spans="2:2" x14ac:dyDescent="0.2">
      <c r="B688051" s="61" t="s">
        <v>181</v>
      </c>
    </row>
    <row r="688052" spans="2:2" x14ac:dyDescent="0.2">
      <c r="B688052" s="61" t="s">
        <v>182</v>
      </c>
    </row>
    <row r="688053" spans="2:2" x14ac:dyDescent="0.2">
      <c r="B688053" s="61" t="s">
        <v>183</v>
      </c>
    </row>
    <row r="688054" spans="2:2" x14ac:dyDescent="0.2">
      <c r="B688054" s="61" t="s">
        <v>184</v>
      </c>
    </row>
    <row r="688055" spans="2:2" x14ac:dyDescent="0.2">
      <c r="B688055" s="61" t="s">
        <v>185</v>
      </c>
    </row>
    <row r="688056" spans="2:2" x14ac:dyDescent="0.2">
      <c r="B688056" s="61" t="s">
        <v>186</v>
      </c>
    </row>
    <row r="688057" spans="2:2" x14ac:dyDescent="0.2">
      <c r="B688057" s="61" t="s">
        <v>176</v>
      </c>
    </row>
    <row r="688058" spans="2:2" x14ac:dyDescent="0.2">
      <c r="B688058" s="61" t="s">
        <v>174</v>
      </c>
    </row>
    <row r="688059" spans="2:2" x14ac:dyDescent="0.2">
      <c r="B688059" s="61" t="s">
        <v>187</v>
      </c>
    </row>
    <row r="688060" spans="2:2" x14ac:dyDescent="0.2">
      <c r="B688060" s="61" t="s">
        <v>188</v>
      </c>
    </row>
    <row r="688061" spans="2:2" x14ac:dyDescent="0.2">
      <c r="B688061" s="61" t="s">
        <v>50</v>
      </c>
    </row>
    <row r="704427" spans="2:2" x14ac:dyDescent="0.2">
      <c r="B704427" s="61" t="s">
        <v>173</v>
      </c>
    </row>
    <row r="704428" spans="2:2" x14ac:dyDescent="0.2">
      <c r="B704428" s="61" t="s">
        <v>174</v>
      </c>
    </row>
    <row r="704429" spans="2:2" x14ac:dyDescent="0.2">
      <c r="B704429" s="61" t="s">
        <v>175</v>
      </c>
    </row>
    <row r="704430" spans="2:2" x14ac:dyDescent="0.2">
      <c r="B704430" s="61" t="s">
        <v>176</v>
      </c>
    </row>
    <row r="704431" spans="2:2" x14ac:dyDescent="0.2">
      <c r="B704431" s="61" t="s">
        <v>177</v>
      </c>
    </row>
    <row r="704432" spans="2:2" x14ac:dyDescent="0.2">
      <c r="B704432" s="61" t="s">
        <v>178</v>
      </c>
    </row>
    <row r="704433" spans="2:2" x14ac:dyDescent="0.2">
      <c r="B704433" s="61" t="s">
        <v>179</v>
      </c>
    </row>
    <row r="704434" spans="2:2" x14ac:dyDescent="0.2">
      <c r="B704434" s="61" t="s">
        <v>180</v>
      </c>
    </row>
    <row r="704435" spans="2:2" x14ac:dyDescent="0.2">
      <c r="B704435" s="61" t="s">
        <v>181</v>
      </c>
    </row>
    <row r="704436" spans="2:2" x14ac:dyDescent="0.2">
      <c r="B704436" s="61" t="s">
        <v>182</v>
      </c>
    </row>
    <row r="704437" spans="2:2" x14ac:dyDescent="0.2">
      <c r="B704437" s="61" t="s">
        <v>183</v>
      </c>
    </row>
    <row r="704438" spans="2:2" x14ac:dyDescent="0.2">
      <c r="B704438" s="61" t="s">
        <v>184</v>
      </c>
    </row>
    <row r="704439" spans="2:2" x14ac:dyDescent="0.2">
      <c r="B704439" s="61" t="s">
        <v>185</v>
      </c>
    </row>
    <row r="704440" spans="2:2" x14ac:dyDescent="0.2">
      <c r="B704440" s="61" t="s">
        <v>186</v>
      </c>
    </row>
    <row r="704441" spans="2:2" x14ac:dyDescent="0.2">
      <c r="B704441" s="61" t="s">
        <v>176</v>
      </c>
    </row>
    <row r="704442" spans="2:2" x14ac:dyDescent="0.2">
      <c r="B704442" s="61" t="s">
        <v>174</v>
      </c>
    </row>
    <row r="704443" spans="2:2" x14ac:dyDescent="0.2">
      <c r="B704443" s="61" t="s">
        <v>187</v>
      </c>
    </row>
    <row r="704444" spans="2:2" x14ac:dyDescent="0.2">
      <c r="B704444" s="61" t="s">
        <v>188</v>
      </c>
    </row>
    <row r="704445" spans="2:2" x14ac:dyDescent="0.2">
      <c r="B704445" s="61" t="s">
        <v>50</v>
      </c>
    </row>
    <row r="720811" spans="2:2" x14ac:dyDescent="0.2">
      <c r="B720811" s="61" t="s">
        <v>173</v>
      </c>
    </row>
    <row r="720812" spans="2:2" x14ac:dyDescent="0.2">
      <c r="B720812" s="61" t="s">
        <v>174</v>
      </c>
    </row>
    <row r="720813" spans="2:2" x14ac:dyDescent="0.2">
      <c r="B720813" s="61" t="s">
        <v>175</v>
      </c>
    </row>
    <row r="720814" spans="2:2" x14ac:dyDescent="0.2">
      <c r="B720814" s="61" t="s">
        <v>176</v>
      </c>
    </row>
    <row r="720815" spans="2:2" x14ac:dyDescent="0.2">
      <c r="B720815" s="61" t="s">
        <v>177</v>
      </c>
    </row>
    <row r="720816" spans="2:2" x14ac:dyDescent="0.2">
      <c r="B720816" s="61" t="s">
        <v>178</v>
      </c>
    </row>
    <row r="720817" spans="2:2" x14ac:dyDescent="0.2">
      <c r="B720817" s="61" t="s">
        <v>179</v>
      </c>
    </row>
    <row r="720818" spans="2:2" x14ac:dyDescent="0.2">
      <c r="B720818" s="61" t="s">
        <v>180</v>
      </c>
    </row>
    <row r="720819" spans="2:2" x14ac:dyDescent="0.2">
      <c r="B720819" s="61" t="s">
        <v>181</v>
      </c>
    </row>
    <row r="720820" spans="2:2" x14ac:dyDescent="0.2">
      <c r="B720820" s="61" t="s">
        <v>182</v>
      </c>
    </row>
    <row r="720821" spans="2:2" x14ac:dyDescent="0.2">
      <c r="B720821" s="61" t="s">
        <v>183</v>
      </c>
    </row>
    <row r="720822" spans="2:2" x14ac:dyDescent="0.2">
      <c r="B720822" s="61" t="s">
        <v>184</v>
      </c>
    </row>
    <row r="720823" spans="2:2" x14ac:dyDescent="0.2">
      <c r="B720823" s="61" t="s">
        <v>185</v>
      </c>
    </row>
    <row r="720824" spans="2:2" x14ac:dyDescent="0.2">
      <c r="B720824" s="61" t="s">
        <v>186</v>
      </c>
    </row>
    <row r="720825" spans="2:2" x14ac:dyDescent="0.2">
      <c r="B720825" s="61" t="s">
        <v>176</v>
      </c>
    </row>
    <row r="720826" spans="2:2" x14ac:dyDescent="0.2">
      <c r="B720826" s="61" t="s">
        <v>174</v>
      </c>
    </row>
    <row r="720827" spans="2:2" x14ac:dyDescent="0.2">
      <c r="B720827" s="61" t="s">
        <v>187</v>
      </c>
    </row>
    <row r="720828" spans="2:2" x14ac:dyDescent="0.2">
      <c r="B720828" s="61" t="s">
        <v>188</v>
      </c>
    </row>
    <row r="720829" spans="2:2" x14ac:dyDescent="0.2">
      <c r="B720829" s="61" t="s">
        <v>50</v>
      </c>
    </row>
    <row r="737195" spans="2:2" x14ac:dyDescent="0.2">
      <c r="B737195" s="61" t="s">
        <v>173</v>
      </c>
    </row>
    <row r="737196" spans="2:2" x14ac:dyDescent="0.2">
      <c r="B737196" s="61" t="s">
        <v>174</v>
      </c>
    </row>
    <row r="737197" spans="2:2" x14ac:dyDescent="0.2">
      <c r="B737197" s="61" t="s">
        <v>175</v>
      </c>
    </row>
    <row r="737198" spans="2:2" x14ac:dyDescent="0.2">
      <c r="B737198" s="61" t="s">
        <v>176</v>
      </c>
    </row>
    <row r="737199" spans="2:2" x14ac:dyDescent="0.2">
      <c r="B737199" s="61" t="s">
        <v>177</v>
      </c>
    </row>
    <row r="737200" spans="2:2" x14ac:dyDescent="0.2">
      <c r="B737200" s="61" t="s">
        <v>178</v>
      </c>
    </row>
    <row r="737201" spans="2:2" x14ac:dyDescent="0.2">
      <c r="B737201" s="61" t="s">
        <v>179</v>
      </c>
    </row>
    <row r="737202" spans="2:2" x14ac:dyDescent="0.2">
      <c r="B737202" s="61" t="s">
        <v>180</v>
      </c>
    </row>
    <row r="737203" spans="2:2" x14ac:dyDescent="0.2">
      <c r="B737203" s="61" t="s">
        <v>181</v>
      </c>
    </row>
    <row r="737204" spans="2:2" x14ac:dyDescent="0.2">
      <c r="B737204" s="61" t="s">
        <v>182</v>
      </c>
    </row>
    <row r="737205" spans="2:2" x14ac:dyDescent="0.2">
      <c r="B737205" s="61" t="s">
        <v>183</v>
      </c>
    </row>
    <row r="737206" spans="2:2" x14ac:dyDescent="0.2">
      <c r="B737206" s="61" t="s">
        <v>184</v>
      </c>
    </row>
    <row r="737207" spans="2:2" x14ac:dyDescent="0.2">
      <c r="B737207" s="61" t="s">
        <v>185</v>
      </c>
    </row>
    <row r="737208" spans="2:2" x14ac:dyDescent="0.2">
      <c r="B737208" s="61" t="s">
        <v>186</v>
      </c>
    </row>
    <row r="737209" spans="2:2" x14ac:dyDescent="0.2">
      <c r="B737209" s="61" t="s">
        <v>176</v>
      </c>
    </row>
    <row r="737210" spans="2:2" x14ac:dyDescent="0.2">
      <c r="B737210" s="61" t="s">
        <v>174</v>
      </c>
    </row>
    <row r="737211" spans="2:2" x14ac:dyDescent="0.2">
      <c r="B737211" s="61" t="s">
        <v>187</v>
      </c>
    </row>
    <row r="737212" spans="2:2" x14ac:dyDescent="0.2">
      <c r="B737212" s="61" t="s">
        <v>188</v>
      </c>
    </row>
    <row r="737213" spans="2:2" x14ac:dyDescent="0.2">
      <c r="B737213" s="61" t="s">
        <v>50</v>
      </c>
    </row>
    <row r="753579" spans="2:2" x14ac:dyDescent="0.2">
      <c r="B753579" s="61" t="s">
        <v>173</v>
      </c>
    </row>
    <row r="753580" spans="2:2" x14ac:dyDescent="0.2">
      <c r="B753580" s="61" t="s">
        <v>174</v>
      </c>
    </row>
    <row r="753581" spans="2:2" x14ac:dyDescent="0.2">
      <c r="B753581" s="61" t="s">
        <v>175</v>
      </c>
    </row>
    <row r="753582" spans="2:2" x14ac:dyDescent="0.2">
      <c r="B753582" s="61" t="s">
        <v>176</v>
      </c>
    </row>
    <row r="753583" spans="2:2" x14ac:dyDescent="0.2">
      <c r="B753583" s="61" t="s">
        <v>177</v>
      </c>
    </row>
    <row r="753584" spans="2:2" x14ac:dyDescent="0.2">
      <c r="B753584" s="61" t="s">
        <v>178</v>
      </c>
    </row>
    <row r="753585" spans="2:2" x14ac:dyDescent="0.2">
      <c r="B753585" s="61" t="s">
        <v>179</v>
      </c>
    </row>
    <row r="753586" spans="2:2" x14ac:dyDescent="0.2">
      <c r="B753586" s="61" t="s">
        <v>180</v>
      </c>
    </row>
    <row r="753587" spans="2:2" x14ac:dyDescent="0.2">
      <c r="B753587" s="61" t="s">
        <v>181</v>
      </c>
    </row>
    <row r="753588" spans="2:2" x14ac:dyDescent="0.2">
      <c r="B753588" s="61" t="s">
        <v>182</v>
      </c>
    </row>
    <row r="753589" spans="2:2" x14ac:dyDescent="0.2">
      <c r="B753589" s="61" t="s">
        <v>183</v>
      </c>
    </row>
    <row r="753590" spans="2:2" x14ac:dyDescent="0.2">
      <c r="B753590" s="61" t="s">
        <v>184</v>
      </c>
    </row>
    <row r="753591" spans="2:2" x14ac:dyDescent="0.2">
      <c r="B753591" s="61" t="s">
        <v>185</v>
      </c>
    </row>
    <row r="753592" spans="2:2" x14ac:dyDescent="0.2">
      <c r="B753592" s="61" t="s">
        <v>186</v>
      </c>
    </row>
    <row r="753593" spans="2:2" x14ac:dyDescent="0.2">
      <c r="B753593" s="61" t="s">
        <v>176</v>
      </c>
    </row>
    <row r="753594" spans="2:2" x14ac:dyDescent="0.2">
      <c r="B753594" s="61" t="s">
        <v>174</v>
      </c>
    </row>
    <row r="753595" spans="2:2" x14ac:dyDescent="0.2">
      <c r="B753595" s="61" t="s">
        <v>187</v>
      </c>
    </row>
    <row r="753596" spans="2:2" x14ac:dyDescent="0.2">
      <c r="B753596" s="61" t="s">
        <v>188</v>
      </c>
    </row>
    <row r="753597" spans="2:2" x14ac:dyDescent="0.2">
      <c r="B753597" s="61" t="s">
        <v>50</v>
      </c>
    </row>
    <row r="769963" spans="2:2" x14ac:dyDescent="0.2">
      <c r="B769963" s="61" t="s">
        <v>173</v>
      </c>
    </row>
    <row r="769964" spans="2:2" x14ac:dyDescent="0.2">
      <c r="B769964" s="61" t="s">
        <v>174</v>
      </c>
    </row>
    <row r="769965" spans="2:2" x14ac:dyDescent="0.2">
      <c r="B769965" s="61" t="s">
        <v>175</v>
      </c>
    </row>
    <row r="769966" spans="2:2" x14ac:dyDescent="0.2">
      <c r="B769966" s="61" t="s">
        <v>176</v>
      </c>
    </row>
    <row r="769967" spans="2:2" x14ac:dyDescent="0.2">
      <c r="B769967" s="61" t="s">
        <v>177</v>
      </c>
    </row>
    <row r="769968" spans="2:2" x14ac:dyDescent="0.2">
      <c r="B769968" s="61" t="s">
        <v>178</v>
      </c>
    </row>
    <row r="769969" spans="2:2" x14ac:dyDescent="0.2">
      <c r="B769969" s="61" t="s">
        <v>179</v>
      </c>
    </row>
    <row r="769970" spans="2:2" x14ac:dyDescent="0.2">
      <c r="B769970" s="61" t="s">
        <v>180</v>
      </c>
    </row>
    <row r="769971" spans="2:2" x14ac:dyDescent="0.2">
      <c r="B769971" s="61" t="s">
        <v>181</v>
      </c>
    </row>
    <row r="769972" spans="2:2" x14ac:dyDescent="0.2">
      <c r="B769972" s="61" t="s">
        <v>182</v>
      </c>
    </row>
    <row r="769973" spans="2:2" x14ac:dyDescent="0.2">
      <c r="B769973" s="61" t="s">
        <v>183</v>
      </c>
    </row>
    <row r="769974" spans="2:2" x14ac:dyDescent="0.2">
      <c r="B769974" s="61" t="s">
        <v>184</v>
      </c>
    </row>
    <row r="769975" spans="2:2" x14ac:dyDescent="0.2">
      <c r="B769975" s="61" t="s">
        <v>185</v>
      </c>
    </row>
    <row r="769976" spans="2:2" x14ac:dyDescent="0.2">
      <c r="B769976" s="61" t="s">
        <v>186</v>
      </c>
    </row>
    <row r="769977" spans="2:2" x14ac:dyDescent="0.2">
      <c r="B769977" s="61" t="s">
        <v>176</v>
      </c>
    </row>
    <row r="769978" spans="2:2" x14ac:dyDescent="0.2">
      <c r="B769978" s="61" t="s">
        <v>174</v>
      </c>
    </row>
    <row r="769979" spans="2:2" x14ac:dyDescent="0.2">
      <c r="B769979" s="61" t="s">
        <v>187</v>
      </c>
    </row>
    <row r="769980" spans="2:2" x14ac:dyDescent="0.2">
      <c r="B769980" s="61" t="s">
        <v>188</v>
      </c>
    </row>
    <row r="769981" spans="2:2" x14ac:dyDescent="0.2">
      <c r="B769981" s="61" t="s">
        <v>50</v>
      </c>
    </row>
    <row r="786347" spans="2:2" x14ac:dyDescent="0.2">
      <c r="B786347" s="61" t="s">
        <v>173</v>
      </c>
    </row>
    <row r="786348" spans="2:2" x14ac:dyDescent="0.2">
      <c r="B786348" s="61" t="s">
        <v>174</v>
      </c>
    </row>
    <row r="786349" spans="2:2" x14ac:dyDescent="0.2">
      <c r="B786349" s="61" t="s">
        <v>175</v>
      </c>
    </row>
    <row r="786350" spans="2:2" x14ac:dyDescent="0.2">
      <c r="B786350" s="61" t="s">
        <v>176</v>
      </c>
    </row>
    <row r="786351" spans="2:2" x14ac:dyDescent="0.2">
      <c r="B786351" s="61" t="s">
        <v>177</v>
      </c>
    </row>
    <row r="786352" spans="2:2" x14ac:dyDescent="0.2">
      <c r="B786352" s="61" t="s">
        <v>178</v>
      </c>
    </row>
    <row r="786353" spans="2:2" x14ac:dyDescent="0.2">
      <c r="B786353" s="61" t="s">
        <v>179</v>
      </c>
    </row>
    <row r="786354" spans="2:2" x14ac:dyDescent="0.2">
      <c r="B786354" s="61" t="s">
        <v>180</v>
      </c>
    </row>
    <row r="786355" spans="2:2" x14ac:dyDescent="0.2">
      <c r="B786355" s="61" t="s">
        <v>181</v>
      </c>
    </row>
    <row r="786356" spans="2:2" x14ac:dyDescent="0.2">
      <c r="B786356" s="61" t="s">
        <v>182</v>
      </c>
    </row>
    <row r="786357" spans="2:2" x14ac:dyDescent="0.2">
      <c r="B786357" s="61" t="s">
        <v>183</v>
      </c>
    </row>
    <row r="786358" spans="2:2" x14ac:dyDescent="0.2">
      <c r="B786358" s="61" t="s">
        <v>184</v>
      </c>
    </row>
    <row r="786359" spans="2:2" x14ac:dyDescent="0.2">
      <c r="B786359" s="61" t="s">
        <v>185</v>
      </c>
    </row>
    <row r="786360" spans="2:2" x14ac:dyDescent="0.2">
      <c r="B786360" s="61" t="s">
        <v>186</v>
      </c>
    </row>
    <row r="786361" spans="2:2" x14ac:dyDescent="0.2">
      <c r="B786361" s="61" t="s">
        <v>176</v>
      </c>
    </row>
    <row r="786362" spans="2:2" x14ac:dyDescent="0.2">
      <c r="B786362" s="61" t="s">
        <v>174</v>
      </c>
    </row>
    <row r="786363" spans="2:2" x14ac:dyDescent="0.2">
      <c r="B786363" s="61" t="s">
        <v>187</v>
      </c>
    </row>
    <row r="786364" spans="2:2" x14ac:dyDescent="0.2">
      <c r="B786364" s="61" t="s">
        <v>188</v>
      </c>
    </row>
    <row r="786365" spans="2:2" x14ac:dyDescent="0.2">
      <c r="B786365" s="61" t="s">
        <v>50</v>
      </c>
    </row>
    <row r="802731" spans="2:2" x14ac:dyDescent="0.2">
      <c r="B802731" s="61" t="s">
        <v>173</v>
      </c>
    </row>
    <row r="802732" spans="2:2" x14ac:dyDescent="0.2">
      <c r="B802732" s="61" t="s">
        <v>174</v>
      </c>
    </row>
    <row r="802733" spans="2:2" x14ac:dyDescent="0.2">
      <c r="B802733" s="61" t="s">
        <v>175</v>
      </c>
    </row>
    <row r="802734" spans="2:2" x14ac:dyDescent="0.2">
      <c r="B802734" s="61" t="s">
        <v>176</v>
      </c>
    </row>
    <row r="802735" spans="2:2" x14ac:dyDescent="0.2">
      <c r="B802735" s="61" t="s">
        <v>177</v>
      </c>
    </row>
    <row r="802736" spans="2:2" x14ac:dyDescent="0.2">
      <c r="B802736" s="61" t="s">
        <v>178</v>
      </c>
    </row>
    <row r="802737" spans="2:2" x14ac:dyDescent="0.2">
      <c r="B802737" s="61" t="s">
        <v>179</v>
      </c>
    </row>
    <row r="802738" spans="2:2" x14ac:dyDescent="0.2">
      <c r="B802738" s="61" t="s">
        <v>180</v>
      </c>
    </row>
    <row r="802739" spans="2:2" x14ac:dyDescent="0.2">
      <c r="B802739" s="61" t="s">
        <v>181</v>
      </c>
    </row>
    <row r="802740" spans="2:2" x14ac:dyDescent="0.2">
      <c r="B802740" s="61" t="s">
        <v>182</v>
      </c>
    </row>
    <row r="802741" spans="2:2" x14ac:dyDescent="0.2">
      <c r="B802741" s="61" t="s">
        <v>183</v>
      </c>
    </row>
    <row r="802742" spans="2:2" x14ac:dyDescent="0.2">
      <c r="B802742" s="61" t="s">
        <v>184</v>
      </c>
    </row>
    <row r="802743" spans="2:2" x14ac:dyDescent="0.2">
      <c r="B802743" s="61" t="s">
        <v>185</v>
      </c>
    </row>
    <row r="802744" spans="2:2" x14ac:dyDescent="0.2">
      <c r="B802744" s="61" t="s">
        <v>186</v>
      </c>
    </row>
    <row r="802745" spans="2:2" x14ac:dyDescent="0.2">
      <c r="B802745" s="61" t="s">
        <v>176</v>
      </c>
    </row>
    <row r="802746" spans="2:2" x14ac:dyDescent="0.2">
      <c r="B802746" s="61" t="s">
        <v>174</v>
      </c>
    </row>
    <row r="802747" spans="2:2" x14ac:dyDescent="0.2">
      <c r="B802747" s="61" t="s">
        <v>187</v>
      </c>
    </row>
    <row r="802748" spans="2:2" x14ac:dyDescent="0.2">
      <c r="B802748" s="61" t="s">
        <v>188</v>
      </c>
    </row>
    <row r="802749" spans="2:2" x14ac:dyDescent="0.2">
      <c r="B802749" s="61" t="s">
        <v>50</v>
      </c>
    </row>
    <row r="819115" spans="2:2" x14ac:dyDescent="0.2">
      <c r="B819115" s="61" t="s">
        <v>173</v>
      </c>
    </row>
    <row r="819116" spans="2:2" x14ac:dyDescent="0.2">
      <c r="B819116" s="61" t="s">
        <v>174</v>
      </c>
    </row>
    <row r="819117" spans="2:2" x14ac:dyDescent="0.2">
      <c r="B819117" s="61" t="s">
        <v>175</v>
      </c>
    </row>
    <row r="819118" spans="2:2" x14ac:dyDescent="0.2">
      <c r="B819118" s="61" t="s">
        <v>176</v>
      </c>
    </row>
    <row r="819119" spans="2:2" x14ac:dyDescent="0.2">
      <c r="B819119" s="61" t="s">
        <v>177</v>
      </c>
    </row>
    <row r="819120" spans="2:2" x14ac:dyDescent="0.2">
      <c r="B819120" s="61" t="s">
        <v>178</v>
      </c>
    </row>
    <row r="819121" spans="2:2" x14ac:dyDescent="0.2">
      <c r="B819121" s="61" t="s">
        <v>179</v>
      </c>
    </row>
    <row r="819122" spans="2:2" x14ac:dyDescent="0.2">
      <c r="B819122" s="61" t="s">
        <v>180</v>
      </c>
    </row>
    <row r="819123" spans="2:2" x14ac:dyDescent="0.2">
      <c r="B819123" s="61" t="s">
        <v>181</v>
      </c>
    </row>
    <row r="819124" spans="2:2" x14ac:dyDescent="0.2">
      <c r="B819124" s="61" t="s">
        <v>182</v>
      </c>
    </row>
    <row r="819125" spans="2:2" x14ac:dyDescent="0.2">
      <c r="B819125" s="61" t="s">
        <v>183</v>
      </c>
    </row>
    <row r="819126" spans="2:2" x14ac:dyDescent="0.2">
      <c r="B819126" s="61" t="s">
        <v>184</v>
      </c>
    </row>
    <row r="819127" spans="2:2" x14ac:dyDescent="0.2">
      <c r="B819127" s="61" t="s">
        <v>185</v>
      </c>
    </row>
    <row r="819128" spans="2:2" x14ac:dyDescent="0.2">
      <c r="B819128" s="61" t="s">
        <v>186</v>
      </c>
    </row>
    <row r="819129" spans="2:2" x14ac:dyDescent="0.2">
      <c r="B819129" s="61" t="s">
        <v>176</v>
      </c>
    </row>
    <row r="819130" spans="2:2" x14ac:dyDescent="0.2">
      <c r="B819130" s="61" t="s">
        <v>174</v>
      </c>
    </row>
    <row r="819131" spans="2:2" x14ac:dyDescent="0.2">
      <c r="B819131" s="61" t="s">
        <v>187</v>
      </c>
    </row>
    <row r="819132" spans="2:2" x14ac:dyDescent="0.2">
      <c r="B819132" s="61" t="s">
        <v>188</v>
      </c>
    </row>
    <row r="819133" spans="2:2" x14ac:dyDescent="0.2">
      <c r="B819133" s="61" t="s">
        <v>50</v>
      </c>
    </row>
    <row r="835499" spans="2:2" x14ac:dyDescent="0.2">
      <c r="B835499" s="61" t="s">
        <v>173</v>
      </c>
    </row>
    <row r="835500" spans="2:2" x14ac:dyDescent="0.2">
      <c r="B835500" s="61" t="s">
        <v>174</v>
      </c>
    </row>
    <row r="835501" spans="2:2" x14ac:dyDescent="0.2">
      <c r="B835501" s="61" t="s">
        <v>175</v>
      </c>
    </row>
    <row r="835502" spans="2:2" x14ac:dyDescent="0.2">
      <c r="B835502" s="61" t="s">
        <v>176</v>
      </c>
    </row>
    <row r="835503" spans="2:2" x14ac:dyDescent="0.2">
      <c r="B835503" s="61" t="s">
        <v>177</v>
      </c>
    </row>
    <row r="835504" spans="2:2" x14ac:dyDescent="0.2">
      <c r="B835504" s="61" t="s">
        <v>178</v>
      </c>
    </row>
    <row r="835505" spans="2:2" x14ac:dyDescent="0.2">
      <c r="B835505" s="61" t="s">
        <v>179</v>
      </c>
    </row>
    <row r="835506" spans="2:2" x14ac:dyDescent="0.2">
      <c r="B835506" s="61" t="s">
        <v>180</v>
      </c>
    </row>
    <row r="835507" spans="2:2" x14ac:dyDescent="0.2">
      <c r="B835507" s="61" t="s">
        <v>181</v>
      </c>
    </row>
    <row r="835508" spans="2:2" x14ac:dyDescent="0.2">
      <c r="B835508" s="61" t="s">
        <v>182</v>
      </c>
    </row>
    <row r="835509" spans="2:2" x14ac:dyDescent="0.2">
      <c r="B835509" s="61" t="s">
        <v>183</v>
      </c>
    </row>
    <row r="835510" spans="2:2" x14ac:dyDescent="0.2">
      <c r="B835510" s="61" t="s">
        <v>184</v>
      </c>
    </row>
    <row r="835511" spans="2:2" x14ac:dyDescent="0.2">
      <c r="B835511" s="61" t="s">
        <v>185</v>
      </c>
    </row>
    <row r="835512" spans="2:2" x14ac:dyDescent="0.2">
      <c r="B835512" s="61" t="s">
        <v>186</v>
      </c>
    </row>
    <row r="835513" spans="2:2" x14ac:dyDescent="0.2">
      <c r="B835513" s="61" t="s">
        <v>176</v>
      </c>
    </row>
    <row r="835514" spans="2:2" x14ac:dyDescent="0.2">
      <c r="B835514" s="61" t="s">
        <v>174</v>
      </c>
    </row>
    <row r="835515" spans="2:2" x14ac:dyDescent="0.2">
      <c r="B835515" s="61" t="s">
        <v>187</v>
      </c>
    </row>
    <row r="835516" spans="2:2" x14ac:dyDescent="0.2">
      <c r="B835516" s="61" t="s">
        <v>188</v>
      </c>
    </row>
    <row r="835517" spans="2:2" x14ac:dyDescent="0.2">
      <c r="B835517" s="61" t="s">
        <v>50</v>
      </c>
    </row>
    <row r="851883" spans="2:2" x14ac:dyDescent="0.2">
      <c r="B851883" s="61" t="s">
        <v>173</v>
      </c>
    </row>
    <row r="851884" spans="2:2" x14ac:dyDescent="0.2">
      <c r="B851884" s="61" t="s">
        <v>174</v>
      </c>
    </row>
    <row r="851885" spans="2:2" x14ac:dyDescent="0.2">
      <c r="B851885" s="61" t="s">
        <v>175</v>
      </c>
    </row>
    <row r="851886" spans="2:2" x14ac:dyDescent="0.2">
      <c r="B851886" s="61" t="s">
        <v>176</v>
      </c>
    </row>
    <row r="851887" spans="2:2" x14ac:dyDescent="0.2">
      <c r="B851887" s="61" t="s">
        <v>177</v>
      </c>
    </row>
    <row r="851888" spans="2:2" x14ac:dyDescent="0.2">
      <c r="B851888" s="61" t="s">
        <v>178</v>
      </c>
    </row>
    <row r="851889" spans="2:2" x14ac:dyDescent="0.2">
      <c r="B851889" s="61" t="s">
        <v>179</v>
      </c>
    </row>
    <row r="851890" spans="2:2" x14ac:dyDescent="0.2">
      <c r="B851890" s="61" t="s">
        <v>180</v>
      </c>
    </row>
    <row r="851891" spans="2:2" x14ac:dyDescent="0.2">
      <c r="B851891" s="61" t="s">
        <v>181</v>
      </c>
    </row>
    <row r="851892" spans="2:2" x14ac:dyDescent="0.2">
      <c r="B851892" s="61" t="s">
        <v>182</v>
      </c>
    </row>
    <row r="851893" spans="2:2" x14ac:dyDescent="0.2">
      <c r="B851893" s="61" t="s">
        <v>183</v>
      </c>
    </row>
    <row r="851894" spans="2:2" x14ac:dyDescent="0.2">
      <c r="B851894" s="61" t="s">
        <v>184</v>
      </c>
    </row>
    <row r="851895" spans="2:2" x14ac:dyDescent="0.2">
      <c r="B851895" s="61" t="s">
        <v>185</v>
      </c>
    </row>
    <row r="851896" spans="2:2" x14ac:dyDescent="0.2">
      <c r="B851896" s="61" t="s">
        <v>186</v>
      </c>
    </row>
    <row r="851897" spans="2:2" x14ac:dyDescent="0.2">
      <c r="B851897" s="61" t="s">
        <v>176</v>
      </c>
    </row>
    <row r="851898" spans="2:2" x14ac:dyDescent="0.2">
      <c r="B851898" s="61" t="s">
        <v>174</v>
      </c>
    </row>
    <row r="851899" spans="2:2" x14ac:dyDescent="0.2">
      <c r="B851899" s="61" t="s">
        <v>187</v>
      </c>
    </row>
    <row r="851900" spans="2:2" x14ac:dyDescent="0.2">
      <c r="B851900" s="61" t="s">
        <v>188</v>
      </c>
    </row>
    <row r="851901" spans="2:2" x14ac:dyDescent="0.2">
      <c r="B851901" s="61" t="s">
        <v>50</v>
      </c>
    </row>
    <row r="868267" spans="2:2" x14ac:dyDescent="0.2">
      <c r="B868267" s="61" t="s">
        <v>173</v>
      </c>
    </row>
    <row r="868268" spans="2:2" x14ac:dyDescent="0.2">
      <c r="B868268" s="61" t="s">
        <v>174</v>
      </c>
    </row>
    <row r="868269" spans="2:2" x14ac:dyDescent="0.2">
      <c r="B868269" s="61" t="s">
        <v>175</v>
      </c>
    </row>
    <row r="868270" spans="2:2" x14ac:dyDescent="0.2">
      <c r="B868270" s="61" t="s">
        <v>176</v>
      </c>
    </row>
    <row r="868271" spans="2:2" x14ac:dyDescent="0.2">
      <c r="B868271" s="61" t="s">
        <v>177</v>
      </c>
    </row>
    <row r="868272" spans="2:2" x14ac:dyDescent="0.2">
      <c r="B868272" s="61" t="s">
        <v>178</v>
      </c>
    </row>
    <row r="868273" spans="2:2" x14ac:dyDescent="0.2">
      <c r="B868273" s="61" t="s">
        <v>179</v>
      </c>
    </row>
    <row r="868274" spans="2:2" x14ac:dyDescent="0.2">
      <c r="B868274" s="61" t="s">
        <v>180</v>
      </c>
    </row>
    <row r="868275" spans="2:2" x14ac:dyDescent="0.2">
      <c r="B868275" s="61" t="s">
        <v>181</v>
      </c>
    </row>
    <row r="868276" spans="2:2" x14ac:dyDescent="0.2">
      <c r="B868276" s="61" t="s">
        <v>182</v>
      </c>
    </row>
    <row r="868277" spans="2:2" x14ac:dyDescent="0.2">
      <c r="B868277" s="61" t="s">
        <v>183</v>
      </c>
    </row>
    <row r="868278" spans="2:2" x14ac:dyDescent="0.2">
      <c r="B868278" s="61" t="s">
        <v>184</v>
      </c>
    </row>
    <row r="868279" spans="2:2" x14ac:dyDescent="0.2">
      <c r="B868279" s="61" t="s">
        <v>185</v>
      </c>
    </row>
    <row r="868280" spans="2:2" x14ac:dyDescent="0.2">
      <c r="B868280" s="61" t="s">
        <v>186</v>
      </c>
    </row>
    <row r="868281" spans="2:2" x14ac:dyDescent="0.2">
      <c r="B868281" s="61" t="s">
        <v>176</v>
      </c>
    </row>
    <row r="868282" spans="2:2" x14ac:dyDescent="0.2">
      <c r="B868282" s="61" t="s">
        <v>174</v>
      </c>
    </row>
    <row r="868283" spans="2:2" x14ac:dyDescent="0.2">
      <c r="B868283" s="61" t="s">
        <v>187</v>
      </c>
    </row>
    <row r="868284" spans="2:2" x14ac:dyDescent="0.2">
      <c r="B868284" s="61" t="s">
        <v>188</v>
      </c>
    </row>
    <row r="868285" spans="2:2" x14ac:dyDescent="0.2">
      <c r="B868285" s="61" t="s">
        <v>50</v>
      </c>
    </row>
    <row r="884651" spans="2:2" x14ac:dyDescent="0.2">
      <c r="B884651" s="61" t="s">
        <v>173</v>
      </c>
    </row>
    <row r="884652" spans="2:2" x14ac:dyDescent="0.2">
      <c r="B884652" s="61" t="s">
        <v>174</v>
      </c>
    </row>
    <row r="884653" spans="2:2" x14ac:dyDescent="0.2">
      <c r="B884653" s="61" t="s">
        <v>175</v>
      </c>
    </row>
    <row r="884654" spans="2:2" x14ac:dyDescent="0.2">
      <c r="B884654" s="61" t="s">
        <v>176</v>
      </c>
    </row>
    <row r="884655" spans="2:2" x14ac:dyDescent="0.2">
      <c r="B884655" s="61" t="s">
        <v>177</v>
      </c>
    </row>
    <row r="884656" spans="2:2" x14ac:dyDescent="0.2">
      <c r="B884656" s="61" t="s">
        <v>178</v>
      </c>
    </row>
    <row r="884657" spans="2:2" x14ac:dyDescent="0.2">
      <c r="B884657" s="61" t="s">
        <v>179</v>
      </c>
    </row>
    <row r="884658" spans="2:2" x14ac:dyDescent="0.2">
      <c r="B884658" s="61" t="s">
        <v>180</v>
      </c>
    </row>
    <row r="884659" spans="2:2" x14ac:dyDescent="0.2">
      <c r="B884659" s="61" t="s">
        <v>181</v>
      </c>
    </row>
    <row r="884660" spans="2:2" x14ac:dyDescent="0.2">
      <c r="B884660" s="61" t="s">
        <v>182</v>
      </c>
    </row>
    <row r="884661" spans="2:2" x14ac:dyDescent="0.2">
      <c r="B884661" s="61" t="s">
        <v>183</v>
      </c>
    </row>
    <row r="884662" spans="2:2" x14ac:dyDescent="0.2">
      <c r="B884662" s="61" t="s">
        <v>184</v>
      </c>
    </row>
    <row r="884663" spans="2:2" x14ac:dyDescent="0.2">
      <c r="B884663" s="61" t="s">
        <v>185</v>
      </c>
    </row>
    <row r="884664" spans="2:2" x14ac:dyDescent="0.2">
      <c r="B884664" s="61" t="s">
        <v>186</v>
      </c>
    </row>
    <row r="884665" spans="2:2" x14ac:dyDescent="0.2">
      <c r="B884665" s="61" t="s">
        <v>176</v>
      </c>
    </row>
    <row r="884666" spans="2:2" x14ac:dyDescent="0.2">
      <c r="B884666" s="61" t="s">
        <v>174</v>
      </c>
    </row>
    <row r="884667" spans="2:2" x14ac:dyDescent="0.2">
      <c r="B884667" s="61" t="s">
        <v>187</v>
      </c>
    </row>
    <row r="884668" spans="2:2" x14ac:dyDescent="0.2">
      <c r="B884668" s="61" t="s">
        <v>188</v>
      </c>
    </row>
    <row r="884669" spans="2:2" x14ac:dyDescent="0.2">
      <c r="B884669" s="61" t="s">
        <v>50</v>
      </c>
    </row>
    <row r="901035" spans="2:2" x14ac:dyDescent="0.2">
      <c r="B901035" s="61" t="s">
        <v>173</v>
      </c>
    </row>
    <row r="901036" spans="2:2" x14ac:dyDescent="0.2">
      <c r="B901036" s="61" t="s">
        <v>174</v>
      </c>
    </row>
    <row r="901037" spans="2:2" x14ac:dyDescent="0.2">
      <c r="B901037" s="61" t="s">
        <v>175</v>
      </c>
    </row>
    <row r="901038" spans="2:2" x14ac:dyDescent="0.2">
      <c r="B901038" s="61" t="s">
        <v>176</v>
      </c>
    </row>
    <row r="901039" spans="2:2" x14ac:dyDescent="0.2">
      <c r="B901039" s="61" t="s">
        <v>177</v>
      </c>
    </row>
    <row r="901040" spans="2:2" x14ac:dyDescent="0.2">
      <c r="B901040" s="61" t="s">
        <v>178</v>
      </c>
    </row>
    <row r="901041" spans="2:2" x14ac:dyDescent="0.2">
      <c r="B901041" s="61" t="s">
        <v>179</v>
      </c>
    </row>
    <row r="901042" spans="2:2" x14ac:dyDescent="0.2">
      <c r="B901042" s="61" t="s">
        <v>180</v>
      </c>
    </row>
    <row r="901043" spans="2:2" x14ac:dyDescent="0.2">
      <c r="B901043" s="61" t="s">
        <v>181</v>
      </c>
    </row>
    <row r="901044" spans="2:2" x14ac:dyDescent="0.2">
      <c r="B901044" s="61" t="s">
        <v>182</v>
      </c>
    </row>
    <row r="901045" spans="2:2" x14ac:dyDescent="0.2">
      <c r="B901045" s="61" t="s">
        <v>183</v>
      </c>
    </row>
    <row r="901046" spans="2:2" x14ac:dyDescent="0.2">
      <c r="B901046" s="61" t="s">
        <v>184</v>
      </c>
    </row>
    <row r="901047" spans="2:2" x14ac:dyDescent="0.2">
      <c r="B901047" s="61" t="s">
        <v>185</v>
      </c>
    </row>
    <row r="901048" spans="2:2" x14ac:dyDescent="0.2">
      <c r="B901048" s="61" t="s">
        <v>186</v>
      </c>
    </row>
    <row r="901049" spans="2:2" x14ac:dyDescent="0.2">
      <c r="B901049" s="61" t="s">
        <v>176</v>
      </c>
    </row>
    <row r="901050" spans="2:2" x14ac:dyDescent="0.2">
      <c r="B901050" s="61" t="s">
        <v>174</v>
      </c>
    </row>
    <row r="901051" spans="2:2" x14ac:dyDescent="0.2">
      <c r="B901051" s="61" t="s">
        <v>187</v>
      </c>
    </row>
    <row r="901052" spans="2:2" x14ac:dyDescent="0.2">
      <c r="B901052" s="61" t="s">
        <v>188</v>
      </c>
    </row>
    <row r="901053" spans="2:2" x14ac:dyDescent="0.2">
      <c r="B901053" s="61" t="s">
        <v>50</v>
      </c>
    </row>
    <row r="917419" spans="2:2" x14ac:dyDescent="0.2">
      <c r="B917419" s="61" t="s">
        <v>173</v>
      </c>
    </row>
    <row r="917420" spans="2:2" x14ac:dyDescent="0.2">
      <c r="B917420" s="61" t="s">
        <v>174</v>
      </c>
    </row>
    <row r="917421" spans="2:2" x14ac:dyDescent="0.2">
      <c r="B917421" s="61" t="s">
        <v>175</v>
      </c>
    </row>
    <row r="917422" spans="2:2" x14ac:dyDescent="0.2">
      <c r="B917422" s="61" t="s">
        <v>176</v>
      </c>
    </row>
    <row r="917423" spans="2:2" x14ac:dyDescent="0.2">
      <c r="B917423" s="61" t="s">
        <v>177</v>
      </c>
    </row>
    <row r="917424" spans="2:2" x14ac:dyDescent="0.2">
      <c r="B917424" s="61" t="s">
        <v>178</v>
      </c>
    </row>
    <row r="917425" spans="2:2" x14ac:dyDescent="0.2">
      <c r="B917425" s="61" t="s">
        <v>179</v>
      </c>
    </row>
    <row r="917426" spans="2:2" x14ac:dyDescent="0.2">
      <c r="B917426" s="61" t="s">
        <v>180</v>
      </c>
    </row>
    <row r="917427" spans="2:2" x14ac:dyDescent="0.2">
      <c r="B917427" s="61" t="s">
        <v>181</v>
      </c>
    </row>
    <row r="917428" spans="2:2" x14ac:dyDescent="0.2">
      <c r="B917428" s="61" t="s">
        <v>182</v>
      </c>
    </row>
    <row r="917429" spans="2:2" x14ac:dyDescent="0.2">
      <c r="B917429" s="61" t="s">
        <v>183</v>
      </c>
    </row>
    <row r="917430" spans="2:2" x14ac:dyDescent="0.2">
      <c r="B917430" s="61" t="s">
        <v>184</v>
      </c>
    </row>
    <row r="917431" spans="2:2" x14ac:dyDescent="0.2">
      <c r="B917431" s="61" t="s">
        <v>185</v>
      </c>
    </row>
    <row r="917432" spans="2:2" x14ac:dyDescent="0.2">
      <c r="B917432" s="61" t="s">
        <v>186</v>
      </c>
    </row>
    <row r="917433" spans="2:2" x14ac:dyDescent="0.2">
      <c r="B917433" s="61" t="s">
        <v>176</v>
      </c>
    </row>
    <row r="917434" spans="2:2" x14ac:dyDescent="0.2">
      <c r="B917434" s="61" t="s">
        <v>174</v>
      </c>
    </row>
    <row r="917435" spans="2:2" x14ac:dyDescent="0.2">
      <c r="B917435" s="61" t="s">
        <v>187</v>
      </c>
    </row>
    <row r="917436" spans="2:2" x14ac:dyDescent="0.2">
      <c r="B917436" s="61" t="s">
        <v>188</v>
      </c>
    </row>
    <row r="917437" spans="2:2" x14ac:dyDescent="0.2">
      <c r="B917437" s="61" t="s">
        <v>50</v>
      </c>
    </row>
    <row r="933803" spans="2:2" x14ac:dyDescent="0.2">
      <c r="B933803" s="61" t="s">
        <v>173</v>
      </c>
    </row>
    <row r="933804" spans="2:2" x14ac:dyDescent="0.2">
      <c r="B933804" s="61" t="s">
        <v>174</v>
      </c>
    </row>
    <row r="933805" spans="2:2" x14ac:dyDescent="0.2">
      <c r="B933805" s="61" t="s">
        <v>175</v>
      </c>
    </row>
    <row r="933806" spans="2:2" x14ac:dyDescent="0.2">
      <c r="B933806" s="61" t="s">
        <v>176</v>
      </c>
    </row>
    <row r="933807" spans="2:2" x14ac:dyDescent="0.2">
      <c r="B933807" s="61" t="s">
        <v>177</v>
      </c>
    </row>
    <row r="933808" spans="2:2" x14ac:dyDescent="0.2">
      <c r="B933808" s="61" t="s">
        <v>178</v>
      </c>
    </row>
    <row r="933809" spans="2:2" x14ac:dyDescent="0.2">
      <c r="B933809" s="61" t="s">
        <v>179</v>
      </c>
    </row>
    <row r="933810" spans="2:2" x14ac:dyDescent="0.2">
      <c r="B933810" s="61" t="s">
        <v>180</v>
      </c>
    </row>
    <row r="933811" spans="2:2" x14ac:dyDescent="0.2">
      <c r="B933811" s="61" t="s">
        <v>181</v>
      </c>
    </row>
    <row r="933812" spans="2:2" x14ac:dyDescent="0.2">
      <c r="B933812" s="61" t="s">
        <v>182</v>
      </c>
    </row>
    <row r="933813" spans="2:2" x14ac:dyDescent="0.2">
      <c r="B933813" s="61" t="s">
        <v>183</v>
      </c>
    </row>
    <row r="933814" spans="2:2" x14ac:dyDescent="0.2">
      <c r="B933814" s="61" t="s">
        <v>184</v>
      </c>
    </row>
    <row r="933815" spans="2:2" x14ac:dyDescent="0.2">
      <c r="B933815" s="61" t="s">
        <v>185</v>
      </c>
    </row>
    <row r="933816" spans="2:2" x14ac:dyDescent="0.2">
      <c r="B933816" s="61" t="s">
        <v>186</v>
      </c>
    </row>
    <row r="933817" spans="2:2" x14ac:dyDescent="0.2">
      <c r="B933817" s="61" t="s">
        <v>176</v>
      </c>
    </row>
    <row r="933818" spans="2:2" x14ac:dyDescent="0.2">
      <c r="B933818" s="61" t="s">
        <v>174</v>
      </c>
    </row>
    <row r="933819" spans="2:2" x14ac:dyDescent="0.2">
      <c r="B933819" s="61" t="s">
        <v>187</v>
      </c>
    </row>
    <row r="933820" spans="2:2" x14ac:dyDescent="0.2">
      <c r="B933820" s="61" t="s">
        <v>188</v>
      </c>
    </row>
    <row r="933821" spans="2:2" x14ac:dyDescent="0.2">
      <c r="B933821" s="61" t="s">
        <v>50</v>
      </c>
    </row>
    <row r="950187" spans="2:2" x14ac:dyDescent="0.2">
      <c r="B950187" s="61" t="s">
        <v>173</v>
      </c>
    </row>
    <row r="950188" spans="2:2" x14ac:dyDescent="0.2">
      <c r="B950188" s="61" t="s">
        <v>174</v>
      </c>
    </row>
    <row r="950189" spans="2:2" x14ac:dyDescent="0.2">
      <c r="B950189" s="61" t="s">
        <v>175</v>
      </c>
    </row>
    <row r="950190" spans="2:2" x14ac:dyDescent="0.2">
      <c r="B950190" s="61" t="s">
        <v>176</v>
      </c>
    </row>
    <row r="950191" spans="2:2" x14ac:dyDescent="0.2">
      <c r="B950191" s="61" t="s">
        <v>177</v>
      </c>
    </row>
    <row r="950192" spans="2:2" x14ac:dyDescent="0.2">
      <c r="B950192" s="61" t="s">
        <v>178</v>
      </c>
    </row>
    <row r="950193" spans="2:2" x14ac:dyDescent="0.2">
      <c r="B950193" s="61" t="s">
        <v>179</v>
      </c>
    </row>
    <row r="950194" spans="2:2" x14ac:dyDescent="0.2">
      <c r="B950194" s="61" t="s">
        <v>180</v>
      </c>
    </row>
    <row r="950195" spans="2:2" x14ac:dyDescent="0.2">
      <c r="B950195" s="61" t="s">
        <v>181</v>
      </c>
    </row>
    <row r="950196" spans="2:2" x14ac:dyDescent="0.2">
      <c r="B950196" s="61" t="s">
        <v>182</v>
      </c>
    </row>
    <row r="950197" spans="2:2" x14ac:dyDescent="0.2">
      <c r="B950197" s="61" t="s">
        <v>183</v>
      </c>
    </row>
    <row r="950198" spans="2:2" x14ac:dyDescent="0.2">
      <c r="B950198" s="61" t="s">
        <v>184</v>
      </c>
    </row>
    <row r="950199" spans="2:2" x14ac:dyDescent="0.2">
      <c r="B950199" s="61" t="s">
        <v>185</v>
      </c>
    </row>
    <row r="950200" spans="2:2" x14ac:dyDescent="0.2">
      <c r="B950200" s="61" t="s">
        <v>186</v>
      </c>
    </row>
    <row r="950201" spans="2:2" x14ac:dyDescent="0.2">
      <c r="B950201" s="61" t="s">
        <v>176</v>
      </c>
    </row>
    <row r="950202" spans="2:2" x14ac:dyDescent="0.2">
      <c r="B950202" s="61" t="s">
        <v>174</v>
      </c>
    </row>
    <row r="950203" spans="2:2" x14ac:dyDescent="0.2">
      <c r="B950203" s="61" t="s">
        <v>187</v>
      </c>
    </row>
    <row r="950204" spans="2:2" x14ac:dyDescent="0.2">
      <c r="B950204" s="61" t="s">
        <v>188</v>
      </c>
    </row>
    <row r="950205" spans="2:2" x14ac:dyDescent="0.2">
      <c r="B950205" s="61" t="s">
        <v>50</v>
      </c>
    </row>
    <row r="966571" spans="2:2" x14ac:dyDescent="0.2">
      <c r="B966571" s="61" t="s">
        <v>173</v>
      </c>
    </row>
    <row r="966572" spans="2:2" x14ac:dyDescent="0.2">
      <c r="B966572" s="61" t="s">
        <v>174</v>
      </c>
    </row>
    <row r="966573" spans="2:2" x14ac:dyDescent="0.2">
      <c r="B966573" s="61" t="s">
        <v>175</v>
      </c>
    </row>
    <row r="966574" spans="2:2" x14ac:dyDescent="0.2">
      <c r="B966574" s="61" t="s">
        <v>176</v>
      </c>
    </row>
    <row r="966575" spans="2:2" x14ac:dyDescent="0.2">
      <c r="B966575" s="61" t="s">
        <v>177</v>
      </c>
    </row>
    <row r="966576" spans="2:2" x14ac:dyDescent="0.2">
      <c r="B966576" s="61" t="s">
        <v>178</v>
      </c>
    </row>
    <row r="966577" spans="2:2" x14ac:dyDescent="0.2">
      <c r="B966577" s="61" t="s">
        <v>179</v>
      </c>
    </row>
    <row r="966578" spans="2:2" x14ac:dyDescent="0.2">
      <c r="B966578" s="61" t="s">
        <v>180</v>
      </c>
    </row>
    <row r="966579" spans="2:2" x14ac:dyDescent="0.2">
      <c r="B966579" s="61" t="s">
        <v>181</v>
      </c>
    </row>
    <row r="966580" spans="2:2" x14ac:dyDescent="0.2">
      <c r="B966580" s="61" t="s">
        <v>182</v>
      </c>
    </row>
    <row r="966581" spans="2:2" x14ac:dyDescent="0.2">
      <c r="B966581" s="61" t="s">
        <v>183</v>
      </c>
    </row>
    <row r="966582" spans="2:2" x14ac:dyDescent="0.2">
      <c r="B966582" s="61" t="s">
        <v>184</v>
      </c>
    </row>
    <row r="966583" spans="2:2" x14ac:dyDescent="0.2">
      <c r="B966583" s="61" t="s">
        <v>185</v>
      </c>
    </row>
    <row r="966584" spans="2:2" x14ac:dyDescent="0.2">
      <c r="B966584" s="61" t="s">
        <v>186</v>
      </c>
    </row>
    <row r="966585" spans="2:2" x14ac:dyDescent="0.2">
      <c r="B966585" s="61" t="s">
        <v>176</v>
      </c>
    </row>
    <row r="966586" spans="2:2" x14ac:dyDescent="0.2">
      <c r="B966586" s="61" t="s">
        <v>174</v>
      </c>
    </row>
    <row r="966587" spans="2:2" x14ac:dyDescent="0.2">
      <c r="B966587" s="61" t="s">
        <v>187</v>
      </c>
    </row>
    <row r="966588" spans="2:2" x14ac:dyDescent="0.2">
      <c r="B966588" s="61" t="s">
        <v>188</v>
      </c>
    </row>
    <row r="966589" spans="2:2" x14ac:dyDescent="0.2">
      <c r="B966589" s="61" t="s">
        <v>50</v>
      </c>
    </row>
    <row r="982955" spans="2:2" x14ac:dyDescent="0.2">
      <c r="B982955" s="61" t="s">
        <v>173</v>
      </c>
    </row>
    <row r="982956" spans="2:2" x14ac:dyDescent="0.2">
      <c r="B982956" s="61" t="s">
        <v>174</v>
      </c>
    </row>
    <row r="982957" spans="2:2" x14ac:dyDescent="0.2">
      <c r="B982957" s="61" t="s">
        <v>175</v>
      </c>
    </row>
    <row r="982958" spans="2:2" x14ac:dyDescent="0.2">
      <c r="B982958" s="61" t="s">
        <v>176</v>
      </c>
    </row>
    <row r="982959" spans="2:2" x14ac:dyDescent="0.2">
      <c r="B982959" s="61" t="s">
        <v>177</v>
      </c>
    </row>
    <row r="982960" spans="2:2" x14ac:dyDescent="0.2">
      <c r="B982960" s="61" t="s">
        <v>178</v>
      </c>
    </row>
    <row r="982961" spans="2:2" x14ac:dyDescent="0.2">
      <c r="B982961" s="61" t="s">
        <v>179</v>
      </c>
    </row>
    <row r="982962" spans="2:2" x14ac:dyDescent="0.2">
      <c r="B982962" s="61" t="s">
        <v>180</v>
      </c>
    </row>
    <row r="982963" spans="2:2" x14ac:dyDescent="0.2">
      <c r="B982963" s="61" t="s">
        <v>181</v>
      </c>
    </row>
    <row r="982964" spans="2:2" x14ac:dyDescent="0.2">
      <c r="B982964" s="61" t="s">
        <v>182</v>
      </c>
    </row>
    <row r="982965" spans="2:2" x14ac:dyDescent="0.2">
      <c r="B982965" s="61" t="s">
        <v>183</v>
      </c>
    </row>
    <row r="982966" spans="2:2" x14ac:dyDescent="0.2">
      <c r="B982966" s="61" t="s">
        <v>184</v>
      </c>
    </row>
    <row r="982967" spans="2:2" x14ac:dyDescent="0.2">
      <c r="B982967" s="61" t="s">
        <v>185</v>
      </c>
    </row>
    <row r="982968" spans="2:2" x14ac:dyDescent="0.2">
      <c r="B982968" s="61" t="s">
        <v>186</v>
      </c>
    </row>
    <row r="982969" spans="2:2" x14ac:dyDescent="0.2">
      <c r="B982969" s="61" t="s">
        <v>176</v>
      </c>
    </row>
    <row r="982970" spans="2:2" x14ac:dyDescent="0.2">
      <c r="B982970" s="61" t="s">
        <v>174</v>
      </c>
    </row>
    <row r="982971" spans="2:2" x14ac:dyDescent="0.2">
      <c r="B982971" s="61" t="s">
        <v>187</v>
      </c>
    </row>
    <row r="982972" spans="2:2" x14ac:dyDescent="0.2">
      <c r="B982972" s="61" t="s">
        <v>188</v>
      </c>
    </row>
    <row r="982973" spans="2:2" x14ac:dyDescent="0.2">
      <c r="B982973" s="61" t="s">
        <v>50</v>
      </c>
    </row>
    <row r="999339" spans="2:2" x14ac:dyDescent="0.2">
      <c r="B999339" s="61" t="s">
        <v>173</v>
      </c>
    </row>
    <row r="999340" spans="2:2" x14ac:dyDescent="0.2">
      <c r="B999340" s="61" t="s">
        <v>174</v>
      </c>
    </row>
    <row r="999341" spans="2:2" x14ac:dyDescent="0.2">
      <c r="B999341" s="61" t="s">
        <v>175</v>
      </c>
    </row>
    <row r="999342" spans="2:2" x14ac:dyDescent="0.2">
      <c r="B999342" s="61" t="s">
        <v>176</v>
      </c>
    </row>
    <row r="999343" spans="2:2" x14ac:dyDescent="0.2">
      <c r="B999343" s="61" t="s">
        <v>177</v>
      </c>
    </row>
    <row r="999344" spans="2:2" x14ac:dyDescent="0.2">
      <c r="B999344" s="61" t="s">
        <v>178</v>
      </c>
    </row>
    <row r="999345" spans="2:2" x14ac:dyDescent="0.2">
      <c r="B999345" s="61" t="s">
        <v>179</v>
      </c>
    </row>
    <row r="999346" spans="2:2" x14ac:dyDescent="0.2">
      <c r="B999346" s="61" t="s">
        <v>180</v>
      </c>
    </row>
    <row r="999347" spans="2:2" x14ac:dyDescent="0.2">
      <c r="B999347" s="61" t="s">
        <v>181</v>
      </c>
    </row>
    <row r="999348" spans="2:2" x14ac:dyDescent="0.2">
      <c r="B999348" s="61" t="s">
        <v>182</v>
      </c>
    </row>
    <row r="999349" spans="2:2" x14ac:dyDescent="0.2">
      <c r="B999349" s="61" t="s">
        <v>183</v>
      </c>
    </row>
    <row r="999350" spans="2:2" x14ac:dyDescent="0.2">
      <c r="B999350" s="61" t="s">
        <v>184</v>
      </c>
    </row>
    <row r="999351" spans="2:2" x14ac:dyDescent="0.2">
      <c r="B999351" s="61" t="s">
        <v>185</v>
      </c>
    </row>
    <row r="999352" spans="2:2" x14ac:dyDescent="0.2">
      <c r="B999352" s="61" t="s">
        <v>186</v>
      </c>
    </row>
    <row r="999353" spans="2:2" x14ac:dyDescent="0.2">
      <c r="B999353" s="61" t="s">
        <v>176</v>
      </c>
    </row>
    <row r="999354" spans="2:2" x14ac:dyDescent="0.2">
      <c r="B999354" s="61" t="s">
        <v>174</v>
      </c>
    </row>
    <row r="999355" spans="2:2" x14ac:dyDescent="0.2">
      <c r="B999355" s="61" t="s">
        <v>187</v>
      </c>
    </row>
    <row r="999356" spans="2:2" x14ac:dyDescent="0.2">
      <c r="B999356" s="61" t="s">
        <v>188</v>
      </c>
    </row>
    <row r="999357" spans="2:2" x14ac:dyDescent="0.2">
      <c r="B999357" s="61" t="s">
        <v>50</v>
      </c>
    </row>
    <row r="1015723" spans="2:2" x14ac:dyDescent="0.2">
      <c r="B1015723" s="61" t="s">
        <v>173</v>
      </c>
    </row>
    <row r="1015724" spans="2:2" x14ac:dyDescent="0.2">
      <c r="B1015724" s="61" t="s">
        <v>174</v>
      </c>
    </row>
    <row r="1015725" spans="2:2" x14ac:dyDescent="0.2">
      <c r="B1015725" s="61" t="s">
        <v>175</v>
      </c>
    </row>
    <row r="1015726" spans="2:2" x14ac:dyDescent="0.2">
      <c r="B1015726" s="61" t="s">
        <v>176</v>
      </c>
    </row>
    <row r="1015727" spans="2:2" x14ac:dyDescent="0.2">
      <c r="B1015727" s="61" t="s">
        <v>177</v>
      </c>
    </row>
    <row r="1015728" spans="2:2" x14ac:dyDescent="0.2">
      <c r="B1015728" s="61" t="s">
        <v>178</v>
      </c>
    </row>
    <row r="1015729" spans="2:2" x14ac:dyDescent="0.2">
      <c r="B1015729" s="61" t="s">
        <v>179</v>
      </c>
    </row>
    <row r="1015730" spans="2:2" x14ac:dyDescent="0.2">
      <c r="B1015730" s="61" t="s">
        <v>180</v>
      </c>
    </row>
    <row r="1015731" spans="2:2" x14ac:dyDescent="0.2">
      <c r="B1015731" s="61" t="s">
        <v>181</v>
      </c>
    </row>
    <row r="1015732" spans="2:2" x14ac:dyDescent="0.2">
      <c r="B1015732" s="61" t="s">
        <v>182</v>
      </c>
    </row>
    <row r="1015733" spans="2:2" x14ac:dyDescent="0.2">
      <c r="B1015733" s="61" t="s">
        <v>183</v>
      </c>
    </row>
    <row r="1015734" spans="2:2" x14ac:dyDescent="0.2">
      <c r="B1015734" s="61" t="s">
        <v>184</v>
      </c>
    </row>
    <row r="1015735" spans="2:2" x14ac:dyDescent="0.2">
      <c r="B1015735" s="61" t="s">
        <v>185</v>
      </c>
    </row>
    <row r="1015736" spans="2:2" x14ac:dyDescent="0.2">
      <c r="B1015736" s="61" t="s">
        <v>186</v>
      </c>
    </row>
    <row r="1015737" spans="2:2" x14ac:dyDescent="0.2">
      <c r="B1015737" s="61" t="s">
        <v>176</v>
      </c>
    </row>
    <row r="1015738" spans="2:2" x14ac:dyDescent="0.2">
      <c r="B1015738" s="61" t="s">
        <v>174</v>
      </c>
    </row>
    <row r="1015739" spans="2:2" x14ac:dyDescent="0.2">
      <c r="B1015739" s="61" t="s">
        <v>187</v>
      </c>
    </row>
    <row r="1015740" spans="2:2" x14ac:dyDescent="0.2">
      <c r="B1015740" s="61" t="s">
        <v>188</v>
      </c>
    </row>
    <row r="1015741" spans="2:2" x14ac:dyDescent="0.2">
      <c r="B1015741" s="61" t="s">
        <v>50</v>
      </c>
    </row>
    <row r="1032107" spans="2:2" x14ac:dyDescent="0.2">
      <c r="B1032107" s="61" t="s">
        <v>173</v>
      </c>
    </row>
    <row r="1032108" spans="2:2" x14ac:dyDescent="0.2">
      <c r="B1032108" s="61" t="s">
        <v>174</v>
      </c>
    </row>
    <row r="1032109" spans="2:2" x14ac:dyDescent="0.2">
      <c r="B1032109" s="61" t="s">
        <v>175</v>
      </c>
    </row>
    <row r="1032110" spans="2:2" x14ac:dyDescent="0.2">
      <c r="B1032110" s="61" t="s">
        <v>176</v>
      </c>
    </row>
    <row r="1032111" spans="2:2" x14ac:dyDescent="0.2">
      <c r="B1032111" s="61" t="s">
        <v>177</v>
      </c>
    </row>
    <row r="1032112" spans="2:2" x14ac:dyDescent="0.2">
      <c r="B1032112" s="61" t="s">
        <v>178</v>
      </c>
    </row>
    <row r="1032113" spans="2:2" x14ac:dyDescent="0.2">
      <c r="B1032113" s="61" t="s">
        <v>179</v>
      </c>
    </row>
    <row r="1032114" spans="2:2" x14ac:dyDescent="0.2">
      <c r="B1032114" s="61" t="s">
        <v>180</v>
      </c>
    </row>
    <row r="1032115" spans="2:2" x14ac:dyDescent="0.2">
      <c r="B1032115" s="61" t="s">
        <v>181</v>
      </c>
    </row>
    <row r="1032116" spans="2:2" x14ac:dyDescent="0.2">
      <c r="B1032116" s="61" t="s">
        <v>182</v>
      </c>
    </row>
    <row r="1032117" spans="2:2" x14ac:dyDescent="0.2">
      <c r="B1032117" s="61" t="s">
        <v>183</v>
      </c>
    </row>
    <row r="1032118" spans="2:2" x14ac:dyDescent="0.2">
      <c r="B1032118" s="61" t="s">
        <v>184</v>
      </c>
    </row>
    <row r="1032119" spans="2:2" x14ac:dyDescent="0.2">
      <c r="B1032119" s="61" t="s">
        <v>185</v>
      </c>
    </row>
    <row r="1032120" spans="2:2" x14ac:dyDescent="0.2">
      <c r="B1032120" s="61" t="s">
        <v>186</v>
      </c>
    </row>
    <row r="1032121" spans="2:2" x14ac:dyDescent="0.2">
      <c r="B1032121" s="61" t="s">
        <v>176</v>
      </c>
    </row>
    <row r="1032122" spans="2:2" x14ac:dyDescent="0.2">
      <c r="B1032122" s="61" t="s">
        <v>174</v>
      </c>
    </row>
    <row r="1032123" spans="2:2" x14ac:dyDescent="0.2">
      <c r="B1032123" s="61" t="s">
        <v>187</v>
      </c>
    </row>
    <row r="1032124" spans="2:2" x14ac:dyDescent="0.2">
      <c r="B1032124" s="61" t="s">
        <v>188</v>
      </c>
    </row>
    <row r="1032125" spans="2:2" x14ac:dyDescent="0.2">
      <c r="B1032125" s="61" t="s">
        <v>50</v>
      </c>
    </row>
  </sheetData>
  <mergeCells count="4">
    <mergeCell ref="D31:M31"/>
    <mergeCell ref="D32:H32"/>
    <mergeCell ref="A63:D63"/>
    <mergeCell ref="B4:F4"/>
  </mergeCells>
  <phoneticPr fontId="31" type="noConversion"/>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A0329-8FA1-4266-B206-5A09C0CC04B7}">
  <sheetPr>
    <tabColor rgb="FFFFFF00"/>
  </sheetPr>
  <dimension ref="A1:L50"/>
  <sheetViews>
    <sheetView showGridLines="0" topLeftCell="A37" zoomScale="148" zoomScaleNormal="148" workbookViewId="0">
      <selection activeCell="A42" sqref="A42:XFD49"/>
    </sheetView>
  </sheetViews>
  <sheetFormatPr defaultColWidth="14.77734375" defaultRowHeight="15" x14ac:dyDescent="0.2"/>
  <cols>
    <col min="1" max="1" width="14.77734375" style="469"/>
    <col min="2" max="2" width="14.77734375" style="472"/>
    <col min="3" max="3" width="1.77734375" style="472" customWidth="1"/>
    <col min="4" max="4" width="14.77734375" style="472"/>
    <col min="5" max="5" width="1.77734375" style="472" customWidth="1"/>
    <col min="6" max="6" width="14.77734375" style="472"/>
    <col min="7" max="7" width="1.77734375" style="472" customWidth="1"/>
    <col min="8" max="8" width="14.77734375" style="472"/>
    <col min="9" max="9" width="1.77734375" style="472" customWidth="1"/>
    <col min="10" max="10" width="14.77734375" style="472"/>
    <col min="11" max="11" width="1.77734375" style="472" customWidth="1"/>
    <col min="12" max="16384" width="14.77734375" style="472"/>
  </cols>
  <sheetData>
    <row r="1" spans="1:12" x14ac:dyDescent="0.2">
      <c r="A1" s="478" t="s">
        <v>563</v>
      </c>
      <c r="B1" s="478"/>
      <c r="C1" s="478"/>
      <c r="D1" s="478"/>
      <c r="E1" s="478"/>
      <c r="F1" s="478"/>
      <c r="G1" s="478"/>
      <c r="H1" s="478"/>
    </row>
    <row r="2" spans="1:12" x14ac:dyDescent="0.2">
      <c r="A2" s="478"/>
      <c r="B2" s="478"/>
      <c r="C2" s="478"/>
      <c r="D2" s="478"/>
      <c r="E2" s="478"/>
      <c r="F2" s="478"/>
      <c r="G2" s="478"/>
      <c r="H2" s="478"/>
    </row>
    <row r="3" spans="1:12" x14ac:dyDescent="0.2">
      <c r="A3" s="478"/>
      <c r="B3" s="478"/>
      <c r="C3" s="478"/>
      <c r="D3" s="478"/>
      <c r="E3" s="478"/>
      <c r="F3" s="478"/>
      <c r="G3" s="478"/>
      <c r="H3" s="478"/>
    </row>
    <row r="5" spans="1:12" x14ac:dyDescent="0.2">
      <c r="F5" s="491"/>
      <c r="G5" s="491"/>
      <c r="H5" s="491"/>
      <c r="I5" s="491"/>
      <c r="K5" s="491"/>
    </row>
    <row r="6" spans="1:12" x14ac:dyDescent="0.2">
      <c r="B6" s="490"/>
      <c r="C6" s="490"/>
      <c r="D6" s="490"/>
      <c r="E6" s="470"/>
      <c r="F6" s="490"/>
      <c r="G6" s="490"/>
      <c r="H6" s="470" t="s">
        <v>594</v>
      </c>
      <c r="I6" s="490"/>
      <c r="J6" s="470" t="s">
        <v>75</v>
      </c>
      <c r="K6" s="490"/>
    </row>
    <row r="7" spans="1:12" s="477" customFormat="1" x14ac:dyDescent="0.2">
      <c r="B7" s="477" t="s">
        <v>581</v>
      </c>
      <c r="D7" s="477" t="s">
        <v>582</v>
      </c>
      <c r="F7" s="477" t="s">
        <v>592</v>
      </c>
      <c r="H7" s="477" t="s">
        <v>377</v>
      </c>
      <c r="J7" s="477" t="s">
        <v>293</v>
      </c>
    </row>
    <row r="8" spans="1:12" ht="17.25" x14ac:dyDescent="0.35">
      <c r="B8" s="471" t="s">
        <v>589</v>
      </c>
      <c r="D8" s="471" t="s">
        <v>583</v>
      </c>
      <c r="E8" s="479"/>
      <c r="F8" s="471" t="s">
        <v>593</v>
      </c>
      <c r="H8" s="471" t="s">
        <v>110</v>
      </c>
      <c r="J8" s="471" t="s">
        <v>595</v>
      </c>
      <c r="L8" s="471" t="s">
        <v>146</v>
      </c>
    </row>
    <row r="9" spans="1:12" x14ac:dyDescent="0.2">
      <c r="A9" s="469" t="s">
        <v>59</v>
      </c>
      <c r="B9" s="472">
        <f>'Mt Vernon Water Works'!O5</f>
        <v>28063700</v>
      </c>
      <c r="D9" s="472">
        <f>'Broadhead Water &amp; Sewer'!I5</f>
        <v>685633</v>
      </c>
      <c r="F9" s="472">
        <f>'Southern Madison WD'!C5</f>
        <v>651500</v>
      </c>
      <c r="H9" s="472">
        <f>SUM(B9,D9,F9)</f>
        <v>29400833</v>
      </c>
      <c r="J9" s="472">
        <v>25072233</v>
      </c>
      <c r="L9" s="472">
        <f>H9-J9</f>
        <v>4328600</v>
      </c>
    </row>
    <row r="10" spans="1:12" x14ac:dyDescent="0.2">
      <c r="A10" s="469" t="s">
        <v>60</v>
      </c>
      <c r="B10" s="472">
        <f>'Mt Vernon Water Works'!O6</f>
        <v>22055300</v>
      </c>
      <c r="D10" s="472">
        <f>'Broadhead Water &amp; Sewer'!I6</f>
        <v>751200</v>
      </c>
      <c r="F10" s="472">
        <f>'Southern Madison WD'!C6</f>
        <v>545700</v>
      </c>
      <c r="H10" s="472">
        <f t="shared" ref="H10:H20" si="0">SUM(B10,D10,F10)</f>
        <v>23352200</v>
      </c>
      <c r="J10" s="472">
        <v>29867400</v>
      </c>
      <c r="L10" s="472">
        <f t="shared" ref="L10:L20" si="1">H10-J10</f>
        <v>-6515200</v>
      </c>
    </row>
    <row r="11" spans="1:12" x14ac:dyDescent="0.2">
      <c r="A11" s="469" t="s">
        <v>61</v>
      </c>
      <c r="B11" s="472">
        <f>'Mt Vernon Water Works'!O7</f>
        <v>20728300</v>
      </c>
      <c r="D11" s="472">
        <f>'Broadhead Water &amp; Sewer'!I7</f>
        <v>838700</v>
      </c>
      <c r="F11" s="472">
        <f>'Southern Madison WD'!C7</f>
        <v>547300</v>
      </c>
      <c r="H11" s="472">
        <f t="shared" si="0"/>
        <v>22114300</v>
      </c>
      <c r="J11" s="472">
        <v>23447800</v>
      </c>
      <c r="L11" s="472">
        <f t="shared" si="1"/>
        <v>-1333500</v>
      </c>
    </row>
    <row r="12" spans="1:12" x14ac:dyDescent="0.2">
      <c r="A12" s="469" t="s">
        <v>62</v>
      </c>
      <c r="B12" s="472">
        <f>'Mt Vernon Water Works'!O8</f>
        <v>20978800</v>
      </c>
      <c r="D12" s="472">
        <f>'Broadhead Water &amp; Sewer'!I8</f>
        <v>564900</v>
      </c>
      <c r="F12" s="472">
        <f>'Southern Madison WD'!C8</f>
        <v>620000</v>
      </c>
      <c r="H12" s="472">
        <f t="shared" si="0"/>
        <v>22163700</v>
      </c>
      <c r="J12" s="472">
        <v>21841800</v>
      </c>
      <c r="L12" s="472">
        <f t="shared" si="1"/>
        <v>321900</v>
      </c>
    </row>
    <row r="13" spans="1:12" x14ac:dyDescent="0.2">
      <c r="A13" s="469" t="s">
        <v>63</v>
      </c>
      <c r="B13" s="472">
        <f>'Mt Vernon Water Works'!O9</f>
        <v>23945600</v>
      </c>
      <c r="D13" s="472">
        <f>'Broadhead Water &amp; Sewer'!I9</f>
        <v>880500</v>
      </c>
      <c r="F13" s="472">
        <f>'Southern Madison WD'!C9</f>
        <v>591100</v>
      </c>
      <c r="H13" s="472">
        <f t="shared" si="0"/>
        <v>25417200</v>
      </c>
      <c r="J13" s="472">
        <v>22480500</v>
      </c>
      <c r="L13" s="472">
        <f t="shared" si="1"/>
        <v>2936700</v>
      </c>
    </row>
    <row r="14" spans="1:12" x14ac:dyDescent="0.2">
      <c r="A14" s="469" t="s">
        <v>64</v>
      </c>
      <c r="B14" s="472">
        <f>'Mt Vernon Water Works'!O10</f>
        <v>27088800</v>
      </c>
      <c r="D14" s="472">
        <f>'Broadhead Water &amp; Sewer'!I10</f>
        <v>532933</v>
      </c>
      <c r="F14" s="472">
        <f>'Southern Madison WD'!C10</f>
        <v>693400</v>
      </c>
      <c r="H14" s="472">
        <f t="shared" si="0"/>
        <v>28315133</v>
      </c>
      <c r="J14" s="472">
        <v>25071033</v>
      </c>
      <c r="L14" s="472">
        <f t="shared" si="1"/>
        <v>3244100</v>
      </c>
    </row>
    <row r="15" spans="1:12" x14ac:dyDescent="0.2">
      <c r="A15" s="469" t="s">
        <v>65</v>
      </c>
      <c r="B15" s="472">
        <f>'Mt Vernon Water Works'!O11</f>
        <v>28658900</v>
      </c>
      <c r="D15" s="472">
        <f>'Broadhead Water &amp; Sewer'!I11</f>
        <v>681667</v>
      </c>
      <c r="F15" s="472">
        <f>'Southern Madison WD'!C11</f>
        <v>772800</v>
      </c>
      <c r="H15" s="472">
        <f t="shared" si="0"/>
        <v>30113367</v>
      </c>
      <c r="J15" s="472">
        <v>28473867</v>
      </c>
      <c r="L15" s="472">
        <f t="shared" si="1"/>
        <v>1639500</v>
      </c>
    </row>
    <row r="16" spans="1:12" x14ac:dyDescent="0.2">
      <c r="A16" s="469" t="s">
        <v>66</v>
      </c>
      <c r="B16" s="472">
        <f>'Mt Vernon Water Works'!O12</f>
        <v>24818600</v>
      </c>
      <c r="D16" s="472">
        <f>'Broadhead Water &amp; Sewer'!I12</f>
        <v>717500</v>
      </c>
      <c r="F16" s="472">
        <f>'Southern Madison WD'!C12</f>
        <v>619900</v>
      </c>
      <c r="H16" s="472">
        <f t="shared" si="0"/>
        <v>26156000</v>
      </c>
      <c r="J16" s="472">
        <v>22127522</v>
      </c>
      <c r="L16" s="472">
        <f t="shared" si="1"/>
        <v>4028478</v>
      </c>
    </row>
    <row r="17" spans="1:12" x14ac:dyDescent="0.2">
      <c r="A17" s="469" t="s">
        <v>67</v>
      </c>
      <c r="B17" s="472">
        <f>'Mt Vernon Water Works'!O13</f>
        <v>26963900</v>
      </c>
      <c r="D17" s="472">
        <f>'Broadhead Water &amp; Sewer'!I13</f>
        <v>578600</v>
      </c>
      <c r="F17" s="472">
        <f>'Southern Madison WD'!C13</f>
        <v>738200</v>
      </c>
      <c r="H17" s="472">
        <f t="shared" si="0"/>
        <v>28280700</v>
      </c>
      <c r="J17" s="472">
        <v>26018500</v>
      </c>
      <c r="L17" s="472">
        <f t="shared" si="1"/>
        <v>2262200</v>
      </c>
    </row>
    <row r="18" spans="1:12" x14ac:dyDescent="0.2">
      <c r="A18" s="469" t="s">
        <v>70</v>
      </c>
      <c r="B18" s="472">
        <f>'Mt Vernon Water Works'!O14</f>
        <v>26814700</v>
      </c>
      <c r="D18" s="472">
        <f>'Broadhead Water &amp; Sewer'!I14</f>
        <v>708122</v>
      </c>
      <c r="F18" s="472">
        <f>'Southern Madison WD'!C14</f>
        <v>551600</v>
      </c>
      <c r="H18" s="472">
        <f t="shared" si="0"/>
        <v>28074422</v>
      </c>
      <c r="J18" s="472">
        <v>21152222</v>
      </c>
      <c r="L18" s="472">
        <f t="shared" si="1"/>
        <v>6922200</v>
      </c>
    </row>
    <row r="19" spans="1:12" x14ac:dyDescent="0.2">
      <c r="A19" s="469" t="s">
        <v>68</v>
      </c>
      <c r="B19" s="472">
        <f>'Mt Vernon Water Works'!O15</f>
        <v>24678800</v>
      </c>
      <c r="D19" s="472">
        <f>'Broadhead Water &amp; Sewer'!I15</f>
        <v>535078</v>
      </c>
      <c r="F19" s="472">
        <f>'Southern Madison WD'!C15</f>
        <v>587600</v>
      </c>
      <c r="H19" s="472">
        <f t="shared" si="0"/>
        <v>25801478</v>
      </c>
      <c r="J19" s="472">
        <v>27351278</v>
      </c>
      <c r="L19" s="472">
        <f t="shared" si="1"/>
        <v>-1549800</v>
      </c>
    </row>
    <row r="20" spans="1:12" x14ac:dyDescent="0.2">
      <c r="A20" s="469" t="s">
        <v>69</v>
      </c>
      <c r="B20" s="472">
        <f>'Mt Vernon Water Works'!O16</f>
        <v>23593300</v>
      </c>
      <c r="D20" s="472">
        <f>'Broadhead Water &amp; Sewer'!I16</f>
        <v>537800</v>
      </c>
      <c r="E20" s="474"/>
      <c r="F20" s="472">
        <f>'Southern Madison WD'!C16</f>
        <v>655400</v>
      </c>
      <c r="G20" s="474"/>
      <c r="H20" s="472">
        <f t="shared" si="0"/>
        <v>24786500</v>
      </c>
      <c r="I20" s="474"/>
      <c r="J20" s="472">
        <v>25872000</v>
      </c>
      <c r="K20" s="474"/>
      <c r="L20" s="472">
        <f t="shared" si="1"/>
        <v>-1085500</v>
      </c>
    </row>
    <row r="21" spans="1:12" ht="15.75" thickBot="1" x14ac:dyDescent="0.25">
      <c r="A21" s="469" t="s">
        <v>31</v>
      </c>
      <c r="B21" s="475">
        <f t="shared" ref="B21:L21" si="2">SUM(B9:B20)</f>
        <v>298388700</v>
      </c>
      <c r="D21" s="475">
        <f t="shared" si="2"/>
        <v>8012633</v>
      </c>
      <c r="E21" s="474"/>
      <c r="F21" s="475">
        <f t="shared" si="2"/>
        <v>7574500</v>
      </c>
      <c r="H21" s="475">
        <f t="shared" si="2"/>
        <v>313975833</v>
      </c>
      <c r="J21" s="475">
        <f t="shared" si="2"/>
        <v>298776155</v>
      </c>
      <c r="L21" s="475">
        <f t="shared" si="2"/>
        <v>15199678</v>
      </c>
    </row>
    <row r="22" spans="1:12" ht="15.75" thickTop="1" x14ac:dyDescent="0.2"/>
    <row r="23" spans="1:12" x14ac:dyDescent="0.2">
      <c r="F23" s="469" t="s">
        <v>571</v>
      </c>
    </row>
    <row r="24" spans="1:12" x14ac:dyDescent="0.2">
      <c r="D24" s="471" t="s">
        <v>452</v>
      </c>
      <c r="E24" s="470"/>
      <c r="F24" s="471" t="s">
        <v>572</v>
      </c>
      <c r="G24" s="470"/>
      <c r="H24" s="470"/>
      <c r="I24" s="470"/>
      <c r="K24" s="470"/>
    </row>
    <row r="25" spans="1:12" x14ac:dyDescent="0.2">
      <c r="A25" s="94" t="s">
        <v>39</v>
      </c>
      <c r="D25" s="472">
        <f>B21</f>
        <v>298388700</v>
      </c>
      <c r="F25" s="472">
        <f>H21</f>
        <v>313975833</v>
      </c>
      <c r="H25" s="474">
        <f>H21</f>
        <v>313975833</v>
      </c>
    </row>
    <row r="26" spans="1:12" x14ac:dyDescent="0.2">
      <c r="A26" s="94" t="s">
        <v>40</v>
      </c>
      <c r="D26" s="64">
        <f>-D21</f>
        <v>-8012633</v>
      </c>
      <c r="E26" s="64"/>
      <c r="F26" s="64">
        <f>-'BA CY 2023 Rates'!G11</f>
        <v>-310053400</v>
      </c>
      <c r="H26" s="474">
        <v>-261231500</v>
      </c>
      <c r="J26" s="472">
        <f>F26-H26</f>
        <v>-48821900</v>
      </c>
    </row>
    <row r="27" spans="1:12" x14ac:dyDescent="0.2">
      <c r="A27" s="94"/>
      <c r="D27" s="64"/>
      <c r="E27" s="64"/>
      <c r="F27" s="64">
        <v>-305500</v>
      </c>
      <c r="H27" s="474">
        <f>F27</f>
        <v>-305500</v>
      </c>
    </row>
    <row r="28" spans="1:12" ht="18" thickBot="1" x14ac:dyDescent="0.4">
      <c r="A28" s="94" t="s">
        <v>325</v>
      </c>
      <c r="B28" s="480"/>
      <c r="D28" s="475">
        <f>SUM(D25:D26)</f>
        <v>290376067</v>
      </c>
      <c r="E28" s="474"/>
      <c r="F28" s="475">
        <f>SUM(F25:F27)</f>
        <v>3616933</v>
      </c>
      <c r="G28" s="474"/>
      <c r="H28" s="474">
        <f>SUM(H25:H26)</f>
        <v>52744333</v>
      </c>
      <c r="I28" s="474"/>
      <c r="K28" s="474"/>
    </row>
    <row r="29" spans="1:12" ht="18" thickTop="1" x14ac:dyDescent="0.35">
      <c r="A29" s="94"/>
      <c r="B29" s="480"/>
      <c r="D29" s="94"/>
      <c r="E29" s="94"/>
      <c r="F29" s="94"/>
      <c r="G29" s="94"/>
      <c r="H29" s="30"/>
      <c r="I29" s="94"/>
      <c r="K29" s="94"/>
    </row>
    <row r="30" spans="1:12" ht="17.25" x14ac:dyDescent="0.35">
      <c r="A30" s="94" t="s">
        <v>454</v>
      </c>
      <c r="B30" s="480"/>
      <c r="D30" s="94">
        <f>D28</f>
        <v>290376067</v>
      </c>
      <c r="E30" s="94"/>
      <c r="F30" s="94">
        <f>F28</f>
        <v>3616933</v>
      </c>
      <c r="G30" s="94"/>
      <c r="H30" s="94">
        <f>H28</f>
        <v>52744333</v>
      </c>
      <c r="I30" s="94"/>
      <c r="K30" s="94"/>
    </row>
    <row r="31" spans="1:12" ht="17.25" x14ac:dyDescent="0.35">
      <c r="A31" s="94" t="s">
        <v>455</v>
      </c>
      <c r="B31" s="480"/>
      <c r="D31" s="94">
        <f>D25</f>
        <v>298388700</v>
      </c>
      <c r="E31" s="94"/>
      <c r="F31" s="94">
        <f>F25</f>
        <v>313975833</v>
      </c>
      <c r="G31" s="94"/>
      <c r="H31" s="94">
        <f>H25</f>
        <v>313975833</v>
      </c>
      <c r="I31" s="94"/>
      <c r="K31" s="94"/>
    </row>
    <row r="32" spans="1:12" ht="18" thickBot="1" x14ac:dyDescent="0.4">
      <c r="A32" s="94" t="s">
        <v>456</v>
      </c>
      <c r="B32" s="480"/>
      <c r="D32" s="481">
        <f>ROUND(D30/D31,5)</f>
        <v>0.97314999999999996</v>
      </c>
      <c r="E32" s="94"/>
      <c r="F32" s="481">
        <f>ROUND(F30/F31,5)</f>
        <v>1.1520000000000001E-2</v>
      </c>
      <c r="G32" s="94"/>
      <c r="H32" s="481">
        <f>ROUND(H30/H31,5)</f>
        <v>0.16799</v>
      </c>
      <c r="I32" s="94"/>
      <c r="K32" s="94"/>
    </row>
    <row r="33" spans="1:11" ht="18" thickTop="1" x14ac:dyDescent="0.35">
      <c r="A33" s="94"/>
      <c r="B33" s="480"/>
      <c r="D33" s="482"/>
      <c r="E33" s="94"/>
      <c r="F33" s="482"/>
      <c r="G33" s="94"/>
      <c r="H33" s="482"/>
      <c r="I33" s="94"/>
      <c r="K33" s="94"/>
    </row>
    <row r="34" spans="1:11" ht="17.25" x14ac:dyDescent="0.35">
      <c r="A34" s="94" t="s">
        <v>41</v>
      </c>
      <c r="B34" s="480"/>
      <c r="D34" s="483">
        <f>D32</f>
        <v>0.97314999999999996</v>
      </c>
      <c r="E34" s="483"/>
      <c r="F34" s="483">
        <f>F32</f>
        <v>1.1520000000000001E-2</v>
      </c>
      <c r="G34" s="483"/>
      <c r="H34" s="483">
        <f>H32</f>
        <v>0.16799</v>
      </c>
      <c r="I34" s="483"/>
      <c r="K34" s="483"/>
    </row>
    <row r="35" spans="1:11" ht="17.25" x14ac:dyDescent="0.35">
      <c r="A35" s="94" t="s">
        <v>42</v>
      </c>
      <c r="B35" s="480"/>
      <c r="D35" s="484">
        <v>0.15</v>
      </c>
      <c r="E35" s="485"/>
      <c r="F35" s="484">
        <v>0.15</v>
      </c>
      <c r="G35" s="485"/>
      <c r="H35" s="484">
        <v>0.15</v>
      </c>
      <c r="I35" s="485"/>
      <c r="K35" s="485"/>
    </row>
    <row r="36" spans="1:11" ht="18" thickBot="1" x14ac:dyDescent="0.4">
      <c r="A36" s="486" t="s">
        <v>116</v>
      </c>
      <c r="B36" s="480"/>
      <c r="D36" s="481">
        <f>D34-D35</f>
        <v>0.82314999999999994</v>
      </c>
      <c r="E36" s="487"/>
      <c r="F36" s="481">
        <f>IF(F34-F35&lt;0,0,F34-F35)</f>
        <v>0</v>
      </c>
      <c r="G36" s="487"/>
      <c r="H36" s="481">
        <f>IF(H34-H35&lt;0,0,H34-H35)</f>
        <v>1.7990000000000006E-2</v>
      </c>
      <c r="I36" s="487"/>
      <c r="K36" s="487"/>
    </row>
    <row r="37" spans="1:11" ht="18" thickTop="1" x14ac:dyDescent="0.35">
      <c r="A37" s="486"/>
      <c r="B37" s="480"/>
      <c r="D37" s="487"/>
      <c r="E37" s="487"/>
      <c r="F37" s="487"/>
      <c r="G37" s="487"/>
      <c r="H37" s="487"/>
      <c r="I37" s="487"/>
      <c r="K37" s="487"/>
    </row>
    <row r="38" spans="1:11" x14ac:dyDescent="0.2">
      <c r="A38" s="30"/>
      <c r="B38" s="30"/>
      <c r="C38" s="30"/>
      <c r="D38" s="30"/>
      <c r="E38" s="30"/>
      <c r="F38" s="30"/>
      <c r="G38" s="30"/>
      <c r="H38" s="30"/>
      <c r="I38" s="30"/>
      <c r="K38" s="30"/>
    </row>
    <row r="39" spans="1:11" x14ac:dyDescent="0.2">
      <c r="A39" s="30" t="s">
        <v>452</v>
      </c>
      <c r="B39" s="30"/>
      <c r="C39" s="30"/>
      <c r="D39" s="133" t="s">
        <v>119</v>
      </c>
      <c r="E39" s="133"/>
      <c r="F39" s="133" t="s">
        <v>119</v>
      </c>
      <c r="G39" s="133"/>
      <c r="H39" s="133"/>
      <c r="I39" s="133"/>
      <c r="K39" s="133"/>
    </row>
    <row r="40" spans="1:11" x14ac:dyDescent="0.2">
      <c r="A40" s="30"/>
      <c r="B40" s="30"/>
      <c r="C40" s="30"/>
      <c r="D40" s="161" t="s">
        <v>120</v>
      </c>
      <c r="E40" s="161"/>
      <c r="F40" s="161" t="s">
        <v>121</v>
      </c>
      <c r="G40" s="161"/>
      <c r="H40" s="161" t="s">
        <v>50</v>
      </c>
      <c r="I40" s="161"/>
      <c r="K40" s="161"/>
    </row>
    <row r="41" spans="1:11" x14ac:dyDescent="0.2">
      <c r="A41" s="30" t="s">
        <v>117</v>
      </c>
      <c r="B41" s="30"/>
      <c r="C41" s="30"/>
      <c r="D41" s="64">
        <f>'SAO - DSC'!G29</f>
        <v>936927</v>
      </c>
      <c r="E41" s="64"/>
      <c r="F41" s="64">
        <f>'SAO - DSC'!G30</f>
        <v>93046</v>
      </c>
      <c r="G41" s="64"/>
      <c r="H41" s="64">
        <f>SUM(D41:F41)</f>
        <v>1029973</v>
      </c>
      <c r="I41" s="64"/>
      <c r="K41" s="64"/>
    </row>
    <row r="42" spans="1:11" x14ac:dyDescent="0.2">
      <c r="A42" s="30" t="s">
        <v>118</v>
      </c>
      <c r="B42" s="30"/>
      <c r="C42" s="30"/>
      <c r="D42" s="488">
        <f>-D36</f>
        <v>-0.82314999999999994</v>
      </c>
      <c r="E42" s="488"/>
      <c r="F42" s="488">
        <f>-D36</f>
        <v>-0.82314999999999994</v>
      </c>
      <c r="G42" s="488"/>
      <c r="H42" s="488">
        <f>-D36</f>
        <v>-0.82314999999999994</v>
      </c>
      <c r="I42" s="488"/>
      <c r="K42" s="488"/>
    </row>
    <row r="43" spans="1:11" ht="16.5" thickBot="1" x14ac:dyDescent="0.3">
      <c r="A43" s="486" t="s">
        <v>116</v>
      </c>
      <c r="B43" s="30"/>
      <c r="C43" s="30"/>
      <c r="D43" s="489">
        <f>ROUND(D41*D42,0)</f>
        <v>-771231</v>
      </c>
      <c r="E43" s="489"/>
      <c r="F43" s="489">
        <f>ROUND(F41*F42,0)</f>
        <v>-76591</v>
      </c>
      <c r="G43" s="489"/>
      <c r="H43" s="489">
        <f>ROUND(H41*H42,0)</f>
        <v>-847822</v>
      </c>
      <c r="I43" s="489"/>
      <c r="K43" s="489"/>
    </row>
    <row r="44" spans="1:11" ht="15.75" thickTop="1" x14ac:dyDescent="0.2"/>
    <row r="45" spans="1:11" x14ac:dyDescent="0.2">
      <c r="A45" s="30" t="s">
        <v>598</v>
      </c>
      <c r="B45" s="30"/>
      <c r="C45" s="30"/>
      <c r="D45" s="133" t="s">
        <v>119</v>
      </c>
      <c r="E45" s="133"/>
      <c r="F45" s="133" t="s">
        <v>119</v>
      </c>
      <c r="G45" s="133"/>
      <c r="H45" s="133"/>
      <c r="I45" s="133"/>
      <c r="K45" s="133"/>
    </row>
    <row r="46" spans="1:11" x14ac:dyDescent="0.2">
      <c r="A46" s="30"/>
      <c r="B46" s="30"/>
      <c r="C46" s="30"/>
      <c r="D46" s="161" t="s">
        <v>120</v>
      </c>
      <c r="E46" s="161"/>
      <c r="F46" s="161" t="s">
        <v>121</v>
      </c>
      <c r="G46" s="161"/>
      <c r="H46" s="161" t="s">
        <v>50</v>
      </c>
      <c r="I46" s="161"/>
      <c r="K46" s="161"/>
    </row>
    <row r="47" spans="1:11" x14ac:dyDescent="0.2">
      <c r="A47" s="30" t="s">
        <v>117</v>
      </c>
      <c r="B47" s="30"/>
      <c r="C47" s="30"/>
      <c r="D47" s="64">
        <f>D41</f>
        <v>936927</v>
      </c>
      <c r="E47" s="64"/>
      <c r="F47" s="64">
        <f>F41</f>
        <v>93046</v>
      </c>
      <c r="G47" s="64"/>
      <c r="H47" s="64">
        <f>SUM(D47:F47)</f>
        <v>1029973</v>
      </c>
      <c r="I47" s="64"/>
      <c r="K47" s="64"/>
    </row>
    <row r="48" spans="1:11" x14ac:dyDescent="0.2">
      <c r="A48" s="30" t="s">
        <v>118</v>
      </c>
      <c r="B48" s="30"/>
      <c r="C48" s="30"/>
      <c r="D48" s="488">
        <f>-H36</f>
        <v>-1.7990000000000006E-2</v>
      </c>
      <c r="E48" s="488"/>
      <c r="F48" s="488">
        <f>-H36</f>
        <v>-1.7990000000000006E-2</v>
      </c>
      <c r="G48" s="488"/>
      <c r="H48" s="488">
        <f>H36</f>
        <v>1.7990000000000006E-2</v>
      </c>
      <c r="I48" s="488"/>
      <c r="K48" s="488"/>
    </row>
    <row r="49" spans="1:11" ht="16.5" thickBot="1" x14ac:dyDescent="0.3">
      <c r="A49" s="486" t="s">
        <v>116</v>
      </c>
      <c r="B49" s="30"/>
      <c r="C49" s="30"/>
      <c r="D49" s="489">
        <f>ROUND(D47*D48,0)</f>
        <v>-16855</v>
      </c>
      <c r="E49" s="489"/>
      <c r="F49" s="489">
        <f>ROUND(F47*F48,0)</f>
        <v>-1674</v>
      </c>
      <c r="G49" s="489"/>
      <c r="H49" s="489">
        <f>ROUND(H47*H48,0)</f>
        <v>18529</v>
      </c>
      <c r="I49" s="489"/>
      <c r="K49" s="489"/>
    </row>
    <row r="50" spans="1:11" ht="15.75" thickTop="1" x14ac:dyDescent="0.2"/>
  </sheetData>
  <mergeCells count="1">
    <mergeCell ref="A1:H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2C786-801B-404E-B7DF-E855CD552921}">
  <dimension ref="A3:Q18"/>
  <sheetViews>
    <sheetView showGridLines="0" workbookViewId="0">
      <selection sqref="A1:XFD1048576"/>
    </sheetView>
  </sheetViews>
  <sheetFormatPr defaultColWidth="14.77734375" defaultRowHeight="15" x14ac:dyDescent="0.2"/>
  <cols>
    <col min="1" max="1" width="14.77734375" style="469"/>
    <col min="2" max="2" width="1.77734375" style="76" customWidth="1"/>
    <col min="3" max="3" width="16.77734375" style="76" customWidth="1"/>
    <col min="4" max="4" width="1.77734375" style="76" customWidth="1"/>
    <col min="5" max="5" width="16.77734375" style="76" customWidth="1"/>
    <col min="6" max="6" width="1.77734375" style="76" customWidth="1"/>
    <col min="7" max="7" width="16.77734375" style="76" customWidth="1"/>
    <col min="8" max="8" width="1.77734375" style="76" customWidth="1"/>
    <col min="9" max="9" width="16.77734375" style="76" customWidth="1"/>
    <col min="10" max="10" width="1.77734375" style="76" customWidth="1"/>
    <col min="11" max="11" width="16.77734375" style="76" customWidth="1"/>
    <col min="12" max="12" width="1.77734375" style="76" customWidth="1"/>
    <col min="13" max="13" width="16.77734375" style="76" customWidth="1"/>
    <col min="14" max="14" width="1.77734375" style="76" customWidth="1"/>
    <col min="15" max="15" width="16.77734375" style="76" customWidth="1"/>
    <col min="16" max="17" width="14.77734375" style="76"/>
  </cols>
  <sheetData>
    <row r="3" spans="1:15" x14ac:dyDescent="0.2">
      <c r="C3" s="468" t="s">
        <v>586</v>
      </c>
      <c r="D3" s="468"/>
      <c r="E3" s="468"/>
      <c r="F3" s="468"/>
      <c r="G3" s="468"/>
      <c r="H3" s="468"/>
      <c r="I3" s="468"/>
      <c r="J3" s="468"/>
      <c r="K3" s="468"/>
      <c r="L3" s="468"/>
      <c r="M3" s="468"/>
      <c r="N3" s="468"/>
      <c r="O3" s="468"/>
    </row>
    <row r="4" spans="1:15" x14ac:dyDescent="0.2">
      <c r="A4" s="67" t="s">
        <v>579</v>
      </c>
      <c r="C4" s="304" t="s">
        <v>573</v>
      </c>
      <c r="E4" s="304" t="s">
        <v>578</v>
      </c>
      <c r="G4" s="304" t="s">
        <v>574</v>
      </c>
      <c r="I4" s="304" t="s">
        <v>575</v>
      </c>
      <c r="K4" s="304" t="s">
        <v>576</v>
      </c>
      <c r="M4" s="304" t="s">
        <v>577</v>
      </c>
      <c r="O4" s="318" t="s">
        <v>580</v>
      </c>
    </row>
    <row r="5" spans="1:15" x14ac:dyDescent="0.2">
      <c r="A5" s="469" t="s">
        <v>59</v>
      </c>
      <c r="C5" s="76">
        <v>2550100</v>
      </c>
      <c r="E5" s="76">
        <v>131800</v>
      </c>
      <c r="G5" s="76">
        <v>15347800</v>
      </c>
      <c r="I5" s="76">
        <v>7706100</v>
      </c>
      <c r="K5" s="76">
        <v>886400</v>
      </c>
      <c r="M5" s="76">
        <v>1441500</v>
      </c>
      <c r="O5" s="76">
        <f>SUM(C5,G5,I5,K5,M5,E5)</f>
        <v>28063700</v>
      </c>
    </row>
    <row r="6" spans="1:15" x14ac:dyDescent="0.2">
      <c r="A6" s="469" t="s">
        <v>60</v>
      </c>
      <c r="C6" s="76">
        <v>2545600</v>
      </c>
      <c r="E6" s="76">
        <v>116300</v>
      </c>
      <c r="G6" s="76">
        <v>11521300</v>
      </c>
      <c r="I6" s="76">
        <v>5932000</v>
      </c>
      <c r="K6" s="76">
        <v>682600</v>
      </c>
      <c r="M6" s="76">
        <v>1257500</v>
      </c>
      <c r="O6" s="76">
        <f>SUM(C6,G6,I6,K6,M6,E6)</f>
        <v>22055300</v>
      </c>
    </row>
    <row r="7" spans="1:15" x14ac:dyDescent="0.2">
      <c r="A7" s="469" t="s">
        <v>61</v>
      </c>
      <c r="C7" s="76">
        <v>2546300</v>
      </c>
      <c r="E7" s="76">
        <v>106900</v>
      </c>
      <c r="G7" s="76">
        <v>10864700</v>
      </c>
      <c r="I7" s="76">
        <v>5284700</v>
      </c>
      <c r="K7" s="76">
        <v>598600</v>
      </c>
      <c r="M7" s="76">
        <v>1327100</v>
      </c>
      <c r="O7" s="76">
        <f>SUM(C7,G7,I7,K7,M7,E7)</f>
        <v>20728300</v>
      </c>
    </row>
    <row r="8" spans="1:15" x14ac:dyDescent="0.2">
      <c r="A8" s="469" t="s">
        <v>62</v>
      </c>
      <c r="C8" s="76">
        <v>2547300</v>
      </c>
      <c r="E8" s="76">
        <v>115900</v>
      </c>
      <c r="G8" s="76">
        <v>11129500</v>
      </c>
      <c r="I8" s="76">
        <v>5481800</v>
      </c>
      <c r="K8" s="76">
        <v>543500</v>
      </c>
      <c r="M8" s="76">
        <v>1160800</v>
      </c>
      <c r="O8" s="76">
        <f>SUM(C8,G8,I8,K8,M8,E8)</f>
        <v>20978800</v>
      </c>
    </row>
    <row r="9" spans="1:15" x14ac:dyDescent="0.2">
      <c r="A9" s="469" t="s">
        <v>63</v>
      </c>
      <c r="C9" s="76">
        <v>3499500</v>
      </c>
      <c r="E9" s="76">
        <v>147500</v>
      </c>
      <c r="G9" s="76">
        <v>11911300</v>
      </c>
      <c r="I9" s="76">
        <v>6412600</v>
      </c>
      <c r="K9" s="76">
        <v>581900</v>
      </c>
      <c r="M9" s="76">
        <v>1392800</v>
      </c>
      <c r="O9" s="76">
        <f>SUM(C9,G9,I9,K9,M9,E9)</f>
        <v>23945600</v>
      </c>
    </row>
    <row r="10" spans="1:15" x14ac:dyDescent="0.2">
      <c r="A10" s="469" t="s">
        <v>64</v>
      </c>
      <c r="C10" s="76">
        <v>3732600</v>
      </c>
      <c r="E10" s="76">
        <v>162000</v>
      </c>
      <c r="G10" s="76">
        <v>13820900</v>
      </c>
      <c r="I10" s="76">
        <v>7247800</v>
      </c>
      <c r="K10" s="76">
        <v>541200</v>
      </c>
      <c r="M10" s="76">
        <v>1584300</v>
      </c>
      <c r="O10" s="76">
        <f>SUM(C10,G10,I10,K10,M10,E10)</f>
        <v>27088800</v>
      </c>
    </row>
    <row r="11" spans="1:15" x14ac:dyDescent="0.2">
      <c r="A11" s="469" t="s">
        <v>65</v>
      </c>
      <c r="C11" s="76">
        <v>4156600</v>
      </c>
      <c r="E11" s="76">
        <v>226800</v>
      </c>
      <c r="G11" s="76">
        <v>14218100</v>
      </c>
      <c r="I11" s="76">
        <v>7636400</v>
      </c>
      <c r="K11" s="76">
        <v>560800</v>
      </c>
      <c r="M11" s="76">
        <v>1860200</v>
      </c>
      <c r="O11" s="76">
        <f>SUM(C11,G11,I11,K11,M11,E11)</f>
        <v>28658900</v>
      </c>
    </row>
    <row r="12" spans="1:15" x14ac:dyDescent="0.2">
      <c r="A12" s="469" t="s">
        <v>66</v>
      </c>
      <c r="C12" s="76">
        <v>3386200</v>
      </c>
      <c r="E12" s="76">
        <v>570800</v>
      </c>
      <c r="G12" s="76">
        <v>12444200</v>
      </c>
      <c r="I12" s="76">
        <v>6593300</v>
      </c>
      <c r="K12" s="76">
        <v>469000</v>
      </c>
      <c r="M12" s="76">
        <v>1355100</v>
      </c>
      <c r="O12" s="76">
        <f>SUM(C12,G12,I12,K12,M12,E12)</f>
        <v>24818600</v>
      </c>
    </row>
    <row r="13" spans="1:15" x14ac:dyDescent="0.2">
      <c r="A13" s="469" t="s">
        <v>67</v>
      </c>
      <c r="C13" s="76">
        <v>3808000</v>
      </c>
      <c r="E13" s="76">
        <v>156600</v>
      </c>
      <c r="G13" s="76">
        <v>13554500</v>
      </c>
      <c r="I13" s="76">
        <v>7293700</v>
      </c>
      <c r="K13" s="76">
        <v>510600</v>
      </c>
      <c r="M13" s="76">
        <v>1640500</v>
      </c>
      <c r="O13" s="76">
        <f>SUM(C13,G13,I13,K13,M13,E13)</f>
        <v>26963900</v>
      </c>
    </row>
    <row r="14" spans="1:15" x14ac:dyDescent="0.2">
      <c r="A14" s="469" t="s">
        <v>70</v>
      </c>
      <c r="C14" s="76">
        <v>3933300</v>
      </c>
      <c r="E14" s="76">
        <v>136900</v>
      </c>
      <c r="G14" s="76">
        <v>13255300</v>
      </c>
      <c r="I14" s="76">
        <v>7213500</v>
      </c>
      <c r="K14" s="76">
        <v>518600</v>
      </c>
      <c r="M14" s="76">
        <v>1757100</v>
      </c>
      <c r="O14" s="76">
        <f>SUM(C14,G14,I14,K14,M14,E14)</f>
        <v>26814700</v>
      </c>
    </row>
    <row r="15" spans="1:15" x14ac:dyDescent="0.2">
      <c r="A15" s="469" t="s">
        <v>68</v>
      </c>
      <c r="C15" s="76">
        <v>3541400</v>
      </c>
      <c r="E15" s="76">
        <v>130400</v>
      </c>
      <c r="G15" s="76">
        <v>13113400</v>
      </c>
      <c r="I15" s="76">
        <v>5789000</v>
      </c>
      <c r="K15" s="76">
        <v>434300</v>
      </c>
      <c r="M15" s="76">
        <v>1670300</v>
      </c>
      <c r="O15" s="76">
        <f>SUM(C15,G15,I15,K15,M15,E15)</f>
        <v>24678800</v>
      </c>
    </row>
    <row r="16" spans="1:15" x14ac:dyDescent="0.2">
      <c r="A16" s="469" t="s">
        <v>69</v>
      </c>
      <c r="C16" s="76">
        <v>3512900</v>
      </c>
      <c r="E16" s="76">
        <v>123500</v>
      </c>
      <c r="G16" s="76">
        <v>12537100</v>
      </c>
      <c r="I16" s="76">
        <v>5218300</v>
      </c>
      <c r="K16" s="76">
        <v>428500</v>
      </c>
      <c r="M16" s="76">
        <v>1773000</v>
      </c>
      <c r="O16" s="76">
        <f>SUM(C16,G16,I16,K16,M16,E16)</f>
        <v>23593300</v>
      </c>
    </row>
    <row r="17" spans="3:15" ht="15.75" thickBot="1" x14ac:dyDescent="0.25">
      <c r="C17" s="223">
        <f>SUM(C5:C16)</f>
        <v>39759800</v>
      </c>
      <c r="E17" s="223">
        <f>SUM(E5:E16)</f>
        <v>2125400</v>
      </c>
      <c r="G17" s="223">
        <f>SUM(G5:G16)</f>
        <v>153718100</v>
      </c>
      <c r="I17" s="223">
        <f>SUM(I5:I16)</f>
        <v>77809200</v>
      </c>
      <c r="K17" s="223">
        <f>SUM(K5:K16)</f>
        <v>6756000</v>
      </c>
      <c r="M17" s="223">
        <f>SUM(M5:M16)</f>
        <v>18220200</v>
      </c>
      <c r="O17" s="223">
        <f>SUM(O5:O16)</f>
        <v>298388700</v>
      </c>
    </row>
    <row r="18" spans="3:15" ht="15.75" thickTop="1" x14ac:dyDescent="0.2"/>
  </sheetData>
  <mergeCells count="1">
    <mergeCell ref="C3:O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D744B-467B-4F24-95D2-B4483A41DAB3}">
  <dimension ref="A3:K18"/>
  <sheetViews>
    <sheetView showGridLines="0" workbookViewId="0">
      <selection sqref="A1:XFD1048576"/>
    </sheetView>
  </sheetViews>
  <sheetFormatPr defaultRowHeight="15" x14ac:dyDescent="0.2"/>
  <cols>
    <col min="1" max="1" width="16.77734375" style="469" customWidth="1"/>
    <col min="2" max="2" width="1.33203125" style="30" customWidth="1"/>
    <col min="3" max="3" width="16.77734375" style="472" customWidth="1"/>
    <col min="4" max="4" width="1.33203125" style="30" customWidth="1"/>
    <col min="5" max="5" width="16.77734375" style="472" customWidth="1"/>
    <col min="6" max="6" width="1.33203125" style="30" customWidth="1"/>
    <col min="7" max="7" width="16.77734375" style="472" customWidth="1"/>
    <col min="8" max="8" width="1.33203125" style="30" customWidth="1"/>
    <col min="9" max="9" width="16.77734375" style="472" customWidth="1"/>
    <col min="10" max="10" width="8.88671875" style="30"/>
    <col min="11" max="11" width="11.5546875" style="30" customWidth="1"/>
    <col min="12" max="16384" width="8.88671875" style="30"/>
  </cols>
  <sheetData>
    <row r="3" spans="1:11" x14ac:dyDescent="0.2">
      <c r="C3" s="476" t="s">
        <v>584</v>
      </c>
      <c r="D3" s="476"/>
      <c r="E3" s="476"/>
      <c r="F3" s="476"/>
      <c r="G3" s="476"/>
      <c r="H3" s="476"/>
      <c r="I3" s="476"/>
    </row>
    <row r="4" spans="1:11" x14ac:dyDescent="0.2">
      <c r="A4" s="67" t="s">
        <v>579</v>
      </c>
      <c r="C4" s="471" t="s">
        <v>585</v>
      </c>
      <c r="E4" s="471" t="s">
        <v>587</v>
      </c>
      <c r="G4" s="471" t="s">
        <v>588</v>
      </c>
      <c r="I4" s="318" t="s">
        <v>580</v>
      </c>
      <c r="K4" s="30">
        <v>2.93</v>
      </c>
    </row>
    <row r="5" spans="1:11" x14ac:dyDescent="0.2">
      <c r="A5" s="469" t="s">
        <v>59</v>
      </c>
      <c r="C5" s="472">
        <v>18400</v>
      </c>
      <c r="E5" s="472">
        <v>73933</v>
      </c>
      <c r="G5" s="472">
        <v>593300</v>
      </c>
      <c r="I5" s="472">
        <f>SUM(C5,E5,G5)</f>
        <v>685633</v>
      </c>
    </row>
    <row r="6" spans="1:11" x14ac:dyDescent="0.2">
      <c r="A6" s="469" t="s">
        <v>60</v>
      </c>
      <c r="C6" s="472">
        <v>17300</v>
      </c>
      <c r="E6" s="472">
        <v>17300</v>
      </c>
      <c r="G6" s="472">
        <v>716600</v>
      </c>
      <c r="I6" s="472">
        <f t="shared" ref="I6:I16" si="0">SUM(C6,E6,G6)</f>
        <v>751200</v>
      </c>
    </row>
    <row r="7" spans="1:11" x14ac:dyDescent="0.2">
      <c r="A7" s="469" t="s">
        <v>61</v>
      </c>
      <c r="C7" s="472">
        <v>14500</v>
      </c>
      <c r="E7" s="472">
        <v>42700</v>
      </c>
      <c r="G7" s="472">
        <v>781500</v>
      </c>
      <c r="I7" s="472">
        <f t="shared" si="0"/>
        <v>838700</v>
      </c>
    </row>
    <row r="8" spans="1:11" x14ac:dyDescent="0.2">
      <c r="A8" s="469" t="s">
        <v>62</v>
      </c>
      <c r="C8" s="472">
        <v>13600</v>
      </c>
      <c r="E8" s="472">
        <v>41900</v>
      </c>
      <c r="G8" s="472">
        <v>509400</v>
      </c>
      <c r="I8" s="472">
        <f t="shared" si="0"/>
        <v>564900</v>
      </c>
    </row>
    <row r="9" spans="1:11" x14ac:dyDescent="0.2">
      <c r="A9" s="469" t="s">
        <v>63</v>
      </c>
      <c r="C9" s="472">
        <v>15133</v>
      </c>
      <c r="E9" s="472">
        <v>33967</v>
      </c>
      <c r="G9" s="472">
        <v>831400</v>
      </c>
      <c r="I9" s="472">
        <f t="shared" si="0"/>
        <v>880500</v>
      </c>
    </row>
    <row r="10" spans="1:11" x14ac:dyDescent="0.2">
      <c r="A10" s="469" t="s">
        <v>64</v>
      </c>
      <c r="C10" s="472">
        <v>14411</v>
      </c>
      <c r="E10" s="472">
        <v>39522</v>
      </c>
      <c r="G10" s="472">
        <v>479000</v>
      </c>
      <c r="I10" s="472">
        <f t="shared" si="0"/>
        <v>532933</v>
      </c>
    </row>
    <row r="11" spans="1:11" x14ac:dyDescent="0.2">
      <c r="A11" s="469" t="s">
        <v>65</v>
      </c>
      <c r="C11" s="472">
        <v>24156</v>
      </c>
      <c r="E11" s="472">
        <v>114511</v>
      </c>
      <c r="G11" s="472">
        <v>543000</v>
      </c>
      <c r="I11" s="472">
        <f t="shared" si="0"/>
        <v>681667</v>
      </c>
    </row>
    <row r="12" spans="1:11" x14ac:dyDescent="0.2">
      <c r="A12" s="469" t="s">
        <v>66</v>
      </c>
      <c r="C12" s="472">
        <v>16800</v>
      </c>
      <c r="E12" s="472">
        <v>62900</v>
      </c>
      <c r="G12" s="472">
        <v>637800</v>
      </c>
      <c r="I12" s="472">
        <f t="shared" si="0"/>
        <v>717500</v>
      </c>
    </row>
    <row r="13" spans="1:11" x14ac:dyDescent="0.2">
      <c r="A13" s="469" t="s">
        <v>67</v>
      </c>
      <c r="C13" s="472">
        <v>12100</v>
      </c>
      <c r="E13" s="472">
        <v>41100</v>
      </c>
      <c r="G13" s="472">
        <v>525400</v>
      </c>
      <c r="I13" s="472">
        <f t="shared" si="0"/>
        <v>578600</v>
      </c>
    </row>
    <row r="14" spans="1:11" x14ac:dyDescent="0.2">
      <c r="A14" s="469" t="s">
        <v>70</v>
      </c>
      <c r="C14" s="472">
        <v>17685</v>
      </c>
      <c r="E14" s="472">
        <v>72837</v>
      </c>
      <c r="G14" s="472">
        <v>617600</v>
      </c>
      <c r="I14" s="472">
        <f t="shared" si="0"/>
        <v>708122</v>
      </c>
    </row>
    <row r="15" spans="1:11" x14ac:dyDescent="0.2">
      <c r="A15" s="469" t="s">
        <v>68</v>
      </c>
      <c r="C15" s="472">
        <v>20815</v>
      </c>
      <c r="E15" s="472">
        <v>34763</v>
      </c>
      <c r="G15" s="472">
        <v>479500</v>
      </c>
      <c r="I15" s="472">
        <f t="shared" si="0"/>
        <v>535078</v>
      </c>
    </row>
    <row r="16" spans="1:11" x14ac:dyDescent="0.2">
      <c r="A16" s="469" t="s">
        <v>69</v>
      </c>
      <c r="C16" s="473">
        <v>18800</v>
      </c>
      <c r="E16" s="474">
        <v>44800</v>
      </c>
      <c r="G16" s="474">
        <v>474200</v>
      </c>
      <c r="I16" s="472">
        <f t="shared" si="0"/>
        <v>537800</v>
      </c>
    </row>
    <row r="17" spans="1:9" ht="15.75" thickBot="1" x14ac:dyDescent="0.25">
      <c r="A17" s="469" t="s">
        <v>31</v>
      </c>
      <c r="C17" s="223">
        <f>SUM(C5:C16)</f>
        <v>203700</v>
      </c>
      <c r="E17" s="223">
        <f>SUM(E5:E16)</f>
        <v>620233</v>
      </c>
      <c r="G17" s="475">
        <f>SUM(G5:G16)</f>
        <v>7188700</v>
      </c>
      <c r="I17" s="475">
        <f>SUM(I5:I16)</f>
        <v>8012633</v>
      </c>
    </row>
    <row r="18" spans="1:9" ht="15.75" thickTop="1" x14ac:dyDescent="0.2"/>
  </sheetData>
  <mergeCells count="1">
    <mergeCell ref="C3:I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60B9-8F2F-4DC7-A339-0F2B76032D37}">
  <dimension ref="B3:C18"/>
  <sheetViews>
    <sheetView showGridLines="0" workbookViewId="0">
      <selection activeCell="A2" sqref="A2:C19"/>
    </sheetView>
  </sheetViews>
  <sheetFormatPr defaultColWidth="16.77734375" defaultRowHeight="15" x14ac:dyDescent="0.2"/>
  <cols>
    <col min="1" max="16384" width="16.77734375" style="30"/>
  </cols>
  <sheetData>
    <row r="3" spans="2:3" x14ac:dyDescent="0.2">
      <c r="B3" s="469"/>
      <c r="C3" s="470" t="s">
        <v>590</v>
      </c>
    </row>
    <row r="4" spans="2:3" x14ac:dyDescent="0.2">
      <c r="B4" s="469"/>
      <c r="C4" s="471" t="s">
        <v>591</v>
      </c>
    </row>
    <row r="5" spans="2:3" x14ac:dyDescent="0.2">
      <c r="B5" s="469" t="s">
        <v>59</v>
      </c>
      <c r="C5" s="472">
        <v>651500</v>
      </c>
    </row>
    <row r="6" spans="2:3" x14ac:dyDescent="0.2">
      <c r="B6" s="469" t="s">
        <v>60</v>
      </c>
      <c r="C6" s="472">
        <v>545700</v>
      </c>
    </row>
    <row r="7" spans="2:3" x14ac:dyDescent="0.2">
      <c r="B7" s="469" t="s">
        <v>61</v>
      </c>
      <c r="C7" s="472">
        <v>547300</v>
      </c>
    </row>
    <row r="8" spans="2:3" x14ac:dyDescent="0.2">
      <c r="B8" s="469" t="s">
        <v>62</v>
      </c>
      <c r="C8" s="472">
        <v>620000</v>
      </c>
    </row>
    <row r="9" spans="2:3" x14ac:dyDescent="0.2">
      <c r="B9" s="469" t="s">
        <v>63</v>
      </c>
      <c r="C9" s="472">
        <v>591100</v>
      </c>
    </row>
    <row r="10" spans="2:3" x14ac:dyDescent="0.2">
      <c r="B10" s="469" t="s">
        <v>64</v>
      </c>
      <c r="C10" s="472">
        <v>693400</v>
      </c>
    </row>
    <row r="11" spans="2:3" x14ac:dyDescent="0.2">
      <c r="B11" s="469" t="s">
        <v>65</v>
      </c>
      <c r="C11" s="472">
        <v>772800</v>
      </c>
    </row>
    <row r="12" spans="2:3" x14ac:dyDescent="0.2">
      <c r="B12" s="469" t="s">
        <v>66</v>
      </c>
      <c r="C12" s="472">
        <v>619900</v>
      </c>
    </row>
    <row r="13" spans="2:3" x14ac:dyDescent="0.2">
      <c r="B13" s="469" t="s">
        <v>67</v>
      </c>
      <c r="C13" s="472">
        <v>738200</v>
      </c>
    </row>
    <row r="14" spans="2:3" x14ac:dyDescent="0.2">
      <c r="B14" s="469" t="s">
        <v>70</v>
      </c>
      <c r="C14" s="472">
        <v>551600</v>
      </c>
    </row>
    <row r="15" spans="2:3" x14ac:dyDescent="0.2">
      <c r="B15" s="469" t="s">
        <v>68</v>
      </c>
      <c r="C15" s="472">
        <v>587600</v>
      </c>
    </row>
    <row r="16" spans="2:3" x14ac:dyDescent="0.2">
      <c r="B16" s="469" t="s">
        <v>69</v>
      </c>
      <c r="C16" s="473">
        <v>655400</v>
      </c>
    </row>
    <row r="17" spans="2:3" ht="15.75" thickBot="1" x14ac:dyDescent="0.25">
      <c r="B17" s="469" t="s">
        <v>31</v>
      </c>
      <c r="C17" s="475">
        <f>SUM(C5:C16)</f>
        <v>7574500</v>
      </c>
    </row>
    <row r="18" spans="2:3" ht="15.75" thickTop="1"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F536-DF8E-4E6C-936D-D435A1EF1C5B}">
  <dimension ref="A5:N11"/>
  <sheetViews>
    <sheetView workbookViewId="0">
      <selection activeCell="A12" sqref="A12"/>
    </sheetView>
  </sheetViews>
  <sheetFormatPr defaultColWidth="14.77734375" defaultRowHeight="15" x14ac:dyDescent="0.2"/>
  <cols>
    <col min="1" max="1" width="19.77734375" style="76" customWidth="1"/>
    <col min="2" max="16384" width="14.77734375" style="76"/>
  </cols>
  <sheetData>
    <row r="5" spans="1:14" x14ac:dyDescent="0.2">
      <c r="B5" s="337">
        <v>44927</v>
      </c>
      <c r="C5" s="337">
        <v>44958</v>
      </c>
      <c r="D5" s="337">
        <v>44986</v>
      </c>
      <c r="E5" s="337">
        <v>45017</v>
      </c>
      <c r="F5" s="337">
        <v>45047</v>
      </c>
      <c r="G5" s="337">
        <v>45078</v>
      </c>
      <c r="H5" s="337">
        <v>45108</v>
      </c>
      <c r="I5" s="337">
        <v>45139</v>
      </c>
      <c r="J5" s="337">
        <v>45170</v>
      </c>
      <c r="K5" s="337">
        <v>45200</v>
      </c>
      <c r="L5" s="337">
        <v>45231</v>
      </c>
      <c r="M5" s="337">
        <v>45261</v>
      </c>
      <c r="N5" s="304" t="s">
        <v>50</v>
      </c>
    </row>
    <row r="6" spans="1:14" x14ac:dyDescent="0.2">
      <c r="A6" s="76" t="s">
        <v>377</v>
      </c>
      <c r="B6" s="76">
        <v>25072233</v>
      </c>
      <c r="C6" s="76">
        <v>29867400</v>
      </c>
      <c r="D6" s="76">
        <v>23447800</v>
      </c>
      <c r="E6" s="76">
        <v>21841800</v>
      </c>
      <c r="F6" s="76">
        <v>22480500</v>
      </c>
      <c r="G6" s="76">
        <v>25071033</v>
      </c>
      <c r="H6" s="76">
        <v>28473867</v>
      </c>
      <c r="I6" s="76">
        <v>22127522</v>
      </c>
      <c r="J6" s="76">
        <v>26018500</v>
      </c>
      <c r="K6" s="76">
        <v>21152222</v>
      </c>
      <c r="L6" s="76">
        <v>27351278</v>
      </c>
      <c r="M6" s="76">
        <v>25872000</v>
      </c>
      <c r="N6" s="76">
        <f>SUM(B6:M6)</f>
        <v>298776155</v>
      </c>
    </row>
    <row r="7" spans="1:14" x14ac:dyDescent="0.2">
      <c r="A7" s="76" t="s">
        <v>378</v>
      </c>
      <c r="B7" s="76">
        <v>-27192500</v>
      </c>
      <c r="C7" s="76">
        <v>-22259800</v>
      </c>
      <c r="D7" s="76">
        <v>-24437400</v>
      </c>
      <c r="E7" s="76">
        <v>-20437400</v>
      </c>
      <c r="F7" s="76">
        <v>-21859900</v>
      </c>
      <c r="G7" s="76">
        <v>-24774200</v>
      </c>
      <c r="H7" s="76">
        <v>-22003900</v>
      </c>
      <c r="I7" s="76">
        <v>-21472300</v>
      </c>
      <c r="J7" s="76">
        <v>-20434200</v>
      </c>
      <c r="K7" s="76">
        <v>-20468000</v>
      </c>
      <c r="L7" s="76">
        <v>-16969400</v>
      </c>
      <c r="M7" s="76">
        <v>-18922500</v>
      </c>
      <c r="N7" s="76">
        <f t="shared" ref="N7:N8" si="0">SUM(B7:M7)</f>
        <v>-261231500</v>
      </c>
    </row>
    <row r="8" spans="1:14" x14ac:dyDescent="0.2">
      <c r="A8" s="76" t="s">
        <v>379</v>
      </c>
      <c r="B8" s="76">
        <v>-6000</v>
      </c>
      <c r="C8" s="76">
        <v>-1000</v>
      </c>
      <c r="D8" s="76">
        <v>-4000</v>
      </c>
      <c r="E8" s="76">
        <v>-50000</v>
      </c>
      <c r="F8" s="76">
        <v>-10000</v>
      </c>
      <c r="G8" s="76">
        <v>-10000</v>
      </c>
      <c r="H8" s="76">
        <v>-60000</v>
      </c>
      <c r="I8" s="76">
        <v>-50000</v>
      </c>
      <c r="J8" s="76">
        <v>-75000</v>
      </c>
      <c r="K8" s="76">
        <v>-25000</v>
      </c>
      <c r="L8" s="76">
        <v>-500</v>
      </c>
      <c r="M8" s="76">
        <v>-5000</v>
      </c>
      <c r="N8" s="76">
        <f t="shared" si="0"/>
        <v>-296500</v>
      </c>
    </row>
    <row r="9" spans="1:14" ht="15.75" thickBot="1" x14ac:dyDescent="0.25">
      <c r="A9" s="76" t="s">
        <v>293</v>
      </c>
      <c r="B9" s="223">
        <f>SUM(B6:B8)</f>
        <v>-2126267</v>
      </c>
      <c r="C9" s="223">
        <f t="shared" ref="C9:N9" si="1">SUM(C6:C8)</f>
        <v>7606600</v>
      </c>
      <c r="D9" s="223">
        <f t="shared" si="1"/>
        <v>-993600</v>
      </c>
      <c r="E9" s="223">
        <f t="shared" si="1"/>
        <v>1354400</v>
      </c>
      <c r="F9" s="223">
        <f t="shared" si="1"/>
        <v>610600</v>
      </c>
      <c r="G9" s="223">
        <f t="shared" si="1"/>
        <v>286833</v>
      </c>
      <c r="H9" s="223">
        <f t="shared" si="1"/>
        <v>6409967</v>
      </c>
      <c r="I9" s="223">
        <f t="shared" si="1"/>
        <v>605222</v>
      </c>
      <c r="J9" s="223">
        <f t="shared" si="1"/>
        <v>5509300</v>
      </c>
      <c r="K9" s="223">
        <f t="shared" si="1"/>
        <v>659222</v>
      </c>
      <c r="L9" s="223">
        <f t="shared" si="1"/>
        <v>10381378</v>
      </c>
      <c r="M9" s="223">
        <f t="shared" si="1"/>
        <v>6944500</v>
      </c>
      <c r="N9" s="223">
        <f t="shared" si="1"/>
        <v>37248155</v>
      </c>
    </row>
    <row r="10" spans="1:14" ht="16.5" thickTop="1" thickBot="1" x14ac:dyDescent="0.25">
      <c r="A10" s="76" t="s">
        <v>380</v>
      </c>
      <c r="B10" s="338">
        <f>ROUND(B9/B6,5)</f>
        <v>-8.4809999999999997E-2</v>
      </c>
      <c r="C10" s="338">
        <f t="shared" ref="C10:N10" si="2">ROUND(C9/C6,5)</f>
        <v>0.25468000000000002</v>
      </c>
      <c r="D10" s="338">
        <f t="shared" si="2"/>
        <v>-4.2369999999999998E-2</v>
      </c>
      <c r="E10" s="338">
        <f t="shared" si="2"/>
        <v>6.2010000000000003E-2</v>
      </c>
      <c r="F10" s="338">
        <f t="shared" si="2"/>
        <v>2.716E-2</v>
      </c>
      <c r="G10" s="338">
        <f t="shared" si="2"/>
        <v>1.1440000000000001E-2</v>
      </c>
      <c r="H10" s="338">
        <f t="shared" si="2"/>
        <v>0.22511999999999999</v>
      </c>
      <c r="I10" s="338">
        <f t="shared" si="2"/>
        <v>2.7349999999999999E-2</v>
      </c>
      <c r="J10" s="338">
        <f t="shared" si="2"/>
        <v>0.21174999999999999</v>
      </c>
      <c r="K10" s="338">
        <f t="shared" si="2"/>
        <v>3.117E-2</v>
      </c>
      <c r="L10" s="338">
        <f t="shared" si="2"/>
        <v>0.37956000000000001</v>
      </c>
      <c r="M10" s="338">
        <f t="shared" si="2"/>
        <v>0.26841999999999999</v>
      </c>
      <c r="N10" s="338">
        <f t="shared" si="2"/>
        <v>0.12467</v>
      </c>
    </row>
    <row r="11" spans="1:14" ht="15.75" thickTop="1" x14ac:dyDescent="0.2"/>
  </sheetData>
  <pageMargins left="0.7" right="0.7" top="0.75" bottom="0.75" header="0.3" footer="0.3"/>
  <ignoredErrors>
    <ignoredError sqref="B9:M9"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11FF-1404-4785-B1B2-18C966E7D36A}">
  <dimension ref="F5:M38"/>
  <sheetViews>
    <sheetView topLeftCell="A16" workbookViewId="0">
      <selection activeCell="K38" sqref="K38"/>
    </sheetView>
  </sheetViews>
  <sheetFormatPr defaultColWidth="8.88671875" defaultRowHeight="15" x14ac:dyDescent="0.2"/>
  <cols>
    <col min="1" max="1" width="3.5546875" style="60" customWidth="1"/>
    <col min="2" max="5" width="2.77734375" style="60" customWidth="1"/>
    <col min="6" max="6" width="32.77734375" style="60" customWidth="1"/>
    <col min="7" max="7" width="14.77734375" style="60" customWidth="1"/>
    <col min="8" max="8" width="1.77734375" style="60" customWidth="1"/>
    <col min="9" max="9" width="14.77734375" style="60" customWidth="1"/>
    <col min="10" max="10" width="1.77734375" style="60" customWidth="1"/>
    <col min="11" max="11" width="14.77734375" style="496" customWidth="1"/>
    <col min="12" max="12" width="1.77734375" style="89" customWidth="1"/>
    <col min="13" max="13" width="14.77734375" style="60" customWidth="1"/>
    <col min="14" max="14" width="1.5546875" style="60" customWidth="1"/>
    <col min="15" max="243" width="9.6640625" style="60" customWidth="1"/>
    <col min="244" max="16384" width="8.88671875" style="60"/>
  </cols>
  <sheetData>
    <row r="5" spans="6:13" x14ac:dyDescent="0.2">
      <c r="I5" s="499"/>
      <c r="K5" s="499" t="s">
        <v>596</v>
      </c>
      <c r="M5" s="499" t="s">
        <v>596</v>
      </c>
    </row>
    <row r="6" spans="6:13" x14ac:dyDescent="0.2">
      <c r="I6" s="88" t="s">
        <v>594</v>
      </c>
      <c r="K6" s="88" t="s">
        <v>628</v>
      </c>
      <c r="M6" s="88" t="s">
        <v>47</v>
      </c>
    </row>
    <row r="7" spans="6:13" x14ac:dyDescent="0.2">
      <c r="F7" s="60" t="s">
        <v>602</v>
      </c>
      <c r="I7" s="60">
        <v>2969.06</v>
      </c>
      <c r="K7" s="60"/>
      <c r="M7" s="60">
        <f>SUM(I7,K7)</f>
        <v>2969.06</v>
      </c>
    </row>
    <row r="8" spans="6:13" x14ac:dyDescent="0.2">
      <c r="F8" s="60" t="s">
        <v>603</v>
      </c>
      <c r="I8" s="60">
        <v>10</v>
      </c>
      <c r="K8" s="60"/>
      <c r="M8" s="60">
        <f t="shared" ref="M8:M37" si="0">SUM(I8,K8)</f>
        <v>10</v>
      </c>
    </row>
    <row r="9" spans="6:13" x14ac:dyDescent="0.2">
      <c r="F9" s="60" t="s">
        <v>604</v>
      </c>
      <c r="I9" s="60">
        <v>464.98</v>
      </c>
      <c r="K9" s="60"/>
      <c r="M9" s="60">
        <f t="shared" si="0"/>
        <v>464.98</v>
      </c>
    </row>
    <row r="10" spans="6:13" x14ac:dyDescent="0.2">
      <c r="F10" s="60" t="s">
        <v>605</v>
      </c>
      <c r="I10" s="60">
        <v>30413.119999999999</v>
      </c>
      <c r="K10" s="60"/>
      <c r="M10" s="60">
        <f t="shared" si="0"/>
        <v>30413.119999999999</v>
      </c>
    </row>
    <row r="11" spans="6:13" x14ac:dyDescent="0.2">
      <c r="F11" s="60" t="s">
        <v>606</v>
      </c>
      <c r="I11" s="60">
        <v>1687.12</v>
      </c>
      <c r="K11" s="60"/>
      <c r="M11" s="60">
        <f t="shared" si="0"/>
        <v>1687.12</v>
      </c>
    </row>
    <row r="12" spans="6:13" x14ac:dyDescent="0.2">
      <c r="F12" s="60" t="s">
        <v>607</v>
      </c>
      <c r="I12" s="60">
        <v>23625.25</v>
      </c>
      <c r="K12" s="60"/>
      <c r="M12" s="60">
        <f t="shared" si="0"/>
        <v>23625.25</v>
      </c>
    </row>
    <row r="13" spans="6:13" x14ac:dyDescent="0.2">
      <c r="F13" s="60" t="s">
        <v>608</v>
      </c>
      <c r="I13" s="60">
        <v>4195</v>
      </c>
      <c r="K13" s="60"/>
      <c r="M13" s="60">
        <f t="shared" si="0"/>
        <v>4195</v>
      </c>
    </row>
    <row r="14" spans="6:13" x14ac:dyDescent="0.2">
      <c r="F14" s="60" t="s">
        <v>609</v>
      </c>
      <c r="I14" s="60">
        <v>583.9</v>
      </c>
      <c r="K14" s="60"/>
      <c r="M14" s="60">
        <f t="shared" si="0"/>
        <v>583.9</v>
      </c>
    </row>
    <row r="15" spans="6:13" x14ac:dyDescent="0.2">
      <c r="F15" s="60" t="s">
        <v>610</v>
      </c>
      <c r="I15" s="60">
        <v>14671.73</v>
      </c>
      <c r="K15" s="60"/>
      <c r="M15" s="60">
        <f t="shared" si="0"/>
        <v>14671.73</v>
      </c>
    </row>
    <row r="16" spans="6:13" x14ac:dyDescent="0.2">
      <c r="F16" s="60" t="s">
        <v>600</v>
      </c>
      <c r="I16" s="60">
        <v>37540.480000000003</v>
      </c>
      <c r="K16" s="60"/>
      <c r="M16" s="60">
        <f t="shared" si="0"/>
        <v>37540.480000000003</v>
      </c>
    </row>
    <row r="17" spans="6:13" x14ac:dyDescent="0.2">
      <c r="F17" s="60" t="s">
        <v>611</v>
      </c>
      <c r="I17" s="60">
        <v>82</v>
      </c>
      <c r="K17" s="60"/>
      <c r="M17" s="60">
        <f t="shared" si="0"/>
        <v>82</v>
      </c>
    </row>
    <row r="18" spans="6:13" x14ac:dyDescent="0.2">
      <c r="F18" s="60" t="s">
        <v>612</v>
      </c>
      <c r="I18" s="60">
        <v>743.28</v>
      </c>
      <c r="K18" s="60"/>
      <c r="M18" s="60">
        <f t="shared" si="0"/>
        <v>743.28</v>
      </c>
    </row>
    <row r="19" spans="6:13" x14ac:dyDescent="0.2">
      <c r="F19" s="60" t="s">
        <v>613</v>
      </c>
      <c r="I19" s="60">
        <v>8324.42</v>
      </c>
      <c r="K19" s="60"/>
      <c r="M19" s="60">
        <f t="shared" si="0"/>
        <v>8324.42</v>
      </c>
    </row>
    <row r="20" spans="6:13" x14ac:dyDescent="0.2">
      <c r="F20" s="60" t="s">
        <v>614</v>
      </c>
      <c r="I20" s="60">
        <v>531.66</v>
      </c>
      <c r="K20" s="60"/>
      <c r="M20" s="60">
        <f t="shared" si="0"/>
        <v>531.66</v>
      </c>
    </row>
    <row r="21" spans="6:13" x14ac:dyDescent="0.2">
      <c r="F21" s="60" t="s">
        <v>615</v>
      </c>
      <c r="I21" s="60">
        <v>-304.25</v>
      </c>
      <c r="K21" s="60"/>
      <c r="M21" s="60">
        <f t="shared" si="0"/>
        <v>-304.25</v>
      </c>
    </row>
    <row r="22" spans="6:13" x14ac:dyDescent="0.2">
      <c r="F22" s="60" t="s">
        <v>616</v>
      </c>
      <c r="I22" s="60">
        <v>21868.69</v>
      </c>
      <c r="K22" s="60"/>
      <c r="M22" s="60">
        <f t="shared" si="0"/>
        <v>21868.69</v>
      </c>
    </row>
    <row r="23" spans="6:13" x14ac:dyDescent="0.2">
      <c r="F23" s="60" t="s">
        <v>617</v>
      </c>
      <c r="I23" s="60">
        <v>890.16</v>
      </c>
      <c r="K23" s="60"/>
      <c r="M23" s="60">
        <f t="shared" si="0"/>
        <v>890.16</v>
      </c>
    </row>
    <row r="24" spans="6:13" x14ac:dyDescent="0.2">
      <c r="F24" s="60" t="s">
        <v>618</v>
      </c>
      <c r="I24" s="60">
        <v>4094.97</v>
      </c>
      <c r="K24" s="60"/>
      <c r="M24" s="60">
        <f t="shared" si="0"/>
        <v>4094.97</v>
      </c>
    </row>
    <row r="25" spans="6:13" x14ac:dyDescent="0.2">
      <c r="F25" s="60" t="s">
        <v>619</v>
      </c>
      <c r="I25" s="60">
        <v>2032.74</v>
      </c>
      <c r="K25" s="60"/>
      <c r="M25" s="60">
        <f t="shared" si="0"/>
        <v>2032.74</v>
      </c>
    </row>
    <row r="26" spans="6:13" x14ac:dyDescent="0.2">
      <c r="F26" s="60" t="s">
        <v>620</v>
      </c>
      <c r="I26" s="60">
        <v>3120.03</v>
      </c>
      <c r="K26" s="60"/>
      <c r="M26" s="60">
        <f t="shared" si="0"/>
        <v>3120.03</v>
      </c>
    </row>
    <row r="27" spans="6:13" x14ac:dyDescent="0.2">
      <c r="F27" s="60" t="s">
        <v>621</v>
      </c>
      <c r="I27" s="60">
        <v>2120</v>
      </c>
      <c r="K27" s="60"/>
      <c r="M27" s="60">
        <f t="shared" si="0"/>
        <v>2120</v>
      </c>
    </row>
    <row r="28" spans="6:13" x14ac:dyDescent="0.2">
      <c r="F28" s="60" t="s">
        <v>601</v>
      </c>
      <c r="I28" s="60">
        <v>2840</v>
      </c>
      <c r="K28" s="60"/>
      <c r="M28" s="60">
        <f t="shared" si="0"/>
        <v>2840</v>
      </c>
    </row>
    <row r="29" spans="6:13" x14ac:dyDescent="0.2">
      <c r="F29" s="60" t="s">
        <v>599</v>
      </c>
      <c r="I29" s="60">
        <v>20700.82</v>
      </c>
      <c r="K29" s="60">
        <v>-20700.82</v>
      </c>
      <c r="M29" s="60">
        <f t="shared" si="0"/>
        <v>0</v>
      </c>
    </row>
    <row r="30" spans="6:13" x14ac:dyDescent="0.2">
      <c r="F30" s="60" t="s">
        <v>622</v>
      </c>
      <c r="I30" s="60">
        <v>106205.56</v>
      </c>
      <c r="K30" s="60">
        <v>-106205.56</v>
      </c>
      <c r="M30" s="60">
        <f t="shared" si="0"/>
        <v>0</v>
      </c>
    </row>
    <row r="31" spans="6:13" x14ac:dyDescent="0.2">
      <c r="F31" s="60" t="s">
        <v>623</v>
      </c>
      <c r="I31" s="60">
        <v>837.4</v>
      </c>
      <c r="K31" s="60"/>
      <c r="M31" s="60">
        <f t="shared" si="0"/>
        <v>837.4</v>
      </c>
    </row>
    <row r="32" spans="6:13" x14ac:dyDescent="0.2">
      <c r="F32" s="60" t="s">
        <v>624</v>
      </c>
      <c r="I32" s="60">
        <v>515</v>
      </c>
      <c r="K32" s="60"/>
      <c r="M32" s="60">
        <f t="shared" si="0"/>
        <v>515</v>
      </c>
    </row>
    <row r="33" spans="6:13" x14ac:dyDescent="0.2">
      <c r="F33" s="60" t="s">
        <v>625</v>
      </c>
      <c r="I33" s="60">
        <v>1604.96</v>
      </c>
      <c r="K33" s="60"/>
      <c r="M33" s="60">
        <f t="shared" si="0"/>
        <v>1604.96</v>
      </c>
    </row>
    <row r="34" spans="6:13" x14ac:dyDescent="0.2">
      <c r="F34" s="60" t="s">
        <v>601</v>
      </c>
      <c r="I34" s="498">
        <v>1752</v>
      </c>
      <c r="K34" s="498"/>
      <c r="M34" s="498">
        <f t="shared" si="0"/>
        <v>1752</v>
      </c>
    </row>
    <row r="35" spans="6:13" x14ac:dyDescent="0.2">
      <c r="F35" s="60" t="s">
        <v>124</v>
      </c>
      <c r="I35" s="60">
        <f>SUM(I7:I34)</f>
        <v>294120.08</v>
      </c>
      <c r="K35" s="60">
        <f>SUM(K7:K34)</f>
        <v>-126906.38</v>
      </c>
      <c r="M35" s="60">
        <f>SUM(M7:M34)</f>
        <v>167213.69999999998</v>
      </c>
    </row>
    <row r="36" spans="6:13" x14ac:dyDescent="0.2">
      <c r="F36" s="60" t="s">
        <v>626</v>
      </c>
      <c r="I36" s="60">
        <v>-134553.66</v>
      </c>
      <c r="K36" s="60">
        <v>134553.66</v>
      </c>
      <c r="M36" s="60">
        <f t="shared" si="0"/>
        <v>0</v>
      </c>
    </row>
    <row r="37" spans="6:13" ht="15.75" thickBot="1" x14ac:dyDescent="0.25">
      <c r="F37" s="60" t="s">
        <v>627</v>
      </c>
      <c r="I37" s="497">
        <f>SUM(I35:I36)</f>
        <v>159566.42000000001</v>
      </c>
      <c r="K37" s="497">
        <f>SUM(K35:K36)</f>
        <v>7647.2799999999988</v>
      </c>
      <c r="M37" s="497">
        <f>SUM(M35:M36)</f>
        <v>167213.69999999998</v>
      </c>
    </row>
    <row r="38" spans="6:13" ht="15.75" thickTop="1"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2DF8E-9715-4652-854C-FDF770F931DB}">
  <dimension ref="A2:AB302"/>
  <sheetViews>
    <sheetView showGridLines="0" topLeftCell="A100" workbookViewId="0">
      <selection activeCell="C26" sqref="C26"/>
    </sheetView>
  </sheetViews>
  <sheetFormatPr defaultRowHeight="14.25" x14ac:dyDescent="0.2"/>
  <cols>
    <col min="1" max="1" width="7.33203125" style="20" customWidth="1"/>
    <col min="2" max="2" width="1.33203125" style="21" customWidth="1"/>
    <col min="3" max="3" width="41.77734375" style="21" customWidth="1"/>
    <col min="4" max="4" width="1.33203125" style="21" customWidth="1"/>
    <col min="5" max="5" width="12.77734375" style="247" customWidth="1"/>
    <col min="6" max="6" width="1.33203125" style="21" customWidth="1"/>
    <col min="7" max="7" width="13" style="22" customWidth="1"/>
    <col min="8" max="8" width="1.33203125" style="21" customWidth="1"/>
    <col min="9" max="9" width="13" style="22" customWidth="1"/>
    <col min="10" max="10" width="1.33203125" style="21" customWidth="1"/>
    <col min="11" max="11" width="11.44140625" style="22" customWidth="1"/>
    <col min="12" max="12" width="1.33203125" style="21" customWidth="1"/>
    <col min="13" max="13" width="13" style="22" customWidth="1"/>
    <col min="14" max="14" width="1.33203125" style="21" customWidth="1"/>
    <col min="15" max="15" width="7.77734375" style="243" customWidth="1"/>
    <col min="16" max="16" width="1.33203125" style="43" customWidth="1"/>
    <col min="17" max="17" width="7.77734375" style="243" customWidth="1"/>
    <col min="18" max="18" width="1.33203125" style="21" customWidth="1"/>
    <col min="19" max="19" width="11.44140625" style="22" customWidth="1"/>
    <col min="20" max="20" width="1.33203125" style="21" customWidth="1"/>
    <col min="21" max="21" width="11.44140625" style="22" customWidth="1"/>
    <col min="22" max="25" width="1.33203125" style="21" customWidth="1"/>
    <col min="26" max="26" width="8.88671875" style="23"/>
    <col min="27" max="27" width="1.33203125" style="21" customWidth="1"/>
    <col min="28" max="28" width="32.21875" style="21" customWidth="1"/>
    <col min="29" max="16384" width="8.88671875" style="21"/>
  </cols>
  <sheetData>
    <row r="2" spans="1:28" x14ac:dyDescent="0.2">
      <c r="B2" s="170"/>
      <c r="C2" s="171"/>
      <c r="D2" s="171"/>
      <c r="E2" s="334"/>
      <c r="F2" s="171"/>
      <c r="G2" s="172"/>
      <c r="H2" s="171"/>
      <c r="I2" s="172"/>
      <c r="J2" s="171"/>
      <c r="K2" s="172"/>
      <c r="L2" s="171"/>
      <c r="M2" s="172"/>
      <c r="N2" s="171"/>
      <c r="O2" s="249"/>
      <c r="P2" s="173"/>
      <c r="Q2" s="249"/>
      <c r="R2" s="171"/>
      <c r="S2" s="172"/>
      <c r="T2" s="171"/>
      <c r="U2" s="172"/>
      <c r="V2" s="174"/>
    </row>
    <row r="3" spans="1:28" ht="15" x14ac:dyDescent="0.2">
      <c r="B3" s="250"/>
      <c r="C3" s="429" t="s">
        <v>76</v>
      </c>
      <c r="D3" s="429"/>
      <c r="E3" s="429"/>
      <c r="F3" s="429"/>
      <c r="G3" s="429"/>
      <c r="H3" s="429"/>
      <c r="I3" s="429"/>
      <c r="J3" s="429"/>
      <c r="K3" s="429"/>
      <c r="L3" s="429"/>
      <c r="M3" s="429"/>
      <c r="N3" s="429"/>
      <c r="O3" s="429"/>
      <c r="P3" s="429"/>
      <c r="Q3" s="429"/>
      <c r="R3" s="429"/>
      <c r="S3" s="429"/>
      <c r="T3" s="429"/>
      <c r="U3" s="429"/>
      <c r="V3" s="430"/>
    </row>
    <row r="4" spans="1:28" ht="15" x14ac:dyDescent="0.2">
      <c r="B4" s="250"/>
      <c r="C4" s="429" t="s">
        <v>77</v>
      </c>
      <c r="D4" s="429"/>
      <c r="E4" s="429"/>
      <c r="F4" s="429"/>
      <c r="G4" s="429"/>
      <c r="H4" s="429"/>
      <c r="I4" s="429"/>
      <c r="J4" s="429"/>
      <c r="K4" s="429"/>
      <c r="L4" s="429"/>
      <c r="M4" s="429"/>
      <c r="N4" s="429"/>
      <c r="O4" s="429"/>
      <c r="P4" s="429"/>
      <c r="Q4" s="429"/>
      <c r="R4" s="429"/>
      <c r="S4" s="429"/>
      <c r="T4" s="429"/>
      <c r="U4" s="429"/>
      <c r="V4" s="430"/>
    </row>
    <row r="5" spans="1:28" ht="15" x14ac:dyDescent="0.2">
      <c r="B5" s="157"/>
      <c r="C5" s="429" t="str">
        <f>'SAO - DSC'!F1</f>
        <v>Western Rockcastle Association</v>
      </c>
      <c r="D5" s="429"/>
      <c r="E5" s="429"/>
      <c r="F5" s="429"/>
      <c r="G5" s="429"/>
      <c r="H5" s="429"/>
      <c r="I5" s="429"/>
      <c r="J5" s="429"/>
      <c r="K5" s="429"/>
      <c r="L5" s="429"/>
      <c r="M5" s="429"/>
      <c r="N5" s="429"/>
      <c r="O5" s="429"/>
      <c r="P5" s="429"/>
      <c r="Q5" s="429"/>
      <c r="R5" s="429"/>
      <c r="S5" s="429"/>
      <c r="T5" s="429"/>
      <c r="U5" s="429"/>
      <c r="V5" s="430"/>
    </row>
    <row r="6" spans="1:28" x14ac:dyDescent="0.2">
      <c r="B6" s="157"/>
      <c r="V6" s="175"/>
    </row>
    <row r="7" spans="1:28" x14ac:dyDescent="0.2">
      <c r="B7" s="157"/>
      <c r="E7" s="247" t="s">
        <v>344</v>
      </c>
      <c r="G7" s="152" t="s">
        <v>83</v>
      </c>
      <c r="I7" s="152" t="s">
        <v>84</v>
      </c>
      <c r="K7" s="24">
        <v>2022</v>
      </c>
      <c r="M7" s="152" t="s">
        <v>84</v>
      </c>
      <c r="O7" s="243" t="s">
        <v>155</v>
      </c>
      <c r="Q7" s="243" t="s">
        <v>283</v>
      </c>
      <c r="S7" s="24" t="s">
        <v>85</v>
      </c>
      <c r="U7" s="24" t="s">
        <v>85</v>
      </c>
      <c r="V7" s="175"/>
    </row>
    <row r="8" spans="1:28" x14ac:dyDescent="0.2">
      <c r="B8" s="157"/>
      <c r="C8" s="25" t="s">
        <v>86</v>
      </c>
      <c r="E8" s="27" t="s">
        <v>221</v>
      </c>
      <c r="G8" s="26" t="s">
        <v>87</v>
      </c>
      <c r="I8" s="27">
        <v>44562</v>
      </c>
      <c r="K8" s="26" t="s">
        <v>88</v>
      </c>
      <c r="M8" s="27">
        <v>44926</v>
      </c>
      <c r="O8" s="244" t="s">
        <v>156</v>
      </c>
      <c r="Q8" s="244" t="s">
        <v>85</v>
      </c>
      <c r="S8" s="28" t="s">
        <v>89</v>
      </c>
      <c r="U8" s="26" t="s">
        <v>90</v>
      </c>
      <c r="V8" s="175"/>
    </row>
    <row r="9" spans="1:28" x14ac:dyDescent="0.2">
      <c r="B9" s="157"/>
      <c r="C9" s="248" t="s">
        <v>345</v>
      </c>
      <c r="E9" s="335"/>
      <c r="G9" s="152"/>
      <c r="I9" s="247"/>
      <c r="K9" s="152"/>
      <c r="M9" s="247"/>
      <c r="S9" s="24"/>
      <c r="U9" s="152"/>
      <c r="V9" s="175"/>
    </row>
    <row r="10" spans="1:28" x14ac:dyDescent="0.2">
      <c r="B10" s="157"/>
      <c r="C10" s="252" t="s">
        <v>327</v>
      </c>
      <c r="E10" s="247">
        <v>39630</v>
      </c>
      <c r="G10" s="29">
        <v>9800</v>
      </c>
      <c r="I10" s="29">
        <v>9800</v>
      </c>
      <c r="K10" s="29">
        <f>IF($I10=$G10,0,IF(ROUND($G10/O10,0)+$I10&gt;=$G10,ROUND($G10-$I10,0),ROUND($G10/O10,0)))</f>
        <v>0</v>
      </c>
      <c r="M10" s="29">
        <f>SUM(I10,K10)</f>
        <v>9800</v>
      </c>
      <c r="O10" s="243">
        <v>10</v>
      </c>
      <c r="S10" s="251">
        <f>IF($I10=$G10,0,IF(ROUND($G10/Q10,2)+$I10&gt;=$G10,ROUND($G10-$I10,2),ROUND($G10/Q10,2)))</f>
        <v>0</v>
      </c>
      <c r="U10" s="251">
        <f>ROUND(S10-K10,0)</f>
        <v>0</v>
      </c>
      <c r="V10" s="175"/>
      <c r="Z10" s="23">
        <v>304</v>
      </c>
      <c r="AB10" s="21" t="s">
        <v>92</v>
      </c>
    </row>
    <row r="11" spans="1:28" ht="15" x14ac:dyDescent="0.2">
      <c r="B11" s="157"/>
      <c r="C11" s="252" t="s">
        <v>328</v>
      </c>
      <c r="E11" s="247">
        <v>39630</v>
      </c>
      <c r="G11" s="251">
        <v>7500</v>
      </c>
      <c r="I11" s="251">
        <v>7250</v>
      </c>
      <c r="K11" s="251">
        <f t="shared" ref="K11:K28" si="0">IF($I11=$G11,0,IF(ROUND($G11/O11,0)+$I11&gt;=$G11,ROUND($G11-$I11,0),ROUND($G11/O11,0)))</f>
        <v>250</v>
      </c>
      <c r="M11" s="251">
        <f t="shared" ref="M11:M28" si="1">SUM(I11,K11)</f>
        <v>7500</v>
      </c>
      <c r="O11" s="243">
        <v>15</v>
      </c>
      <c r="Q11" s="235">
        <v>37.5</v>
      </c>
      <c r="S11" s="251">
        <f t="shared" ref="S11:S28" si="2">IF($I11=$G11,0,IF(ROUND($G11/Q11,2)+$I11&gt;=$G11,ROUND($G11-$I11,2),ROUND($G11/Q11,2)))</f>
        <v>200</v>
      </c>
      <c r="U11" s="251">
        <f t="shared" ref="U11:U28" si="3">ROUND(S11-K11,0)</f>
        <v>-50</v>
      </c>
      <c r="V11" s="175"/>
    </row>
    <row r="12" spans="1:28" ht="15" x14ac:dyDescent="0.2">
      <c r="B12" s="157"/>
      <c r="C12" s="252" t="s">
        <v>329</v>
      </c>
      <c r="E12" s="247">
        <v>31229</v>
      </c>
      <c r="G12" s="251">
        <v>2723</v>
      </c>
      <c r="I12" s="251">
        <v>2723</v>
      </c>
      <c r="K12" s="251">
        <f>IF($I12=$G12,0,IF(ROUND($G12/O12,0)+$I12&gt;=$G12,ROUND($G12-$I12,0),ROUND($G12/O12,0)))</f>
        <v>0</v>
      </c>
      <c r="M12" s="251">
        <f t="shared" si="1"/>
        <v>2723</v>
      </c>
      <c r="O12" s="243">
        <v>20</v>
      </c>
      <c r="Q12" s="235">
        <v>37.5</v>
      </c>
      <c r="S12" s="251">
        <f t="shared" si="2"/>
        <v>0</v>
      </c>
      <c r="U12" s="251">
        <f t="shared" si="3"/>
        <v>0</v>
      </c>
      <c r="V12" s="175"/>
    </row>
    <row r="13" spans="1:28" ht="15" x14ac:dyDescent="0.2">
      <c r="A13" s="151"/>
      <c r="B13" s="157"/>
      <c r="C13" s="252" t="s">
        <v>329</v>
      </c>
      <c r="E13" s="247">
        <v>31959</v>
      </c>
      <c r="G13" s="251">
        <v>10737</v>
      </c>
      <c r="I13" s="251">
        <v>10737</v>
      </c>
      <c r="K13" s="251">
        <f t="shared" si="0"/>
        <v>0</v>
      </c>
      <c r="M13" s="251">
        <f t="shared" si="1"/>
        <v>10737</v>
      </c>
      <c r="O13" s="243">
        <v>20</v>
      </c>
      <c r="Q13" s="235">
        <v>37.5</v>
      </c>
      <c r="S13" s="251">
        <f t="shared" si="2"/>
        <v>0</v>
      </c>
      <c r="U13" s="251">
        <f t="shared" si="3"/>
        <v>0</v>
      </c>
      <c r="V13" s="175"/>
    </row>
    <row r="14" spans="1:28" ht="15" x14ac:dyDescent="0.2">
      <c r="A14" s="151"/>
      <c r="B14" s="157"/>
      <c r="C14" s="252" t="s">
        <v>330</v>
      </c>
      <c r="E14" s="247">
        <v>36220</v>
      </c>
      <c r="G14" s="251">
        <v>936585</v>
      </c>
      <c r="I14" s="251">
        <v>558051</v>
      </c>
      <c r="K14" s="251">
        <f t="shared" si="0"/>
        <v>23415</v>
      </c>
      <c r="M14" s="251">
        <f t="shared" si="1"/>
        <v>581466</v>
      </c>
      <c r="O14" s="243">
        <v>40</v>
      </c>
      <c r="Q14" s="235">
        <v>37.5</v>
      </c>
      <c r="S14" s="251">
        <f t="shared" si="2"/>
        <v>24975.599999999999</v>
      </c>
      <c r="U14" s="251">
        <f t="shared" si="3"/>
        <v>1561</v>
      </c>
      <c r="V14" s="175"/>
    </row>
    <row r="15" spans="1:28" ht="15" x14ac:dyDescent="0.2">
      <c r="A15" s="151"/>
      <c r="B15" s="157"/>
      <c r="C15" s="252" t="s">
        <v>331</v>
      </c>
      <c r="E15" s="247">
        <v>36708</v>
      </c>
      <c r="G15" s="251">
        <v>113150</v>
      </c>
      <c r="I15" s="251">
        <v>50918</v>
      </c>
      <c r="K15" s="251">
        <f>IF($I15=$G15,0,IF(ROUND($G15/O15,0)+$I15&gt;=$G15,ROUND($G15-$I15,0),ROUND($G15/O15,0)))-1</f>
        <v>2262</v>
      </c>
      <c r="M15" s="251">
        <f t="shared" si="1"/>
        <v>53180</v>
      </c>
      <c r="O15" s="243">
        <v>50</v>
      </c>
      <c r="Q15" s="235">
        <v>37.5</v>
      </c>
      <c r="S15" s="251">
        <f t="shared" si="2"/>
        <v>3017.33</v>
      </c>
      <c r="U15" s="251">
        <f t="shared" si="3"/>
        <v>755</v>
      </c>
      <c r="V15" s="175"/>
    </row>
    <row r="16" spans="1:28" ht="15" x14ac:dyDescent="0.2">
      <c r="A16" s="151"/>
      <c r="B16" s="157"/>
      <c r="C16" s="252" t="s">
        <v>332</v>
      </c>
      <c r="E16" s="247">
        <v>36861</v>
      </c>
      <c r="G16" s="251">
        <v>3825</v>
      </c>
      <c r="I16" s="251">
        <v>2161</v>
      </c>
      <c r="K16" s="251">
        <f>IF($I16=$G16,0,IF(ROUND($G16/O16,0)+$I16&gt;=$G16,ROUND($G16-$I16,0),ROUND($G16/O16,0)))+1</f>
        <v>99</v>
      </c>
      <c r="M16" s="251">
        <f t="shared" si="1"/>
        <v>2260</v>
      </c>
      <c r="O16" s="243">
        <v>39</v>
      </c>
      <c r="Q16" s="235">
        <v>37.5</v>
      </c>
      <c r="S16" s="251">
        <f t="shared" si="2"/>
        <v>102</v>
      </c>
      <c r="U16" s="251">
        <f t="shared" si="3"/>
        <v>3</v>
      </c>
      <c r="V16" s="175"/>
    </row>
    <row r="17" spans="1:22" ht="15" x14ac:dyDescent="0.2">
      <c r="A17" s="151"/>
      <c r="B17" s="157"/>
      <c r="C17" s="252" t="s">
        <v>333</v>
      </c>
      <c r="E17" s="247">
        <v>36892</v>
      </c>
      <c r="G17" s="251">
        <v>350000</v>
      </c>
      <c r="I17" s="251">
        <v>197059</v>
      </c>
      <c r="K17" s="251">
        <f>IF($I17=$G17,0,IF(ROUND($G17/O17,0)+$I17&gt;=$G17,ROUND($G17-$I17,0),ROUND($G17/O17,0)))+1</f>
        <v>8975</v>
      </c>
      <c r="M17" s="251">
        <f t="shared" si="1"/>
        <v>206034</v>
      </c>
      <c r="O17" s="243">
        <v>39</v>
      </c>
      <c r="Q17" s="235">
        <v>37.5</v>
      </c>
      <c r="S17" s="251">
        <f t="shared" si="2"/>
        <v>9333.33</v>
      </c>
      <c r="U17" s="251">
        <f t="shared" si="3"/>
        <v>358</v>
      </c>
      <c r="V17" s="175"/>
    </row>
    <row r="18" spans="1:22" ht="15" x14ac:dyDescent="0.2">
      <c r="A18" s="151"/>
      <c r="B18" s="157"/>
      <c r="C18" s="252" t="s">
        <v>334</v>
      </c>
      <c r="E18" s="247">
        <v>36708</v>
      </c>
      <c r="G18" s="251">
        <v>3100</v>
      </c>
      <c r="I18" s="251">
        <v>3100</v>
      </c>
      <c r="K18" s="251">
        <f t="shared" si="0"/>
        <v>0</v>
      </c>
      <c r="M18" s="251">
        <f t="shared" si="1"/>
        <v>3100</v>
      </c>
      <c r="O18" s="243">
        <v>15</v>
      </c>
      <c r="Q18" s="235">
        <v>37.5</v>
      </c>
      <c r="S18" s="251">
        <f t="shared" si="2"/>
        <v>0</v>
      </c>
      <c r="U18" s="251">
        <f t="shared" si="3"/>
        <v>0</v>
      </c>
      <c r="V18" s="175"/>
    </row>
    <row r="19" spans="1:22" ht="15" x14ac:dyDescent="0.2">
      <c r="A19" s="151"/>
      <c r="B19" s="157"/>
      <c r="C19" s="252" t="s">
        <v>335</v>
      </c>
      <c r="E19" s="247">
        <v>39839</v>
      </c>
      <c r="G19" s="251">
        <v>237750</v>
      </c>
      <c r="I19" s="251">
        <v>85194</v>
      </c>
      <c r="K19" s="251">
        <f>IF($I19=$G19,0,IF(ROUND($G19/O19,0)+$I19&gt;=$G19,ROUND($G19-$I19,0),ROUND($G19/O19,0)))+1</f>
        <v>6097</v>
      </c>
      <c r="M19" s="251">
        <f t="shared" si="1"/>
        <v>91291</v>
      </c>
      <c r="O19" s="243">
        <v>39</v>
      </c>
      <c r="Q19" s="235">
        <v>37.5</v>
      </c>
      <c r="S19" s="251">
        <f t="shared" si="2"/>
        <v>6340</v>
      </c>
      <c r="U19" s="251">
        <f t="shared" si="3"/>
        <v>243</v>
      </c>
      <c r="V19" s="175"/>
    </row>
    <row r="20" spans="1:22" ht="15" x14ac:dyDescent="0.2">
      <c r="A20" s="151"/>
      <c r="B20" s="157"/>
      <c r="C20" s="252" t="s">
        <v>336</v>
      </c>
      <c r="E20" s="247">
        <v>40675</v>
      </c>
      <c r="G20" s="251">
        <v>8492</v>
      </c>
      <c r="I20" s="251">
        <v>8492</v>
      </c>
      <c r="K20" s="251">
        <f t="shared" si="0"/>
        <v>0</v>
      </c>
      <c r="M20" s="251">
        <f t="shared" si="1"/>
        <v>8492</v>
      </c>
      <c r="O20" s="243">
        <v>10</v>
      </c>
      <c r="Q20" s="235">
        <v>37.5</v>
      </c>
      <c r="S20" s="251">
        <f t="shared" si="2"/>
        <v>0</v>
      </c>
      <c r="U20" s="251">
        <f t="shared" si="3"/>
        <v>0</v>
      </c>
      <c r="V20" s="175"/>
    </row>
    <row r="21" spans="1:22" ht="15" x14ac:dyDescent="0.2">
      <c r="A21" s="151"/>
      <c r="B21" s="157"/>
      <c r="C21" s="252" t="s">
        <v>337</v>
      </c>
      <c r="E21" s="247">
        <v>41967</v>
      </c>
      <c r="G21" s="251">
        <v>29436</v>
      </c>
      <c r="I21" s="251">
        <v>15863</v>
      </c>
      <c r="K21" s="251">
        <f t="shared" si="0"/>
        <v>1962</v>
      </c>
      <c r="M21" s="251">
        <f t="shared" si="1"/>
        <v>17825</v>
      </c>
      <c r="O21" s="243">
        <v>15</v>
      </c>
      <c r="Q21" s="235">
        <v>37.5</v>
      </c>
      <c r="S21" s="251">
        <f t="shared" si="2"/>
        <v>784.96</v>
      </c>
      <c r="U21" s="251">
        <f t="shared" si="3"/>
        <v>-1177</v>
      </c>
      <c r="V21" s="175"/>
    </row>
    <row r="22" spans="1:22" ht="15" x14ac:dyDescent="0.2">
      <c r="A22" s="151"/>
      <c r="B22" s="157"/>
      <c r="C22" s="252" t="s">
        <v>338</v>
      </c>
      <c r="E22" s="247">
        <v>42186</v>
      </c>
      <c r="G22" s="251">
        <v>16550</v>
      </c>
      <c r="I22" s="251">
        <v>8183</v>
      </c>
      <c r="K22" s="251">
        <f>IF($I22=$G22,0,IF(ROUND($G22/O22,0)+$I22&gt;=$G22,ROUND($G22-$I22,0),ROUND($G22/O22,0)))</f>
        <v>1103</v>
      </c>
      <c r="M22" s="251">
        <f t="shared" si="1"/>
        <v>9286</v>
      </c>
      <c r="O22" s="243">
        <v>15</v>
      </c>
      <c r="Q22" s="235">
        <v>37.5</v>
      </c>
      <c r="S22" s="251">
        <f t="shared" si="2"/>
        <v>441.33</v>
      </c>
      <c r="U22" s="251">
        <f t="shared" si="3"/>
        <v>-662</v>
      </c>
      <c r="V22" s="175"/>
    </row>
    <row r="23" spans="1:22" ht="15" x14ac:dyDescent="0.2">
      <c r="A23" s="151"/>
      <c r="B23" s="157"/>
      <c r="C23" s="252" t="s">
        <v>339</v>
      </c>
      <c r="E23" s="247">
        <v>42208</v>
      </c>
      <c r="G23" s="251">
        <v>10800</v>
      </c>
      <c r="I23" s="251">
        <v>5340</v>
      </c>
      <c r="K23" s="251">
        <f t="shared" si="0"/>
        <v>720</v>
      </c>
      <c r="M23" s="251">
        <f t="shared" si="1"/>
        <v>6060</v>
      </c>
      <c r="O23" s="243">
        <v>15</v>
      </c>
      <c r="Q23" s="235">
        <v>37.5</v>
      </c>
      <c r="S23" s="251">
        <f t="shared" si="2"/>
        <v>288</v>
      </c>
      <c r="U23" s="251">
        <f t="shared" si="3"/>
        <v>-432</v>
      </c>
      <c r="V23" s="175"/>
    </row>
    <row r="24" spans="1:22" ht="15" x14ac:dyDescent="0.2">
      <c r="A24" s="151"/>
      <c r="B24" s="157"/>
      <c r="C24" s="252" t="s">
        <v>340</v>
      </c>
      <c r="E24" s="247">
        <v>42341</v>
      </c>
      <c r="G24" s="251">
        <v>3800</v>
      </c>
      <c r="I24" s="251">
        <v>3800</v>
      </c>
      <c r="K24" s="251">
        <f t="shared" si="0"/>
        <v>0</v>
      </c>
      <c r="M24" s="251">
        <f t="shared" si="1"/>
        <v>3800</v>
      </c>
      <c r="O24" s="243">
        <v>7</v>
      </c>
      <c r="Q24" s="235">
        <v>37.5</v>
      </c>
      <c r="S24" s="251">
        <f t="shared" si="2"/>
        <v>0</v>
      </c>
      <c r="U24" s="251">
        <f t="shared" si="3"/>
        <v>0</v>
      </c>
      <c r="V24" s="175"/>
    </row>
    <row r="25" spans="1:22" ht="15" x14ac:dyDescent="0.2">
      <c r="A25" s="151"/>
      <c r="B25" s="157"/>
      <c r="C25" s="252" t="s">
        <v>341</v>
      </c>
      <c r="E25" s="247">
        <v>43214</v>
      </c>
      <c r="G25" s="251">
        <v>1111</v>
      </c>
      <c r="I25" s="251">
        <v>471</v>
      </c>
      <c r="K25" s="251">
        <f t="shared" si="0"/>
        <v>101</v>
      </c>
      <c r="M25" s="251">
        <f t="shared" si="1"/>
        <v>572</v>
      </c>
      <c r="O25" s="243">
        <v>11</v>
      </c>
      <c r="Q25" s="235">
        <v>37.5</v>
      </c>
      <c r="S25" s="251">
        <f t="shared" si="2"/>
        <v>29.63</v>
      </c>
      <c r="U25" s="251">
        <f t="shared" si="3"/>
        <v>-71</v>
      </c>
      <c r="V25" s="175"/>
    </row>
    <row r="26" spans="1:22" ht="15" x14ac:dyDescent="0.2">
      <c r="A26" s="151"/>
      <c r="B26" s="157"/>
      <c r="C26" s="252" t="s">
        <v>342</v>
      </c>
      <c r="E26" s="247">
        <v>43109</v>
      </c>
      <c r="G26" s="251">
        <v>1725</v>
      </c>
      <c r="I26" s="251">
        <v>575</v>
      </c>
      <c r="K26" s="251">
        <f t="shared" si="0"/>
        <v>115</v>
      </c>
      <c r="M26" s="251">
        <f t="shared" si="1"/>
        <v>690</v>
      </c>
      <c r="O26" s="243">
        <v>15</v>
      </c>
      <c r="Q26" s="235">
        <v>37.5</v>
      </c>
      <c r="S26" s="251">
        <f t="shared" si="2"/>
        <v>46</v>
      </c>
      <c r="U26" s="251">
        <f t="shared" si="3"/>
        <v>-69</v>
      </c>
      <c r="V26" s="175"/>
    </row>
    <row r="27" spans="1:22" ht="15" x14ac:dyDescent="0.2">
      <c r="A27" s="151"/>
      <c r="B27" s="157"/>
      <c r="C27" s="252" t="s">
        <v>338</v>
      </c>
      <c r="E27" s="247">
        <v>43808</v>
      </c>
      <c r="G27" s="251">
        <v>3500</v>
      </c>
      <c r="I27" s="251">
        <v>719</v>
      </c>
      <c r="K27" s="251">
        <f>IF($I27=$G27,0,IF(ROUND($G27/O27,0)+$I27&gt;=$G27,ROUND($G27-$I27,0),ROUND($G27/O27,0)))+1</f>
        <v>234</v>
      </c>
      <c r="M27" s="251">
        <f t="shared" si="1"/>
        <v>953</v>
      </c>
      <c r="O27" s="243">
        <v>15</v>
      </c>
      <c r="Q27" s="235">
        <v>37.5</v>
      </c>
      <c r="S27" s="251">
        <f t="shared" si="2"/>
        <v>93.33</v>
      </c>
      <c r="U27" s="251">
        <f t="shared" si="3"/>
        <v>-141</v>
      </c>
      <c r="V27" s="175"/>
    </row>
    <row r="28" spans="1:22" ht="15" x14ac:dyDescent="0.2">
      <c r="A28" s="151"/>
      <c r="B28" s="157"/>
      <c r="C28" s="252" t="s">
        <v>343</v>
      </c>
      <c r="E28" s="247">
        <v>43594</v>
      </c>
      <c r="G28" s="251">
        <v>2540</v>
      </c>
      <c r="I28" s="251">
        <v>1330</v>
      </c>
      <c r="K28" s="251">
        <f t="shared" si="0"/>
        <v>363</v>
      </c>
      <c r="M28" s="251">
        <f t="shared" si="1"/>
        <v>1693</v>
      </c>
      <c r="O28" s="243">
        <v>7</v>
      </c>
      <c r="Q28" s="235">
        <v>37.5</v>
      </c>
      <c r="S28" s="251">
        <f t="shared" si="2"/>
        <v>67.73</v>
      </c>
      <c r="U28" s="251">
        <f t="shared" si="3"/>
        <v>-295</v>
      </c>
      <c r="V28" s="175"/>
    </row>
    <row r="29" spans="1:22" ht="15" x14ac:dyDescent="0.2">
      <c r="A29" s="151"/>
      <c r="B29" s="157"/>
      <c r="C29" s="336" t="s">
        <v>335</v>
      </c>
      <c r="G29" s="343">
        <f>SUM(G10:G28)</f>
        <v>1753124</v>
      </c>
      <c r="I29" s="343">
        <f>SUM(I10:I28)</f>
        <v>971766</v>
      </c>
      <c r="K29" s="343">
        <f>SUM(K10:K28)</f>
        <v>45696</v>
      </c>
      <c r="M29" s="343">
        <f>SUM(M10:M28)</f>
        <v>1017462</v>
      </c>
      <c r="N29" s="29"/>
      <c r="P29" s="253"/>
      <c r="Q29" s="235"/>
      <c r="R29" s="29"/>
      <c r="S29" s="246">
        <f>SUM(S10:S28)</f>
        <v>45719.240000000005</v>
      </c>
      <c r="T29" s="29"/>
      <c r="U29" s="246">
        <f>SUM(U10:U28)</f>
        <v>23</v>
      </c>
      <c r="V29" s="154"/>
    </row>
    <row r="30" spans="1:22" x14ac:dyDescent="0.2">
      <c r="A30" s="151"/>
      <c r="B30" s="157"/>
      <c r="I30" s="29"/>
      <c r="K30" s="29"/>
      <c r="M30" s="29"/>
      <c r="S30" s="29"/>
      <c r="U30" s="29"/>
      <c r="V30" s="175"/>
    </row>
    <row r="31" spans="1:22" x14ac:dyDescent="0.2">
      <c r="A31" s="151"/>
      <c r="B31" s="157"/>
      <c r="C31" s="254" t="s">
        <v>347</v>
      </c>
      <c r="E31" s="335"/>
      <c r="I31" s="29"/>
      <c r="K31" s="29"/>
      <c r="M31" s="29"/>
      <c r="S31" s="29"/>
      <c r="U31" s="29"/>
      <c r="V31" s="175"/>
    </row>
    <row r="32" spans="1:22" x14ac:dyDescent="0.2">
      <c r="A32" s="151"/>
      <c r="B32" s="157"/>
      <c r="C32" s="252" t="s">
        <v>346</v>
      </c>
      <c r="E32" s="247">
        <v>32690</v>
      </c>
      <c r="G32" s="251">
        <v>3930</v>
      </c>
      <c r="I32" s="251">
        <v>3930</v>
      </c>
      <c r="K32" s="251">
        <f t="shared" ref="K32:K70" si="4">IF($I32=$G32,0,IF(ROUND($G32/O32,0)+$I32&gt;=$G32,ROUND($G32-$I32,0),ROUND($G32/O32,0)))</f>
        <v>0</v>
      </c>
      <c r="M32" s="251">
        <f t="shared" ref="M32:M72" si="5">SUM(I32,K32)</f>
        <v>3930</v>
      </c>
      <c r="O32" s="243">
        <v>10</v>
      </c>
      <c r="Q32" s="243">
        <v>17.5</v>
      </c>
      <c r="S32" s="251">
        <f t="shared" ref="S32:S72" si="6">IF($I32=$G32,0,IF(ROUND($G32/Q32,2)+$I32&gt;=$G32,ROUND($G32-$I32,2),ROUND($G32/Q32,2)))</f>
        <v>0</v>
      </c>
      <c r="U32" s="251">
        <f t="shared" ref="U32:U90" si="7">ROUND(S32-K32,0)</f>
        <v>0</v>
      </c>
      <c r="V32" s="175"/>
    </row>
    <row r="33" spans="1:22" x14ac:dyDescent="0.2">
      <c r="A33" s="151"/>
      <c r="B33" s="157"/>
      <c r="C33" s="252" t="s">
        <v>346</v>
      </c>
      <c r="E33" s="247">
        <v>33420</v>
      </c>
      <c r="G33" s="251">
        <v>7303</v>
      </c>
      <c r="I33" s="251">
        <v>7303</v>
      </c>
      <c r="K33" s="251">
        <f t="shared" si="4"/>
        <v>0</v>
      </c>
      <c r="M33" s="251">
        <f t="shared" si="5"/>
        <v>7303</v>
      </c>
      <c r="O33" s="243">
        <v>10</v>
      </c>
      <c r="Q33" s="243">
        <v>17.5</v>
      </c>
      <c r="S33" s="251">
        <f t="shared" si="6"/>
        <v>0</v>
      </c>
      <c r="U33" s="251">
        <f t="shared" si="7"/>
        <v>0</v>
      </c>
      <c r="V33" s="175"/>
    </row>
    <row r="34" spans="1:22" x14ac:dyDescent="0.2">
      <c r="A34" s="151"/>
      <c r="B34" s="157"/>
      <c r="C34" s="252" t="s">
        <v>348</v>
      </c>
      <c r="E34" s="247">
        <v>435431</v>
      </c>
      <c r="G34" s="251">
        <v>89</v>
      </c>
      <c r="I34" s="251">
        <v>89</v>
      </c>
      <c r="K34" s="251">
        <f t="shared" si="4"/>
        <v>0</v>
      </c>
      <c r="M34" s="251">
        <f t="shared" si="5"/>
        <v>89</v>
      </c>
      <c r="O34" s="243">
        <v>7</v>
      </c>
      <c r="Q34" s="243">
        <v>17.5</v>
      </c>
      <c r="S34" s="251">
        <f t="shared" si="6"/>
        <v>0</v>
      </c>
      <c r="U34" s="251">
        <f t="shared" si="7"/>
        <v>0</v>
      </c>
      <c r="V34" s="175"/>
    </row>
    <row r="35" spans="1:22" x14ac:dyDescent="0.2">
      <c r="A35" s="151"/>
      <c r="B35" s="157"/>
      <c r="C35" s="252" t="s">
        <v>349</v>
      </c>
      <c r="E35" s="247">
        <v>33724</v>
      </c>
      <c r="G35" s="251">
        <v>320</v>
      </c>
      <c r="I35" s="251">
        <v>320</v>
      </c>
      <c r="K35" s="251">
        <f t="shared" si="4"/>
        <v>0</v>
      </c>
      <c r="M35" s="251">
        <f t="shared" si="5"/>
        <v>320</v>
      </c>
      <c r="O35" s="243">
        <v>7</v>
      </c>
      <c r="Q35" s="243">
        <v>17.5</v>
      </c>
      <c r="S35" s="251">
        <f t="shared" si="6"/>
        <v>0</v>
      </c>
      <c r="U35" s="251">
        <f t="shared" si="7"/>
        <v>0</v>
      </c>
      <c r="V35" s="175"/>
    </row>
    <row r="36" spans="1:22" x14ac:dyDescent="0.2">
      <c r="A36" s="151"/>
      <c r="B36" s="157"/>
      <c r="C36" s="252" t="s">
        <v>350</v>
      </c>
      <c r="E36" s="247">
        <v>34211</v>
      </c>
      <c r="G36" s="251">
        <v>350</v>
      </c>
      <c r="I36" s="251">
        <v>350</v>
      </c>
      <c r="K36" s="251">
        <f t="shared" si="4"/>
        <v>0</v>
      </c>
      <c r="M36" s="251">
        <f t="shared" si="5"/>
        <v>350</v>
      </c>
      <c r="O36" s="243">
        <v>7</v>
      </c>
      <c r="Q36" s="243">
        <v>17.5</v>
      </c>
      <c r="S36" s="251">
        <f t="shared" si="6"/>
        <v>0</v>
      </c>
      <c r="U36" s="251">
        <f t="shared" si="7"/>
        <v>0</v>
      </c>
      <c r="V36" s="175"/>
    </row>
    <row r="37" spans="1:22" x14ac:dyDescent="0.2">
      <c r="A37" s="151"/>
      <c r="B37" s="157"/>
      <c r="C37" s="252" t="s">
        <v>351</v>
      </c>
      <c r="E37" s="247">
        <v>34454</v>
      </c>
      <c r="G37" s="251">
        <v>1700</v>
      </c>
      <c r="I37" s="251">
        <v>1700</v>
      </c>
      <c r="K37" s="251">
        <f t="shared" si="4"/>
        <v>0</v>
      </c>
      <c r="M37" s="251">
        <f t="shared" si="5"/>
        <v>1700</v>
      </c>
      <c r="O37" s="243">
        <v>7</v>
      </c>
      <c r="Q37" s="243">
        <v>17.5</v>
      </c>
      <c r="S37" s="251">
        <f t="shared" si="6"/>
        <v>0</v>
      </c>
      <c r="U37" s="251">
        <f t="shared" si="7"/>
        <v>0</v>
      </c>
      <c r="V37" s="175"/>
    </row>
    <row r="38" spans="1:22" x14ac:dyDescent="0.2">
      <c r="A38" s="151"/>
      <c r="B38" s="157"/>
      <c r="C38" s="252" t="s">
        <v>352</v>
      </c>
      <c r="E38" s="247">
        <v>34485</v>
      </c>
      <c r="G38" s="251">
        <v>200</v>
      </c>
      <c r="I38" s="251">
        <v>200</v>
      </c>
      <c r="K38" s="251">
        <f t="shared" si="4"/>
        <v>0</v>
      </c>
      <c r="M38" s="251">
        <f t="shared" si="5"/>
        <v>200</v>
      </c>
      <c r="O38" s="243">
        <v>5</v>
      </c>
      <c r="Q38" s="243">
        <v>17.5</v>
      </c>
      <c r="S38" s="251">
        <f t="shared" si="6"/>
        <v>0</v>
      </c>
      <c r="U38" s="251">
        <f t="shared" si="7"/>
        <v>0</v>
      </c>
      <c r="V38" s="175"/>
    </row>
    <row r="39" spans="1:22" x14ac:dyDescent="0.2">
      <c r="A39" s="151"/>
      <c r="B39" s="157"/>
      <c r="C39" s="252" t="s">
        <v>353</v>
      </c>
      <c r="E39" s="247">
        <v>34515</v>
      </c>
      <c r="G39" s="251">
        <v>855</v>
      </c>
      <c r="I39" s="251">
        <v>855</v>
      </c>
      <c r="K39" s="251">
        <f t="shared" si="4"/>
        <v>0</v>
      </c>
      <c r="M39" s="251">
        <f t="shared" si="5"/>
        <v>855</v>
      </c>
      <c r="O39" s="243">
        <v>10</v>
      </c>
      <c r="Q39" s="243">
        <v>17.5</v>
      </c>
      <c r="S39" s="251">
        <f t="shared" si="6"/>
        <v>0</v>
      </c>
      <c r="U39" s="251">
        <f t="shared" si="7"/>
        <v>0</v>
      </c>
      <c r="V39" s="175"/>
    </row>
    <row r="40" spans="1:22" x14ac:dyDescent="0.2">
      <c r="A40" s="151"/>
      <c r="B40" s="157"/>
      <c r="C40" s="252" t="s">
        <v>354</v>
      </c>
      <c r="E40" s="247">
        <v>34545</v>
      </c>
      <c r="G40" s="251">
        <v>236</v>
      </c>
      <c r="I40" s="251">
        <v>236</v>
      </c>
      <c r="K40" s="251">
        <f t="shared" si="4"/>
        <v>0</v>
      </c>
      <c r="M40" s="251">
        <f t="shared" si="5"/>
        <v>236</v>
      </c>
      <c r="O40" s="243">
        <v>10</v>
      </c>
      <c r="Q40" s="243">
        <v>17.5</v>
      </c>
      <c r="S40" s="251">
        <f t="shared" si="6"/>
        <v>0</v>
      </c>
      <c r="U40" s="251">
        <f t="shared" si="7"/>
        <v>0</v>
      </c>
      <c r="V40" s="175"/>
    </row>
    <row r="41" spans="1:22" x14ac:dyDescent="0.2">
      <c r="A41" s="151"/>
      <c r="B41" s="157"/>
      <c r="C41" s="252" t="s">
        <v>355</v>
      </c>
      <c r="E41" s="247">
        <v>34576</v>
      </c>
      <c r="G41" s="251">
        <v>555</v>
      </c>
      <c r="I41" s="251">
        <v>555</v>
      </c>
      <c r="K41" s="251">
        <f t="shared" si="4"/>
        <v>0</v>
      </c>
      <c r="M41" s="251">
        <f t="shared" si="5"/>
        <v>555</v>
      </c>
      <c r="O41" s="243">
        <v>10</v>
      </c>
      <c r="Q41" s="243">
        <v>17.5</v>
      </c>
      <c r="S41" s="251">
        <f t="shared" si="6"/>
        <v>0</v>
      </c>
      <c r="U41" s="251">
        <f t="shared" si="7"/>
        <v>0</v>
      </c>
      <c r="V41" s="175"/>
    </row>
    <row r="42" spans="1:22" x14ac:dyDescent="0.2">
      <c r="A42" s="151"/>
      <c r="B42" s="157"/>
      <c r="C42" s="252" t="s">
        <v>346</v>
      </c>
      <c r="E42" s="247">
        <v>34881</v>
      </c>
      <c r="G42" s="251">
        <v>36768</v>
      </c>
      <c r="I42" s="251">
        <v>36768</v>
      </c>
      <c r="K42" s="251">
        <f t="shared" si="4"/>
        <v>0</v>
      </c>
      <c r="M42" s="251">
        <f t="shared" si="5"/>
        <v>36768</v>
      </c>
      <c r="O42" s="243">
        <v>10</v>
      </c>
      <c r="Q42" s="243">
        <v>17.5</v>
      </c>
      <c r="S42" s="251">
        <f t="shared" si="6"/>
        <v>0</v>
      </c>
      <c r="U42" s="251">
        <f t="shared" si="7"/>
        <v>0</v>
      </c>
      <c r="V42" s="175"/>
    </row>
    <row r="43" spans="1:22" x14ac:dyDescent="0.2">
      <c r="A43" s="151"/>
      <c r="B43" s="157"/>
      <c r="C43" s="252" t="s">
        <v>346</v>
      </c>
      <c r="E43" s="247">
        <v>35247</v>
      </c>
      <c r="G43" s="251">
        <v>13879</v>
      </c>
      <c r="I43" s="251">
        <v>13879</v>
      </c>
      <c r="K43" s="251">
        <f t="shared" si="4"/>
        <v>0</v>
      </c>
      <c r="M43" s="251">
        <f t="shared" si="5"/>
        <v>13879</v>
      </c>
      <c r="O43" s="243">
        <v>10</v>
      </c>
      <c r="Q43" s="243">
        <v>17.5</v>
      </c>
      <c r="S43" s="251">
        <f t="shared" si="6"/>
        <v>0</v>
      </c>
      <c r="U43" s="251">
        <f t="shared" si="7"/>
        <v>0</v>
      </c>
      <c r="V43" s="175"/>
    </row>
    <row r="44" spans="1:22" x14ac:dyDescent="0.2">
      <c r="A44" s="151"/>
      <c r="B44" s="157"/>
      <c r="C44" s="252" t="s">
        <v>346</v>
      </c>
      <c r="E44" s="247">
        <v>35977</v>
      </c>
      <c r="G44" s="251">
        <v>1218</v>
      </c>
      <c r="I44" s="251">
        <v>1218</v>
      </c>
      <c r="K44" s="251">
        <f t="shared" si="4"/>
        <v>0</v>
      </c>
      <c r="M44" s="251">
        <f t="shared" si="5"/>
        <v>1218</v>
      </c>
      <c r="O44" s="243">
        <v>10</v>
      </c>
      <c r="Q44" s="243">
        <v>17.5</v>
      </c>
      <c r="S44" s="251">
        <f t="shared" si="6"/>
        <v>0</v>
      </c>
      <c r="U44" s="251">
        <f t="shared" si="7"/>
        <v>0</v>
      </c>
      <c r="V44" s="175"/>
    </row>
    <row r="45" spans="1:22" x14ac:dyDescent="0.2">
      <c r="A45" s="151"/>
      <c r="B45" s="157"/>
      <c r="C45" s="252" t="s">
        <v>356</v>
      </c>
      <c r="E45" s="247">
        <v>36069</v>
      </c>
      <c r="G45" s="251">
        <v>1285</v>
      </c>
      <c r="I45" s="251">
        <v>1285</v>
      </c>
      <c r="K45" s="251">
        <f t="shared" si="4"/>
        <v>0</v>
      </c>
      <c r="M45" s="251">
        <f t="shared" si="5"/>
        <v>1285</v>
      </c>
      <c r="O45" s="243">
        <v>7</v>
      </c>
      <c r="Q45" s="243">
        <v>17.5</v>
      </c>
      <c r="S45" s="251">
        <f t="shared" si="6"/>
        <v>0</v>
      </c>
      <c r="U45" s="251">
        <f t="shared" si="7"/>
        <v>0</v>
      </c>
      <c r="V45" s="175"/>
    </row>
    <row r="46" spans="1:22" x14ac:dyDescent="0.2">
      <c r="A46" s="151"/>
      <c r="B46" s="157"/>
      <c r="C46" s="252" t="s">
        <v>357</v>
      </c>
      <c r="E46" s="247">
        <v>36130</v>
      </c>
      <c r="G46" s="251">
        <v>24355</v>
      </c>
      <c r="I46" s="251">
        <v>24355</v>
      </c>
      <c r="K46" s="251">
        <f t="shared" si="4"/>
        <v>0</v>
      </c>
      <c r="M46" s="251">
        <f t="shared" si="5"/>
        <v>24355</v>
      </c>
      <c r="O46" s="243">
        <v>7</v>
      </c>
      <c r="Q46" s="243">
        <v>17.5</v>
      </c>
      <c r="S46" s="251">
        <f t="shared" si="6"/>
        <v>0</v>
      </c>
      <c r="U46" s="251">
        <f t="shared" si="7"/>
        <v>0</v>
      </c>
      <c r="V46" s="175"/>
    </row>
    <row r="47" spans="1:22" x14ac:dyDescent="0.2">
      <c r="A47" s="151"/>
      <c r="B47" s="157"/>
      <c r="C47" s="252" t="s">
        <v>358</v>
      </c>
      <c r="E47" s="247">
        <v>37118</v>
      </c>
      <c r="G47" s="251">
        <v>17500</v>
      </c>
      <c r="I47" s="251">
        <v>17500</v>
      </c>
      <c r="K47" s="251">
        <f t="shared" si="4"/>
        <v>0</v>
      </c>
      <c r="M47" s="251">
        <f t="shared" si="5"/>
        <v>17500</v>
      </c>
      <c r="O47" s="243">
        <v>7</v>
      </c>
      <c r="Q47" s="243">
        <v>17.5</v>
      </c>
      <c r="S47" s="251">
        <f t="shared" si="6"/>
        <v>0</v>
      </c>
      <c r="U47" s="251">
        <f t="shared" si="7"/>
        <v>0</v>
      </c>
      <c r="V47" s="175"/>
    </row>
    <row r="48" spans="1:22" x14ac:dyDescent="0.2">
      <c r="A48" s="151"/>
      <c r="B48" s="157"/>
      <c r="C48" s="252" t="s">
        <v>359</v>
      </c>
      <c r="E48" s="247">
        <v>37118</v>
      </c>
      <c r="G48" s="251">
        <v>3370</v>
      </c>
      <c r="I48" s="251">
        <v>3370</v>
      </c>
      <c r="K48" s="251">
        <f t="shared" si="4"/>
        <v>0</v>
      </c>
      <c r="M48" s="251">
        <f t="shared" si="5"/>
        <v>3370</v>
      </c>
      <c r="O48" s="243">
        <v>7</v>
      </c>
      <c r="Q48" s="243">
        <v>17.5</v>
      </c>
      <c r="S48" s="251">
        <f t="shared" si="6"/>
        <v>0</v>
      </c>
      <c r="U48" s="251">
        <f t="shared" si="7"/>
        <v>0</v>
      </c>
      <c r="V48" s="175"/>
    </row>
    <row r="49" spans="1:22" x14ac:dyDescent="0.2">
      <c r="A49" s="151"/>
      <c r="B49" s="157"/>
      <c r="C49" s="252" t="s">
        <v>360</v>
      </c>
      <c r="E49" s="247">
        <v>37684</v>
      </c>
      <c r="G49" s="251">
        <v>52150</v>
      </c>
      <c r="I49" s="251">
        <v>52150</v>
      </c>
      <c r="K49" s="251">
        <f t="shared" si="4"/>
        <v>0</v>
      </c>
      <c r="M49" s="251">
        <f t="shared" si="5"/>
        <v>52150</v>
      </c>
      <c r="O49" s="243">
        <v>7</v>
      </c>
      <c r="Q49" s="243">
        <v>17.5</v>
      </c>
      <c r="S49" s="251">
        <f t="shared" si="6"/>
        <v>0</v>
      </c>
      <c r="U49" s="251">
        <f t="shared" si="7"/>
        <v>0</v>
      </c>
      <c r="V49" s="175"/>
    </row>
    <row r="50" spans="1:22" x14ac:dyDescent="0.2">
      <c r="A50" s="151"/>
      <c r="B50" s="157"/>
      <c r="C50" s="252" t="s">
        <v>361</v>
      </c>
      <c r="E50" s="247">
        <v>37834</v>
      </c>
      <c r="G50" s="251">
        <v>3082</v>
      </c>
      <c r="I50" s="251">
        <v>3082</v>
      </c>
      <c r="K50" s="251">
        <f t="shared" si="4"/>
        <v>0</v>
      </c>
      <c r="M50" s="251">
        <f t="shared" si="5"/>
        <v>3082</v>
      </c>
      <c r="O50" s="243">
        <v>7</v>
      </c>
      <c r="Q50" s="243">
        <v>17.5</v>
      </c>
      <c r="S50" s="251">
        <f t="shared" si="6"/>
        <v>0</v>
      </c>
      <c r="U50" s="251">
        <f t="shared" si="7"/>
        <v>0</v>
      </c>
      <c r="V50" s="175"/>
    </row>
    <row r="51" spans="1:22" x14ac:dyDescent="0.2">
      <c r="A51" s="151"/>
      <c r="B51" s="157"/>
      <c r="C51" s="252" t="s">
        <v>362</v>
      </c>
      <c r="E51" s="247">
        <v>39416</v>
      </c>
      <c r="G51" s="251">
        <v>19588</v>
      </c>
      <c r="I51" s="251">
        <v>19588</v>
      </c>
      <c r="K51" s="251">
        <f t="shared" si="4"/>
        <v>0</v>
      </c>
      <c r="M51" s="251">
        <f t="shared" si="5"/>
        <v>19588</v>
      </c>
      <c r="O51" s="243">
        <v>5</v>
      </c>
      <c r="Q51" s="243">
        <v>17.5</v>
      </c>
      <c r="S51" s="251">
        <f t="shared" si="6"/>
        <v>0</v>
      </c>
      <c r="U51" s="251">
        <f t="shared" si="7"/>
        <v>0</v>
      </c>
      <c r="V51" s="175"/>
    </row>
    <row r="52" spans="1:22" x14ac:dyDescent="0.2">
      <c r="A52" s="151"/>
      <c r="B52" s="157"/>
      <c r="C52" s="252" t="s">
        <v>363</v>
      </c>
      <c r="E52" s="247">
        <v>442583</v>
      </c>
      <c r="G52" s="251">
        <v>3040</v>
      </c>
      <c r="I52" s="251">
        <v>3040</v>
      </c>
      <c r="K52" s="251">
        <f t="shared" si="4"/>
        <v>0</v>
      </c>
      <c r="M52" s="251">
        <f t="shared" si="5"/>
        <v>3040</v>
      </c>
      <c r="O52" s="243">
        <v>7</v>
      </c>
      <c r="Q52" s="243">
        <v>17.5</v>
      </c>
      <c r="S52" s="251">
        <f t="shared" si="6"/>
        <v>0</v>
      </c>
      <c r="U52" s="251">
        <f t="shared" si="7"/>
        <v>0</v>
      </c>
      <c r="V52" s="175"/>
    </row>
    <row r="53" spans="1:22" x14ac:dyDescent="0.2">
      <c r="A53" s="151"/>
      <c r="B53" s="157"/>
      <c r="C53" s="252" t="s">
        <v>364</v>
      </c>
      <c r="E53" s="247">
        <v>35612</v>
      </c>
      <c r="G53" s="251">
        <v>8278</v>
      </c>
      <c r="I53" s="251">
        <v>8278</v>
      </c>
      <c r="K53" s="251">
        <f t="shared" si="4"/>
        <v>0</v>
      </c>
      <c r="M53" s="251">
        <f t="shared" si="5"/>
        <v>8278</v>
      </c>
      <c r="O53" s="243">
        <v>10</v>
      </c>
      <c r="Q53" s="243">
        <v>17.5</v>
      </c>
      <c r="S53" s="251">
        <f t="shared" si="6"/>
        <v>0</v>
      </c>
      <c r="U53" s="251">
        <f t="shared" si="7"/>
        <v>0</v>
      </c>
      <c r="V53" s="175"/>
    </row>
    <row r="54" spans="1:22" x14ac:dyDescent="0.2">
      <c r="A54" s="151"/>
      <c r="B54" s="157"/>
      <c r="C54" s="252" t="s">
        <v>365</v>
      </c>
      <c r="E54" s="247">
        <v>40716</v>
      </c>
      <c r="G54" s="251">
        <v>47147</v>
      </c>
      <c r="I54" s="251">
        <v>47147</v>
      </c>
      <c r="K54" s="251">
        <f t="shared" si="4"/>
        <v>0</v>
      </c>
      <c r="M54" s="251">
        <f t="shared" si="5"/>
        <v>47147</v>
      </c>
      <c r="O54" s="243">
        <v>10</v>
      </c>
      <c r="Q54" s="243">
        <v>17.5</v>
      </c>
      <c r="S54" s="251">
        <f t="shared" si="6"/>
        <v>0</v>
      </c>
      <c r="U54" s="251">
        <f t="shared" si="7"/>
        <v>0</v>
      </c>
      <c r="V54" s="175"/>
    </row>
    <row r="55" spans="1:22" x14ac:dyDescent="0.2">
      <c r="A55" s="151"/>
      <c r="B55" s="157"/>
      <c r="C55" s="252" t="s">
        <v>366</v>
      </c>
      <c r="E55" s="247">
        <v>41023</v>
      </c>
      <c r="G55" s="251">
        <v>2251</v>
      </c>
      <c r="I55" s="251">
        <v>2251</v>
      </c>
      <c r="K55" s="251">
        <f t="shared" si="4"/>
        <v>0</v>
      </c>
      <c r="M55" s="251">
        <f t="shared" si="5"/>
        <v>2251</v>
      </c>
      <c r="O55" s="243">
        <v>5</v>
      </c>
      <c r="Q55" s="243">
        <v>17.5</v>
      </c>
      <c r="S55" s="251">
        <f t="shared" si="6"/>
        <v>0</v>
      </c>
      <c r="U55" s="251">
        <f t="shared" si="7"/>
        <v>0</v>
      </c>
      <c r="V55" s="175"/>
    </row>
    <row r="56" spans="1:22" x14ac:dyDescent="0.2">
      <c r="A56" s="151"/>
      <c r="B56" s="157"/>
      <c r="C56" s="252" t="s">
        <v>367</v>
      </c>
      <c r="E56" s="247">
        <v>41078</v>
      </c>
      <c r="G56" s="251">
        <v>2850</v>
      </c>
      <c r="I56" s="251">
        <v>2850</v>
      </c>
      <c r="K56" s="251">
        <f t="shared" si="4"/>
        <v>0</v>
      </c>
      <c r="M56" s="251">
        <f t="shared" si="5"/>
        <v>2850</v>
      </c>
      <c r="O56" s="243">
        <v>7</v>
      </c>
      <c r="Q56" s="243">
        <v>17.5</v>
      </c>
      <c r="S56" s="251">
        <f t="shared" si="6"/>
        <v>0</v>
      </c>
      <c r="U56" s="251">
        <f t="shared" si="7"/>
        <v>0</v>
      </c>
      <c r="V56" s="175"/>
    </row>
    <row r="57" spans="1:22" x14ac:dyDescent="0.2">
      <c r="A57" s="151"/>
      <c r="B57" s="157"/>
      <c r="C57" s="252" t="s">
        <v>368</v>
      </c>
      <c r="E57" s="247">
        <v>41737</v>
      </c>
      <c r="G57" s="251">
        <v>7535</v>
      </c>
      <c r="I57" s="251">
        <v>2637</v>
      </c>
      <c r="K57" s="251">
        <f t="shared" si="4"/>
        <v>301</v>
      </c>
      <c r="M57" s="251">
        <f t="shared" si="5"/>
        <v>2938</v>
      </c>
      <c r="O57" s="243">
        <v>25</v>
      </c>
      <c r="Q57" s="243">
        <v>17.5</v>
      </c>
      <c r="S57" s="251">
        <f t="shared" si="6"/>
        <v>430.57</v>
      </c>
      <c r="U57" s="251">
        <f t="shared" si="7"/>
        <v>130</v>
      </c>
      <c r="V57" s="175"/>
    </row>
    <row r="58" spans="1:22" x14ac:dyDescent="0.2">
      <c r="A58" s="151"/>
      <c r="B58" s="157"/>
      <c r="C58" s="252" t="s">
        <v>390</v>
      </c>
      <c r="E58" s="247">
        <v>41983</v>
      </c>
      <c r="G58" s="251">
        <v>10184</v>
      </c>
      <c r="I58" s="251">
        <v>10184</v>
      </c>
      <c r="K58" s="251">
        <f t="shared" si="4"/>
        <v>0</v>
      </c>
      <c r="M58" s="251">
        <f t="shared" si="5"/>
        <v>10184</v>
      </c>
      <c r="O58" s="243">
        <v>7</v>
      </c>
      <c r="Q58" s="243">
        <v>17.5</v>
      </c>
      <c r="S58" s="251">
        <f t="shared" si="6"/>
        <v>0</v>
      </c>
      <c r="U58" s="251">
        <f t="shared" si="7"/>
        <v>0</v>
      </c>
      <c r="V58" s="175"/>
    </row>
    <row r="59" spans="1:22" x14ac:dyDescent="0.2">
      <c r="A59" s="151"/>
      <c r="B59" s="157"/>
      <c r="C59" s="252" t="s">
        <v>391</v>
      </c>
      <c r="E59" s="247">
        <v>41725</v>
      </c>
      <c r="G59" s="251">
        <v>2860</v>
      </c>
      <c r="I59" s="251">
        <v>1668</v>
      </c>
      <c r="K59" s="251">
        <f t="shared" si="4"/>
        <v>191</v>
      </c>
      <c r="M59" s="251">
        <f t="shared" si="5"/>
        <v>1859</v>
      </c>
      <c r="O59" s="243">
        <v>15</v>
      </c>
      <c r="Q59" s="243">
        <v>17.5</v>
      </c>
      <c r="S59" s="251">
        <f t="shared" si="6"/>
        <v>163.43</v>
      </c>
      <c r="U59" s="251">
        <f t="shared" si="7"/>
        <v>-28</v>
      </c>
      <c r="V59" s="175"/>
    </row>
    <row r="60" spans="1:22" x14ac:dyDescent="0.2">
      <c r="A60" s="151"/>
      <c r="B60" s="157"/>
      <c r="C60" s="252" t="s">
        <v>392</v>
      </c>
      <c r="E60" s="247">
        <v>41830</v>
      </c>
      <c r="G60" s="251">
        <v>2185</v>
      </c>
      <c r="I60" s="251">
        <v>1857</v>
      </c>
      <c r="K60" s="251">
        <f t="shared" si="4"/>
        <v>219</v>
      </c>
      <c r="M60" s="251">
        <f t="shared" si="5"/>
        <v>2076</v>
      </c>
      <c r="O60" s="243">
        <v>10</v>
      </c>
      <c r="Q60" s="243">
        <v>17.5</v>
      </c>
      <c r="S60" s="251">
        <f t="shared" si="6"/>
        <v>124.86</v>
      </c>
      <c r="U60" s="251">
        <f t="shared" si="7"/>
        <v>-94</v>
      </c>
      <c r="V60" s="175"/>
    </row>
    <row r="61" spans="1:22" x14ac:dyDescent="0.2">
      <c r="A61" s="151"/>
      <c r="B61" s="157"/>
      <c r="C61" s="252" t="s">
        <v>393</v>
      </c>
      <c r="E61" s="247">
        <v>42346</v>
      </c>
      <c r="G61" s="251">
        <v>1034</v>
      </c>
      <c r="I61" s="251">
        <v>1034</v>
      </c>
      <c r="K61" s="251">
        <f t="shared" si="4"/>
        <v>0</v>
      </c>
      <c r="M61" s="251">
        <f t="shared" si="5"/>
        <v>1034</v>
      </c>
      <c r="O61" s="243">
        <v>7</v>
      </c>
      <c r="Q61" s="243">
        <v>17.5</v>
      </c>
      <c r="S61" s="251">
        <f t="shared" si="6"/>
        <v>0</v>
      </c>
      <c r="U61" s="251">
        <f t="shared" si="7"/>
        <v>0</v>
      </c>
      <c r="V61" s="175"/>
    </row>
    <row r="62" spans="1:22" x14ac:dyDescent="0.2">
      <c r="A62" s="151"/>
      <c r="B62" s="157"/>
      <c r="C62" s="252" t="s">
        <v>394</v>
      </c>
      <c r="E62" s="247">
        <v>42682</v>
      </c>
      <c r="G62" s="251">
        <v>27308</v>
      </c>
      <c r="I62" s="251">
        <v>11227</v>
      </c>
      <c r="K62" s="251">
        <f t="shared" si="4"/>
        <v>1821</v>
      </c>
      <c r="M62" s="251">
        <f t="shared" si="5"/>
        <v>13048</v>
      </c>
      <c r="O62" s="243">
        <v>15</v>
      </c>
      <c r="Q62" s="243">
        <v>17.5</v>
      </c>
      <c r="S62" s="251">
        <f t="shared" si="6"/>
        <v>1560.46</v>
      </c>
      <c r="U62" s="251">
        <f t="shared" si="7"/>
        <v>-261</v>
      </c>
      <c r="V62" s="175"/>
    </row>
    <row r="63" spans="1:22" x14ac:dyDescent="0.2">
      <c r="A63" s="151"/>
      <c r="B63" s="157"/>
      <c r="C63" s="252" t="s">
        <v>395</v>
      </c>
      <c r="E63" s="247">
        <v>43283</v>
      </c>
      <c r="G63" s="251">
        <v>1200</v>
      </c>
      <c r="I63" s="251">
        <v>1080</v>
      </c>
      <c r="K63" s="251">
        <f t="shared" si="4"/>
        <v>120</v>
      </c>
      <c r="M63" s="251">
        <f t="shared" si="5"/>
        <v>1200</v>
      </c>
      <c r="O63" s="243">
        <v>5</v>
      </c>
      <c r="Q63" s="243">
        <v>17.5</v>
      </c>
      <c r="S63" s="251">
        <f t="shared" si="6"/>
        <v>68.569999999999993</v>
      </c>
      <c r="U63" s="251">
        <f t="shared" si="7"/>
        <v>-51</v>
      </c>
      <c r="V63" s="175"/>
    </row>
    <row r="64" spans="1:22" x14ac:dyDescent="0.2">
      <c r="A64" s="151"/>
      <c r="B64" s="157"/>
      <c r="C64" s="252" t="s">
        <v>396</v>
      </c>
      <c r="E64" s="247">
        <v>43766</v>
      </c>
      <c r="G64" s="251">
        <v>6445</v>
      </c>
      <c r="I64" s="251">
        <v>2916</v>
      </c>
      <c r="K64" s="251">
        <f t="shared" si="4"/>
        <v>921</v>
      </c>
      <c r="M64" s="251">
        <f t="shared" si="5"/>
        <v>3837</v>
      </c>
      <c r="O64" s="243">
        <v>7</v>
      </c>
      <c r="Q64" s="243">
        <v>17.5</v>
      </c>
      <c r="S64" s="251">
        <f t="shared" si="6"/>
        <v>368.29</v>
      </c>
      <c r="U64" s="251">
        <f t="shared" si="7"/>
        <v>-553</v>
      </c>
      <c r="V64" s="175"/>
    </row>
    <row r="65" spans="1:22" x14ac:dyDescent="0.2">
      <c r="A65" s="151"/>
      <c r="B65" s="157"/>
      <c r="C65" s="252" t="s">
        <v>397</v>
      </c>
      <c r="E65" s="247">
        <v>43635</v>
      </c>
      <c r="G65" s="251">
        <v>3540</v>
      </c>
      <c r="I65" s="251">
        <v>2478</v>
      </c>
      <c r="K65" s="251">
        <f t="shared" si="4"/>
        <v>708</v>
      </c>
      <c r="M65" s="251">
        <f t="shared" si="5"/>
        <v>3186</v>
      </c>
      <c r="O65" s="243">
        <v>5</v>
      </c>
      <c r="Q65" s="243">
        <v>17.5</v>
      </c>
      <c r="S65" s="251">
        <f t="shared" si="6"/>
        <v>202.29</v>
      </c>
      <c r="U65" s="251">
        <f t="shared" si="7"/>
        <v>-506</v>
      </c>
      <c r="V65" s="175"/>
    </row>
    <row r="66" spans="1:22" x14ac:dyDescent="0.2">
      <c r="A66" s="151"/>
      <c r="B66" s="157"/>
      <c r="C66" s="252" t="s">
        <v>398</v>
      </c>
      <c r="E66" s="247">
        <v>43634</v>
      </c>
      <c r="G66" s="251">
        <v>4068</v>
      </c>
      <c r="I66" s="251">
        <v>2034</v>
      </c>
      <c r="K66" s="251">
        <f t="shared" si="4"/>
        <v>581</v>
      </c>
      <c r="M66" s="251">
        <f t="shared" si="5"/>
        <v>2615</v>
      </c>
      <c r="O66" s="243">
        <v>7</v>
      </c>
      <c r="Q66" s="243">
        <v>17.5</v>
      </c>
      <c r="S66" s="251">
        <f t="shared" si="6"/>
        <v>232.46</v>
      </c>
      <c r="U66" s="251">
        <f t="shared" si="7"/>
        <v>-349</v>
      </c>
      <c r="V66" s="175"/>
    </row>
    <row r="67" spans="1:22" x14ac:dyDescent="0.2">
      <c r="A67" s="151"/>
      <c r="B67" s="157"/>
      <c r="C67" s="252" t="s">
        <v>399</v>
      </c>
      <c r="E67" s="247">
        <v>44027</v>
      </c>
      <c r="G67" s="251">
        <v>2598</v>
      </c>
      <c r="I67" s="251">
        <v>928</v>
      </c>
      <c r="K67" s="251">
        <f t="shared" si="4"/>
        <v>371</v>
      </c>
      <c r="M67" s="251">
        <f t="shared" si="5"/>
        <v>1299</v>
      </c>
      <c r="O67" s="243">
        <v>7</v>
      </c>
      <c r="Q67" s="243">
        <v>17.5</v>
      </c>
      <c r="S67" s="251">
        <f t="shared" si="6"/>
        <v>148.46</v>
      </c>
      <c r="U67" s="251">
        <f t="shared" si="7"/>
        <v>-223</v>
      </c>
      <c r="V67" s="175"/>
    </row>
    <row r="68" spans="1:22" x14ac:dyDescent="0.2">
      <c r="A68" s="151"/>
      <c r="B68" s="157"/>
      <c r="C68" s="252" t="s">
        <v>400</v>
      </c>
      <c r="E68" s="247">
        <v>43978</v>
      </c>
      <c r="G68" s="251">
        <v>2000</v>
      </c>
      <c r="I68" s="251">
        <v>517</v>
      </c>
      <c r="K68" s="251">
        <f t="shared" si="4"/>
        <v>200</v>
      </c>
      <c r="M68" s="251">
        <f t="shared" si="5"/>
        <v>717</v>
      </c>
      <c r="O68" s="243">
        <v>10</v>
      </c>
      <c r="Q68" s="243">
        <v>17.5</v>
      </c>
      <c r="S68" s="251">
        <f t="shared" si="6"/>
        <v>114.29</v>
      </c>
      <c r="U68" s="251">
        <f t="shared" si="7"/>
        <v>-86</v>
      </c>
      <c r="V68" s="175"/>
    </row>
    <row r="69" spans="1:22" x14ac:dyDescent="0.2">
      <c r="A69" s="151"/>
      <c r="B69" s="157"/>
      <c r="C69" s="252" t="s">
        <v>401</v>
      </c>
      <c r="E69" s="247">
        <v>44869</v>
      </c>
      <c r="G69" s="251">
        <v>15850</v>
      </c>
      <c r="I69" s="251">
        <v>377</v>
      </c>
      <c r="K69" s="251">
        <f t="shared" si="4"/>
        <v>2264</v>
      </c>
      <c r="M69" s="251">
        <f t="shared" si="5"/>
        <v>2641</v>
      </c>
      <c r="O69" s="243">
        <v>7</v>
      </c>
      <c r="Q69" s="243">
        <v>7</v>
      </c>
      <c r="S69" s="251">
        <f t="shared" si="6"/>
        <v>2264.29</v>
      </c>
      <c r="U69" s="251">
        <f t="shared" si="7"/>
        <v>0</v>
      </c>
      <c r="V69" s="175"/>
    </row>
    <row r="70" spans="1:22" x14ac:dyDescent="0.2">
      <c r="A70" s="151"/>
      <c r="B70" s="157"/>
      <c r="C70" s="252" t="s">
        <v>402</v>
      </c>
      <c r="E70" s="247">
        <v>44760</v>
      </c>
      <c r="G70" s="251">
        <v>44000</v>
      </c>
      <c r="I70" s="251">
        <v>2619</v>
      </c>
      <c r="K70" s="251">
        <f t="shared" si="4"/>
        <v>6286</v>
      </c>
      <c r="M70" s="251">
        <f t="shared" si="5"/>
        <v>8905</v>
      </c>
      <c r="O70" s="243">
        <v>7</v>
      </c>
      <c r="Q70" s="243">
        <v>7</v>
      </c>
      <c r="S70" s="251">
        <f t="shared" si="6"/>
        <v>6285.71</v>
      </c>
      <c r="U70" s="251">
        <f t="shared" si="7"/>
        <v>0</v>
      </c>
      <c r="V70" s="175"/>
    </row>
    <row r="71" spans="1:22" x14ac:dyDescent="0.2">
      <c r="A71" s="151"/>
      <c r="B71" s="157"/>
      <c r="C71" s="252" t="s">
        <v>403</v>
      </c>
      <c r="E71" s="247">
        <v>45056</v>
      </c>
      <c r="G71" s="251">
        <v>57330</v>
      </c>
      <c r="I71" s="251">
        <v>0</v>
      </c>
      <c r="K71" s="251">
        <v>7644</v>
      </c>
      <c r="M71" s="251">
        <f t="shared" si="5"/>
        <v>7644</v>
      </c>
      <c r="O71" s="243">
        <v>5</v>
      </c>
      <c r="Q71" s="243">
        <v>7</v>
      </c>
      <c r="S71" s="251">
        <f t="shared" si="6"/>
        <v>8190</v>
      </c>
      <c r="U71" s="251">
        <f t="shared" si="7"/>
        <v>546</v>
      </c>
      <c r="V71" s="175"/>
    </row>
    <row r="72" spans="1:22" x14ac:dyDescent="0.2">
      <c r="A72" s="151"/>
      <c r="B72" s="157"/>
      <c r="C72" s="252" t="s">
        <v>404</v>
      </c>
      <c r="E72" s="247">
        <v>45191</v>
      </c>
      <c r="G72" s="344">
        <v>6375</v>
      </c>
      <c r="I72" s="344">
        <v>0</v>
      </c>
      <c r="K72" s="344">
        <v>319</v>
      </c>
      <c r="M72" s="344">
        <f t="shared" si="5"/>
        <v>319</v>
      </c>
      <c r="O72" s="243">
        <v>5</v>
      </c>
      <c r="Q72" s="243">
        <v>7</v>
      </c>
      <c r="S72" s="344">
        <f t="shared" si="6"/>
        <v>910.71</v>
      </c>
      <c r="U72" s="344">
        <f t="shared" si="7"/>
        <v>592</v>
      </c>
      <c r="V72" s="175"/>
    </row>
    <row r="73" spans="1:22" x14ac:dyDescent="0.2">
      <c r="A73" s="151"/>
      <c r="B73" s="157"/>
      <c r="C73" s="336" t="s">
        <v>346</v>
      </c>
      <c r="G73" s="251">
        <f>SUM(G32:G72)</f>
        <v>446811</v>
      </c>
      <c r="I73" s="251">
        <f>SUM(I32:I72)</f>
        <v>293855</v>
      </c>
      <c r="K73" s="251">
        <f>SUM(K32:K72)</f>
        <v>21946</v>
      </c>
      <c r="M73" s="251">
        <f>SUM(M32:M72)</f>
        <v>315801</v>
      </c>
      <c r="S73" s="251">
        <f>SUM(S32:S72)</f>
        <v>21064.39</v>
      </c>
      <c r="U73" s="251">
        <f>SUM(U32:U72)</f>
        <v>-883</v>
      </c>
      <c r="V73" s="175"/>
    </row>
    <row r="74" spans="1:22" x14ac:dyDescent="0.2">
      <c r="A74" s="151"/>
      <c r="B74" s="157"/>
      <c r="C74" s="336" t="s">
        <v>405</v>
      </c>
      <c r="G74" s="251">
        <v>-47147</v>
      </c>
      <c r="I74" s="251">
        <v>-47147</v>
      </c>
      <c r="K74" s="251"/>
      <c r="M74" s="251">
        <v>-47147</v>
      </c>
      <c r="S74" s="251"/>
      <c r="U74" s="251"/>
      <c r="V74" s="175"/>
    </row>
    <row r="75" spans="1:22" x14ac:dyDescent="0.2">
      <c r="A75" s="151"/>
      <c r="B75" s="157"/>
      <c r="C75" s="336" t="s">
        <v>406</v>
      </c>
      <c r="G75" s="343">
        <f>SUM(G73:G74)</f>
        <v>399664</v>
      </c>
      <c r="I75" s="343">
        <f>SUM(I73:I74)</f>
        <v>246708</v>
      </c>
      <c r="K75" s="343">
        <f>SUM(K73:K74)</f>
        <v>21946</v>
      </c>
      <c r="M75" s="343">
        <f>SUM(M73:M74)</f>
        <v>268654</v>
      </c>
      <c r="S75" s="343">
        <f>SUM(S73:S74)</f>
        <v>21064.39</v>
      </c>
      <c r="U75" s="343">
        <f>SUM(U73:U74)</f>
        <v>-883</v>
      </c>
      <c r="V75" s="175"/>
    </row>
    <row r="76" spans="1:22" x14ac:dyDescent="0.2">
      <c r="A76" s="151"/>
      <c r="B76" s="157"/>
      <c r="G76" s="251"/>
      <c r="I76" s="251"/>
      <c r="K76" s="251"/>
      <c r="M76" s="251"/>
      <c r="S76" s="251"/>
      <c r="U76" s="251"/>
      <c r="V76" s="175"/>
    </row>
    <row r="77" spans="1:22" x14ac:dyDescent="0.2">
      <c r="A77" s="151"/>
      <c r="B77" s="157"/>
      <c r="C77" s="21" t="s">
        <v>407</v>
      </c>
      <c r="G77" s="251"/>
      <c r="I77" s="251"/>
      <c r="K77" s="251"/>
      <c r="M77" s="251"/>
      <c r="S77" s="251"/>
      <c r="U77" s="251"/>
      <c r="V77" s="175"/>
    </row>
    <row r="78" spans="1:22" x14ac:dyDescent="0.2">
      <c r="A78" s="151"/>
      <c r="B78" s="157"/>
      <c r="C78" s="252" t="s">
        <v>408</v>
      </c>
      <c r="E78" s="247">
        <v>36708</v>
      </c>
      <c r="G78" s="251">
        <v>2250</v>
      </c>
      <c r="I78" s="251"/>
      <c r="K78" s="251"/>
      <c r="M78" s="251"/>
      <c r="S78" s="251"/>
      <c r="U78" s="251"/>
      <c r="V78" s="175"/>
    </row>
    <row r="79" spans="1:22" x14ac:dyDescent="0.2">
      <c r="A79" s="151"/>
      <c r="B79" s="157"/>
      <c r="C79" s="252" t="s">
        <v>408</v>
      </c>
      <c r="E79" s="247">
        <v>39839</v>
      </c>
      <c r="G79" s="251">
        <v>7250</v>
      </c>
      <c r="I79" s="251"/>
      <c r="K79" s="251"/>
      <c r="M79" s="251"/>
      <c r="S79" s="251"/>
      <c r="U79" s="251"/>
      <c r="V79" s="175"/>
    </row>
    <row r="80" spans="1:22" x14ac:dyDescent="0.2">
      <c r="A80" s="151"/>
      <c r="B80" s="157"/>
      <c r="C80" s="252" t="s">
        <v>409</v>
      </c>
      <c r="E80" s="247">
        <v>41803</v>
      </c>
      <c r="G80" s="251">
        <v>4000</v>
      </c>
      <c r="I80" s="251"/>
      <c r="K80" s="251"/>
      <c r="M80" s="251"/>
      <c r="S80" s="251"/>
      <c r="U80" s="251"/>
      <c r="V80" s="175"/>
    </row>
    <row r="81" spans="1:22" x14ac:dyDescent="0.2">
      <c r="A81" s="151"/>
      <c r="B81" s="157"/>
      <c r="C81" s="336" t="s">
        <v>410</v>
      </c>
      <c r="G81" s="251">
        <f>SUM(G78:G80)</f>
        <v>13500</v>
      </c>
      <c r="I81" s="251"/>
      <c r="K81" s="251"/>
      <c r="M81" s="251"/>
      <c r="S81" s="251"/>
      <c r="U81" s="251"/>
      <c r="V81" s="175"/>
    </row>
    <row r="82" spans="1:22" x14ac:dyDescent="0.2">
      <c r="A82" s="151"/>
      <c r="B82" s="157"/>
      <c r="G82" s="251"/>
      <c r="I82" s="251"/>
      <c r="K82" s="251"/>
      <c r="M82" s="251"/>
      <c r="S82" s="251"/>
      <c r="U82" s="251"/>
      <c r="V82" s="175"/>
    </row>
    <row r="83" spans="1:22" x14ac:dyDescent="0.2">
      <c r="A83" s="151"/>
      <c r="B83" s="157"/>
      <c r="C83" s="21" t="s">
        <v>411</v>
      </c>
      <c r="G83" s="251"/>
      <c r="I83" s="251"/>
      <c r="K83" s="251"/>
      <c r="M83" s="251"/>
      <c r="S83" s="251"/>
      <c r="U83" s="251"/>
      <c r="V83" s="175"/>
    </row>
    <row r="84" spans="1:22" x14ac:dyDescent="0.2">
      <c r="A84" s="151"/>
      <c r="B84" s="157"/>
      <c r="C84" s="252" t="s">
        <v>412</v>
      </c>
      <c r="E84" s="247">
        <v>37073</v>
      </c>
      <c r="G84" s="251">
        <v>9145</v>
      </c>
      <c r="I84" s="251">
        <v>9145</v>
      </c>
      <c r="K84" s="251">
        <f t="shared" ref="K84:K90" si="8">IF($I84=$G84,0,IF(ROUND($G84/O84,0)+$I84&gt;=$G84,ROUND($G84-$I84,0),ROUND($G84/O84,0)))</f>
        <v>0</v>
      </c>
      <c r="M84" s="251">
        <f t="shared" ref="M84:M90" si="9">SUM(I84,K84)</f>
        <v>9145</v>
      </c>
      <c r="O84" s="243">
        <v>7</v>
      </c>
      <c r="Q84" s="243">
        <v>22.5</v>
      </c>
      <c r="S84" s="251">
        <f t="shared" ref="S84:S89" si="10">IF($I84=$G84,0,IF(ROUND($G84/Q84,2)+$I84&gt;=$G84,ROUND($G84-$I84,2),ROUND($G84/Q84,2)))</f>
        <v>0</v>
      </c>
      <c r="U84" s="251">
        <f t="shared" si="7"/>
        <v>0</v>
      </c>
      <c r="V84" s="175"/>
    </row>
    <row r="85" spans="1:22" x14ac:dyDescent="0.2">
      <c r="A85" s="151"/>
      <c r="B85" s="157"/>
      <c r="C85" s="252" t="s">
        <v>412</v>
      </c>
      <c r="E85" s="247">
        <v>39264</v>
      </c>
      <c r="G85" s="251">
        <v>5466</v>
      </c>
      <c r="I85" s="251">
        <v>5466</v>
      </c>
      <c r="K85" s="251">
        <f t="shared" si="8"/>
        <v>0</v>
      </c>
      <c r="M85" s="251">
        <f t="shared" si="9"/>
        <v>5466</v>
      </c>
      <c r="O85" s="243">
        <v>7</v>
      </c>
      <c r="Q85" s="243">
        <v>22.5</v>
      </c>
      <c r="S85" s="251">
        <f t="shared" si="10"/>
        <v>0</v>
      </c>
      <c r="U85" s="251">
        <f t="shared" si="7"/>
        <v>0</v>
      </c>
      <c r="V85" s="175"/>
    </row>
    <row r="86" spans="1:22" x14ac:dyDescent="0.2">
      <c r="A86" s="151"/>
      <c r="B86" s="157"/>
      <c r="C86" s="252" t="s">
        <v>413</v>
      </c>
      <c r="E86" s="247">
        <v>42432</v>
      </c>
      <c r="G86" s="251">
        <v>5412</v>
      </c>
      <c r="I86" s="251">
        <v>5283</v>
      </c>
      <c r="K86" s="251">
        <f t="shared" si="8"/>
        <v>129</v>
      </c>
      <c r="M86" s="251">
        <f t="shared" si="9"/>
        <v>5412</v>
      </c>
      <c r="O86" s="243">
        <v>7</v>
      </c>
      <c r="Q86" s="243">
        <v>22.5</v>
      </c>
      <c r="S86" s="251">
        <v>0</v>
      </c>
      <c r="U86" s="251">
        <f t="shared" si="7"/>
        <v>-129</v>
      </c>
      <c r="V86" s="175"/>
    </row>
    <row r="87" spans="1:22" x14ac:dyDescent="0.2">
      <c r="A87" s="151"/>
      <c r="B87" s="157"/>
      <c r="C87" s="252" t="s">
        <v>414</v>
      </c>
      <c r="E87" s="247">
        <v>42491</v>
      </c>
      <c r="G87" s="251">
        <v>7872</v>
      </c>
      <c r="I87" s="251">
        <v>7497</v>
      </c>
      <c r="K87" s="251">
        <f t="shared" si="8"/>
        <v>375</v>
      </c>
      <c r="M87" s="251">
        <f t="shared" si="9"/>
        <v>7872</v>
      </c>
      <c r="O87" s="243">
        <v>7</v>
      </c>
      <c r="Q87" s="243">
        <v>22.5</v>
      </c>
      <c r="S87" s="251">
        <v>0</v>
      </c>
      <c r="U87" s="251">
        <f t="shared" si="7"/>
        <v>-375</v>
      </c>
      <c r="V87" s="175"/>
    </row>
    <row r="88" spans="1:22" x14ac:dyDescent="0.2">
      <c r="A88" s="151"/>
      <c r="B88" s="157"/>
      <c r="C88" s="252" t="s">
        <v>415</v>
      </c>
      <c r="E88" s="247">
        <v>42736</v>
      </c>
      <c r="G88" s="251">
        <v>11773</v>
      </c>
      <c r="I88" s="251">
        <v>11773</v>
      </c>
      <c r="K88" s="251">
        <f t="shared" si="8"/>
        <v>0</v>
      </c>
      <c r="M88" s="251">
        <f t="shared" si="9"/>
        <v>11773</v>
      </c>
      <c r="O88" s="243">
        <v>5</v>
      </c>
      <c r="Q88" s="243">
        <v>22.5</v>
      </c>
      <c r="S88" s="251">
        <f t="shared" si="10"/>
        <v>0</v>
      </c>
      <c r="U88" s="251">
        <f t="shared" si="7"/>
        <v>0</v>
      </c>
      <c r="V88" s="175"/>
    </row>
    <row r="89" spans="1:22" x14ac:dyDescent="0.2">
      <c r="A89" s="151"/>
      <c r="B89" s="157"/>
      <c r="C89" s="252" t="s">
        <v>416</v>
      </c>
      <c r="E89" s="247">
        <v>42766</v>
      </c>
      <c r="G89" s="251">
        <v>7236</v>
      </c>
      <c r="I89" s="251">
        <v>7236</v>
      </c>
      <c r="K89" s="251">
        <f t="shared" si="8"/>
        <v>0</v>
      </c>
      <c r="M89" s="251">
        <f t="shared" si="9"/>
        <v>7236</v>
      </c>
      <c r="O89" s="243">
        <v>5</v>
      </c>
      <c r="Q89" s="243">
        <v>22.5</v>
      </c>
      <c r="S89" s="251">
        <f t="shared" si="10"/>
        <v>0</v>
      </c>
      <c r="U89" s="251">
        <f t="shared" si="7"/>
        <v>0</v>
      </c>
      <c r="V89" s="175"/>
    </row>
    <row r="90" spans="1:22" x14ac:dyDescent="0.2">
      <c r="A90" s="151"/>
      <c r="B90" s="157"/>
      <c r="C90" s="252" t="s">
        <v>417</v>
      </c>
      <c r="E90" s="247">
        <v>43251</v>
      </c>
      <c r="G90" s="251">
        <v>9220</v>
      </c>
      <c r="I90" s="251">
        <v>8451</v>
      </c>
      <c r="K90" s="251">
        <f t="shared" si="8"/>
        <v>769</v>
      </c>
      <c r="M90" s="251">
        <f t="shared" si="9"/>
        <v>9220</v>
      </c>
      <c r="O90" s="243">
        <v>5</v>
      </c>
      <c r="Q90" s="243">
        <v>22.5</v>
      </c>
      <c r="S90" s="251">
        <v>0</v>
      </c>
      <c r="U90" s="251">
        <f t="shared" si="7"/>
        <v>-769</v>
      </c>
      <c r="V90" s="175"/>
    </row>
    <row r="91" spans="1:22" x14ac:dyDescent="0.2">
      <c r="A91" s="151"/>
      <c r="B91" s="157"/>
      <c r="C91" s="336" t="s">
        <v>418</v>
      </c>
      <c r="G91" s="343">
        <f>SUM(G84:G90)</f>
        <v>56124</v>
      </c>
      <c r="I91" s="343">
        <f>SUM(I84:I90)</f>
        <v>54851</v>
      </c>
      <c r="K91" s="343">
        <f>SUM(K84:K90)</f>
        <v>1273</v>
      </c>
      <c r="M91" s="343">
        <f>SUM(M84:M90)</f>
        <v>56124</v>
      </c>
      <c r="N91" s="29"/>
      <c r="P91" s="253"/>
      <c r="R91" s="29"/>
      <c r="S91" s="343">
        <f>SUM(S84:S90)</f>
        <v>0</v>
      </c>
      <c r="T91" s="29"/>
      <c r="U91" s="343">
        <f>SUM(U84:U90)</f>
        <v>-1273</v>
      </c>
      <c r="V91" s="154"/>
    </row>
    <row r="92" spans="1:22" x14ac:dyDescent="0.2">
      <c r="A92" s="151"/>
      <c r="B92" s="157"/>
      <c r="I92" s="29"/>
      <c r="K92" s="29"/>
      <c r="M92" s="29"/>
      <c r="S92" s="29"/>
      <c r="U92" s="29"/>
      <c r="V92" s="175"/>
    </row>
    <row r="93" spans="1:22" x14ac:dyDescent="0.2">
      <c r="A93" s="151"/>
      <c r="B93" s="157"/>
      <c r="C93" s="21" t="s">
        <v>419</v>
      </c>
      <c r="I93" s="29"/>
      <c r="K93" s="29"/>
      <c r="M93" s="29"/>
      <c r="S93" s="29"/>
      <c r="U93" s="29"/>
      <c r="V93" s="175"/>
    </row>
    <row r="94" spans="1:22" x14ac:dyDescent="0.2">
      <c r="A94" s="151"/>
      <c r="B94" s="157"/>
      <c r="C94" s="252" t="s">
        <v>420</v>
      </c>
      <c r="E94" s="247">
        <v>40527</v>
      </c>
      <c r="G94" s="251">
        <v>13797</v>
      </c>
      <c r="I94" s="251">
        <v>13797</v>
      </c>
      <c r="K94" s="251">
        <f t="shared" ref="K94:K98" si="11">IF($I94=$G94,0,IF(ROUND($G94/O94,0)+$I94&gt;=$G94,ROUND($G94-$I94,0),ROUND($G94/O94,0)))</f>
        <v>0</v>
      </c>
      <c r="M94" s="251">
        <f t="shared" ref="M94:M98" si="12">SUM(I94,K94)</f>
        <v>13797</v>
      </c>
      <c r="O94" s="243">
        <v>7</v>
      </c>
      <c r="S94" s="251">
        <f t="shared" ref="S94:S98" si="13">IF($I94=$G94,0,IF(ROUND($G94/Q94,2)+$I94&gt;=$G94,ROUND($G94-$I94,2),ROUND($G94/Q94,2)))</f>
        <v>0</v>
      </c>
      <c r="U94" s="251"/>
      <c r="V94" s="175"/>
    </row>
    <row r="95" spans="1:22" x14ac:dyDescent="0.2">
      <c r="A95" s="151"/>
      <c r="B95" s="157"/>
      <c r="C95" s="252" t="s">
        <v>421</v>
      </c>
      <c r="E95" s="247">
        <v>40633</v>
      </c>
      <c r="G95" s="251">
        <v>18792</v>
      </c>
      <c r="I95" s="251">
        <v>18792</v>
      </c>
      <c r="K95" s="251">
        <f t="shared" si="11"/>
        <v>0</v>
      </c>
      <c r="M95" s="251">
        <f t="shared" si="12"/>
        <v>18792</v>
      </c>
      <c r="O95" s="243">
        <v>7</v>
      </c>
      <c r="S95" s="251">
        <f t="shared" si="13"/>
        <v>0</v>
      </c>
      <c r="U95" s="251"/>
      <c r="V95" s="175"/>
    </row>
    <row r="96" spans="1:22" x14ac:dyDescent="0.2">
      <c r="A96" s="151"/>
      <c r="B96" s="157"/>
      <c r="C96" s="252" t="s">
        <v>421</v>
      </c>
      <c r="E96" s="247">
        <v>41807</v>
      </c>
      <c r="G96" s="251">
        <v>12522</v>
      </c>
      <c r="I96" s="251">
        <v>12522</v>
      </c>
      <c r="K96" s="251">
        <f t="shared" si="11"/>
        <v>0</v>
      </c>
      <c r="M96" s="251">
        <f t="shared" si="12"/>
        <v>12522</v>
      </c>
      <c r="O96" s="243">
        <v>7</v>
      </c>
      <c r="S96" s="251">
        <f t="shared" si="13"/>
        <v>0</v>
      </c>
      <c r="U96" s="251"/>
      <c r="V96" s="175"/>
    </row>
    <row r="97" spans="1:22" x14ac:dyDescent="0.2">
      <c r="A97" s="151"/>
      <c r="B97" s="157"/>
      <c r="C97" s="252" t="s">
        <v>422</v>
      </c>
      <c r="E97" s="247">
        <v>187980</v>
      </c>
      <c r="G97" s="251">
        <v>9160</v>
      </c>
      <c r="I97" s="251">
        <v>9160</v>
      </c>
      <c r="K97" s="251">
        <f t="shared" si="11"/>
        <v>0</v>
      </c>
      <c r="M97" s="251">
        <f t="shared" si="12"/>
        <v>9160</v>
      </c>
      <c r="O97" s="243">
        <v>7</v>
      </c>
      <c r="S97" s="251">
        <f t="shared" si="13"/>
        <v>0</v>
      </c>
      <c r="U97" s="251"/>
      <c r="V97" s="175"/>
    </row>
    <row r="98" spans="1:22" x14ac:dyDescent="0.2">
      <c r="A98" s="151"/>
      <c r="B98" s="157"/>
      <c r="C98" s="252" t="s">
        <v>423</v>
      </c>
      <c r="E98" s="247">
        <v>43640</v>
      </c>
      <c r="G98" s="251">
        <v>3000</v>
      </c>
      <c r="I98" s="251">
        <v>3000</v>
      </c>
      <c r="K98" s="251">
        <f t="shared" si="11"/>
        <v>0</v>
      </c>
      <c r="M98" s="251">
        <f t="shared" si="12"/>
        <v>3000</v>
      </c>
      <c r="O98" s="243">
        <v>7</v>
      </c>
      <c r="S98" s="251">
        <f t="shared" si="13"/>
        <v>0</v>
      </c>
      <c r="U98" s="251"/>
      <c r="V98" s="175"/>
    </row>
    <row r="99" spans="1:22" x14ac:dyDescent="0.2">
      <c r="A99" s="151"/>
      <c r="B99" s="157"/>
      <c r="C99" s="336" t="s">
        <v>421</v>
      </c>
      <c r="G99" s="343">
        <f>SUM(G94:G98)</f>
        <v>57271</v>
      </c>
      <c r="I99" s="343">
        <f>SUM(I94:I98)</f>
        <v>57271</v>
      </c>
      <c r="K99" s="343">
        <f>SUM(K94:K98)</f>
        <v>0</v>
      </c>
      <c r="M99" s="343">
        <f>SUM(M94:M98)</f>
        <v>57271</v>
      </c>
      <c r="S99" s="343">
        <f>SUM(S94:S98)</f>
        <v>0</v>
      </c>
      <c r="U99" s="343">
        <f>SUM(U94:U98)</f>
        <v>0</v>
      </c>
      <c r="V99" s="175"/>
    </row>
    <row r="100" spans="1:22" x14ac:dyDescent="0.2">
      <c r="A100" s="151"/>
      <c r="B100" s="157"/>
      <c r="I100" s="29"/>
      <c r="K100" s="29"/>
      <c r="M100" s="29"/>
      <c r="S100" s="29"/>
      <c r="U100" s="29"/>
      <c r="V100" s="175"/>
    </row>
    <row r="101" spans="1:22" x14ac:dyDescent="0.2">
      <c r="A101" s="151"/>
      <c r="B101" s="157"/>
      <c r="C101" s="254" t="s">
        <v>424</v>
      </c>
      <c r="E101" s="335"/>
      <c r="I101" s="29"/>
      <c r="K101" s="29"/>
      <c r="M101" s="29"/>
      <c r="S101" s="29"/>
      <c r="U101" s="29"/>
      <c r="V101" s="175"/>
    </row>
    <row r="102" spans="1:22" x14ac:dyDescent="0.2">
      <c r="A102" s="151"/>
      <c r="B102" s="157"/>
      <c r="C102" s="21" t="s">
        <v>425</v>
      </c>
      <c r="E102" s="247">
        <v>41276</v>
      </c>
      <c r="G102" s="251">
        <v>15000</v>
      </c>
      <c r="I102" s="251">
        <v>15000</v>
      </c>
      <c r="K102" s="251">
        <f t="shared" ref="K102:K108" si="14">IF($I102=$G102,0,IF(ROUND($G102/O102,0)+$I102&gt;=$G102,ROUND($G102-$I102,0),ROUND($G102/O102,0)))</f>
        <v>0</v>
      </c>
      <c r="M102" s="251">
        <f t="shared" ref="M102:M110" si="15">SUM(I102,K102)</f>
        <v>15000</v>
      </c>
      <c r="O102" s="243">
        <v>5</v>
      </c>
      <c r="Q102" s="243">
        <v>7</v>
      </c>
      <c r="S102" s="251">
        <f t="shared" ref="S102:S110" si="16">IF($I102=$G102,0,IF(ROUND($G102/Q102,2)+$I102&gt;=$G102,ROUND($G102-$I102,2),ROUND($G102/Q102,2)))</f>
        <v>0</v>
      </c>
      <c r="U102" s="251">
        <f t="shared" ref="U102:U110" si="17">ROUND(S102-K102,0)</f>
        <v>0</v>
      </c>
      <c r="V102" s="175"/>
    </row>
    <row r="103" spans="1:22" x14ac:dyDescent="0.2">
      <c r="A103" s="151"/>
      <c r="B103" s="157"/>
      <c r="C103" s="21" t="s">
        <v>426</v>
      </c>
      <c r="E103" s="247">
        <v>41758</v>
      </c>
      <c r="G103" s="251">
        <v>29913</v>
      </c>
      <c r="I103" s="251">
        <v>29913</v>
      </c>
      <c r="K103" s="251">
        <f t="shared" si="14"/>
        <v>0</v>
      </c>
      <c r="M103" s="251">
        <f t="shared" si="15"/>
        <v>29913</v>
      </c>
      <c r="O103" s="243">
        <v>5</v>
      </c>
      <c r="Q103" s="243">
        <v>7</v>
      </c>
      <c r="S103" s="251">
        <f t="shared" si="16"/>
        <v>0</v>
      </c>
      <c r="U103" s="251">
        <f t="shared" si="17"/>
        <v>0</v>
      </c>
      <c r="V103" s="175"/>
    </row>
    <row r="104" spans="1:22" x14ac:dyDescent="0.2">
      <c r="A104" s="151"/>
      <c r="B104" s="157"/>
      <c r="C104" s="21" t="s">
        <v>427</v>
      </c>
      <c r="E104" s="247">
        <v>42317</v>
      </c>
      <c r="G104" s="251">
        <v>7338</v>
      </c>
      <c r="I104" s="251">
        <v>7338</v>
      </c>
      <c r="K104" s="251">
        <f t="shared" si="14"/>
        <v>0</v>
      </c>
      <c r="M104" s="251">
        <f t="shared" si="15"/>
        <v>7338</v>
      </c>
      <c r="O104" s="243">
        <v>7</v>
      </c>
      <c r="Q104" s="243">
        <v>7</v>
      </c>
      <c r="S104" s="251">
        <f t="shared" si="16"/>
        <v>0</v>
      </c>
      <c r="U104" s="251">
        <f t="shared" si="17"/>
        <v>0</v>
      </c>
      <c r="V104" s="175"/>
    </row>
    <row r="105" spans="1:22" x14ac:dyDescent="0.2">
      <c r="A105" s="151"/>
      <c r="B105" s="157"/>
      <c r="C105" s="21" t="s">
        <v>428</v>
      </c>
      <c r="E105" s="247">
        <v>42244</v>
      </c>
      <c r="G105" s="251">
        <v>4198</v>
      </c>
      <c r="I105" s="251">
        <v>4198</v>
      </c>
      <c r="K105" s="251">
        <f t="shared" si="14"/>
        <v>0</v>
      </c>
      <c r="M105" s="251">
        <f t="shared" si="15"/>
        <v>4198</v>
      </c>
      <c r="O105" s="243">
        <v>7</v>
      </c>
      <c r="Q105" s="243">
        <v>7</v>
      </c>
      <c r="S105" s="251">
        <f t="shared" si="16"/>
        <v>0</v>
      </c>
      <c r="U105" s="251">
        <f t="shared" si="17"/>
        <v>0</v>
      </c>
      <c r="V105" s="175"/>
    </row>
    <row r="106" spans="1:22" x14ac:dyDescent="0.2">
      <c r="A106" s="151"/>
      <c r="B106" s="157"/>
      <c r="C106" s="21" t="s">
        <v>429</v>
      </c>
      <c r="E106" s="247">
        <v>42432</v>
      </c>
      <c r="G106" s="251">
        <v>5365</v>
      </c>
      <c r="I106" s="251">
        <v>5237</v>
      </c>
      <c r="K106" s="251">
        <f t="shared" si="14"/>
        <v>128</v>
      </c>
      <c r="M106" s="251">
        <f t="shared" si="15"/>
        <v>5365</v>
      </c>
      <c r="O106" s="243">
        <v>7</v>
      </c>
      <c r="Q106" s="243">
        <v>7</v>
      </c>
      <c r="S106" s="251">
        <v>0</v>
      </c>
      <c r="U106" s="251">
        <f t="shared" si="17"/>
        <v>-128</v>
      </c>
      <c r="V106" s="175"/>
    </row>
    <row r="107" spans="1:22" x14ac:dyDescent="0.2">
      <c r="A107" s="151"/>
      <c r="B107" s="157"/>
      <c r="C107" s="21" t="s">
        <v>430</v>
      </c>
      <c r="E107" s="247">
        <v>43174</v>
      </c>
      <c r="G107" s="251">
        <v>34630</v>
      </c>
      <c r="I107" s="251">
        <v>33476</v>
      </c>
      <c r="K107" s="251">
        <f t="shared" si="14"/>
        <v>1154</v>
      </c>
      <c r="M107" s="251">
        <f t="shared" si="15"/>
        <v>34630</v>
      </c>
      <c r="O107" s="243">
        <v>5</v>
      </c>
      <c r="Q107" s="243">
        <v>7</v>
      </c>
      <c r="S107" s="251">
        <v>0</v>
      </c>
      <c r="U107" s="251">
        <f t="shared" si="17"/>
        <v>-1154</v>
      </c>
      <c r="V107" s="175"/>
    </row>
    <row r="108" spans="1:22" x14ac:dyDescent="0.2">
      <c r="A108" s="151"/>
      <c r="B108" s="157"/>
      <c r="C108" s="21" t="s">
        <v>431</v>
      </c>
      <c r="E108" s="247">
        <v>43174</v>
      </c>
      <c r="G108" s="251">
        <v>34630</v>
      </c>
      <c r="I108" s="251">
        <v>33476</v>
      </c>
      <c r="K108" s="251">
        <f t="shared" si="14"/>
        <v>1154</v>
      </c>
      <c r="M108" s="251">
        <f t="shared" si="15"/>
        <v>34630</v>
      </c>
      <c r="O108" s="243">
        <v>5</v>
      </c>
      <c r="Q108" s="243">
        <v>7</v>
      </c>
      <c r="S108" s="251">
        <v>0</v>
      </c>
      <c r="U108" s="251">
        <f t="shared" si="17"/>
        <v>-1154</v>
      </c>
      <c r="V108" s="175"/>
    </row>
    <row r="109" spans="1:22" x14ac:dyDescent="0.2">
      <c r="A109" s="151"/>
      <c r="B109" s="157"/>
      <c r="C109" s="21" t="s">
        <v>432</v>
      </c>
      <c r="E109" s="247">
        <v>44497</v>
      </c>
      <c r="G109" s="251">
        <v>48392</v>
      </c>
      <c r="I109" s="251">
        <v>8065</v>
      </c>
      <c r="K109" s="251">
        <f>IF($I109=$G109,0,IF(ROUND($G109/O109,0)+$I109&gt;=$G109,ROUND($G109-$I109,0),ROUND($G109/O109,0)))</f>
        <v>6913</v>
      </c>
      <c r="M109" s="251">
        <f t="shared" si="15"/>
        <v>14978</v>
      </c>
      <c r="O109" s="243">
        <v>7</v>
      </c>
      <c r="Q109" s="243">
        <v>7</v>
      </c>
      <c r="S109" s="251">
        <f t="shared" si="16"/>
        <v>6913.14</v>
      </c>
      <c r="U109" s="251">
        <f t="shared" si="17"/>
        <v>0</v>
      </c>
      <c r="V109" s="175"/>
    </row>
    <row r="110" spans="1:22" x14ac:dyDescent="0.2">
      <c r="A110" s="151"/>
      <c r="B110" s="157"/>
      <c r="C110" s="21" t="s">
        <v>433</v>
      </c>
      <c r="E110" s="247">
        <v>44497</v>
      </c>
      <c r="G110" s="251">
        <v>33764</v>
      </c>
      <c r="I110" s="251">
        <v>5627</v>
      </c>
      <c r="K110" s="251">
        <f>IF($I110=$G110,0,IF(ROUND($G110/O110,0)+$I110&gt;=$G110,ROUND($G110-$I110,0),ROUND($G110/O110,0)))+1</f>
        <v>4824</v>
      </c>
      <c r="M110" s="251">
        <f t="shared" si="15"/>
        <v>10451</v>
      </c>
      <c r="O110" s="243">
        <v>7</v>
      </c>
      <c r="Q110" s="243">
        <v>7</v>
      </c>
      <c r="S110" s="251">
        <f t="shared" si="16"/>
        <v>4823.43</v>
      </c>
      <c r="U110" s="251">
        <f t="shared" si="17"/>
        <v>-1</v>
      </c>
      <c r="V110" s="175"/>
    </row>
    <row r="111" spans="1:22" x14ac:dyDescent="0.2">
      <c r="A111" s="151"/>
      <c r="B111" s="157"/>
      <c r="C111" s="336" t="s">
        <v>434</v>
      </c>
      <c r="G111" s="343">
        <f>SUM(G102:G110)</f>
        <v>213230</v>
      </c>
      <c r="I111" s="343">
        <f>SUM(I102:I110)</f>
        <v>142330</v>
      </c>
      <c r="K111" s="343">
        <f>SUM(K102:K110)</f>
        <v>14173</v>
      </c>
      <c r="M111" s="343">
        <f>SUM(M102:M110)</f>
        <v>156503</v>
      </c>
      <c r="N111" s="29"/>
      <c r="P111" s="253"/>
      <c r="R111" s="29"/>
      <c r="S111" s="343">
        <f>SUM(S102:S110)</f>
        <v>11736.57</v>
      </c>
      <c r="T111" s="29"/>
      <c r="U111" s="343">
        <f>SUM(U102:U110)</f>
        <v>-2437</v>
      </c>
      <c r="V111" s="175"/>
    </row>
    <row r="112" spans="1:22" x14ac:dyDescent="0.2">
      <c r="A112" s="151"/>
      <c r="B112" s="157"/>
      <c r="I112" s="29"/>
      <c r="K112" s="29"/>
      <c r="M112" s="29"/>
      <c r="S112" s="29"/>
      <c r="U112" s="29"/>
      <c r="V112" s="175"/>
    </row>
    <row r="113" spans="1:22" x14ac:dyDescent="0.2">
      <c r="A113" s="151"/>
      <c r="B113" s="157"/>
      <c r="C113" s="254" t="s">
        <v>435</v>
      </c>
      <c r="E113" s="335"/>
      <c r="I113" s="29"/>
      <c r="K113" s="29"/>
      <c r="M113" s="29"/>
      <c r="S113" s="29"/>
      <c r="U113" s="29"/>
      <c r="V113" s="175"/>
    </row>
    <row r="114" spans="1:22" x14ac:dyDescent="0.2">
      <c r="A114" s="151"/>
      <c r="B114" s="157"/>
      <c r="C114" s="252" t="s">
        <v>436</v>
      </c>
      <c r="E114" s="247">
        <v>28307</v>
      </c>
      <c r="G114" s="251">
        <v>1270719</v>
      </c>
      <c r="I114" s="251">
        <v>1167816</v>
      </c>
      <c r="K114" s="251">
        <f t="shared" ref="K114:K152" si="18">IF($I114=$G114,0,IF(ROUND($G114/O114,0)+$I114&gt;=$G114,ROUND($G114-$I114,0),ROUND($G114/O114,0)))</f>
        <v>25414</v>
      </c>
      <c r="M114" s="251">
        <f t="shared" ref="M114:M153" si="19">SUM(I114,K114)</f>
        <v>1193230</v>
      </c>
      <c r="O114" s="243">
        <v>50</v>
      </c>
      <c r="Q114" s="243">
        <v>62.5</v>
      </c>
      <c r="S114" s="251">
        <v>0</v>
      </c>
      <c r="U114" s="251">
        <f t="shared" ref="U114:U153" si="20">ROUND(S114-K114,0)</f>
        <v>-25414</v>
      </c>
      <c r="V114" s="175"/>
    </row>
    <row r="115" spans="1:22" x14ac:dyDescent="0.2">
      <c r="A115" s="151"/>
      <c r="B115" s="157"/>
      <c r="C115" s="252" t="s">
        <v>253</v>
      </c>
      <c r="E115" s="247">
        <v>30133</v>
      </c>
      <c r="G115" s="251">
        <v>25925</v>
      </c>
      <c r="I115" s="251">
        <v>25925</v>
      </c>
      <c r="K115" s="251">
        <f t="shared" si="18"/>
        <v>0</v>
      </c>
      <c r="M115" s="251">
        <f t="shared" si="19"/>
        <v>25925</v>
      </c>
      <c r="O115" s="243">
        <v>25</v>
      </c>
      <c r="Q115" s="243">
        <v>20</v>
      </c>
      <c r="S115" s="251">
        <v>0</v>
      </c>
      <c r="U115" s="251">
        <f t="shared" si="20"/>
        <v>0</v>
      </c>
      <c r="V115" s="175"/>
    </row>
    <row r="116" spans="1:22" x14ac:dyDescent="0.2">
      <c r="A116" s="151"/>
      <c r="B116" s="157"/>
      <c r="C116" s="252" t="s">
        <v>253</v>
      </c>
      <c r="E116" s="247">
        <v>30498</v>
      </c>
      <c r="G116" s="251">
        <v>12936</v>
      </c>
      <c r="I116" s="251">
        <v>12936</v>
      </c>
      <c r="K116" s="251">
        <f t="shared" si="18"/>
        <v>0</v>
      </c>
      <c r="M116" s="251">
        <f t="shared" si="19"/>
        <v>12936</v>
      </c>
      <c r="O116" s="243">
        <v>25</v>
      </c>
      <c r="Q116" s="243">
        <v>20</v>
      </c>
      <c r="S116" s="251">
        <v>0</v>
      </c>
      <c r="U116" s="251">
        <f t="shared" si="20"/>
        <v>0</v>
      </c>
      <c r="V116" s="175"/>
    </row>
    <row r="117" spans="1:22" x14ac:dyDescent="0.2">
      <c r="A117" s="151"/>
      <c r="B117" s="157"/>
      <c r="C117" s="252" t="s">
        <v>253</v>
      </c>
      <c r="E117" s="247">
        <v>30864</v>
      </c>
      <c r="G117" s="251">
        <v>6215</v>
      </c>
      <c r="I117" s="251">
        <v>6215</v>
      </c>
      <c r="K117" s="251">
        <f t="shared" si="18"/>
        <v>0</v>
      </c>
      <c r="M117" s="251">
        <f t="shared" si="19"/>
        <v>6215</v>
      </c>
      <c r="O117" s="243">
        <v>25</v>
      </c>
      <c r="Q117" s="243">
        <v>20</v>
      </c>
      <c r="S117" s="251">
        <v>0</v>
      </c>
      <c r="U117" s="251">
        <f t="shared" si="20"/>
        <v>0</v>
      </c>
      <c r="V117" s="175"/>
    </row>
    <row r="118" spans="1:22" x14ac:dyDescent="0.2">
      <c r="A118" s="151"/>
      <c r="B118" s="157"/>
      <c r="C118" s="252" t="s">
        <v>437</v>
      </c>
      <c r="E118" s="247">
        <v>31048</v>
      </c>
      <c r="G118" s="251">
        <v>868516</v>
      </c>
      <c r="I118" s="251">
        <v>675121</v>
      </c>
      <c r="K118" s="251">
        <f t="shared" si="18"/>
        <v>17370</v>
      </c>
      <c r="M118" s="251">
        <f t="shared" si="19"/>
        <v>692491</v>
      </c>
      <c r="O118" s="243">
        <v>50</v>
      </c>
      <c r="Q118" s="243">
        <v>62.5</v>
      </c>
      <c r="S118" s="251">
        <v>0</v>
      </c>
      <c r="U118" s="251">
        <f t="shared" si="20"/>
        <v>-17370</v>
      </c>
      <c r="V118" s="175"/>
    </row>
    <row r="119" spans="1:22" x14ac:dyDescent="0.2">
      <c r="A119" s="151"/>
      <c r="B119" s="157"/>
      <c r="C119" s="252" t="s">
        <v>253</v>
      </c>
      <c r="E119" s="247">
        <v>31229</v>
      </c>
      <c r="G119" s="251">
        <v>7341</v>
      </c>
      <c r="I119" s="251">
        <v>7341</v>
      </c>
      <c r="K119" s="251">
        <f t="shared" si="18"/>
        <v>0</v>
      </c>
      <c r="M119" s="251">
        <f t="shared" si="19"/>
        <v>7341</v>
      </c>
      <c r="O119" s="243">
        <v>25</v>
      </c>
      <c r="Q119" s="243">
        <v>20</v>
      </c>
      <c r="S119" s="251">
        <v>0</v>
      </c>
      <c r="U119" s="251">
        <f t="shared" si="20"/>
        <v>0</v>
      </c>
      <c r="V119" s="175"/>
    </row>
    <row r="120" spans="1:22" x14ac:dyDescent="0.2">
      <c r="A120" s="151"/>
      <c r="B120" s="157"/>
      <c r="C120" s="252" t="s">
        <v>437</v>
      </c>
      <c r="E120" s="247">
        <v>31413</v>
      </c>
      <c r="G120" s="251">
        <v>137966</v>
      </c>
      <c r="I120" s="251">
        <v>107264</v>
      </c>
      <c r="K120" s="251">
        <f t="shared" si="18"/>
        <v>2759</v>
      </c>
      <c r="M120" s="251">
        <f t="shared" si="19"/>
        <v>110023</v>
      </c>
      <c r="O120" s="243">
        <v>50</v>
      </c>
      <c r="Q120" s="243">
        <v>62.5</v>
      </c>
      <c r="S120" s="251">
        <f t="shared" ref="S120:S153" si="21">IF($I120=$G120,0,IF(ROUND($G120/Q120,2)+$I120&gt;=$G120,ROUND($G120-$I120,2),ROUND($G120/Q120,2)))</f>
        <v>2207.46</v>
      </c>
      <c r="U120" s="251">
        <f t="shared" si="20"/>
        <v>-552</v>
      </c>
      <c r="V120" s="175"/>
    </row>
    <row r="121" spans="1:22" x14ac:dyDescent="0.2">
      <c r="A121" s="151"/>
      <c r="B121" s="157"/>
      <c r="C121" s="252" t="s">
        <v>253</v>
      </c>
      <c r="E121" s="247">
        <v>31594</v>
      </c>
      <c r="G121" s="251">
        <v>9994</v>
      </c>
      <c r="I121" s="251">
        <v>9994</v>
      </c>
      <c r="K121" s="251">
        <f t="shared" si="18"/>
        <v>0</v>
      </c>
      <c r="M121" s="251">
        <f t="shared" si="19"/>
        <v>9994</v>
      </c>
      <c r="O121" s="243">
        <v>25</v>
      </c>
      <c r="Q121" s="243">
        <v>20</v>
      </c>
      <c r="S121" s="251">
        <f t="shared" si="21"/>
        <v>0</v>
      </c>
      <c r="U121" s="251">
        <f t="shared" si="20"/>
        <v>0</v>
      </c>
      <c r="V121" s="175"/>
    </row>
    <row r="122" spans="1:22" x14ac:dyDescent="0.2">
      <c r="A122" s="151"/>
      <c r="B122" s="157"/>
      <c r="C122" s="252" t="s">
        <v>438</v>
      </c>
      <c r="E122" s="247">
        <v>31594</v>
      </c>
      <c r="G122" s="251">
        <v>13600</v>
      </c>
      <c r="I122" s="251">
        <v>11900</v>
      </c>
      <c r="K122" s="251">
        <f t="shared" si="18"/>
        <v>340</v>
      </c>
      <c r="M122" s="251">
        <f t="shared" si="19"/>
        <v>12240</v>
      </c>
      <c r="O122" s="243">
        <v>40</v>
      </c>
      <c r="Q122" s="243">
        <v>45</v>
      </c>
      <c r="S122" s="251">
        <f t="shared" si="21"/>
        <v>302.22000000000003</v>
      </c>
      <c r="U122" s="251">
        <f t="shared" si="20"/>
        <v>-38</v>
      </c>
      <c r="V122" s="175"/>
    </row>
    <row r="123" spans="1:22" x14ac:dyDescent="0.2">
      <c r="A123" s="151"/>
      <c r="B123" s="157"/>
      <c r="C123" s="252" t="s">
        <v>253</v>
      </c>
      <c r="E123" s="247">
        <v>32325</v>
      </c>
      <c r="G123" s="251">
        <v>15651</v>
      </c>
      <c r="I123" s="251">
        <v>15651</v>
      </c>
      <c r="K123" s="251">
        <f t="shared" si="18"/>
        <v>0</v>
      </c>
      <c r="M123" s="251">
        <f t="shared" si="19"/>
        <v>15651</v>
      </c>
      <c r="O123" s="243">
        <v>25</v>
      </c>
      <c r="Q123" s="243">
        <v>20</v>
      </c>
      <c r="S123" s="251">
        <f t="shared" si="21"/>
        <v>0</v>
      </c>
      <c r="U123" s="251">
        <f t="shared" si="20"/>
        <v>0</v>
      </c>
      <c r="V123" s="175"/>
    </row>
    <row r="124" spans="1:22" x14ac:dyDescent="0.2">
      <c r="A124" s="151"/>
      <c r="B124" s="157"/>
      <c r="C124" s="252" t="s">
        <v>253</v>
      </c>
      <c r="E124" s="247">
        <v>32690</v>
      </c>
      <c r="G124" s="251">
        <v>16430</v>
      </c>
      <c r="I124" s="251">
        <v>16430</v>
      </c>
      <c r="K124" s="251">
        <f t="shared" si="18"/>
        <v>0</v>
      </c>
      <c r="M124" s="251">
        <f t="shared" si="19"/>
        <v>16430</v>
      </c>
      <c r="O124" s="243">
        <v>25</v>
      </c>
      <c r="Q124" s="243">
        <v>20</v>
      </c>
      <c r="S124" s="251">
        <f t="shared" si="21"/>
        <v>0</v>
      </c>
      <c r="U124" s="251">
        <f t="shared" si="20"/>
        <v>0</v>
      </c>
      <c r="V124" s="175"/>
    </row>
    <row r="125" spans="1:22" x14ac:dyDescent="0.2">
      <c r="A125" s="151"/>
      <c r="B125" s="157"/>
      <c r="C125" s="252" t="s">
        <v>253</v>
      </c>
      <c r="E125" s="247">
        <v>33055</v>
      </c>
      <c r="G125" s="251">
        <v>47321</v>
      </c>
      <c r="I125" s="251">
        <v>47321</v>
      </c>
      <c r="K125" s="251">
        <f>IF($I125=$G125,0,IF(ROUND($G125/O125,0)+$I125&gt;=$G125,ROUND($G125-$I125,0),ROUND($G125/O125,0)))</f>
        <v>0</v>
      </c>
      <c r="M125" s="251">
        <f t="shared" si="19"/>
        <v>47321</v>
      </c>
      <c r="O125" s="243">
        <v>25</v>
      </c>
      <c r="Q125" s="243">
        <v>20</v>
      </c>
      <c r="S125" s="251">
        <f t="shared" si="21"/>
        <v>0</v>
      </c>
      <c r="U125" s="251">
        <f t="shared" si="20"/>
        <v>0</v>
      </c>
      <c r="V125" s="175"/>
    </row>
    <row r="126" spans="1:22" x14ac:dyDescent="0.2">
      <c r="A126" s="151"/>
      <c r="B126" s="157"/>
      <c r="C126" s="252" t="s">
        <v>439</v>
      </c>
      <c r="E126" s="247">
        <v>33420</v>
      </c>
      <c r="G126" s="251">
        <v>17353</v>
      </c>
      <c r="I126" s="251">
        <v>17353</v>
      </c>
      <c r="K126" s="251">
        <f t="shared" si="18"/>
        <v>0</v>
      </c>
      <c r="M126" s="251">
        <f t="shared" si="19"/>
        <v>17353</v>
      </c>
      <c r="O126" s="243">
        <v>10</v>
      </c>
      <c r="Q126" s="243">
        <v>20</v>
      </c>
      <c r="S126" s="251">
        <f t="shared" si="21"/>
        <v>0</v>
      </c>
      <c r="U126" s="251">
        <f t="shared" si="20"/>
        <v>0</v>
      </c>
      <c r="V126" s="175"/>
    </row>
    <row r="127" spans="1:22" x14ac:dyDescent="0.2">
      <c r="A127" s="151"/>
      <c r="B127" s="157"/>
      <c r="C127" s="252" t="s">
        <v>439</v>
      </c>
      <c r="E127" s="247">
        <v>33786</v>
      </c>
      <c r="G127" s="251">
        <v>15165</v>
      </c>
      <c r="I127" s="251">
        <v>15165</v>
      </c>
      <c r="K127" s="251">
        <f t="shared" si="18"/>
        <v>0</v>
      </c>
      <c r="M127" s="251">
        <f t="shared" si="19"/>
        <v>15165</v>
      </c>
      <c r="O127" s="243">
        <v>20</v>
      </c>
      <c r="Q127" s="243">
        <v>20</v>
      </c>
      <c r="S127" s="251">
        <f t="shared" si="21"/>
        <v>0</v>
      </c>
      <c r="U127" s="251">
        <f t="shared" si="20"/>
        <v>0</v>
      </c>
      <c r="V127" s="175"/>
    </row>
    <row r="128" spans="1:22" x14ac:dyDescent="0.2">
      <c r="A128" s="151"/>
      <c r="B128" s="157"/>
      <c r="C128" s="252" t="s">
        <v>439</v>
      </c>
      <c r="E128" s="247">
        <v>34151</v>
      </c>
      <c r="G128" s="251">
        <v>16335</v>
      </c>
      <c r="I128" s="251">
        <v>16335</v>
      </c>
      <c r="K128" s="251">
        <f t="shared" si="18"/>
        <v>0</v>
      </c>
      <c r="M128" s="251">
        <f t="shared" si="19"/>
        <v>16335</v>
      </c>
      <c r="O128" s="243">
        <v>20</v>
      </c>
      <c r="Q128" s="243">
        <v>20</v>
      </c>
      <c r="S128" s="251">
        <f t="shared" si="21"/>
        <v>0</v>
      </c>
      <c r="U128" s="251">
        <f t="shared" si="20"/>
        <v>0</v>
      </c>
      <c r="V128" s="175"/>
    </row>
    <row r="129" spans="1:22" x14ac:dyDescent="0.2">
      <c r="A129" s="151"/>
      <c r="B129" s="157"/>
      <c r="C129" s="252" t="s">
        <v>437</v>
      </c>
      <c r="E129" s="247">
        <v>34516</v>
      </c>
      <c r="G129" s="251">
        <v>364572</v>
      </c>
      <c r="I129" s="251">
        <v>182282</v>
      </c>
      <c r="K129" s="251">
        <f t="shared" si="18"/>
        <v>7291</v>
      </c>
      <c r="M129" s="251">
        <f t="shared" si="19"/>
        <v>189573</v>
      </c>
      <c r="O129" s="243">
        <v>50</v>
      </c>
      <c r="Q129" s="243">
        <v>62.5</v>
      </c>
      <c r="S129" s="251">
        <f t="shared" si="21"/>
        <v>5833.15</v>
      </c>
      <c r="U129" s="251">
        <f t="shared" si="20"/>
        <v>-1458</v>
      </c>
      <c r="V129" s="175"/>
    </row>
    <row r="130" spans="1:22" x14ac:dyDescent="0.2">
      <c r="A130" s="151"/>
      <c r="B130" s="157"/>
      <c r="C130" s="252" t="s">
        <v>439</v>
      </c>
      <c r="E130" s="247">
        <v>34516</v>
      </c>
      <c r="G130" s="251">
        <v>530</v>
      </c>
      <c r="I130" s="251">
        <v>530</v>
      </c>
      <c r="K130" s="251">
        <f t="shared" si="18"/>
        <v>0</v>
      </c>
      <c r="M130" s="251">
        <f t="shared" si="19"/>
        <v>530</v>
      </c>
      <c r="O130" s="243">
        <v>20</v>
      </c>
      <c r="Q130" s="243">
        <v>45</v>
      </c>
      <c r="S130" s="251">
        <f t="shared" si="21"/>
        <v>0</v>
      </c>
      <c r="U130" s="251">
        <f t="shared" si="20"/>
        <v>0</v>
      </c>
      <c r="V130" s="175"/>
    </row>
    <row r="131" spans="1:22" x14ac:dyDescent="0.2">
      <c r="A131" s="151"/>
      <c r="B131" s="157"/>
      <c r="C131" s="252" t="s">
        <v>439</v>
      </c>
      <c r="E131" s="247">
        <v>35247</v>
      </c>
      <c r="G131" s="251">
        <v>71892</v>
      </c>
      <c r="I131" s="251">
        <v>71892</v>
      </c>
      <c r="K131" s="251">
        <f t="shared" si="18"/>
        <v>0</v>
      </c>
      <c r="M131" s="251">
        <f t="shared" si="19"/>
        <v>71892</v>
      </c>
      <c r="O131" s="243">
        <v>20</v>
      </c>
      <c r="Q131" s="243">
        <v>45</v>
      </c>
      <c r="S131" s="251">
        <f t="shared" si="21"/>
        <v>0</v>
      </c>
      <c r="U131" s="251">
        <f t="shared" si="20"/>
        <v>0</v>
      </c>
      <c r="V131" s="175"/>
    </row>
    <row r="132" spans="1:22" x14ac:dyDescent="0.2">
      <c r="A132" s="151"/>
      <c r="B132" s="157"/>
      <c r="C132" s="252" t="s">
        <v>437</v>
      </c>
      <c r="E132" s="247">
        <v>35612</v>
      </c>
      <c r="G132" s="251">
        <v>785636</v>
      </c>
      <c r="I132" s="251">
        <v>400678</v>
      </c>
      <c r="K132" s="251">
        <f t="shared" si="18"/>
        <v>15713</v>
      </c>
      <c r="M132" s="251">
        <f t="shared" si="19"/>
        <v>416391</v>
      </c>
      <c r="O132" s="243">
        <v>50</v>
      </c>
      <c r="Q132" s="243">
        <v>62.5</v>
      </c>
      <c r="S132" s="251">
        <f t="shared" si="21"/>
        <v>12570.18</v>
      </c>
      <c r="U132" s="251">
        <f t="shared" si="20"/>
        <v>-3143</v>
      </c>
      <c r="V132" s="175"/>
    </row>
    <row r="133" spans="1:22" x14ac:dyDescent="0.2">
      <c r="A133" s="151"/>
      <c r="B133" s="157"/>
      <c r="C133" s="252" t="s">
        <v>439</v>
      </c>
      <c r="E133" s="247">
        <v>35612</v>
      </c>
      <c r="G133" s="251">
        <v>35100</v>
      </c>
      <c r="I133" s="251">
        <v>35100</v>
      </c>
      <c r="K133" s="251">
        <f t="shared" si="18"/>
        <v>0</v>
      </c>
      <c r="M133" s="251">
        <f t="shared" si="19"/>
        <v>35100</v>
      </c>
      <c r="O133" s="243">
        <v>20</v>
      </c>
      <c r="Q133" s="243">
        <v>45</v>
      </c>
      <c r="S133" s="251">
        <f t="shared" si="21"/>
        <v>0</v>
      </c>
      <c r="U133" s="251">
        <f t="shared" si="20"/>
        <v>0</v>
      </c>
      <c r="V133" s="175"/>
    </row>
    <row r="134" spans="1:22" x14ac:dyDescent="0.2">
      <c r="A134" s="151"/>
      <c r="B134" s="157"/>
      <c r="C134" s="252" t="s">
        <v>439</v>
      </c>
      <c r="E134" s="247">
        <v>35977</v>
      </c>
      <c r="G134" s="251">
        <v>13130</v>
      </c>
      <c r="I134" s="251">
        <v>13130</v>
      </c>
      <c r="K134" s="251">
        <f t="shared" si="18"/>
        <v>0</v>
      </c>
      <c r="M134" s="251">
        <f t="shared" si="19"/>
        <v>13130</v>
      </c>
      <c r="O134" s="243">
        <v>20</v>
      </c>
      <c r="Q134" s="243">
        <v>45</v>
      </c>
      <c r="S134" s="251">
        <f t="shared" si="21"/>
        <v>0</v>
      </c>
      <c r="U134" s="251">
        <f t="shared" si="20"/>
        <v>0</v>
      </c>
      <c r="V134" s="175"/>
    </row>
    <row r="135" spans="1:22" x14ac:dyDescent="0.2">
      <c r="A135" s="151"/>
      <c r="B135" s="157"/>
      <c r="C135" s="252" t="s">
        <v>437</v>
      </c>
      <c r="E135" s="247">
        <v>36342</v>
      </c>
      <c r="G135" s="251">
        <v>595062</v>
      </c>
      <c r="I135" s="251">
        <v>279678</v>
      </c>
      <c r="K135" s="251">
        <f t="shared" si="18"/>
        <v>11901</v>
      </c>
      <c r="M135" s="251">
        <f t="shared" si="19"/>
        <v>291579</v>
      </c>
      <c r="O135" s="243">
        <v>50</v>
      </c>
      <c r="Q135" s="243">
        <v>62.5</v>
      </c>
      <c r="S135" s="251">
        <f t="shared" si="21"/>
        <v>9520.99</v>
      </c>
      <c r="U135" s="251">
        <f t="shared" si="20"/>
        <v>-2380</v>
      </c>
      <c r="V135" s="175"/>
    </row>
    <row r="136" spans="1:22" x14ac:dyDescent="0.2">
      <c r="A136" s="151"/>
      <c r="B136" s="157"/>
      <c r="C136" s="252" t="s">
        <v>437</v>
      </c>
      <c r="E136" s="247">
        <v>36708</v>
      </c>
      <c r="G136" s="251">
        <v>59334</v>
      </c>
      <c r="I136" s="251">
        <v>26702</v>
      </c>
      <c r="K136" s="251">
        <f t="shared" si="18"/>
        <v>1187</v>
      </c>
      <c r="M136" s="251">
        <f t="shared" si="19"/>
        <v>27889</v>
      </c>
      <c r="O136" s="243">
        <v>50</v>
      </c>
      <c r="Q136" s="243">
        <v>62.5</v>
      </c>
      <c r="S136" s="251">
        <f t="shared" si="21"/>
        <v>949.34</v>
      </c>
      <c r="U136" s="251">
        <f t="shared" si="20"/>
        <v>-238</v>
      </c>
      <c r="V136" s="175"/>
    </row>
    <row r="137" spans="1:22" x14ac:dyDescent="0.2">
      <c r="A137" s="151"/>
      <c r="B137" s="157"/>
      <c r="C137" s="252" t="s">
        <v>440</v>
      </c>
      <c r="E137" s="247">
        <v>37803</v>
      </c>
      <c r="G137" s="251">
        <v>15378</v>
      </c>
      <c r="I137" s="251">
        <v>11995</v>
      </c>
      <c r="K137" s="251">
        <f t="shared" si="18"/>
        <v>615</v>
      </c>
      <c r="M137" s="251">
        <f t="shared" si="19"/>
        <v>12610</v>
      </c>
      <c r="O137" s="243">
        <v>25</v>
      </c>
      <c r="Q137" s="243">
        <v>40</v>
      </c>
      <c r="S137" s="251">
        <f t="shared" si="21"/>
        <v>384.45</v>
      </c>
      <c r="U137" s="251">
        <f t="shared" si="20"/>
        <v>-231</v>
      </c>
      <c r="V137" s="175"/>
    </row>
    <row r="138" spans="1:22" x14ac:dyDescent="0.2">
      <c r="A138" s="151"/>
      <c r="B138" s="157"/>
      <c r="C138" s="252" t="s">
        <v>254</v>
      </c>
      <c r="E138" s="247">
        <v>38169</v>
      </c>
      <c r="G138" s="251">
        <v>687892</v>
      </c>
      <c r="I138" s="251">
        <v>509041</v>
      </c>
      <c r="K138" s="251">
        <f t="shared" si="18"/>
        <v>27516</v>
      </c>
      <c r="M138" s="251">
        <f t="shared" si="19"/>
        <v>536557</v>
      </c>
      <c r="O138" s="243">
        <v>25</v>
      </c>
      <c r="Q138" s="243">
        <v>62.5</v>
      </c>
      <c r="S138" s="251">
        <f t="shared" si="21"/>
        <v>11006.27</v>
      </c>
      <c r="U138" s="251">
        <f t="shared" si="20"/>
        <v>-16510</v>
      </c>
      <c r="V138" s="175"/>
    </row>
    <row r="139" spans="1:22" x14ac:dyDescent="0.2">
      <c r="A139" s="151"/>
      <c r="B139" s="157"/>
      <c r="C139" s="252" t="s">
        <v>439</v>
      </c>
      <c r="E139" s="247">
        <v>38534</v>
      </c>
      <c r="G139" s="251">
        <v>224157</v>
      </c>
      <c r="I139" s="251">
        <v>156909</v>
      </c>
      <c r="K139" s="251">
        <f t="shared" si="18"/>
        <v>8966</v>
      </c>
      <c r="M139" s="251">
        <f t="shared" si="19"/>
        <v>165875</v>
      </c>
      <c r="O139" s="243">
        <v>25</v>
      </c>
      <c r="Q139" s="243">
        <v>25</v>
      </c>
      <c r="S139" s="251">
        <f t="shared" si="21"/>
        <v>8966.2800000000007</v>
      </c>
      <c r="U139" s="251">
        <f t="shared" si="20"/>
        <v>0</v>
      </c>
      <c r="V139" s="175"/>
    </row>
    <row r="140" spans="1:22" x14ac:dyDescent="0.2">
      <c r="A140" s="151"/>
      <c r="B140" s="157"/>
      <c r="C140" s="252" t="s">
        <v>439</v>
      </c>
      <c r="E140" s="247">
        <v>39264</v>
      </c>
      <c r="G140" s="251">
        <v>443836</v>
      </c>
      <c r="I140" s="251">
        <v>277359</v>
      </c>
      <c r="K140" s="251">
        <f t="shared" si="18"/>
        <v>17753</v>
      </c>
      <c r="M140" s="251">
        <f t="shared" si="19"/>
        <v>295112</v>
      </c>
      <c r="O140" s="243">
        <v>25</v>
      </c>
      <c r="Q140" s="243">
        <v>25</v>
      </c>
      <c r="S140" s="251">
        <f t="shared" si="21"/>
        <v>17753.439999999999</v>
      </c>
      <c r="U140" s="251">
        <f t="shared" si="20"/>
        <v>0</v>
      </c>
      <c r="V140" s="175"/>
    </row>
    <row r="141" spans="1:22" x14ac:dyDescent="0.2">
      <c r="A141" s="151"/>
      <c r="B141" s="157"/>
      <c r="C141" s="252" t="s">
        <v>440</v>
      </c>
      <c r="E141" s="247">
        <v>39264</v>
      </c>
      <c r="G141" s="251">
        <v>8368</v>
      </c>
      <c r="I141" s="251">
        <v>8368</v>
      </c>
      <c r="K141" s="251">
        <f t="shared" si="18"/>
        <v>0</v>
      </c>
      <c r="M141" s="251">
        <f t="shared" si="19"/>
        <v>8368</v>
      </c>
      <c r="O141" s="243">
        <v>15</v>
      </c>
      <c r="Q141" s="243">
        <v>40</v>
      </c>
      <c r="S141" s="251">
        <f t="shared" si="21"/>
        <v>0</v>
      </c>
      <c r="U141" s="251">
        <f t="shared" si="20"/>
        <v>0</v>
      </c>
      <c r="V141" s="175"/>
    </row>
    <row r="142" spans="1:22" x14ac:dyDescent="0.2">
      <c r="A142" s="151"/>
      <c r="B142" s="157"/>
      <c r="C142" s="252" t="s">
        <v>441</v>
      </c>
      <c r="E142" s="247">
        <v>39264</v>
      </c>
      <c r="G142" s="251">
        <v>57328</v>
      </c>
      <c r="I142" s="251">
        <v>35544</v>
      </c>
      <c r="K142" s="251">
        <f t="shared" si="18"/>
        <v>2293</v>
      </c>
      <c r="M142" s="251">
        <f t="shared" si="19"/>
        <v>37837</v>
      </c>
      <c r="O142" s="243">
        <v>25</v>
      </c>
      <c r="Q142" s="243">
        <v>62.5</v>
      </c>
      <c r="S142" s="251">
        <f t="shared" si="21"/>
        <v>917.25</v>
      </c>
      <c r="U142" s="251">
        <f t="shared" si="20"/>
        <v>-1376</v>
      </c>
      <c r="V142" s="175"/>
    </row>
    <row r="143" spans="1:22" x14ac:dyDescent="0.2">
      <c r="A143" s="151"/>
      <c r="B143" s="157"/>
      <c r="C143" s="252" t="s">
        <v>442</v>
      </c>
      <c r="E143" s="247">
        <v>39264</v>
      </c>
      <c r="G143" s="251">
        <v>3046</v>
      </c>
      <c r="I143" s="251">
        <v>3046</v>
      </c>
      <c r="K143" s="251">
        <f t="shared" si="18"/>
        <v>0</v>
      </c>
      <c r="M143" s="251">
        <f t="shared" si="19"/>
        <v>3046</v>
      </c>
      <c r="O143" s="243">
        <v>15</v>
      </c>
      <c r="Q143" s="243">
        <v>40</v>
      </c>
      <c r="S143" s="251">
        <f t="shared" si="21"/>
        <v>0</v>
      </c>
      <c r="U143" s="251">
        <f t="shared" si="20"/>
        <v>0</v>
      </c>
      <c r="V143" s="175"/>
    </row>
    <row r="144" spans="1:22" x14ac:dyDescent="0.2">
      <c r="A144" s="151"/>
      <c r="B144" s="157"/>
      <c r="C144" s="252" t="s">
        <v>437</v>
      </c>
      <c r="E144" s="247">
        <v>37210</v>
      </c>
      <c r="G144" s="251">
        <v>875939</v>
      </c>
      <c r="I144" s="251">
        <v>462139</v>
      </c>
      <c r="K144" s="251">
        <f>IF($I144=$G144,0,IF(ROUND($G144/O144,0)+$I144&gt;=$G144,ROUND($G144-$I144,0),ROUND($G144/O144,0)))+1</f>
        <v>21899</v>
      </c>
      <c r="M144" s="251">
        <f t="shared" si="19"/>
        <v>484038</v>
      </c>
      <c r="O144" s="243">
        <v>40</v>
      </c>
      <c r="Q144" s="243">
        <v>62.5</v>
      </c>
      <c r="S144" s="251">
        <f t="shared" si="21"/>
        <v>14015.02</v>
      </c>
      <c r="U144" s="251">
        <f t="shared" si="20"/>
        <v>-7884</v>
      </c>
      <c r="V144" s="175"/>
    </row>
    <row r="145" spans="1:22" x14ac:dyDescent="0.2">
      <c r="A145" s="151"/>
      <c r="B145" s="157"/>
      <c r="C145" s="252" t="s">
        <v>438</v>
      </c>
      <c r="E145" s="247">
        <v>40527</v>
      </c>
      <c r="G145" s="251">
        <v>441155</v>
      </c>
      <c r="I145" s="251">
        <v>213225</v>
      </c>
      <c r="K145" s="251">
        <f t="shared" si="18"/>
        <v>17646</v>
      </c>
      <c r="M145" s="251">
        <f t="shared" si="19"/>
        <v>230871</v>
      </c>
      <c r="O145" s="243">
        <v>25</v>
      </c>
      <c r="Q145" s="243">
        <v>62.5</v>
      </c>
      <c r="S145" s="251">
        <f t="shared" si="21"/>
        <v>7058.48</v>
      </c>
      <c r="U145" s="251">
        <f t="shared" si="20"/>
        <v>-10588</v>
      </c>
      <c r="V145" s="175"/>
    </row>
    <row r="146" spans="1:22" x14ac:dyDescent="0.2">
      <c r="A146" s="151"/>
      <c r="B146" s="157"/>
      <c r="C146" s="252" t="s">
        <v>443</v>
      </c>
      <c r="E146" s="247">
        <v>40724</v>
      </c>
      <c r="G146" s="251">
        <v>491460</v>
      </c>
      <c r="I146" s="251">
        <v>228904</v>
      </c>
      <c r="K146" s="251">
        <f>IF($I146=$G146,0,IF(ROUND($G146/O146,0)+$I146&gt;=$G146,ROUND($G146-$I146,0),ROUND($G146/O146,0)))+1</f>
        <v>19659</v>
      </c>
      <c r="M146" s="251">
        <f t="shared" si="19"/>
        <v>248563</v>
      </c>
      <c r="O146" s="243">
        <v>25</v>
      </c>
      <c r="Q146" s="243">
        <v>62.5</v>
      </c>
      <c r="S146" s="251">
        <f t="shared" si="21"/>
        <v>7863.36</v>
      </c>
      <c r="U146" s="251">
        <f t="shared" si="20"/>
        <v>-11796</v>
      </c>
      <c r="V146" s="175"/>
    </row>
    <row r="147" spans="1:22" x14ac:dyDescent="0.2">
      <c r="A147" s="151"/>
      <c r="B147" s="157"/>
      <c r="C147" s="252" t="s">
        <v>253</v>
      </c>
      <c r="E147" s="247">
        <v>40831</v>
      </c>
      <c r="G147" s="251">
        <v>45000</v>
      </c>
      <c r="I147" s="251">
        <v>20250</v>
      </c>
      <c r="K147" s="251">
        <f t="shared" si="18"/>
        <v>1800</v>
      </c>
      <c r="M147" s="251">
        <f t="shared" si="19"/>
        <v>22050</v>
      </c>
      <c r="O147" s="243">
        <v>25</v>
      </c>
      <c r="Q147" s="243">
        <v>62.5</v>
      </c>
      <c r="S147" s="251">
        <f t="shared" si="21"/>
        <v>720</v>
      </c>
      <c r="U147" s="251">
        <f t="shared" si="20"/>
        <v>-1080</v>
      </c>
      <c r="V147" s="175"/>
    </row>
    <row r="148" spans="1:22" x14ac:dyDescent="0.2">
      <c r="A148" s="151"/>
      <c r="B148" s="157"/>
      <c r="C148" s="252" t="s">
        <v>253</v>
      </c>
      <c r="E148" s="247">
        <v>40855</v>
      </c>
      <c r="G148" s="251">
        <v>500396</v>
      </c>
      <c r="I148" s="251">
        <v>223510</v>
      </c>
      <c r="K148" s="251">
        <f t="shared" si="18"/>
        <v>20016</v>
      </c>
      <c r="M148" s="251">
        <f t="shared" si="19"/>
        <v>243526</v>
      </c>
      <c r="O148" s="243">
        <v>25</v>
      </c>
      <c r="Q148" s="243">
        <v>62.5</v>
      </c>
      <c r="S148" s="251">
        <f t="shared" si="21"/>
        <v>8006.34</v>
      </c>
      <c r="U148" s="251">
        <f t="shared" si="20"/>
        <v>-12010</v>
      </c>
      <c r="V148" s="175"/>
    </row>
    <row r="149" spans="1:22" x14ac:dyDescent="0.2">
      <c r="A149" s="151"/>
      <c r="B149" s="157"/>
      <c r="C149" s="252" t="s">
        <v>444</v>
      </c>
      <c r="E149" s="247">
        <v>42125</v>
      </c>
      <c r="G149" s="251">
        <v>1360</v>
      </c>
      <c r="I149" s="251">
        <v>1360</v>
      </c>
      <c r="K149" s="251">
        <f t="shared" si="18"/>
        <v>0</v>
      </c>
      <c r="M149" s="251">
        <f t="shared" si="19"/>
        <v>1360</v>
      </c>
      <c r="O149" s="243">
        <v>7</v>
      </c>
      <c r="Q149" s="243">
        <v>62.5</v>
      </c>
      <c r="S149" s="251">
        <f t="shared" si="21"/>
        <v>0</v>
      </c>
      <c r="U149" s="251">
        <f t="shared" si="20"/>
        <v>0</v>
      </c>
      <c r="V149" s="175"/>
    </row>
    <row r="150" spans="1:22" x14ac:dyDescent="0.2">
      <c r="A150" s="151"/>
      <c r="B150" s="157"/>
      <c r="C150" s="252" t="s">
        <v>445</v>
      </c>
      <c r="E150" s="247">
        <v>42277</v>
      </c>
      <c r="G150" s="251">
        <v>892561</v>
      </c>
      <c r="I150" s="251">
        <v>161777</v>
      </c>
      <c r="K150" s="251">
        <f t="shared" si="18"/>
        <v>22314</v>
      </c>
      <c r="M150" s="251">
        <f t="shared" si="19"/>
        <v>184091</v>
      </c>
      <c r="O150" s="243">
        <v>40</v>
      </c>
      <c r="Q150" s="243">
        <v>62.5</v>
      </c>
      <c r="S150" s="251">
        <f t="shared" si="21"/>
        <v>14280.98</v>
      </c>
      <c r="U150" s="251">
        <f t="shared" si="20"/>
        <v>-8033</v>
      </c>
      <c r="V150" s="175"/>
    </row>
    <row r="151" spans="1:22" x14ac:dyDescent="0.2">
      <c r="A151" s="151"/>
      <c r="B151" s="157"/>
      <c r="C151" s="252" t="s">
        <v>446</v>
      </c>
      <c r="E151" s="247">
        <v>43131</v>
      </c>
      <c r="G151" s="251">
        <v>4000</v>
      </c>
      <c r="I151" s="251">
        <v>1311</v>
      </c>
      <c r="K151" s="251">
        <f t="shared" si="18"/>
        <v>267</v>
      </c>
      <c r="M151" s="251">
        <f t="shared" si="19"/>
        <v>1578</v>
      </c>
      <c r="O151" s="243">
        <v>15</v>
      </c>
      <c r="Q151" s="243">
        <v>62.5</v>
      </c>
      <c r="S151" s="251">
        <f t="shared" si="21"/>
        <v>64</v>
      </c>
      <c r="U151" s="251">
        <f t="shared" si="20"/>
        <v>-203</v>
      </c>
      <c r="V151" s="175"/>
    </row>
    <row r="152" spans="1:22" x14ac:dyDescent="0.2">
      <c r="A152" s="151"/>
      <c r="B152" s="157"/>
      <c r="C152" s="252" t="s">
        <v>447</v>
      </c>
      <c r="E152" s="247">
        <v>43880</v>
      </c>
      <c r="G152" s="251">
        <v>900</v>
      </c>
      <c r="I152" s="251">
        <v>364</v>
      </c>
      <c r="K152" s="251">
        <f t="shared" si="18"/>
        <v>129</v>
      </c>
      <c r="M152" s="251">
        <f t="shared" si="19"/>
        <v>493</v>
      </c>
      <c r="O152" s="243">
        <v>7</v>
      </c>
      <c r="Q152" s="243">
        <v>62.5</v>
      </c>
      <c r="S152" s="251">
        <f t="shared" si="21"/>
        <v>14.4</v>
      </c>
      <c r="U152" s="251">
        <f t="shared" si="20"/>
        <v>-115</v>
      </c>
      <c r="V152" s="175"/>
    </row>
    <row r="153" spans="1:22" x14ac:dyDescent="0.2">
      <c r="A153" s="151"/>
      <c r="B153" s="157"/>
      <c r="C153" s="252" t="s">
        <v>448</v>
      </c>
      <c r="E153" s="247">
        <v>43857</v>
      </c>
      <c r="G153" s="251">
        <v>2353</v>
      </c>
      <c r="I153" s="251">
        <v>980</v>
      </c>
      <c r="K153" s="251">
        <f>IF($I153=$G153,0,IF(ROUND($G153/O153,0)+$I153&gt;=$G153,ROUND($G153-$I153,0),ROUND($G153/O153,0)))+1</f>
        <v>337</v>
      </c>
      <c r="M153" s="251">
        <f t="shared" si="19"/>
        <v>1317</v>
      </c>
      <c r="O153" s="243">
        <v>7</v>
      </c>
      <c r="Q153" s="243">
        <v>62.5</v>
      </c>
      <c r="S153" s="251">
        <f t="shared" si="21"/>
        <v>37.65</v>
      </c>
      <c r="U153" s="251">
        <f t="shared" si="20"/>
        <v>-299</v>
      </c>
      <c r="V153" s="175"/>
    </row>
    <row r="154" spans="1:22" x14ac:dyDescent="0.2">
      <c r="A154" s="151"/>
      <c r="B154" s="157"/>
      <c r="C154" s="336" t="s">
        <v>449</v>
      </c>
      <c r="G154" s="343">
        <f>SUM(G114:G153)</f>
        <v>9101852</v>
      </c>
      <c r="I154" s="343">
        <f>SUM(I114:I153)</f>
        <v>5478841</v>
      </c>
      <c r="K154" s="343">
        <f>SUM(K114:K153)</f>
        <v>243185</v>
      </c>
      <c r="M154" s="343">
        <f>SUM(M114:M153)</f>
        <v>5722026</v>
      </c>
      <c r="N154" s="29"/>
      <c r="P154" s="253"/>
      <c r="R154" s="29"/>
      <c r="S154" s="343">
        <f>SUM(S137:S153)</f>
        <v>91087.919999999984</v>
      </c>
      <c r="U154" s="343">
        <f>SUM(U137:U153)</f>
        <v>-70125</v>
      </c>
      <c r="V154" s="175"/>
    </row>
    <row r="155" spans="1:22" x14ac:dyDescent="0.2">
      <c r="A155" s="151"/>
      <c r="B155" s="157"/>
      <c r="I155" s="29"/>
      <c r="K155" s="29"/>
      <c r="M155" s="29"/>
      <c r="S155" s="29"/>
      <c r="U155" s="29"/>
      <c r="V155" s="175"/>
    </row>
    <row r="156" spans="1:22" x14ac:dyDescent="0.2">
      <c r="A156" s="151"/>
      <c r="B156" s="157"/>
      <c r="C156" s="21" t="s">
        <v>450</v>
      </c>
      <c r="G156" s="251">
        <f>SUM(G29,G73,G81,G91,G99,G111,G154)</f>
        <v>11641912</v>
      </c>
      <c r="I156" s="251">
        <f>SUM(I29,I73,I81,I91,I99,I111,I154)</f>
        <v>6998914</v>
      </c>
      <c r="K156" s="251">
        <f>SUM(K29,K73,K81,K91,K99,K111,K154)</f>
        <v>326273</v>
      </c>
      <c r="M156" s="251">
        <f>SUM(M29,M73,M81,M91,M99,M111,M154)</f>
        <v>7325187</v>
      </c>
      <c r="S156" s="251">
        <f>SUM(S29,S73,S81,S91,S99,S111,S154)</f>
        <v>169608.12</v>
      </c>
      <c r="U156" s="251">
        <f>SUM(U29,U73,U81,U91,U99,U111,U154)</f>
        <v>-74695</v>
      </c>
      <c r="V156" s="175"/>
    </row>
    <row r="157" spans="1:22" x14ac:dyDescent="0.2">
      <c r="A157" s="151"/>
      <c r="B157" s="157"/>
      <c r="C157" s="345" t="s">
        <v>405</v>
      </c>
      <c r="G157" s="344">
        <f>G74</f>
        <v>-47147</v>
      </c>
      <c r="I157" s="344">
        <f>I74</f>
        <v>-47147</v>
      </c>
      <c r="K157" s="344">
        <f>K74</f>
        <v>0</v>
      </c>
      <c r="M157" s="344">
        <f>M74</f>
        <v>-47147</v>
      </c>
      <c r="S157" s="344">
        <f>S74</f>
        <v>0</v>
      </c>
      <c r="U157" s="344">
        <f>U74</f>
        <v>0</v>
      </c>
      <c r="V157" s="175"/>
    </row>
    <row r="158" spans="1:22" ht="15" thickBot="1" x14ac:dyDescent="0.25">
      <c r="A158" s="151"/>
      <c r="B158" s="157"/>
      <c r="C158" s="21" t="s">
        <v>451</v>
      </c>
      <c r="G158" s="256">
        <f>SUM(G156:G157)</f>
        <v>11594765</v>
      </c>
      <c r="I158" s="256">
        <f>SUM(I156:I157)</f>
        <v>6951767</v>
      </c>
      <c r="K158" s="256">
        <f>SUM(K156:K157)</f>
        <v>326273</v>
      </c>
      <c r="M158" s="256">
        <f>SUM(M156:M157)</f>
        <v>7278040</v>
      </c>
      <c r="S158" s="256">
        <f>SUM(S156:S157)</f>
        <v>169608.12</v>
      </c>
      <c r="U158" s="256">
        <f>SUM(U156:U157)</f>
        <v>-74695</v>
      </c>
      <c r="V158" s="175"/>
    </row>
    <row r="159" spans="1:22" ht="15" thickTop="1" x14ac:dyDescent="0.2">
      <c r="A159" s="151"/>
      <c r="B159" s="158"/>
      <c r="C159" s="155"/>
      <c r="D159" s="155"/>
      <c r="E159" s="27"/>
      <c r="F159" s="155"/>
      <c r="G159" s="156"/>
      <c r="H159" s="155"/>
      <c r="I159" s="255"/>
      <c r="J159" s="155"/>
      <c r="K159" s="255"/>
      <c r="L159" s="155"/>
      <c r="M159" s="255"/>
      <c r="N159" s="155"/>
      <c r="O159" s="244"/>
      <c r="P159" s="25"/>
      <c r="Q159" s="244"/>
      <c r="R159" s="155"/>
      <c r="S159" s="255"/>
      <c r="T159" s="155"/>
      <c r="U159" s="255"/>
      <c r="V159" s="176"/>
    </row>
    <row r="160" spans="1:22" x14ac:dyDescent="0.2">
      <c r="A160" s="151"/>
      <c r="I160" s="29"/>
      <c r="K160" s="29">
        <f>'SAO - DSC'!G41</f>
        <v>326274</v>
      </c>
      <c r="M160" s="29"/>
      <c r="S160" s="29"/>
      <c r="U160" s="29"/>
    </row>
    <row r="161" spans="1:21" x14ac:dyDescent="0.2">
      <c r="A161" s="151"/>
      <c r="I161" s="29"/>
      <c r="K161" s="29"/>
      <c r="M161" s="29"/>
      <c r="S161" s="29"/>
      <c r="U161" s="29"/>
    </row>
    <row r="162" spans="1:21" x14ac:dyDescent="0.2">
      <c r="A162" s="151"/>
      <c r="I162" s="29"/>
      <c r="K162" s="29"/>
      <c r="M162" s="29"/>
      <c r="S162" s="29"/>
      <c r="U162" s="29"/>
    </row>
    <row r="163" spans="1:21" x14ac:dyDescent="0.2">
      <c r="A163" s="151"/>
      <c r="I163" s="29"/>
      <c r="K163" s="29"/>
      <c r="M163" s="29"/>
      <c r="S163" s="29"/>
      <c r="U163" s="29"/>
    </row>
    <row r="164" spans="1:21" x14ac:dyDescent="0.2">
      <c r="A164" s="151"/>
      <c r="I164" s="29"/>
      <c r="K164" s="29"/>
      <c r="M164" s="29"/>
      <c r="S164" s="29"/>
      <c r="U164" s="29"/>
    </row>
    <row r="165" spans="1:21" x14ac:dyDescent="0.2">
      <c r="A165" s="151"/>
      <c r="I165" s="29"/>
      <c r="K165" s="29"/>
      <c r="M165" s="29"/>
      <c r="S165" s="29"/>
      <c r="U165" s="29"/>
    </row>
    <row r="166" spans="1:21" x14ac:dyDescent="0.2">
      <c r="A166" s="151"/>
      <c r="I166" s="29"/>
      <c r="K166" s="29"/>
      <c r="M166" s="29"/>
      <c r="S166" s="29"/>
      <c r="U166" s="29"/>
    </row>
    <row r="167" spans="1:21" x14ac:dyDescent="0.2">
      <c r="A167" s="151"/>
      <c r="I167" s="29"/>
      <c r="K167" s="29"/>
      <c r="M167" s="29"/>
      <c r="S167" s="29"/>
      <c r="U167" s="29"/>
    </row>
    <row r="168" spans="1:21" x14ac:dyDescent="0.2">
      <c r="A168" s="151"/>
      <c r="I168" s="29"/>
      <c r="K168" s="29"/>
      <c r="M168" s="29"/>
      <c r="S168" s="29"/>
      <c r="U168" s="29"/>
    </row>
    <row r="169" spans="1:21" x14ac:dyDescent="0.2">
      <c r="A169" s="151"/>
      <c r="I169" s="29"/>
      <c r="K169" s="29"/>
      <c r="M169" s="29"/>
      <c r="S169" s="29"/>
      <c r="U169" s="29"/>
    </row>
    <row r="170" spans="1:21" x14ac:dyDescent="0.2">
      <c r="A170" s="151"/>
      <c r="I170" s="29"/>
      <c r="K170" s="29"/>
      <c r="M170" s="29"/>
      <c r="S170" s="29"/>
      <c r="U170" s="29"/>
    </row>
    <row r="171" spans="1:21" x14ac:dyDescent="0.2">
      <c r="A171" s="151"/>
      <c r="I171" s="29"/>
      <c r="K171" s="29"/>
      <c r="M171" s="29"/>
      <c r="S171" s="29"/>
      <c r="U171" s="29"/>
    </row>
    <row r="172" spans="1:21" x14ac:dyDescent="0.2">
      <c r="A172" s="151"/>
      <c r="I172" s="29"/>
      <c r="K172" s="29"/>
      <c r="M172" s="29"/>
      <c r="S172" s="29"/>
      <c r="U172" s="29"/>
    </row>
    <row r="173" spans="1:21" x14ac:dyDescent="0.2">
      <c r="A173" s="151"/>
      <c r="I173" s="29"/>
      <c r="K173" s="29"/>
      <c r="M173" s="29"/>
      <c r="S173" s="29"/>
      <c r="U173" s="29"/>
    </row>
    <row r="174" spans="1:21" x14ac:dyDescent="0.2">
      <c r="A174" s="151"/>
      <c r="I174" s="29"/>
      <c r="K174" s="29"/>
      <c r="M174" s="29"/>
      <c r="S174" s="29"/>
      <c r="U174" s="29"/>
    </row>
    <row r="175" spans="1:21" x14ac:dyDescent="0.2">
      <c r="A175" s="151"/>
      <c r="I175" s="29"/>
      <c r="K175" s="29"/>
      <c r="M175" s="29"/>
      <c r="S175" s="29"/>
      <c r="U175" s="29"/>
    </row>
    <row r="176" spans="1:21" x14ac:dyDescent="0.2">
      <c r="A176" s="151"/>
      <c r="I176" s="29"/>
      <c r="K176" s="29"/>
      <c r="M176" s="29"/>
      <c r="S176" s="29"/>
      <c r="U176" s="29"/>
    </row>
    <row r="177" spans="1:21" x14ac:dyDescent="0.2">
      <c r="A177" s="151"/>
      <c r="I177" s="29"/>
      <c r="K177" s="29"/>
      <c r="M177" s="29"/>
      <c r="S177" s="29"/>
      <c r="U177" s="29"/>
    </row>
    <row r="178" spans="1:21" x14ac:dyDescent="0.2">
      <c r="A178" s="151"/>
      <c r="I178" s="29"/>
      <c r="K178" s="29"/>
      <c r="M178" s="29"/>
      <c r="S178" s="29"/>
      <c r="U178" s="29"/>
    </row>
    <row r="179" spans="1:21" x14ac:dyDescent="0.2">
      <c r="A179" s="151"/>
      <c r="I179" s="29"/>
      <c r="K179" s="29"/>
      <c r="M179" s="29"/>
      <c r="S179" s="29"/>
      <c r="U179" s="29"/>
    </row>
    <row r="180" spans="1:21" x14ac:dyDescent="0.2">
      <c r="A180" s="151"/>
      <c r="I180" s="29"/>
      <c r="K180" s="29"/>
      <c r="M180" s="29"/>
      <c r="S180" s="29"/>
      <c r="U180" s="29"/>
    </row>
    <row r="181" spans="1:21" x14ac:dyDescent="0.2">
      <c r="A181" s="151"/>
      <c r="I181" s="29"/>
      <c r="K181" s="29"/>
      <c r="M181" s="29"/>
      <c r="S181" s="29"/>
      <c r="U181" s="29"/>
    </row>
    <row r="182" spans="1:21" x14ac:dyDescent="0.2">
      <c r="A182" s="151"/>
      <c r="I182" s="29"/>
      <c r="K182" s="29"/>
      <c r="M182" s="29"/>
      <c r="S182" s="29"/>
      <c r="U182" s="29"/>
    </row>
    <row r="183" spans="1:21" x14ac:dyDescent="0.2">
      <c r="A183" s="151"/>
      <c r="I183" s="29"/>
      <c r="K183" s="29"/>
      <c r="M183" s="29"/>
      <c r="S183" s="29"/>
      <c r="U183" s="29"/>
    </row>
    <row r="184" spans="1:21" x14ac:dyDescent="0.2">
      <c r="A184" s="151"/>
      <c r="I184" s="29"/>
      <c r="K184" s="29"/>
      <c r="M184" s="29"/>
      <c r="S184" s="29"/>
      <c r="U184" s="29"/>
    </row>
    <row r="185" spans="1:21" x14ac:dyDescent="0.2">
      <c r="A185" s="151"/>
      <c r="I185" s="29"/>
      <c r="K185" s="29"/>
      <c r="M185" s="29"/>
      <c r="S185" s="29"/>
      <c r="U185" s="29"/>
    </row>
    <row r="186" spans="1:21" x14ac:dyDescent="0.2">
      <c r="A186" s="151"/>
      <c r="I186" s="29"/>
      <c r="K186" s="29"/>
      <c r="M186" s="29"/>
      <c r="S186" s="29"/>
      <c r="U186" s="29"/>
    </row>
    <row r="187" spans="1:21" x14ac:dyDescent="0.2">
      <c r="A187" s="151"/>
      <c r="I187" s="29"/>
      <c r="K187" s="29"/>
      <c r="M187" s="29"/>
      <c r="S187" s="29"/>
      <c r="U187" s="29"/>
    </row>
    <row r="188" spans="1:21" x14ac:dyDescent="0.2">
      <c r="A188" s="151"/>
      <c r="I188" s="29"/>
      <c r="K188" s="29"/>
      <c r="M188" s="29"/>
      <c r="S188" s="29"/>
      <c r="U188" s="29"/>
    </row>
    <row r="189" spans="1:21" x14ac:dyDescent="0.2">
      <c r="A189" s="151"/>
      <c r="I189" s="29"/>
      <c r="K189" s="29"/>
      <c r="M189" s="29"/>
      <c r="S189" s="29"/>
      <c r="U189" s="29"/>
    </row>
    <row r="190" spans="1:21" x14ac:dyDescent="0.2">
      <c r="A190" s="151"/>
      <c r="I190" s="29"/>
      <c r="K190" s="29"/>
      <c r="M190" s="29"/>
      <c r="S190" s="29"/>
      <c r="U190" s="29"/>
    </row>
    <row r="191" spans="1:21" x14ac:dyDescent="0.2">
      <c r="A191" s="151"/>
      <c r="I191" s="29"/>
      <c r="K191" s="29"/>
      <c r="M191" s="29"/>
      <c r="S191" s="29"/>
      <c r="U191" s="29"/>
    </row>
    <row r="192" spans="1:21" x14ac:dyDescent="0.2">
      <c r="A192" s="151"/>
      <c r="I192" s="29"/>
      <c r="K192" s="29"/>
      <c r="M192" s="29"/>
      <c r="S192" s="29"/>
      <c r="U192" s="29"/>
    </row>
    <row r="193" spans="1:21" x14ac:dyDescent="0.2">
      <c r="A193" s="151"/>
      <c r="I193" s="29"/>
      <c r="K193" s="29"/>
      <c r="M193" s="29"/>
      <c r="S193" s="29"/>
      <c r="U193" s="29"/>
    </row>
    <row r="194" spans="1:21" x14ac:dyDescent="0.2">
      <c r="A194" s="151"/>
      <c r="I194" s="29"/>
      <c r="K194" s="29"/>
      <c r="M194" s="29"/>
      <c r="S194" s="29"/>
      <c r="U194" s="29"/>
    </row>
    <row r="195" spans="1:21" x14ac:dyDescent="0.2">
      <c r="A195" s="151"/>
      <c r="I195" s="29"/>
      <c r="K195" s="29"/>
      <c r="M195" s="29"/>
      <c r="S195" s="29"/>
      <c r="U195" s="29"/>
    </row>
    <row r="196" spans="1:21" x14ac:dyDescent="0.2">
      <c r="A196" s="151"/>
      <c r="I196" s="29"/>
      <c r="K196" s="29"/>
      <c r="M196" s="29"/>
      <c r="S196" s="29"/>
      <c r="U196" s="29"/>
    </row>
    <row r="197" spans="1:21" x14ac:dyDescent="0.2">
      <c r="A197" s="151"/>
      <c r="I197" s="29"/>
      <c r="K197" s="29"/>
      <c r="M197" s="29"/>
      <c r="S197" s="29"/>
      <c r="U197" s="29"/>
    </row>
    <row r="198" spans="1:21" x14ac:dyDescent="0.2">
      <c r="A198" s="151"/>
      <c r="I198" s="29"/>
      <c r="K198" s="29"/>
      <c r="M198" s="29"/>
      <c r="S198" s="29"/>
      <c r="U198" s="29"/>
    </row>
    <row r="199" spans="1:21" x14ac:dyDescent="0.2">
      <c r="A199" s="151"/>
      <c r="I199" s="29"/>
      <c r="K199" s="29"/>
      <c r="M199" s="29"/>
      <c r="S199" s="29"/>
      <c r="U199" s="29"/>
    </row>
    <row r="200" spans="1:21" x14ac:dyDescent="0.2">
      <c r="A200" s="151"/>
      <c r="I200" s="29"/>
      <c r="K200" s="29"/>
      <c r="M200" s="29"/>
      <c r="S200" s="29"/>
      <c r="U200" s="29"/>
    </row>
    <row r="201" spans="1:21" x14ac:dyDescent="0.2">
      <c r="A201" s="151"/>
      <c r="I201" s="29"/>
      <c r="K201" s="29"/>
      <c r="M201" s="29"/>
      <c r="S201" s="29"/>
      <c r="U201" s="29"/>
    </row>
    <row r="202" spans="1:21" x14ac:dyDescent="0.2">
      <c r="A202" s="151"/>
      <c r="I202" s="29"/>
      <c r="K202" s="29"/>
      <c r="M202" s="29"/>
      <c r="S202" s="29"/>
      <c r="U202" s="29"/>
    </row>
    <row r="203" spans="1:21" x14ac:dyDescent="0.2">
      <c r="A203" s="151"/>
      <c r="I203" s="29"/>
      <c r="K203" s="29"/>
      <c r="M203" s="29"/>
      <c r="S203" s="29"/>
      <c r="U203" s="29"/>
    </row>
    <row r="204" spans="1:21" x14ac:dyDescent="0.2">
      <c r="A204" s="151"/>
      <c r="I204" s="29"/>
      <c r="K204" s="29"/>
      <c r="M204" s="29"/>
      <c r="S204" s="29"/>
      <c r="U204" s="29"/>
    </row>
    <row r="205" spans="1:21" x14ac:dyDescent="0.2">
      <c r="A205" s="151"/>
      <c r="I205" s="29"/>
      <c r="K205" s="29"/>
      <c r="M205" s="29"/>
      <c r="S205" s="29"/>
      <c r="U205" s="29"/>
    </row>
    <row r="206" spans="1:21" x14ac:dyDescent="0.2">
      <c r="A206" s="151"/>
      <c r="I206" s="29"/>
      <c r="K206" s="29"/>
      <c r="M206" s="29"/>
      <c r="S206" s="29"/>
      <c r="U206" s="29"/>
    </row>
    <row r="207" spans="1:21" x14ac:dyDescent="0.2">
      <c r="A207" s="151"/>
      <c r="I207" s="29"/>
      <c r="K207" s="29"/>
      <c r="M207" s="29"/>
      <c r="S207" s="29"/>
      <c r="U207" s="29"/>
    </row>
    <row r="208" spans="1:21" x14ac:dyDescent="0.2">
      <c r="A208" s="151"/>
      <c r="I208" s="29"/>
      <c r="K208" s="29"/>
      <c r="M208" s="29"/>
      <c r="S208" s="29"/>
      <c r="U208" s="29"/>
    </row>
    <row r="209" spans="1:21" x14ac:dyDescent="0.2">
      <c r="A209" s="151"/>
      <c r="I209" s="29"/>
      <c r="K209" s="29"/>
      <c r="M209" s="29"/>
      <c r="S209" s="29"/>
      <c r="U209" s="29"/>
    </row>
    <row r="210" spans="1:21" x14ac:dyDescent="0.2">
      <c r="A210" s="151"/>
      <c r="I210" s="29"/>
      <c r="K210" s="29"/>
      <c r="M210" s="29"/>
      <c r="S210" s="29"/>
      <c r="U210" s="29"/>
    </row>
    <row r="211" spans="1:21" x14ac:dyDescent="0.2">
      <c r="A211" s="151"/>
      <c r="I211" s="29"/>
      <c r="K211" s="29"/>
      <c r="M211" s="29"/>
      <c r="S211" s="29"/>
      <c r="U211" s="29"/>
    </row>
    <row r="212" spans="1:21" x14ac:dyDescent="0.2">
      <c r="A212" s="151"/>
      <c r="I212" s="29"/>
      <c r="K212" s="29"/>
      <c r="M212" s="29"/>
      <c r="S212" s="29"/>
      <c r="U212" s="29"/>
    </row>
    <row r="213" spans="1:21" x14ac:dyDescent="0.2">
      <c r="A213" s="151"/>
      <c r="I213" s="29"/>
      <c r="K213" s="29"/>
      <c r="M213" s="29"/>
      <c r="S213" s="29"/>
      <c r="U213" s="29"/>
    </row>
    <row r="214" spans="1:21" x14ac:dyDescent="0.2">
      <c r="A214" s="151"/>
      <c r="I214" s="29"/>
      <c r="K214" s="29"/>
      <c r="M214" s="29"/>
      <c r="S214" s="29"/>
      <c r="U214" s="29"/>
    </row>
    <row r="215" spans="1:21" x14ac:dyDescent="0.2">
      <c r="A215" s="151"/>
      <c r="I215" s="29"/>
      <c r="K215" s="29"/>
      <c r="M215" s="29"/>
      <c r="S215" s="29"/>
      <c r="U215" s="29"/>
    </row>
    <row r="216" spans="1:21" x14ac:dyDescent="0.2">
      <c r="A216" s="151"/>
      <c r="I216" s="29"/>
      <c r="K216" s="29"/>
      <c r="M216" s="29"/>
      <c r="S216" s="29"/>
      <c r="U216" s="29"/>
    </row>
    <row r="217" spans="1:21" x14ac:dyDescent="0.2">
      <c r="A217" s="151"/>
      <c r="I217" s="29"/>
      <c r="K217" s="29"/>
      <c r="M217" s="29"/>
      <c r="S217" s="29"/>
      <c r="U217" s="29"/>
    </row>
    <row r="218" spans="1:21" x14ac:dyDescent="0.2">
      <c r="A218" s="151"/>
      <c r="I218" s="29"/>
      <c r="K218" s="29"/>
      <c r="M218" s="29"/>
      <c r="S218" s="29"/>
      <c r="U218" s="29"/>
    </row>
    <row r="219" spans="1:21" x14ac:dyDescent="0.2">
      <c r="A219" s="151"/>
      <c r="I219" s="29"/>
      <c r="K219" s="29"/>
      <c r="M219" s="29"/>
      <c r="S219" s="29"/>
      <c r="U219" s="29"/>
    </row>
    <row r="220" spans="1:21" x14ac:dyDescent="0.2">
      <c r="A220" s="151"/>
      <c r="I220" s="29"/>
      <c r="K220" s="29"/>
      <c r="M220" s="29"/>
      <c r="S220" s="29"/>
      <c r="U220" s="29"/>
    </row>
    <row r="221" spans="1:21" x14ac:dyDescent="0.2">
      <c r="A221" s="151"/>
      <c r="I221" s="29"/>
      <c r="K221" s="29"/>
      <c r="M221" s="29"/>
      <c r="S221" s="29"/>
      <c r="U221" s="29"/>
    </row>
    <row r="222" spans="1:21" x14ac:dyDescent="0.2">
      <c r="A222" s="151"/>
      <c r="I222" s="29"/>
      <c r="K222" s="29"/>
      <c r="M222" s="29"/>
      <c r="S222" s="29"/>
      <c r="U222" s="29"/>
    </row>
    <row r="223" spans="1:21" x14ac:dyDescent="0.2">
      <c r="A223" s="151"/>
      <c r="I223" s="29"/>
      <c r="K223" s="29"/>
      <c r="M223" s="29"/>
      <c r="S223" s="29"/>
      <c r="U223" s="29"/>
    </row>
    <row r="224" spans="1:21" x14ac:dyDescent="0.2">
      <c r="A224" s="151"/>
      <c r="I224" s="29"/>
      <c r="K224" s="29"/>
      <c r="M224" s="29"/>
      <c r="S224" s="29"/>
      <c r="U224" s="29"/>
    </row>
    <row r="225" spans="1:21" x14ac:dyDescent="0.2">
      <c r="A225" s="151"/>
      <c r="I225" s="29"/>
      <c r="K225" s="29"/>
      <c r="M225" s="29"/>
      <c r="S225" s="29"/>
      <c r="U225" s="29"/>
    </row>
    <row r="226" spans="1:21" x14ac:dyDescent="0.2">
      <c r="A226" s="151"/>
      <c r="I226" s="29"/>
      <c r="K226" s="29"/>
      <c r="M226" s="29"/>
      <c r="S226" s="29"/>
      <c r="U226" s="29"/>
    </row>
    <row r="227" spans="1:21" x14ac:dyDescent="0.2">
      <c r="A227" s="151"/>
      <c r="I227" s="29"/>
      <c r="K227" s="29"/>
      <c r="M227" s="29"/>
      <c r="S227" s="29"/>
      <c r="U227" s="29"/>
    </row>
    <row r="228" spans="1:21" x14ac:dyDescent="0.2">
      <c r="A228" s="151"/>
      <c r="I228" s="29"/>
      <c r="K228" s="29"/>
      <c r="M228" s="29"/>
      <c r="S228" s="29"/>
      <c r="U228" s="29"/>
    </row>
    <row r="229" spans="1:21" x14ac:dyDescent="0.2">
      <c r="A229" s="151"/>
      <c r="I229" s="29"/>
      <c r="K229" s="29"/>
      <c r="M229" s="29"/>
      <c r="S229" s="29"/>
      <c r="U229" s="29"/>
    </row>
    <row r="230" spans="1:21" x14ac:dyDescent="0.2">
      <c r="A230" s="151"/>
      <c r="I230" s="29"/>
      <c r="K230" s="29"/>
      <c r="M230" s="29"/>
      <c r="S230" s="29"/>
      <c r="U230" s="29"/>
    </row>
    <row r="231" spans="1:21" x14ac:dyDescent="0.2">
      <c r="A231" s="151"/>
      <c r="I231" s="29"/>
      <c r="K231" s="29"/>
      <c r="M231" s="29"/>
      <c r="S231" s="29"/>
      <c r="U231" s="29"/>
    </row>
    <row r="232" spans="1:21" x14ac:dyDescent="0.2">
      <c r="A232" s="151"/>
      <c r="I232" s="29"/>
      <c r="K232" s="29"/>
      <c r="M232" s="29"/>
      <c r="S232" s="29"/>
      <c r="U232" s="29"/>
    </row>
    <row r="233" spans="1:21" x14ac:dyDescent="0.2">
      <c r="A233" s="151"/>
      <c r="I233" s="29"/>
      <c r="K233" s="29"/>
      <c r="M233" s="29"/>
      <c r="S233" s="29"/>
      <c r="U233" s="29"/>
    </row>
    <row r="234" spans="1:21" x14ac:dyDescent="0.2">
      <c r="A234" s="151"/>
      <c r="I234" s="29"/>
      <c r="K234" s="29"/>
      <c r="M234" s="29"/>
      <c r="S234" s="29"/>
      <c r="U234" s="29"/>
    </row>
    <row r="235" spans="1:21" x14ac:dyDescent="0.2">
      <c r="A235" s="151"/>
      <c r="I235" s="29"/>
      <c r="K235" s="29"/>
      <c r="M235" s="29"/>
      <c r="S235" s="29"/>
      <c r="U235" s="29"/>
    </row>
    <row r="236" spans="1:21" x14ac:dyDescent="0.2">
      <c r="A236" s="151"/>
      <c r="I236" s="29"/>
      <c r="K236" s="29"/>
      <c r="M236" s="29"/>
      <c r="S236" s="29"/>
      <c r="U236" s="29"/>
    </row>
    <row r="237" spans="1:21" x14ac:dyDescent="0.2">
      <c r="A237" s="151"/>
      <c r="I237" s="29"/>
      <c r="K237" s="29"/>
      <c r="M237" s="29"/>
      <c r="S237" s="29"/>
      <c r="U237" s="29"/>
    </row>
    <row r="238" spans="1:21" x14ac:dyDescent="0.2">
      <c r="A238" s="151"/>
      <c r="I238" s="29"/>
      <c r="K238" s="29"/>
      <c r="M238" s="29"/>
      <c r="S238" s="29"/>
      <c r="U238" s="29"/>
    </row>
    <row r="239" spans="1:21" x14ac:dyDescent="0.2">
      <c r="A239" s="151"/>
      <c r="I239" s="29"/>
      <c r="K239" s="29"/>
      <c r="M239" s="29"/>
      <c r="S239" s="29"/>
      <c r="U239" s="29"/>
    </row>
    <row r="240" spans="1:21" x14ac:dyDescent="0.2">
      <c r="A240" s="151"/>
      <c r="I240" s="29"/>
      <c r="K240" s="29"/>
      <c r="M240" s="29"/>
      <c r="S240" s="29"/>
      <c r="U240" s="29"/>
    </row>
    <row r="241" spans="1:21" x14ac:dyDescent="0.2">
      <c r="A241" s="151"/>
      <c r="I241" s="29"/>
      <c r="K241" s="29"/>
      <c r="M241" s="29"/>
      <c r="S241" s="29"/>
      <c r="U241" s="29"/>
    </row>
    <row r="242" spans="1:21" x14ac:dyDescent="0.2">
      <c r="A242" s="151"/>
      <c r="I242" s="29"/>
      <c r="K242" s="29"/>
      <c r="M242" s="29"/>
      <c r="S242" s="29"/>
      <c r="U242" s="29"/>
    </row>
    <row r="243" spans="1:21" x14ac:dyDescent="0.2">
      <c r="A243" s="151"/>
      <c r="I243" s="29"/>
      <c r="K243" s="29"/>
      <c r="M243" s="29"/>
      <c r="S243" s="29"/>
      <c r="U243" s="29"/>
    </row>
    <row r="244" spans="1:21" x14ac:dyDescent="0.2">
      <c r="A244" s="151"/>
      <c r="I244" s="29"/>
      <c r="K244" s="29"/>
      <c r="M244" s="29"/>
      <c r="S244" s="29"/>
      <c r="U244" s="29"/>
    </row>
    <row r="245" spans="1:21" x14ac:dyDescent="0.2">
      <c r="A245" s="151"/>
      <c r="I245" s="29"/>
      <c r="K245" s="29"/>
      <c r="M245" s="29"/>
      <c r="S245" s="29"/>
      <c r="U245" s="29"/>
    </row>
    <row r="246" spans="1:21" x14ac:dyDescent="0.2">
      <c r="A246" s="151"/>
      <c r="I246" s="29"/>
      <c r="K246" s="29"/>
      <c r="M246" s="29"/>
      <c r="S246" s="29"/>
      <c r="U246" s="29"/>
    </row>
    <row r="247" spans="1:21" x14ac:dyDescent="0.2">
      <c r="A247" s="151"/>
      <c r="I247" s="29"/>
      <c r="K247" s="29"/>
      <c r="M247" s="29"/>
      <c r="S247" s="29"/>
      <c r="U247" s="29"/>
    </row>
    <row r="248" spans="1:21" x14ac:dyDescent="0.2">
      <c r="A248" s="151"/>
      <c r="I248" s="29"/>
      <c r="K248" s="29"/>
      <c r="M248" s="29"/>
      <c r="S248" s="29"/>
      <c r="U248" s="29"/>
    </row>
    <row r="249" spans="1:21" x14ac:dyDescent="0.2">
      <c r="A249" s="151"/>
      <c r="I249" s="29"/>
      <c r="K249" s="29"/>
      <c r="M249" s="29"/>
      <c r="S249" s="29"/>
      <c r="U249" s="29"/>
    </row>
    <row r="250" spans="1:21" x14ac:dyDescent="0.2">
      <c r="A250" s="151"/>
      <c r="I250" s="29"/>
      <c r="K250" s="29"/>
      <c r="M250" s="29"/>
      <c r="S250" s="29"/>
      <c r="U250" s="29"/>
    </row>
    <row r="251" spans="1:21" x14ac:dyDescent="0.2">
      <c r="A251" s="151"/>
      <c r="I251" s="29"/>
      <c r="K251" s="29"/>
      <c r="M251" s="29"/>
      <c r="S251" s="29"/>
      <c r="U251" s="29"/>
    </row>
    <row r="252" spans="1:21" x14ac:dyDescent="0.2">
      <c r="A252" s="151"/>
      <c r="I252" s="29"/>
      <c r="K252" s="29"/>
      <c r="M252" s="29"/>
      <c r="S252" s="29"/>
      <c r="U252" s="29"/>
    </row>
    <row r="253" spans="1:21" x14ac:dyDescent="0.2">
      <c r="A253" s="151"/>
      <c r="I253" s="29"/>
      <c r="K253" s="29"/>
      <c r="M253" s="29"/>
      <c r="S253" s="29"/>
      <c r="U253" s="29"/>
    </row>
    <row r="254" spans="1:21" x14ac:dyDescent="0.2">
      <c r="A254" s="151"/>
      <c r="I254" s="29"/>
      <c r="K254" s="29"/>
      <c r="M254" s="29"/>
      <c r="S254" s="29"/>
      <c r="U254" s="29"/>
    </row>
    <row r="255" spans="1:21" x14ac:dyDescent="0.2">
      <c r="A255" s="151"/>
      <c r="I255" s="29"/>
      <c r="K255" s="29"/>
      <c r="M255" s="29"/>
      <c r="S255" s="29"/>
      <c r="U255" s="29"/>
    </row>
    <row r="256" spans="1:21" x14ac:dyDescent="0.2">
      <c r="A256" s="151"/>
      <c r="I256" s="29"/>
      <c r="K256" s="29"/>
      <c r="M256" s="29"/>
      <c r="S256" s="29"/>
      <c r="U256" s="29"/>
    </row>
    <row r="257" spans="1:28" x14ac:dyDescent="0.2">
      <c r="A257" s="151"/>
      <c r="I257" s="29"/>
      <c r="K257" s="29"/>
      <c r="M257" s="29"/>
      <c r="S257" s="29"/>
      <c r="U257" s="29"/>
    </row>
    <row r="258" spans="1:28" x14ac:dyDescent="0.2">
      <c r="A258" s="151"/>
      <c r="I258" s="29"/>
      <c r="K258" s="29"/>
      <c r="M258" s="29"/>
      <c r="S258" s="29"/>
      <c r="U258" s="29"/>
    </row>
    <row r="259" spans="1:28" x14ac:dyDescent="0.2">
      <c r="A259" s="151"/>
      <c r="I259" s="29"/>
      <c r="K259" s="29"/>
      <c r="M259" s="29"/>
      <c r="S259" s="29"/>
      <c r="U259" s="29"/>
    </row>
    <row r="260" spans="1:28" x14ac:dyDescent="0.2">
      <c r="A260" s="151"/>
      <c r="I260" s="29"/>
      <c r="K260" s="29"/>
      <c r="M260" s="29"/>
      <c r="S260" s="29"/>
      <c r="U260" s="29"/>
    </row>
    <row r="261" spans="1:28" x14ac:dyDescent="0.2">
      <c r="A261" s="151"/>
      <c r="I261" s="29"/>
      <c r="K261" s="29"/>
      <c r="M261" s="29"/>
      <c r="S261" s="29"/>
      <c r="U261" s="29"/>
    </row>
    <row r="262" spans="1:28" x14ac:dyDescent="0.2">
      <c r="A262" s="151"/>
      <c r="I262" s="29"/>
      <c r="K262" s="29"/>
      <c r="M262" s="29"/>
      <c r="S262" s="29"/>
      <c r="U262" s="29"/>
    </row>
    <row r="263" spans="1:28" x14ac:dyDescent="0.2">
      <c r="A263" s="151"/>
      <c r="I263" s="29"/>
      <c r="K263" s="29"/>
      <c r="M263" s="29"/>
      <c r="S263" s="29"/>
      <c r="U263" s="29"/>
    </row>
    <row r="264" spans="1:28" x14ac:dyDescent="0.2">
      <c r="A264" s="151"/>
      <c r="I264" s="29"/>
      <c r="K264" s="29"/>
      <c r="M264" s="29"/>
      <c r="S264" s="29"/>
      <c r="U264" s="29"/>
    </row>
    <row r="265" spans="1:28" x14ac:dyDescent="0.2">
      <c r="A265" s="151"/>
      <c r="I265" s="29"/>
      <c r="K265" s="29"/>
      <c r="M265" s="29"/>
      <c r="S265" s="29"/>
      <c r="U265" s="29"/>
    </row>
    <row r="266" spans="1:28" x14ac:dyDescent="0.2">
      <c r="A266" s="151"/>
      <c r="I266" s="29"/>
      <c r="K266" s="29"/>
      <c r="M266" s="29"/>
      <c r="S266" s="29"/>
      <c r="U266" s="29"/>
    </row>
    <row r="267" spans="1:28" x14ac:dyDescent="0.2">
      <c r="A267" s="151"/>
      <c r="I267" s="29"/>
      <c r="K267" s="29"/>
      <c r="M267" s="29"/>
      <c r="S267" s="29"/>
      <c r="U267" s="29"/>
    </row>
    <row r="268" spans="1:28" x14ac:dyDescent="0.2">
      <c r="A268" s="151"/>
      <c r="I268" s="29"/>
      <c r="K268" s="29"/>
      <c r="M268" s="29"/>
      <c r="S268" s="29"/>
      <c r="U268" s="29"/>
    </row>
    <row r="269" spans="1:28" x14ac:dyDescent="0.2">
      <c r="A269" s="151"/>
      <c r="I269" s="29"/>
      <c r="K269" s="29"/>
      <c r="M269" s="29"/>
      <c r="S269" s="29"/>
      <c r="U269" s="29"/>
    </row>
    <row r="270" spans="1:28" x14ac:dyDescent="0.2">
      <c r="A270" s="151"/>
      <c r="I270" s="29"/>
      <c r="K270" s="29"/>
      <c r="M270" s="29"/>
      <c r="S270" s="29"/>
      <c r="U270" s="29"/>
    </row>
    <row r="271" spans="1:28" x14ac:dyDescent="0.2">
      <c r="A271" s="151"/>
      <c r="I271" s="29"/>
      <c r="K271" s="29"/>
      <c r="M271" s="29"/>
      <c r="S271" s="29"/>
      <c r="U271" s="29"/>
    </row>
    <row r="272" spans="1:28" x14ac:dyDescent="0.2">
      <c r="A272" s="151">
        <v>304</v>
      </c>
      <c r="C272" s="21" t="s">
        <v>91</v>
      </c>
      <c r="G272" s="22">
        <v>13193.36</v>
      </c>
      <c r="I272" s="22">
        <v>1507.81</v>
      </c>
      <c r="K272" s="22">
        <f t="shared" ref="K272:K299" si="22">IF($I272=$G272,0,IF(ROUND($G272/O272,2)+$I272&gt;=$G272,ROUND($G272-$I272,2),ROUND($G272/O272,2)))</f>
        <v>376.95</v>
      </c>
      <c r="M272" s="22">
        <f t="shared" ref="M272:M300" si="23">SUM(I272,K272)</f>
        <v>1884.76</v>
      </c>
      <c r="O272" s="243">
        <v>35</v>
      </c>
      <c r="Q272" s="243">
        <v>37.5</v>
      </c>
      <c r="S272" s="22">
        <f t="shared" ref="S272:S300" si="24">IF($I272=$G272,0,IF(ROUND($G272/Q272,2)+$I272&gt;=$G272,ROUND($G272-$I272,2),ROUND($G272/Q272,2)))</f>
        <v>351.82</v>
      </c>
      <c r="U272" s="22">
        <f t="shared" ref="U272:U300" si="25">ROUND(S272-K272,0)</f>
        <v>-25</v>
      </c>
      <c r="Z272" s="23">
        <v>304</v>
      </c>
      <c r="AB272" s="21" t="s">
        <v>92</v>
      </c>
    </row>
    <row r="273" spans="1:28" x14ac:dyDescent="0.2">
      <c r="A273" s="151">
        <v>305</v>
      </c>
      <c r="C273" s="21" t="s">
        <v>93</v>
      </c>
      <c r="G273" s="22">
        <v>22788</v>
      </c>
      <c r="I273" s="22">
        <v>22788</v>
      </c>
      <c r="K273" s="22">
        <f t="shared" si="22"/>
        <v>0</v>
      </c>
      <c r="M273" s="22">
        <f t="shared" si="23"/>
        <v>22788</v>
      </c>
      <c r="O273" s="243">
        <v>30</v>
      </c>
      <c r="Q273" s="243">
        <v>62.5</v>
      </c>
      <c r="S273" s="22">
        <f t="shared" si="24"/>
        <v>0</v>
      </c>
      <c r="U273" s="22">
        <f t="shared" si="25"/>
        <v>0</v>
      </c>
      <c r="Z273" s="23">
        <v>305</v>
      </c>
      <c r="AB273" s="21" t="s">
        <v>93</v>
      </c>
    </row>
    <row r="274" spans="1:28" x14ac:dyDescent="0.2">
      <c r="A274" s="151">
        <v>309</v>
      </c>
      <c r="C274" s="21" t="s">
        <v>94</v>
      </c>
      <c r="G274" s="22">
        <v>21511</v>
      </c>
      <c r="I274" s="22">
        <v>19218.45</v>
      </c>
      <c r="K274" s="22">
        <f t="shared" si="22"/>
        <v>1075.55</v>
      </c>
      <c r="M274" s="22">
        <f t="shared" si="23"/>
        <v>20294</v>
      </c>
      <c r="O274" s="243">
        <v>20</v>
      </c>
      <c r="Q274" s="243">
        <v>62.5</v>
      </c>
      <c r="S274" s="22">
        <f t="shared" si="24"/>
        <v>344.18</v>
      </c>
      <c r="U274" s="22">
        <f t="shared" si="25"/>
        <v>-731</v>
      </c>
      <c r="Z274" s="23">
        <v>309</v>
      </c>
      <c r="AB274" s="21" t="s">
        <v>94</v>
      </c>
    </row>
    <row r="275" spans="1:28" x14ac:dyDescent="0.2">
      <c r="A275" s="151">
        <v>311</v>
      </c>
      <c r="C275" s="21" t="s">
        <v>74</v>
      </c>
      <c r="G275" s="22">
        <v>17808</v>
      </c>
      <c r="I275" s="22">
        <v>14917.49</v>
      </c>
      <c r="K275" s="22">
        <f t="shared" si="22"/>
        <v>434.34</v>
      </c>
      <c r="M275" s="22">
        <f t="shared" si="23"/>
        <v>15351.83</v>
      </c>
      <c r="O275" s="243">
        <v>41</v>
      </c>
      <c r="Q275" s="243">
        <v>20</v>
      </c>
      <c r="S275" s="22">
        <f t="shared" si="24"/>
        <v>890.4</v>
      </c>
      <c r="U275" s="22">
        <f t="shared" si="25"/>
        <v>456</v>
      </c>
      <c r="Z275" s="23">
        <v>311</v>
      </c>
      <c r="AB275" s="21" t="s">
        <v>74</v>
      </c>
    </row>
    <row r="276" spans="1:28" x14ac:dyDescent="0.2">
      <c r="A276" s="151">
        <v>330</v>
      </c>
      <c r="C276" s="21" t="s">
        <v>95</v>
      </c>
      <c r="G276" s="22">
        <v>182531</v>
      </c>
      <c r="I276" s="22">
        <v>182531</v>
      </c>
      <c r="K276" s="22">
        <f t="shared" si="22"/>
        <v>0</v>
      </c>
      <c r="M276" s="22">
        <f t="shared" si="23"/>
        <v>182531</v>
      </c>
      <c r="O276" s="243">
        <v>30</v>
      </c>
      <c r="Q276" s="243">
        <v>45</v>
      </c>
      <c r="S276" s="22">
        <f t="shared" si="24"/>
        <v>0</v>
      </c>
      <c r="U276" s="22">
        <f t="shared" si="25"/>
        <v>0</v>
      </c>
      <c r="Z276" s="23">
        <v>330</v>
      </c>
      <c r="AB276" s="21" t="s">
        <v>95</v>
      </c>
    </row>
    <row r="277" spans="1:28" x14ac:dyDescent="0.2">
      <c r="A277" s="151">
        <v>331</v>
      </c>
      <c r="C277" s="21" t="s">
        <v>96</v>
      </c>
      <c r="G277" s="22">
        <v>1874765.42</v>
      </c>
      <c r="I277" s="22">
        <v>878688.58</v>
      </c>
      <c r="K277" s="22">
        <f t="shared" si="22"/>
        <v>31246.09</v>
      </c>
      <c r="M277" s="22">
        <f t="shared" si="23"/>
        <v>909934.66999999993</v>
      </c>
      <c r="O277" s="243">
        <v>60</v>
      </c>
      <c r="Q277" s="243">
        <v>62.5</v>
      </c>
      <c r="S277" s="22">
        <f t="shared" si="24"/>
        <v>29996.25</v>
      </c>
      <c r="U277" s="22">
        <f t="shared" si="25"/>
        <v>-1250</v>
      </c>
      <c r="Z277" s="23">
        <v>331</v>
      </c>
      <c r="AB277" s="21" t="s">
        <v>96</v>
      </c>
    </row>
    <row r="278" spans="1:28" x14ac:dyDescent="0.2">
      <c r="A278" s="151">
        <v>334</v>
      </c>
      <c r="C278" s="21" t="s">
        <v>97</v>
      </c>
      <c r="G278" s="22">
        <v>143815.19</v>
      </c>
      <c r="I278" s="22">
        <v>121982.73</v>
      </c>
      <c r="K278" s="22">
        <f t="shared" si="22"/>
        <v>4793.84</v>
      </c>
      <c r="M278" s="22">
        <f t="shared" si="23"/>
        <v>126776.56999999999</v>
      </c>
      <c r="O278" s="243">
        <v>30</v>
      </c>
      <c r="Q278" s="243">
        <v>40</v>
      </c>
      <c r="S278" s="22">
        <f t="shared" si="24"/>
        <v>3595.38</v>
      </c>
      <c r="U278" s="22">
        <f t="shared" si="25"/>
        <v>-1198</v>
      </c>
      <c r="Z278" s="23">
        <v>334</v>
      </c>
      <c r="AB278" s="21" t="s">
        <v>97</v>
      </c>
    </row>
    <row r="279" spans="1:28" x14ac:dyDescent="0.2">
      <c r="A279" s="151">
        <v>334</v>
      </c>
      <c r="C279" s="21" t="s">
        <v>97</v>
      </c>
      <c r="G279" s="22">
        <v>3300.31</v>
      </c>
      <c r="I279" s="22">
        <v>880.08</v>
      </c>
      <c r="K279" s="22">
        <f t="shared" si="22"/>
        <v>110.01</v>
      </c>
      <c r="M279" s="22">
        <f t="shared" si="23"/>
        <v>990.09</v>
      </c>
      <c r="O279" s="243">
        <v>30</v>
      </c>
      <c r="Q279" s="243">
        <v>40</v>
      </c>
      <c r="S279" s="22">
        <f t="shared" si="24"/>
        <v>82.51</v>
      </c>
      <c r="U279" s="22">
        <f t="shared" si="25"/>
        <v>-28</v>
      </c>
      <c r="Z279" s="23">
        <v>334</v>
      </c>
      <c r="AB279" s="21" t="s">
        <v>97</v>
      </c>
    </row>
    <row r="280" spans="1:28" x14ac:dyDescent="0.2">
      <c r="A280" s="151">
        <v>334</v>
      </c>
      <c r="C280" s="21" t="s">
        <v>97</v>
      </c>
      <c r="G280" s="22">
        <v>1170.6600000000001</v>
      </c>
      <c r="I280" s="22">
        <v>273.14999999999998</v>
      </c>
      <c r="K280" s="22">
        <f t="shared" si="22"/>
        <v>39.020000000000003</v>
      </c>
      <c r="M280" s="22">
        <f t="shared" si="23"/>
        <v>312.16999999999996</v>
      </c>
      <c r="O280" s="243">
        <v>30</v>
      </c>
      <c r="Q280" s="243">
        <v>40</v>
      </c>
      <c r="S280" s="22">
        <f t="shared" si="24"/>
        <v>29.27</v>
      </c>
      <c r="U280" s="22">
        <f t="shared" si="25"/>
        <v>-10</v>
      </c>
      <c r="Z280" s="23">
        <v>334</v>
      </c>
      <c r="AB280" s="21" t="s">
        <v>97</v>
      </c>
    </row>
    <row r="281" spans="1:28" x14ac:dyDescent="0.2">
      <c r="A281" s="151">
        <v>334</v>
      </c>
      <c r="C281" s="21" t="s">
        <v>97</v>
      </c>
      <c r="G281" s="22">
        <v>120</v>
      </c>
      <c r="I281" s="22">
        <v>24</v>
      </c>
      <c r="K281" s="22">
        <f t="shared" si="22"/>
        <v>4</v>
      </c>
      <c r="M281" s="22">
        <f t="shared" si="23"/>
        <v>28</v>
      </c>
      <c r="O281" s="243">
        <v>30</v>
      </c>
      <c r="Q281" s="243">
        <v>40</v>
      </c>
      <c r="S281" s="22">
        <f t="shared" si="24"/>
        <v>3</v>
      </c>
      <c r="U281" s="22">
        <f t="shared" si="25"/>
        <v>-1</v>
      </c>
      <c r="Z281" s="23">
        <v>334</v>
      </c>
      <c r="AB281" s="21" t="s">
        <v>97</v>
      </c>
    </row>
    <row r="282" spans="1:28" x14ac:dyDescent="0.2">
      <c r="A282" s="151">
        <v>334</v>
      </c>
      <c r="C282" s="21" t="s">
        <v>97</v>
      </c>
      <c r="G282" s="22">
        <v>1539.24</v>
      </c>
      <c r="I282" s="22">
        <v>256.54000000000002</v>
      </c>
      <c r="K282" s="22">
        <f t="shared" si="22"/>
        <v>51.31</v>
      </c>
      <c r="M282" s="22">
        <f t="shared" si="23"/>
        <v>307.85000000000002</v>
      </c>
      <c r="O282" s="243">
        <v>30</v>
      </c>
      <c r="Q282" s="243">
        <v>40</v>
      </c>
      <c r="S282" s="22">
        <f t="shared" si="24"/>
        <v>38.479999999999997</v>
      </c>
      <c r="U282" s="22">
        <f t="shared" si="25"/>
        <v>-13</v>
      </c>
      <c r="Z282" s="23">
        <v>334</v>
      </c>
      <c r="AB282" s="21" t="s">
        <v>97</v>
      </c>
    </row>
    <row r="283" spans="1:28" x14ac:dyDescent="0.2">
      <c r="A283" s="151">
        <v>334</v>
      </c>
      <c r="C283" s="21" t="s">
        <v>97</v>
      </c>
      <c r="G283" s="22">
        <v>2562</v>
      </c>
      <c r="I283" s="22">
        <v>341.6</v>
      </c>
      <c r="K283" s="22">
        <f t="shared" si="22"/>
        <v>85.4</v>
      </c>
      <c r="M283" s="22">
        <f t="shared" si="23"/>
        <v>427</v>
      </c>
      <c r="O283" s="243">
        <v>30</v>
      </c>
      <c r="Q283" s="243">
        <v>40</v>
      </c>
      <c r="S283" s="22">
        <f t="shared" si="24"/>
        <v>64.05</v>
      </c>
      <c r="U283" s="22">
        <f t="shared" si="25"/>
        <v>-21</v>
      </c>
      <c r="Z283" s="23">
        <v>334</v>
      </c>
      <c r="AB283" s="21" t="s">
        <v>97</v>
      </c>
    </row>
    <row r="284" spans="1:28" x14ac:dyDescent="0.2">
      <c r="A284" s="151">
        <v>334</v>
      </c>
      <c r="C284" s="21" t="s">
        <v>97</v>
      </c>
      <c r="G284" s="22">
        <v>3556</v>
      </c>
      <c r="I284" s="22">
        <v>355.6</v>
      </c>
      <c r="K284" s="22">
        <f t="shared" si="22"/>
        <v>118.53</v>
      </c>
      <c r="M284" s="22">
        <f t="shared" si="23"/>
        <v>474.13</v>
      </c>
      <c r="O284" s="243">
        <v>30</v>
      </c>
      <c r="Q284" s="243">
        <v>40</v>
      </c>
      <c r="S284" s="22">
        <f t="shared" si="24"/>
        <v>88.9</v>
      </c>
      <c r="U284" s="22">
        <f t="shared" si="25"/>
        <v>-30</v>
      </c>
      <c r="Z284" s="23">
        <v>334</v>
      </c>
      <c r="AB284" s="21" t="s">
        <v>97</v>
      </c>
    </row>
    <row r="285" spans="1:28" x14ac:dyDescent="0.2">
      <c r="A285" s="151">
        <v>334</v>
      </c>
      <c r="C285" s="21" t="s">
        <v>97</v>
      </c>
      <c r="G285" s="22">
        <v>9441.65</v>
      </c>
      <c r="I285" s="22">
        <v>340.97</v>
      </c>
      <c r="K285" s="22">
        <f t="shared" si="22"/>
        <v>314.72000000000003</v>
      </c>
      <c r="M285" s="22">
        <f t="shared" si="23"/>
        <v>655.69</v>
      </c>
      <c r="O285" s="243">
        <v>30</v>
      </c>
      <c r="Q285" s="243">
        <v>40</v>
      </c>
      <c r="S285" s="22">
        <f t="shared" si="24"/>
        <v>236.04</v>
      </c>
      <c r="U285" s="22">
        <f t="shared" si="25"/>
        <v>-79</v>
      </c>
      <c r="Z285" s="23">
        <v>334</v>
      </c>
      <c r="AB285" s="21" t="s">
        <v>97</v>
      </c>
    </row>
    <row r="286" spans="1:28" x14ac:dyDescent="0.2">
      <c r="A286" s="151">
        <v>334</v>
      </c>
      <c r="C286" s="21" t="s">
        <v>97</v>
      </c>
      <c r="G286" s="22">
        <v>14366</v>
      </c>
      <c r="I286" s="22">
        <v>0</v>
      </c>
      <c r="K286" s="22">
        <v>239</v>
      </c>
      <c r="M286" s="22">
        <f t="shared" si="23"/>
        <v>239</v>
      </c>
      <c r="O286" s="243">
        <v>30</v>
      </c>
      <c r="Q286" s="243">
        <v>40</v>
      </c>
      <c r="S286" s="22">
        <f t="shared" si="24"/>
        <v>359.15</v>
      </c>
      <c r="U286" s="22">
        <f t="shared" si="25"/>
        <v>120</v>
      </c>
      <c r="Z286" s="23">
        <v>334</v>
      </c>
      <c r="AB286" s="21" t="s">
        <v>97</v>
      </c>
    </row>
    <row r="287" spans="1:28" x14ac:dyDescent="0.2">
      <c r="A287" s="151">
        <v>334</v>
      </c>
      <c r="C287" s="21" t="s">
        <v>148</v>
      </c>
      <c r="G287" s="22" t="e">
        <f>#REF!</f>
        <v>#REF!</v>
      </c>
      <c r="I287" s="22">
        <v>0</v>
      </c>
      <c r="K287" s="22">
        <v>0</v>
      </c>
      <c r="M287" s="22">
        <f t="shared" si="23"/>
        <v>0</v>
      </c>
      <c r="Q287" s="243">
        <v>40</v>
      </c>
      <c r="S287" s="22" t="e">
        <f t="shared" si="24"/>
        <v>#REF!</v>
      </c>
      <c r="U287" s="22" t="e">
        <f t="shared" si="25"/>
        <v>#REF!</v>
      </c>
    </row>
    <row r="288" spans="1:28" x14ac:dyDescent="0.2">
      <c r="A288" s="151">
        <v>334</v>
      </c>
      <c r="C288" s="21" t="s">
        <v>149</v>
      </c>
      <c r="G288" s="22">
        <v>187000</v>
      </c>
      <c r="I288" s="22">
        <v>0</v>
      </c>
      <c r="K288" s="22">
        <v>0</v>
      </c>
      <c r="M288" s="22">
        <f t="shared" si="23"/>
        <v>0</v>
      </c>
      <c r="Q288" s="243">
        <v>20</v>
      </c>
      <c r="S288" s="22">
        <f t="shared" si="24"/>
        <v>9350</v>
      </c>
      <c r="U288" s="22">
        <f t="shared" si="25"/>
        <v>9350</v>
      </c>
    </row>
    <row r="289" spans="1:28" x14ac:dyDescent="0.2">
      <c r="A289" s="151">
        <v>335</v>
      </c>
      <c r="C289" s="21" t="s">
        <v>98</v>
      </c>
      <c r="G289" s="22">
        <v>4313</v>
      </c>
      <c r="I289" s="22">
        <v>287.52999999999997</v>
      </c>
      <c r="K289" s="22">
        <f t="shared" si="22"/>
        <v>143.77000000000001</v>
      </c>
      <c r="M289" s="22">
        <f t="shared" si="23"/>
        <v>431.29999999999995</v>
      </c>
      <c r="O289" s="243">
        <v>30</v>
      </c>
      <c r="Q289" s="243">
        <v>50</v>
      </c>
      <c r="S289" s="22">
        <f t="shared" si="24"/>
        <v>86.26</v>
      </c>
      <c r="U289" s="22">
        <f t="shared" si="25"/>
        <v>-58</v>
      </c>
      <c r="Z289" s="23">
        <v>335</v>
      </c>
      <c r="AB289" s="21" t="s">
        <v>98</v>
      </c>
    </row>
    <row r="290" spans="1:28" x14ac:dyDescent="0.2">
      <c r="A290" s="151">
        <v>340</v>
      </c>
      <c r="C290" s="21" t="s">
        <v>99</v>
      </c>
      <c r="G290" s="22">
        <v>17029</v>
      </c>
      <c r="I290" s="22">
        <v>17029</v>
      </c>
      <c r="K290" s="22">
        <f t="shared" si="22"/>
        <v>0</v>
      </c>
      <c r="M290" s="22">
        <f t="shared" si="23"/>
        <v>17029</v>
      </c>
      <c r="O290" s="243">
        <v>5</v>
      </c>
      <c r="Q290" s="243">
        <v>22.5</v>
      </c>
      <c r="S290" s="22">
        <f t="shared" si="24"/>
        <v>0</v>
      </c>
      <c r="U290" s="22">
        <f t="shared" si="25"/>
        <v>0</v>
      </c>
      <c r="Z290" s="23">
        <v>340</v>
      </c>
      <c r="AB290" s="21" t="s">
        <v>99</v>
      </c>
    </row>
    <row r="291" spans="1:28" x14ac:dyDescent="0.2">
      <c r="A291" s="151">
        <v>340</v>
      </c>
      <c r="C291" s="21" t="s">
        <v>99</v>
      </c>
      <c r="G291" s="22">
        <v>19361.02</v>
      </c>
      <c r="I291" s="22">
        <v>19361.02</v>
      </c>
      <c r="K291" s="22">
        <f t="shared" si="22"/>
        <v>0</v>
      </c>
      <c r="M291" s="22">
        <f t="shared" si="23"/>
        <v>19361.02</v>
      </c>
      <c r="O291" s="243">
        <v>5</v>
      </c>
      <c r="Q291" s="243">
        <v>22.5</v>
      </c>
      <c r="S291" s="22">
        <f t="shared" si="24"/>
        <v>0</v>
      </c>
      <c r="U291" s="22">
        <f t="shared" si="25"/>
        <v>0</v>
      </c>
      <c r="Z291" s="23">
        <v>340</v>
      </c>
      <c r="AB291" s="21" t="s">
        <v>99</v>
      </c>
    </row>
    <row r="292" spans="1:28" x14ac:dyDescent="0.2">
      <c r="A292" s="151">
        <v>340</v>
      </c>
      <c r="C292" s="21" t="s">
        <v>100</v>
      </c>
      <c r="G292" s="22">
        <v>11335</v>
      </c>
      <c r="I292" s="22">
        <v>11335</v>
      </c>
      <c r="K292" s="22">
        <f t="shared" si="22"/>
        <v>0</v>
      </c>
      <c r="M292" s="22">
        <f t="shared" si="23"/>
        <v>11335</v>
      </c>
      <c r="O292" s="243">
        <v>3</v>
      </c>
      <c r="Q292" s="243">
        <v>10</v>
      </c>
      <c r="S292" s="22">
        <f t="shared" si="24"/>
        <v>0</v>
      </c>
      <c r="U292" s="22">
        <f t="shared" si="25"/>
        <v>0</v>
      </c>
      <c r="Z292" s="23">
        <v>340</v>
      </c>
      <c r="AB292" s="21" t="s">
        <v>100</v>
      </c>
    </row>
    <row r="293" spans="1:28" ht="15" x14ac:dyDescent="0.2">
      <c r="A293" s="151">
        <v>340</v>
      </c>
      <c r="C293" s="21" t="s">
        <v>150</v>
      </c>
      <c r="G293" s="76">
        <v>2560</v>
      </c>
      <c r="I293" s="22">
        <v>0</v>
      </c>
      <c r="K293" s="22">
        <v>0</v>
      </c>
      <c r="M293" s="22">
        <f t="shared" si="23"/>
        <v>0</v>
      </c>
      <c r="Q293" s="243">
        <v>10</v>
      </c>
      <c r="S293" s="22">
        <f t="shared" si="24"/>
        <v>256</v>
      </c>
      <c r="U293" s="22">
        <f t="shared" si="25"/>
        <v>256</v>
      </c>
    </row>
    <row r="294" spans="1:28" x14ac:dyDescent="0.2">
      <c r="A294" s="151">
        <v>341</v>
      </c>
      <c r="C294" s="21" t="s">
        <v>101</v>
      </c>
      <c r="G294" s="22">
        <v>18026.87</v>
      </c>
      <c r="I294" s="22">
        <v>18026.87</v>
      </c>
      <c r="K294" s="22">
        <f t="shared" si="22"/>
        <v>0</v>
      </c>
      <c r="M294" s="22">
        <f t="shared" si="23"/>
        <v>18026.87</v>
      </c>
      <c r="O294" s="243">
        <v>5</v>
      </c>
      <c r="Q294" s="243">
        <v>7</v>
      </c>
      <c r="S294" s="22">
        <f t="shared" si="24"/>
        <v>0</v>
      </c>
      <c r="U294" s="22">
        <f t="shared" si="25"/>
        <v>0</v>
      </c>
      <c r="Z294" s="23">
        <v>341</v>
      </c>
      <c r="AB294" s="21" t="s">
        <v>101</v>
      </c>
    </row>
    <row r="295" spans="1:28" x14ac:dyDescent="0.2">
      <c r="A295" s="151">
        <v>347</v>
      </c>
      <c r="C295" s="21" t="s">
        <v>102</v>
      </c>
      <c r="G295" s="22">
        <v>36387</v>
      </c>
      <c r="I295" s="22">
        <v>36387</v>
      </c>
      <c r="K295" s="22">
        <f t="shared" si="22"/>
        <v>0</v>
      </c>
      <c r="M295" s="22">
        <f t="shared" si="23"/>
        <v>36387</v>
      </c>
      <c r="O295" s="243">
        <v>7</v>
      </c>
      <c r="Q295" s="243">
        <v>12.5</v>
      </c>
      <c r="S295" s="22">
        <f t="shared" si="24"/>
        <v>0</v>
      </c>
      <c r="U295" s="22">
        <f t="shared" si="25"/>
        <v>0</v>
      </c>
      <c r="Z295" s="23">
        <v>347</v>
      </c>
      <c r="AB295" s="21" t="s">
        <v>102</v>
      </c>
    </row>
    <row r="296" spans="1:28" x14ac:dyDescent="0.2">
      <c r="A296" s="151">
        <v>347</v>
      </c>
      <c r="C296" s="21" t="s">
        <v>103</v>
      </c>
      <c r="G296" s="22">
        <v>7574</v>
      </c>
      <c r="I296" s="22">
        <v>676</v>
      </c>
      <c r="K296" s="22">
        <f t="shared" si="22"/>
        <v>1082</v>
      </c>
      <c r="M296" s="22">
        <f t="shared" si="23"/>
        <v>1758</v>
      </c>
      <c r="O296" s="243">
        <v>7</v>
      </c>
      <c r="Q296" s="243">
        <v>12.5</v>
      </c>
      <c r="S296" s="22">
        <f t="shared" si="24"/>
        <v>605.91999999999996</v>
      </c>
      <c r="U296" s="22">
        <f t="shared" si="25"/>
        <v>-476</v>
      </c>
      <c r="Z296" s="23">
        <v>347</v>
      </c>
      <c r="AB296" s="21" t="s">
        <v>103</v>
      </c>
    </row>
    <row r="297" spans="1:28" x14ac:dyDescent="0.2">
      <c r="A297" s="151">
        <v>347</v>
      </c>
      <c r="C297" s="21" t="s">
        <v>104</v>
      </c>
      <c r="G297" s="22">
        <v>6453.68</v>
      </c>
      <c r="I297" s="22">
        <v>154</v>
      </c>
      <c r="K297" s="22">
        <f t="shared" si="22"/>
        <v>921.95</v>
      </c>
      <c r="M297" s="22">
        <f t="shared" si="23"/>
        <v>1075.95</v>
      </c>
      <c r="O297" s="243">
        <v>7</v>
      </c>
      <c r="Q297" s="243">
        <v>12.5</v>
      </c>
      <c r="S297" s="22">
        <f t="shared" si="24"/>
        <v>516.29</v>
      </c>
      <c r="U297" s="22">
        <f t="shared" si="25"/>
        <v>-406</v>
      </c>
      <c r="Z297" s="23">
        <v>347</v>
      </c>
      <c r="AB297" s="21" t="s">
        <v>104</v>
      </c>
    </row>
    <row r="298" spans="1:28" ht="15" x14ac:dyDescent="0.2">
      <c r="A298" s="151">
        <v>347</v>
      </c>
      <c r="C298" s="21" t="s">
        <v>151</v>
      </c>
      <c r="G298" s="76">
        <v>8750</v>
      </c>
      <c r="I298" s="22">
        <v>0</v>
      </c>
      <c r="K298" s="22">
        <v>0</v>
      </c>
      <c r="M298" s="22">
        <f t="shared" si="23"/>
        <v>0</v>
      </c>
      <c r="Q298" s="243">
        <v>12.5</v>
      </c>
      <c r="S298" s="22">
        <f t="shared" si="24"/>
        <v>700</v>
      </c>
      <c r="U298" s="22">
        <f t="shared" si="25"/>
        <v>700</v>
      </c>
    </row>
    <row r="299" spans="1:28" x14ac:dyDescent="0.2">
      <c r="A299" s="151">
        <v>347</v>
      </c>
      <c r="C299" s="21" t="s">
        <v>105</v>
      </c>
      <c r="G299" s="22">
        <v>1307.99</v>
      </c>
      <c r="I299" s="22">
        <v>934.28</v>
      </c>
      <c r="K299" s="22">
        <f t="shared" si="22"/>
        <v>186.86</v>
      </c>
      <c r="M299" s="22">
        <f t="shared" si="23"/>
        <v>1121.1399999999999</v>
      </c>
      <c r="O299" s="243">
        <v>7</v>
      </c>
      <c r="Q299" s="243">
        <v>12.5</v>
      </c>
      <c r="S299" s="22">
        <f t="shared" si="24"/>
        <v>104.64</v>
      </c>
      <c r="U299" s="22">
        <f t="shared" si="25"/>
        <v>-82</v>
      </c>
      <c r="Z299" s="23">
        <v>347</v>
      </c>
      <c r="AB299" s="21" t="s">
        <v>105</v>
      </c>
    </row>
    <row r="300" spans="1:28" x14ac:dyDescent="0.2">
      <c r="A300" s="151">
        <v>347</v>
      </c>
      <c r="C300" s="21" t="s">
        <v>105</v>
      </c>
      <c r="G300" s="22">
        <v>678.36</v>
      </c>
      <c r="I300" s="22">
        <v>0</v>
      </c>
      <c r="K300" s="22">
        <v>48.5</v>
      </c>
      <c r="M300" s="22">
        <f t="shared" si="23"/>
        <v>48.5</v>
      </c>
      <c r="O300" s="243">
        <v>7</v>
      </c>
      <c r="Q300" s="243">
        <v>12.5</v>
      </c>
      <c r="S300" s="22">
        <f t="shared" si="24"/>
        <v>54.27</v>
      </c>
      <c r="U300" s="22">
        <f t="shared" si="25"/>
        <v>6</v>
      </c>
      <c r="Z300" s="23">
        <v>347</v>
      </c>
      <c r="AB300" s="21" t="s">
        <v>105</v>
      </c>
    </row>
    <row r="301" spans="1:28" x14ac:dyDescent="0.2">
      <c r="A301" s="151"/>
      <c r="G301" s="257" t="e">
        <f>SUM(G10:G300)</f>
        <v>#REF!</v>
      </c>
      <c r="I301" s="257">
        <f>SUM(I10:I300)</f>
        <v>29449219.699999996</v>
      </c>
      <c r="K301" s="257">
        <f>SUM(K10:K300)</f>
        <v>1694583.8400000003</v>
      </c>
      <c r="M301" s="257">
        <f>SUM(M10:M300)</f>
        <v>30817529.540000003</v>
      </c>
      <c r="S301" s="257" t="e">
        <f>SUM(S10:S300)</f>
        <v>#REF!</v>
      </c>
      <c r="U301" s="257" t="e">
        <f>SUM(U10:U300)</f>
        <v>#REF!</v>
      </c>
    </row>
    <row r="302" spans="1:28" x14ac:dyDescent="0.2">
      <c r="A302" s="153"/>
    </row>
  </sheetData>
  <mergeCells count="3">
    <mergeCell ref="C3:V3"/>
    <mergeCell ref="C4:V4"/>
    <mergeCell ref="C5:V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55D36-936A-414A-9245-EBFFEB3437F8}">
  <dimension ref="A9:F12"/>
  <sheetViews>
    <sheetView workbookViewId="0">
      <selection activeCell="F11" sqref="F11"/>
    </sheetView>
  </sheetViews>
  <sheetFormatPr defaultColWidth="14.77734375" defaultRowHeight="15" x14ac:dyDescent="0.2"/>
  <cols>
    <col min="1" max="16384" width="14.77734375" style="76"/>
  </cols>
  <sheetData>
    <row r="9" spans="1:6" x14ac:dyDescent="0.2">
      <c r="F9" s="76">
        <f>'Tap-ons'!F12</f>
        <v>35700</v>
      </c>
    </row>
    <row r="10" spans="1:6" x14ac:dyDescent="0.2">
      <c r="A10" s="64" t="s">
        <v>520</v>
      </c>
      <c r="F10" s="76">
        <f>'Dep Adj'!Q115</f>
        <v>20</v>
      </c>
    </row>
    <row r="11" spans="1:6" ht="15.75" thickBot="1" x14ac:dyDescent="0.25">
      <c r="A11" s="64" t="s">
        <v>521</v>
      </c>
      <c r="F11" s="223">
        <f>ROUND(F9/F10,0)</f>
        <v>1785</v>
      </c>
    </row>
    <row r="12" spans="1:6" ht="15.75" thickTop="1" x14ac:dyDescent="0.2">
      <c r="A12" s="64" t="s">
        <v>522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151BB-4CF7-4012-8B89-604A86D81DAF}">
  <sheetPr>
    <tabColor rgb="FFFFFF00"/>
  </sheetPr>
  <dimension ref="B5:JL72"/>
  <sheetViews>
    <sheetView showGridLines="0" tabSelected="1" topLeftCell="M45" zoomScale="142" zoomScaleNormal="142" workbookViewId="0">
      <selection activeCell="U60" sqref="U60"/>
    </sheetView>
  </sheetViews>
  <sheetFormatPr defaultColWidth="8.88671875" defaultRowHeight="15" x14ac:dyDescent="0.2"/>
  <cols>
    <col min="1" max="1" width="3.5546875" style="30" customWidth="1"/>
    <col min="2" max="2" width="2.77734375" style="30" customWidth="1"/>
    <col min="3" max="5" width="2.77734375" style="94" customWidth="1"/>
    <col min="6" max="6" width="32.777343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3.77734375" style="90" customWidth="1"/>
    <col min="18" max="18" width="1.77734375" style="90" customWidth="1"/>
    <col min="19" max="19" width="14.77734375" style="94" customWidth="1"/>
    <col min="20" max="20" width="1.77734375" style="90" customWidth="1"/>
    <col min="21" max="21" width="14.77734375" style="94" customWidth="1"/>
    <col min="22" max="22" width="1.77734375" style="94" customWidth="1"/>
    <col min="23" max="23" width="3.77734375" style="90" customWidth="1"/>
    <col min="24" max="24" width="1.77734375" style="90" customWidth="1"/>
    <col min="25" max="25" width="14.77734375" style="94" customWidth="1"/>
    <col min="26" max="26" width="1.5546875" style="94" customWidth="1"/>
    <col min="27" max="27" width="3.77734375" style="111"/>
    <col min="28" max="28" width="3.77734375" style="402"/>
    <col min="29" max="29" width="12.44140625" style="95" customWidth="1"/>
    <col min="30" max="30" width="18" style="94" customWidth="1"/>
    <col min="31" max="31" width="8.21875" style="94" customWidth="1"/>
    <col min="32" max="272" width="9.6640625" style="94" customWidth="1"/>
    <col min="273" max="274" width="9.6640625" style="30" customWidth="1"/>
    <col min="275" max="16384" width="8.88671875" style="30"/>
  </cols>
  <sheetData>
    <row r="5" spans="2:36" ht="6.95" customHeight="1" x14ac:dyDescent="0.2">
      <c r="B5" s="70"/>
      <c r="C5" s="91"/>
      <c r="D5" s="91"/>
      <c r="E5" s="91"/>
      <c r="F5" s="91"/>
      <c r="G5" s="91"/>
      <c r="H5" s="91"/>
      <c r="I5" s="91"/>
      <c r="J5" s="91"/>
      <c r="K5" s="92"/>
      <c r="L5" s="91"/>
      <c r="M5" s="91"/>
      <c r="N5" s="91"/>
      <c r="O5" s="91"/>
      <c r="P5" s="91"/>
      <c r="Q5" s="92"/>
      <c r="R5" s="92"/>
      <c r="S5" s="91"/>
      <c r="T5" s="92"/>
      <c r="U5" s="91"/>
      <c r="V5" s="91"/>
      <c r="W5" s="92"/>
      <c r="X5" s="92"/>
      <c r="Y5" s="91"/>
      <c r="Z5" s="93"/>
    </row>
    <row r="6" spans="2:36" ht="15.75" x14ac:dyDescent="0.2">
      <c r="B6" s="71"/>
      <c r="C6" s="422" t="s">
        <v>20</v>
      </c>
      <c r="D6" s="422"/>
      <c r="E6" s="422"/>
      <c r="F6" s="422"/>
      <c r="G6" s="422"/>
      <c r="H6" s="422"/>
      <c r="I6" s="422"/>
      <c r="J6" s="422"/>
      <c r="K6" s="422"/>
      <c r="L6" s="422"/>
      <c r="M6" s="422"/>
      <c r="N6" s="422"/>
      <c r="O6" s="422"/>
      <c r="P6" s="422"/>
      <c r="Q6" s="422"/>
      <c r="R6" s="422"/>
      <c r="S6" s="422"/>
      <c r="T6" s="96"/>
      <c r="U6" s="96"/>
      <c r="V6" s="96"/>
      <c r="W6" s="96"/>
      <c r="X6" s="96"/>
      <c r="Y6" s="96"/>
      <c r="Z6" s="97"/>
      <c r="AB6" s="403"/>
      <c r="AC6" s="99"/>
      <c r="AD6" s="98"/>
      <c r="AE6" s="98"/>
      <c r="AF6" s="98"/>
      <c r="AG6" s="98"/>
    </row>
    <row r="7" spans="2:36" ht="18.75" customHeight="1" x14ac:dyDescent="0.2">
      <c r="B7" s="71"/>
      <c r="C7" s="422" t="str">
        <f>'SAO - DSC'!F1</f>
        <v>Western Rockcastle Association</v>
      </c>
      <c r="D7" s="422"/>
      <c r="E7" s="422"/>
      <c r="F7" s="422"/>
      <c r="G7" s="422"/>
      <c r="H7" s="422"/>
      <c r="I7" s="422"/>
      <c r="J7" s="422"/>
      <c r="K7" s="422"/>
      <c r="L7" s="422"/>
      <c r="M7" s="422"/>
      <c r="N7" s="422"/>
      <c r="O7" s="422"/>
      <c r="P7" s="422"/>
      <c r="Q7" s="422"/>
      <c r="R7" s="422"/>
      <c r="S7" s="422"/>
      <c r="T7" s="96"/>
      <c r="U7" s="96"/>
      <c r="V7" s="96"/>
      <c r="W7" s="96"/>
      <c r="X7" s="96"/>
      <c r="Y7" s="96"/>
      <c r="Z7" s="100"/>
      <c r="AB7" s="270"/>
      <c r="AC7" s="99"/>
      <c r="AD7" s="96"/>
      <c r="AE7" s="96"/>
      <c r="AF7" s="96"/>
      <c r="AG7" s="96"/>
      <c r="AH7" s="96"/>
      <c r="AI7" s="96"/>
      <c r="AJ7" s="96"/>
    </row>
    <row r="8" spans="2:36" ht="6.95" customHeight="1" x14ac:dyDescent="0.2">
      <c r="B8" s="72"/>
      <c r="C8" s="101"/>
      <c r="D8" s="101"/>
      <c r="E8" s="101"/>
      <c r="F8" s="101"/>
      <c r="G8" s="101"/>
      <c r="H8" s="101"/>
      <c r="I8" s="101"/>
      <c r="J8" s="101"/>
      <c r="K8" s="101"/>
      <c r="L8" s="101"/>
      <c r="M8" s="101"/>
      <c r="N8" s="101"/>
      <c r="O8" s="101"/>
      <c r="P8" s="101"/>
      <c r="Q8" s="101"/>
      <c r="R8" s="101"/>
      <c r="S8" s="101"/>
      <c r="T8" s="101"/>
      <c r="U8" s="101"/>
      <c r="V8" s="101"/>
      <c r="W8" s="101"/>
      <c r="X8" s="101"/>
      <c r="Y8" s="101"/>
      <c r="Z8" s="102"/>
      <c r="AB8" s="270"/>
      <c r="AC8" s="99"/>
      <c r="AD8" s="96"/>
      <c r="AE8" s="96"/>
      <c r="AF8" s="96"/>
      <c r="AG8" s="96"/>
      <c r="AH8" s="96"/>
      <c r="AI8" s="96"/>
      <c r="AJ8" s="96"/>
    </row>
    <row r="9" spans="2:36" ht="6.95" customHeight="1" x14ac:dyDescent="0.2">
      <c r="B9" s="71"/>
      <c r="C9" s="98"/>
      <c r="D9" s="98"/>
      <c r="E9" s="98"/>
      <c r="F9" s="98"/>
      <c r="G9" s="103"/>
      <c r="H9" s="103"/>
      <c r="I9" s="103"/>
      <c r="J9" s="103"/>
      <c r="K9" s="103"/>
      <c r="L9" s="103"/>
      <c r="M9" s="103"/>
      <c r="N9" s="103"/>
      <c r="O9" s="103"/>
      <c r="P9" s="103"/>
      <c r="Q9" s="103"/>
      <c r="R9" s="103"/>
      <c r="S9" s="103"/>
      <c r="T9" s="103"/>
      <c r="U9" s="103"/>
      <c r="V9" s="103"/>
      <c r="W9" s="103"/>
      <c r="X9" s="103"/>
      <c r="Y9" s="103"/>
      <c r="Z9" s="104"/>
      <c r="AB9" s="403"/>
      <c r="AC9" s="99"/>
      <c r="AD9" s="98"/>
      <c r="AE9" s="98"/>
      <c r="AF9" s="98"/>
      <c r="AG9" s="98"/>
    </row>
    <row r="10" spans="2:36" ht="15.75" x14ac:dyDescent="0.2">
      <c r="B10" s="71"/>
      <c r="C10" s="98"/>
      <c r="D10" s="98"/>
      <c r="E10" s="98"/>
      <c r="F10" s="98"/>
      <c r="G10" s="96" t="s">
        <v>452</v>
      </c>
      <c r="H10" s="103"/>
      <c r="I10" s="96" t="s">
        <v>517</v>
      </c>
      <c r="J10" s="96"/>
      <c r="K10" s="96"/>
      <c r="L10" s="96"/>
      <c r="M10" s="96" t="s">
        <v>519</v>
      </c>
      <c r="N10" s="103"/>
      <c r="O10" s="96"/>
      <c r="P10" s="103"/>
      <c r="Q10" s="96"/>
      <c r="R10" s="103"/>
      <c r="S10" s="96" t="s">
        <v>597</v>
      </c>
      <c r="T10" s="103"/>
      <c r="U10" s="96" t="s">
        <v>629</v>
      </c>
      <c r="V10" s="103"/>
      <c r="W10" s="96"/>
      <c r="X10" s="103"/>
      <c r="Y10" s="96" t="s">
        <v>629</v>
      </c>
      <c r="Z10" s="104"/>
      <c r="AB10" s="111"/>
      <c r="AC10" s="99"/>
      <c r="AD10" s="99"/>
      <c r="AE10" s="98"/>
      <c r="AF10" s="98"/>
      <c r="AG10" s="98"/>
    </row>
    <row r="11" spans="2:36" ht="15.75" x14ac:dyDescent="0.2">
      <c r="B11" s="71"/>
      <c r="C11" s="98"/>
      <c r="D11" s="98"/>
      <c r="E11" s="98"/>
      <c r="F11" s="98"/>
      <c r="G11" s="101" t="s">
        <v>48</v>
      </c>
      <c r="H11" s="103"/>
      <c r="I11" s="101" t="s">
        <v>518</v>
      </c>
      <c r="J11" s="96"/>
      <c r="K11" s="101" t="s">
        <v>33</v>
      </c>
      <c r="L11" s="96"/>
      <c r="M11" s="101" t="s">
        <v>48</v>
      </c>
      <c r="N11" s="103"/>
      <c r="O11" s="101" t="s">
        <v>19</v>
      </c>
      <c r="P11" s="103"/>
      <c r="Q11" s="101" t="s">
        <v>33</v>
      </c>
      <c r="R11" s="103"/>
      <c r="S11" s="101" t="s">
        <v>47</v>
      </c>
      <c r="T11" s="103"/>
      <c r="U11" s="101" t="s">
        <v>19</v>
      </c>
      <c r="V11" s="103"/>
      <c r="W11" s="101" t="s">
        <v>33</v>
      </c>
      <c r="X11" s="103"/>
      <c r="Y11" s="101" t="s">
        <v>47</v>
      </c>
      <c r="Z11" s="104"/>
      <c r="AB11" s="111"/>
      <c r="AC11" s="99"/>
      <c r="AD11" s="99"/>
      <c r="AE11" s="98"/>
      <c r="AF11" s="98"/>
      <c r="AG11" s="98"/>
    </row>
    <row r="12" spans="2:36" x14ac:dyDescent="0.2">
      <c r="B12" s="71"/>
      <c r="C12" s="105" t="s">
        <v>2</v>
      </c>
      <c r="D12" s="98"/>
      <c r="E12" s="98"/>
      <c r="F12" s="98"/>
      <c r="G12" s="98"/>
      <c r="H12" s="98"/>
      <c r="I12" s="98"/>
      <c r="J12" s="98"/>
      <c r="K12" s="106"/>
      <c r="L12" s="98"/>
      <c r="M12" s="98"/>
      <c r="N12" s="98"/>
      <c r="O12" s="98"/>
      <c r="P12" s="98"/>
      <c r="Q12" s="106"/>
      <c r="R12" s="106"/>
      <c r="S12" s="98"/>
      <c r="T12" s="106"/>
      <c r="U12" s="98"/>
      <c r="V12" s="98"/>
      <c r="W12" s="106"/>
      <c r="X12" s="106"/>
      <c r="Y12" s="98"/>
      <c r="Z12" s="107"/>
      <c r="AB12" s="111"/>
      <c r="AC12" s="99"/>
      <c r="AD12" s="99"/>
      <c r="AE12" s="98"/>
      <c r="AF12" s="98"/>
      <c r="AG12" s="98"/>
    </row>
    <row r="13" spans="2:36" x14ac:dyDescent="0.2">
      <c r="B13" s="71"/>
      <c r="C13" s="98"/>
      <c r="D13" s="98" t="s">
        <v>558</v>
      </c>
      <c r="E13" s="98"/>
      <c r="F13" s="98"/>
      <c r="G13" s="357">
        <f>'SAO - DSC'!G13</f>
        <v>2070082</v>
      </c>
      <c r="H13" s="131"/>
      <c r="I13" s="357">
        <f>'SAO - DSC'!I13</f>
        <v>-98855</v>
      </c>
      <c r="J13" s="108"/>
      <c r="K13" s="397" t="s">
        <v>499</v>
      </c>
      <c r="L13" s="108"/>
      <c r="M13" s="357">
        <f>SUM(G13,I13)</f>
        <v>1971227</v>
      </c>
      <c r="N13" s="131"/>
      <c r="O13" s="357">
        <f>'SAO - DSC'!O13</f>
        <v>206302.85000000009</v>
      </c>
      <c r="P13" s="131"/>
      <c r="Q13" s="109" t="s">
        <v>501</v>
      </c>
      <c r="R13" s="106"/>
      <c r="S13" s="357"/>
      <c r="T13" s="106"/>
      <c r="U13" s="357"/>
      <c r="V13" s="131"/>
      <c r="W13" s="109"/>
      <c r="X13" s="106"/>
      <c r="Y13" s="357"/>
      <c r="Z13" s="110"/>
      <c r="AA13" s="111" t="s">
        <v>499</v>
      </c>
      <c r="AB13" s="111" t="s">
        <v>511</v>
      </c>
      <c r="AC13" s="99"/>
      <c r="AD13" s="99"/>
      <c r="AE13" s="98"/>
      <c r="AF13" s="98"/>
      <c r="AG13" s="98"/>
    </row>
    <row r="14" spans="2:36" x14ac:dyDescent="0.2">
      <c r="B14" s="71"/>
      <c r="C14" s="98"/>
      <c r="D14" s="30"/>
      <c r="E14" s="30"/>
      <c r="F14" s="98"/>
      <c r="G14" s="132"/>
      <c r="H14" s="132"/>
      <c r="I14" s="132"/>
      <c r="J14" s="114"/>
      <c r="K14" s="398"/>
      <c r="L14" s="114"/>
      <c r="M14" s="132"/>
      <c r="N14" s="132"/>
      <c r="O14" s="132">
        <f>'SAO - DSC'!O14</f>
        <v>82849.939999999944</v>
      </c>
      <c r="P14" s="358"/>
      <c r="Q14" s="115" t="s">
        <v>502</v>
      </c>
      <c r="R14" s="359"/>
      <c r="S14" s="357">
        <f>SUM(M13,O13,O14)</f>
        <v>2260379.79</v>
      </c>
      <c r="T14" s="359"/>
      <c r="U14" s="132"/>
      <c r="V14" s="358"/>
      <c r="W14" s="115"/>
      <c r="X14" s="359"/>
      <c r="Y14" s="357">
        <f>SUM(S14,U14)</f>
        <v>2260379.79</v>
      </c>
      <c r="Z14" s="110"/>
      <c r="AA14" s="111" t="s">
        <v>501</v>
      </c>
      <c r="AB14" s="111" t="s">
        <v>461</v>
      </c>
      <c r="AC14" s="99"/>
      <c r="AD14" s="99"/>
      <c r="AE14" s="98"/>
      <c r="AF14" s="98"/>
      <c r="AG14" s="98"/>
    </row>
    <row r="15" spans="2:36" x14ac:dyDescent="0.2">
      <c r="B15" s="71"/>
      <c r="C15" s="98"/>
      <c r="D15" s="98" t="s">
        <v>27</v>
      </c>
      <c r="E15" s="98"/>
      <c r="F15" s="98"/>
      <c r="G15" s="132"/>
      <c r="H15" s="132"/>
      <c r="I15" s="132"/>
      <c r="J15" s="114"/>
      <c r="K15" s="398"/>
      <c r="L15" s="114"/>
      <c r="M15" s="132"/>
      <c r="N15" s="132"/>
      <c r="O15" s="132"/>
      <c r="P15" s="358"/>
      <c r="Q15" s="115"/>
      <c r="R15" s="359"/>
      <c r="S15" s="357"/>
      <c r="T15" s="359"/>
      <c r="U15" s="132"/>
      <c r="V15" s="358"/>
      <c r="W15" s="115"/>
      <c r="X15" s="359"/>
      <c r="Y15" s="357"/>
      <c r="Z15" s="110"/>
      <c r="AA15" s="111" t="s">
        <v>502</v>
      </c>
      <c r="AB15" s="111" t="s">
        <v>460</v>
      </c>
      <c r="AC15" s="99"/>
      <c r="AD15" s="99"/>
      <c r="AE15" s="98"/>
      <c r="AF15" s="98"/>
      <c r="AG15" s="98"/>
    </row>
    <row r="16" spans="2:36" x14ac:dyDescent="0.2">
      <c r="B16" s="71"/>
      <c r="C16" s="98"/>
      <c r="D16" s="98"/>
      <c r="E16" s="98"/>
      <c r="F16" s="98" t="s">
        <v>25</v>
      </c>
      <c r="G16" s="358">
        <f>'SAO - DSC'!G16</f>
        <v>0</v>
      </c>
      <c r="H16" s="358"/>
      <c r="I16" s="358">
        <f>'SAO - DSC'!I16</f>
        <v>6986</v>
      </c>
      <c r="J16" s="112"/>
      <c r="K16" s="399" t="s">
        <v>499</v>
      </c>
      <c r="L16" s="112"/>
      <c r="M16" s="358">
        <f>SUM(G16,I16)</f>
        <v>6986</v>
      </c>
      <c r="N16" s="358"/>
      <c r="O16" s="132">
        <f>'SAO - DSC'!O16</f>
        <v>0</v>
      </c>
      <c r="P16" s="358"/>
      <c r="Q16" s="115"/>
      <c r="R16" s="359"/>
      <c r="S16" s="132">
        <f>SUM(M16,O16)</f>
        <v>6986</v>
      </c>
      <c r="T16" s="359"/>
      <c r="U16" s="132"/>
      <c r="V16" s="358"/>
      <c r="W16" s="115"/>
      <c r="X16" s="359"/>
      <c r="Y16" s="494">
        <f>SUM(S16,U16)</f>
        <v>6986</v>
      </c>
      <c r="Z16" s="113"/>
      <c r="AB16" s="111"/>
      <c r="AC16" s="99"/>
      <c r="AD16" s="116"/>
      <c r="AE16" s="98"/>
      <c r="AF16" s="98"/>
      <c r="AG16" s="98"/>
    </row>
    <row r="17" spans="2:33" x14ac:dyDescent="0.2">
      <c r="B17" s="71"/>
      <c r="C17" s="98"/>
      <c r="D17" s="98"/>
      <c r="E17" s="98"/>
      <c r="F17" s="98" t="s">
        <v>26</v>
      </c>
      <c r="G17" s="358">
        <f>'SAO - DSC'!G17</f>
        <v>114496</v>
      </c>
      <c r="H17" s="358"/>
      <c r="I17" s="358">
        <f>'SAO - DSC'!I17</f>
        <v>89885</v>
      </c>
      <c r="J17" s="112"/>
      <c r="K17" s="399" t="s">
        <v>499</v>
      </c>
      <c r="L17" s="112"/>
      <c r="M17" s="358">
        <f t="shared" ref="M17:M18" si="0">SUM(G17,I17)</f>
        <v>204381</v>
      </c>
      <c r="N17" s="358"/>
      <c r="O17" s="132">
        <f>'SAO - DSC'!O17</f>
        <v>-204381</v>
      </c>
      <c r="P17" s="358"/>
      <c r="Q17" s="115" t="s">
        <v>503</v>
      </c>
      <c r="R17" s="359"/>
      <c r="S17" s="132">
        <f>SUM(M17,O17)</f>
        <v>0</v>
      </c>
      <c r="T17" s="359"/>
      <c r="U17" s="132"/>
      <c r="V17" s="358"/>
      <c r="W17" s="115"/>
      <c r="X17" s="359"/>
      <c r="Y17" s="494">
        <f t="shared" ref="Y17:Y18" si="1">SUM(S17,U17)</f>
        <v>0</v>
      </c>
      <c r="Z17" s="113"/>
      <c r="AA17" s="111" t="s">
        <v>503</v>
      </c>
      <c r="AB17" s="111" t="s">
        <v>561</v>
      </c>
      <c r="AD17" s="117"/>
      <c r="AE17" s="118"/>
      <c r="AF17" s="98"/>
      <c r="AG17" s="98"/>
    </row>
    <row r="18" spans="2:33" ht="17.25" x14ac:dyDescent="0.2">
      <c r="B18" s="71"/>
      <c r="C18" s="98"/>
      <c r="D18" s="98"/>
      <c r="E18" s="98"/>
      <c r="F18" s="30" t="s">
        <v>56</v>
      </c>
      <c r="G18" s="360">
        <f>'SAO - DSC'!G18</f>
        <v>0</v>
      </c>
      <c r="H18" s="358"/>
      <c r="I18" s="360">
        <f>'SAO - DSC'!I18</f>
        <v>1983</v>
      </c>
      <c r="J18" s="112"/>
      <c r="K18" s="399" t="s">
        <v>499</v>
      </c>
      <c r="L18" s="112"/>
      <c r="M18" s="360">
        <f t="shared" si="0"/>
        <v>1983</v>
      </c>
      <c r="N18" s="358"/>
      <c r="O18" s="132">
        <f>'SAO - DSC'!O18</f>
        <v>0</v>
      </c>
      <c r="P18" s="358"/>
      <c r="Q18" s="115"/>
      <c r="R18" s="359"/>
      <c r="S18" s="147">
        <f>SUM(M18,O18)</f>
        <v>1983</v>
      </c>
      <c r="T18" s="359"/>
      <c r="U18" s="132"/>
      <c r="V18" s="358"/>
      <c r="W18" s="115"/>
      <c r="X18" s="359"/>
      <c r="Y18" s="147">
        <f t="shared" si="1"/>
        <v>1983</v>
      </c>
      <c r="Z18" s="120"/>
      <c r="AB18" s="111"/>
      <c r="AD18" s="117"/>
      <c r="AE18" s="121"/>
      <c r="AF18" s="98"/>
      <c r="AG18" s="98"/>
    </row>
    <row r="19" spans="2:33" x14ac:dyDescent="0.2">
      <c r="B19" s="71"/>
      <c r="C19" s="98" t="s">
        <v>3</v>
      </c>
      <c r="D19" s="98"/>
      <c r="E19" s="98"/>
      <c r="F19" s="98"/>
      <c r="G19" s="361">
        <f>SUM(G13:G18)</f>
        <v>2184578</v>
      </c>
      <c r="H19" s="132"/>
      <c r="I19" s="361">
        <f>SUM(I13:I18)</f>
        <v>-1</v>
      </c>
      <c r="J19" s="114"/>
      <c r="K19" s="398"/>
      <c r="L19" s="114"/>
      <c r="M19" s="361">
        <f>SUM(M13:M18)</f>
        <v>2184577</v>
      </c>
      <c r="N19" s="132"/>
      <c r="O19" s="361">
        <f>SUM(O13:O18)</f>
        <v>84771.790000000037</v>
      </c>
      <c r="P19" s="132"/>
      <c r="Q19" s="115"/>
      <c r="R19" s="359"/>
      <c r="S19" s="361">
        <f>SUM(S13:S18)</f>
        <v>2269348.79</v>
      </c>
      <c r="T19" s="359"/>
      <c r="U19" s="361">
        <f>SUM(U13:U18)</f>
        <v>0</v>
      </c>
      <c r="V19" s="132"/>
      <c r="W19" s="115"/>
      <c r="X19" s="359"/>
      <c r="Y19" s="361">
        <f>SUM(Y13:Y18)</f>
        <v>2269348.79</v>
      </c>
      <c r="Z19" s="110"/>
      <c r="AB19" s="111"/>
      <c r="AD19" s="117"/>
      <c r="AE19" s="121"/>
      <c r="AF19" s="98"/>
      <c r="AG19" s="98"/>
    </row>
    <row r="20" spans="2:33" x14ac:dyDescent="0.2">
      <c r="B20" s="71"/>
      <c r="C20" s="98"/>
      <c r="D20" s="98"/>
      <c r="E20" s="98"/>
      <c r="F20" s="98"/>
      <c r="G20" s="132"/>
      <c r="H20" s="132"/>
      <c r="I20" s="132"/>
      <c r="J20" s="114"/>
      <c r="K20" s="398"/>
      <c r="L20" s="114"/>
      <c r="M20" s="132"/>
      <c r="N20" s="132"/>
      <c r="O20" s="132"/>
      <c r="P20" s="358"/>
      <c r="Q20" s="115"/>
      <c r="R20" s="359"/>
      <c r="S20" s="132"/>
      <c r="T20" s="359"/>
      <c r="U20" s="132"/>
      <c r="V20" s="358"/>
      <c r="W20" s="115"/>
      <c r="X20" s="359"/>
      <c r="Y20" s="132"/>
      <c r="Z20" s="123"/>
      <c r="AB20" s="111"/>
      <c r="AD20" s="117"/>
      <c r="AE20" s="121"/>
      <c r="AF20" s="98"/>
      <c r="AG20" s="98"/>
    </row>
    <row r="21" spans="2:33" ht="17.25" x14ac:dyDescent="0.2">
      <c r="B21" s="71"/>
      <c r="C21" s="105" t="s">
        <v>4</v>
      </c>
      <c r="D21" s="98"/>
      <c r="E21" s="98"/>
      <c r="F21" s="98"/>
      <c r="G21" s="132"/>
      <c r="H21" s="132"/>
      <c r="I21" s="132"/>
      <c r="J21" s="114"/>
      <c r="K21" s="398"/>
      <c r="L21" s="114"/>
      <c r="M21" s="132"/>
      <c r="N21" s="132"/>
      <c r="O21" s="132"/>
      <c r="P21" s="358"/>
      <c r="Q21" s="115"/>
      <c r="R21" s="359"/>
      <c r="S21" s="132"/>
      <c r="T21" s="359"/>
      <c r="U21" s="132"/>
      <c r="V21" s="358"/>
      <c r="W21" s="115"/>
      <c r="X21" s="359"/>
      <c r="Y21" s="132"/>
      <c r="Z21" s="123"/>
      <c r="AB21" s="111"/>
      <c r="AD21" s="117"/>
      <c r="AE21" s="124"/>
      <c r="AF21" s="98"/>
      <c r="AG21" s="98"/>
    </row>
    <row r="22" spans="2:33" ht="17.25" x14ac:dyDescent="0.2">
      <c r="B22" s="71"/>
      <c r="C22" s="98"/>
      <c r="D22" s="98" t="s">
        <v>8</v>
      </c>
      <c r="E22" s="98"/>
      <c r="F22" s="98"/>
      <c r="G22" s="358"/>
      <c r="H22" s="358"/>
      <c r="I22" s="358"/>
      <c r="J22" s="112"/>
      <c r="K22" s="399"/>
      <c r="L22" s="112"/>
      <c r="M22" s="358"/>
      <c r="N22" s="358"/>
      <c r="O22" s="358"/>
      <c r="P22" s="358"/>
      <c r="Q22" s="115"/>
      <c r="R22" s="359"/>
      <c r="S22" s="132"/>
      <c r="T22" s="359"/>
      <c r="U22" s="358"/>
      <c r="V22" s="358"/>
      <c r="W22" s="115"/>
      <c r="X22" s="359"/>
      <c r="Y22" s="132"/>
      <c r="Z22" s="123"/>
      <c r="AB22" s="404"/>
      <c r="AC22" s="95">
        <f>SUM(M23,O23)</f>
        <v>403026</v>
      </c>
      <c r="AD22" s="117"/>
      <c r="AE22" s="118"/>
      <c r="AF22" s="98"/>
      <c r="AG22" s="98"/>
    </row>
    <row r="23" spans="2:33" x14ac:dyDescent="0.2">
      <c r="B23" s="71"/>
      <c r="C23" s="98"/>
      <c r="D23" s="98"/>
      <c r="E23" s="98"/>
      <c r="F23" s="98" t="s">
        <v>12</v>
      </c>
      <c r="G23" s="358">
        <f>'SAO - DSC'!G23</f>
        <v>400648</v>
      </c>
      <c r="H23" s="358"/>
      <c r="I23" s="358">
        <f>'SAO - DSC'!I23</f>
        <v>3000</v>
      </c>
      <c r="J23" s="112"/>
      <c r="K23" s="399" t="s">
        <v>500</v>
      </c>
      <c r="L23" s="112"/>
      <c r="M23" s="358">
        <f t="shared" ref="M23" si="2">SUM(G23,I23)</f>
        <v>403648</v>
      </c>
      <c r="N23" s="358"/>
      <c r="O23" s="358">
        <f>'Emp Sal &amp; Wages'!Q22</f>
        <v>-622</v>
      </c>
      <c r="P23" s="358"/>
      <c r="Q23" s="115" t="s">
        <v>504</v>
      </c>
      <c r="R23" s="359"/>
      <c r="S23" s="132"/>
      <c r="T23" s="359"/>
      <c r="U23" s="358"/>
      <c r="V23" s="358"/>
      <c r="W23" s="115"/>
      <c r="X23" s="359"/>
      <c r="Y23" s="132"/>
      <c r="Z23" s="123"/>
      <c r="AA23" s="111" t="s">
        <v>500</v>
      </c>
      <c r="AB23" s="111" t="s">
        <v>512</v>
      </c>
      <c r="AD23" s="117"/>
      <c r="AE23" s="118"/>
      <c r="AF23" s="98"/>
      <c r="AG23" s="98"/>
    </row>
    <row r="24" spans="2:33" x14ac:dyDescent="0.2">
      <c r="B24" s="71"/>
      <c r="C24" s="98"/>
      <c r="D24" s="98"/>
      <c r="E24" s="98"/>
      <c r="F24" s="98"/>
      <c r="G24" s="358"/>
      <c r="H24" s="358"/>
      <c r="I24" s="358"/>
      <c r="J24" s="112"/>
      <c r="K24" s="399"/>
      <c r="L24" s="112"/>
      <c r="M24" s="358"/>
      <c r="N24" s="358"/>
      <c r="O24" s="358">
        <f>'SAO - DSC'!O24</f>
        <v>-10710</v>
      </c>
      <c r="P24" s="358"/>
      <c r="Q24" s="115" t="s">
        <v>505</v>
      </c>
      <c r="R24" s="359"/>
      <c r="S24" s="132">
        <f>SUM(M23,O23,O24)</f>
        <v>392316</v>
      </c>
      <c r="T24" s="359"/>
      <c r="U24" s="358"/>
      <c r="V24" s="358"/>
      <c r="W24" s="115"/>
      <c r="X24" s="359"/>
      <c r="Y24" s="494">
        <f t="shared" ref="Y24:Y25" si="3">SUM(S24,U24)</f>
        <v>392316</v>
      </c>
      <c r="Z24" s="123"/>
      <c r="AA24" s="111" t="s">
        <v>504</v>
      </c>
      <c r="AB24" s="111" t="s">
        <v>292</v>
      </c>
      <c r="AC24" s="99"/>
      <c r="AD24" s="98"/>
      <c r="AE24" s="98"/>
      <c r="AF24" s="98"/>
      <c r="AG24" s="98"/>
    </row>
    <row r="25" spans="2:33" x14ac:dyDescent="0.2">
      <c r="B25" s="71"/>
      <c r="C25" s="98"/>
      <c r="D25" s="98"/>
      <c r="E25" s="98"/>
      <c r="F25" s="98" t="s">
        <v>13</v>
      </c>
      <c r="G25" s="358">
        <f>'SAO - DSC'!G25</f>
        <v>36000</v>
      </c>
      <c r="H25" s="358"/>
      <c r="I25" s="358">
        <f>'SAO - DSC'!I25</f>
        <v>0</v>
      </c>
      <c r="J25" s="112"/>
      <c r="K25" s="399"/>
      <c r="L25" s="112"/>
      <c r="M25" s="358">
        <f t="shared" ref="M25:M26" si="4">SUM(G25,I25)</f>
        <v>36000</v>
      </c>
      <c r="N25" s="358"/>
      <c r="O25" s="358">
        <f>'SAO - DSC'!O25</f>
        <v>0</v>
      </c>
      <c r="P25" s="358"/>
      <c r="Q25" s="115"/>
      <c r="R25" s="359"/>
      <c r="S25" s="132">
        <f>G25+O25</f>
        <v>36000</v>
      </c>
      <c r="T25" s="359"/>
      <c r="U25" s="358"/>
      <c r="V25" s="358"/>
      <c r="W25" s="115"/>
      <c r="X25" s="359"/>
      <c r="Y25" s="494">
        <f t="shared" si="3"/>
        <v>36000</v>
      </c>
      <c r="Z25" s="123"/>
      <c r="AA25" s="111" t="s">
        <v>505</v>
      </c>
      <c r="AB25" s="111" t="s">
        <v>294</v>
      </c>
      <c r="AC25" s="99"/>
      <c r="AD25" s="99"/>
      <c r="AF25" s="98"/>
      <c r="AG25" s="98"/>
    </row>
    <row r="26" spans="2:33" x14ac:dyDescent="0.2">
      <c r="B26" s="71"/>
      <c r="C26" s="98"/>
      <c r="D26" s="98"/>
      <c r="E26" s="98"/>
      <c r="F26" s="98" t="s">
        <v>14</v>
      </c>
      <c r="G26" s="358">
        <f>'SAO - DSC'!G26</f>
        <v>224547</v>
      </c>
      <c r="H26" s="358"/>
      <c r="I26" s="358">
        <f>'SAO - DSC'!I26</f>
        <v>-3000</v>
      </c>
      <c r="J26" s="112"/>
      <c r="K26" s="399" t="s">
        <v>500</v>
      </c>
      <c r="L26" s="112"/>
      <c r="M26" s="358">
        <f t="shared" si="4"/>
        <v>221547</v>
      </c>
      <c r="N26" s="358"/>
      <c r="O26" s="358">
        <f>'SAO - DSC'!O26</f>
        <v>-46205</v>
      </c>
      <c r="P26" s="358"/>
      <c r="Q26" s="125" t="s">
        <v>506</v>
      </c>
      <c r="R26" s="321"/>
      <c r="S26" s="132"/>
      <c r="T26" s="321"/>
      <c r="U26" s="358"/>
      <c r="V26" s="358"/>
      <c r="W26" s="125"/>
      <c r="X26" s="321"/>
      <c r="Y26" s="132"/>
      <c r="Z26" s="123"/>
      <c r="AA26" s="111" t="s">
        <v>506</v>
      </c>
      <c r="AB26" s="111" t="s">
        <v>513</v>
      </c>
      <c r="AC26" s="99"/>
      <c r="AF26" s="98"/>
      <c r="AG26" s="98"/>
    </row>
    <row r="27" spans="2:33" x14ac:dyDescent="0.2">
      <c r="B27" s="71"/>
      <c r="C27" s="98"/>
      <c r="D27" s="98"/>
      <c r="E27" s="98"/>
      <c r="F27" s="98"/>
      <c r="G27" s="358"/>
      <c r="H27" s="358"/>
      <c r="I27" s="358"/>
      <c r="J27" s="112"/>
      <c r="K27" s="399"/>
      <c r="L27" s="112"/>
      <c r="M27" s="358"/>
      <c r="N27" s="358"/>
      <c r="O27" s="358">
        <f>'SAO - DSC'!O27</f>
        <v>-47526</v>
      </c>
      <c r="P27" s="358"/>
      <c r="Q27" s="125" t="s">
        <v>507</v>
      </c>
      <c r="R27" s="321"/>
      <c r="S27" s="132"/>
      <c r="T27" s="321"/>
      <c r="U27" s="358"/>
      <c r="V27" s="358"/>
      <c r="W27" s="125"/>
      <c r="X27" s="321"/>
      <c r="Y27" s="132"/>
      <c r="Z27" s="123"/>
      <c r="AA27" s="111" t="s">
        <v>507</v>
      </c>
      <c r="AB27" s="111" t="s">
        <v>516</v>
      </c>
      <c r="AC27" s="99"/>
      <c r="AF27" s="98"/>
      <c r="AG27" s="98"/>
    </row>
    <row r="28" spans="2:33" x14ac:dyDescent="0.2">
      <c r="B28" s="71"/>
      <c r="C28" s="98"/>
      <c r="D28" s="98"/>
      <c r="E28" s="98"/>
      <c r="F28" s="98"/>
      <c r="G28" s="358"/>
      <c r="H28" s="358"/>
      <c r="I28" s="358"/>
      <c r="J28" s="112"/>
      <c r="K28" s="399"/>
      <c r="L28" s="112"/>
      <c r="M28" s="358"/>
      <c r="N28" s="358"/>
      <c r="O28" s="358">
        <f>'SAO - DSC'!O28</f>
        <v>1912</v>
      </c>
      <c r="P28" s="358"/>
      <c r="Q28" s="125" t="s">
        <v>53</v>
      </c>
      <c r="R28" s="321"/>
      <c r="S28" s="132">
        <f>SUM(M26,O26,O27,O28)</f>
        <v>129728</v>
      </c>
      <c r="T28" s="321"/>
      <c r="U28" s="358"/>
      <c r="V28" s="358"/>
      <c r="W28" s="125"/>
      <c r="X28" s="321"/>
      <c r="Y28" s="494">
        <f t="shared" ref="Y28:Y40" si="5">SUM(S28,U28)</f>
        <v>129728</v>
      </c>
      <c r="Z28" s="123"/>
      <c r="AA28" s="111" t="s">
        <v>53</v>
      </c>
      <c r="AB28" s="111" t="s">
        <v>514</v>
      </c>
      <c r="AC28" s="99"/>
      <c r="AF28" s="98"/>
      <c r="AG28" s="98"/>
    </row>
    <row r="29" spans="2:33" x14ac:dyDescent="0.2">
      <c r="B29" s="71"/>
      <c r="C29" s="98"/>
      <c r="D29" s="98"/>
      <c r="E29" s="98"/>
      <c r="F29" s="98" t="s">
        <v>15</v>
      </c>
      <c r="G29" s="358">
        <f>'SAO - DSC'!G29</f>
        <v>936927</v>
      </c>
      <c r="H29" s="358"/>
      <c r="I29" s="358">
        <f>'SAO - DSC'!I29</f>
        <v>0</v>
      </c>
      <c r="J29" s="112"/>
      <c r="K29" s="399"/>
      <c r="L29" s="112"/>
      <c r="M29" s="358">
        <f t="shared" ref="M29:M40" si="6">SUM(G29,I29)</f>
        <v>936927</v>
      </c>
      <c r="N29" s="358"/>
      <c r="O29" s="358">
        <f>'SAO - DSC'!O29</f>
        <v>0</v>
      </c>
      <c r="P29" s="358"/>
      <c r="Q29" s="125"/>
      <c r="R29" s="321"/>
      <c r="S29" s="132">
        <f>SUM(G29,O29)</f>
        <v>936927</v>
      </c>
      <c r="T29" s="321"/>
      <c r="U29" s="358">
        <f>'Excess Water Loss'!D49</f>
        <v>-16855</v>
      </c>
      <c r="V29" s="358"/>
      <c r="W29" s="125" t="s">
        <v>510</v>
      </c>
      <c r="X29" s="321"/>
      <c r="Y29" s="494">
        <f t="shared" si="5"/>
        <v>920072</v>
      </c>
      <c r="Z29" s="123"/>
      <c r="AB29" s="405"/>
      <c r="AC29" s="99"/>
      <c r="AF29" s="98"/>
      <c r="AG29" s="98"/>
    </row>
    <row r="30" spans="2:33" x14ac:dyDescent="0.2">
      <c r="B30" s="71"/>
      <c r="C30" s="98"/>
      <c r="D30" s="98"/>
      <c r="E30" s="98"/>
      <c r="F30" s="98" t="s">
        <v>16</v>
      </c>
      <c r="G30" s="358">
        <f>'SAO - DSC'!G30</f>
        <v>93046</v>
      </c>
      <c r="H30" s="358"/>
      <c r="I30" s="358">
        <f>'SAO - DSC'!I30</f>
        <v>0</v>
      </c>
      <c r="J30" s="112"/>
      <c r="K30" s="399"/>
      <c r="L30" s="112"/>
      <c r="M30" s="358">
        <f t="shared" si="6"/>
        <v>93046</v>
      </c>
      <c r="N30" s="358"/>
      <c r="O30" s="358">
        <f>'SAO - DSC'!O30</f>
        <v>0</v>
      </c>
      <c r="P30" s="358"/>
      <c r="Q30" s="125"/>
      <c r="R30" s="321"/>
      <c r="S30" s="132">
        <f t="shared" ref="S30:S44" si="7">SUM(G30,O30)</f>
        <v>93046</v>
      </c>
      <c r="T30" s="321"/>
      <c r="U30" s="358">
        <f>'Excess Water Loss'!F49</f>
        <v>-1674</v>
      </c>
      <c r="V30" s="358"/>
      <c r="W30" s="125" t="s">
        <v>510</v>
      </c>
      <c r="X30" s="321"/>
      <c r="Y30" s="494">
        <f t="shared" si="5"/>
        <v>91372</v>
      </c>
      <c r="Z30" s="123"/>
      <c r="AB30" s="405"/>
      <c r="AC30" s="99"/>
      <c r="AF30" s="98"/>
      <c r="AG30" s="98"/>
    </row>
    <row r="31" spans="2:33" x14ac:dyDescent="0.2">
      <c r="B31" s="71"/>
      <c r="C31" s="98"/>
      <c r="D31" s="98"/>
      <c r="E31" s="98"/>
      <c r="F31" s="98" t="s">
        <v>43</v>
      </c>
      <c r="G31" s="358">
        <f>'SAO - DSC'!G31</f>
        <v>73206</v>
      </c>
      <c r="H31" s="358"/>
      <c r="I31" s="358">
        <f>'SAO - DSC'!I31</f>
        <v>0</v>
      </c>
      <c r="J31" s="112"/>
      <c r="K31" s="399"/>
      <c r="L31" s="112"/>
      <c r="M31" s="358">
        <f t="shared" si="6"/>
        <v>73206</v>
      </c>
      <c r="N31" s="358"/>
      <c r="O31" s="358">
        <f>'SAO - DSC'!O31</f>
        <v>-24990</v>
      </c>
      <c r="P31" s="358"/>
      <c r="Q31" s="125" t="s">
        <v>505</v>
      </c>
      <c r="R31" s="321"/>
      <c r="S31" s="132">
        <f t="shared" si="7"/>
        <v>48216</v>
      </c>
      <c r="T31" s="321"/>
      <c r="U31" s="358"/>
      <c r="V31" s="358"/>
      <c r="W31" s="125"/>
      <c r="X31" s="321"/>
      <c r="Y31" s="494">
        <f t="shared" si="5"/>
        <v>48216</v>
      </c>
      <c r="Z31" s="123"/>
      <c r="AA31" s="111" t="s">
        <v>505</v>
      </c>
      <c r="AB31" s="111" t="s">
        <v>294</v>
      </c>
      <c r="AC31" s="99"/>
      <c r="AD31" s="99"/>
      <c r="AE31" s="98"/>
      <c r="AF31" s="98"/>
      <c r="AG31" s="98"/>
    </row>
    <row r="32" spans="2:33" x14ac:dyDescent="0.2">
      <c r="B32" s="71"/>
      <c r="C32" s="98"/>
      <c r="D32" s="98"/>
      <c r="E32" s="98"/>
      <c r="F32" s="98" t="s">
        <v>158</v>
      </c>
      <c r="G32" s="358">
        <f>'SAO - DSC'!G32</f>
        <v>26200</v>
      </c>
      <c r="H32" s="358"/>
      <c r="I32" s="358">
        <f>'SAO - DSC'!I32</f>
        <v>0</v>
      </c>
      <c r="J32" s="112"/>
      <c r="K32" s="399"/>
      <c r="L32" s="112"/>
      <c r="M32" s="358">
        <f t="shared" si="6"/>
        <v>26200</v>
      </c>
      <c r="N32" s="358"/>
      <c r="O32" s="358">
        <f>'SAO - DSC'!O32</f>
        <v>0</v>
      </c>
      <c r="P32" s="358"/>
      <c r="Q32" s="115"/>
      <c r="R32" s="359"/>
      <c r="S32" s="132">
        <f t="shared" si="7"/>
        <v>26200</v>
      </c>
      <c r="T32" s="359"/>
      <c r="U32" s="358"/>
      <c r="V32" s="358"/>
      <c r="W32" s="115"/>
      <c r="X32" s="359"/>
      <c r="Y32" s="494">
        <f t="shared" si="5"/>
        <v>26200</v>
      </c>
      <c r="Z32" s="123"/>
      <c r="AB32" s="111"/>
      <c r="AC32" s="99"/>
      <c r="AD32" s="99"/>
      <c r="AE32" s="98"/>
      <c r="AF32" s="98"/>
      <c r="AG32" s="98"/>
    </row>
    <row r="33" spans="2:33" x14ac:dyDescent="0.2">
      <c r="B33" s="71"/>
      <c r="C33" s="98"/>
      <c r="D33" s="98"/>
      <c r="E33" s="98"/>
      <c r="F33" s="98" t="s">
        <v>159</v>
      </c>
      <c r="G33" s="358">
        <f>'SAO - DSC'!G33</f>
        <v>7800</v>
      </c>
      <c r="H33" s="358"/>
      <c r="I33" s="358">
        <f>'SAO - DSC'!I33</f>
        <v>0</v>
      </c>
      <c r="J33" s="112"/>
      <c r="K33" s="399"/>
      <c r="L33" s="112"/>
      <c r="M33" s="358">
        <f t="shared" si="6"/>
        <v>7800</v>
      </c>
      <c r="N33" s="358"/>
      <c r="O33" s="358">
        <f>'SAO - DSC'!O33</f>
        <v>0</v>
      </c>
      <c r="P33" s="358"/>
      <c r="Q33" s="115"/>
      <c r="R33" s="359"/>
      <c r="S33" s="132">
        <f t="shared" si="7"/>
        <v>7800</v>
      </c>
      <c r="T33" s="359"/>
      <c r="U33" s="358"/>
      <c r="V33" s="358"/>
      <c r="W33" s="115"/>
      <c r="X33" s="359"/>
      <c r="Y33" s="494">
        <f t="shared" si="5"/>
        <v>7800</v>
      </c>
      <c r="Z33" s="123"/>
      <c r="AB33" s="111"/>
      <c r="AC33" s="99"/>
      <c r="AD33" s="99"/>
      <c r="AE33" s="98"/>
      <c r="AF33" s="98"/>
      <c r="AG33" s="98"/>
    </row>
    <row r="34" spans="2:33" x14ac:dyDescent="0.2">
      <c r="B34" s="71"/>
      <c r="C34" s="98"/>
      <c r="D34" s="98"/>
      <c r="E34" s="98"/>
      <c r="F34" s="98" t="s">
        <v>291</v>
      </c>
      <c r="G34" s="358">
        <f>'SAO - DSC'!G34</f>
        <v>0</v>
      </c>
      <c r="H34" s="358"/>
      <c r="I34" s="358"/>
      <c r="J34" s="112"/>
      <c r="K34" s="399"/>
      <c r="L34" s="112"/>
      <c r="M34" s="358">
        <f t="shared" si="6"/>
        <v>0</v>
      </c>
      <c r="N34" s="358"/>
      <c r="O34" s="358">
        <f>'SAO - DSC'!O34</f>
        <v>0</v>
      </c>
      <c r="P34" s="358"/>
      <c r="Q34" s="115"/>
      <c r="R34" s="359"/>
      <c r="S34" s="132">
        <f t="shared" si="7"/>
        <v>0</v>
      </c>
      <c r="T34" s="359"/>
      <c r="U34" s="358"/>
      <c r="V34" s="358"/>
      <c r="W34" s="115"/>
      <c r="X34" s="359"/>
      <c r="Y34" s="494">
        <f t="shared" si="5"/>
        <v>0</v>
      </c>
      <c r="Z34" s="123"/>
      <c r="AB34" s="111"/>
      <c r="AC34" s="99"/>
      <c r="AD34" s="99"/>
      <c r="AE34" s="98"/>
      <c r="AF34" s="98"/>
      <c r="AG34" s="98"/>
    </row>
    <row r="35" spans="2:33" x14ac:dyDescent="0.2">
      <c r="B35" s="71"/>
      <c r="C35" s="98"/>
      <c r="D35" s="98"/>
      <c r="E35" s="98"/>
      <c r="F35" s="98" t="s">
        <v>160</v>
      </c>
      <c r="G35" s="358">
        <f>'SAO - DSC'!G35</f>
        <v>0</v>
      </c>
      <c r="H35" s="358"/>
      <c r="I35" s="358">
        <f>'SAO - DSC'!I34</f>
        <v>0</v>
      </c>
      <c r="J35" s="112"/>
      <c r="K35" s="399"/>
      <c r="L35" s="112"/>
      <c r="M35" s="358">
        <f t="shared" si="6"/>
        <v>0</v>
      </c>
      <c r="N35" s="358"/>
      <c r="O35" s="358">
        <f>'SAO - DSC'!O35</f>
        <v>0</v>
      </c>
      <c r="P35" s="358"/>
      <c r="Q35" s="115"/>
      <c r="R35" s="359"/>
      <c r="S35" s="132">
        <f t="shared" si="7"/>
        <v>0</v>
      </c>
      <c r="T35" s="359"/>
      <c r="U35" s="358"/>
      <c r="V35" s="358"/>
      <c r="W35" s="115"/>
      <c r="X35" s="359"/>
      <c r="Y35" s="494">
        <f t="shared" si="5"/>
        <v>0</v>
      </c>
      <c r="Z35" s="123"/>
      <c r="AB35" s="111"/>
      <c r="AC35" s="99"/>
      <c r="AD35" s="99"/>
      <c r="AE35" s="98"/>
      <c r="AF35" s="98"/>
      <c r="AG35" s="98"/>
    </row>
    <row r="36" spans="2:33" x14ac:dyDescent="0.2">
      <c r="B36" s="71"/>
      <c r="C36" s="98"/>
      <c r="D36" s="98"/>
      <c r="E36" s="98"/>
      <c r="F36" s="98" t="s">
        <v>21</v>
      </c>
      <c r="G36" s="358">
        <f>'SAO - DSC'!G36</f>
        <v>42086</v>
      </c>
      <c r="H36" s="358"/>
      <c r="I36" s="358">
        <f>'SAO - DSC'!I35</f>
        <v>0</v>
      </c>
      <c r="J36" s="112"/>
      <c r="K36" s="399"/>
      <c r="L36" s="112"/>
      <c r="M36" s="358">
        <f t="shared" si="6"/>
        <v>42086</v>
      </c>
      <c r="N36" s="358"/>
      <c r="O36" s="358">
        <f>'SAO - DSC'!O36</f>
        <v>0</v>
      </c>
      <c r="P36" s="358"/>
      <c r="Q36" s="115"/>
      <c r="R36" s="359"/>
      <c r="S36" s="132">
        <f t="shared" si="7"/>
        <v>42086</v>
      </c>
      <c r="T36" s="359"/>
      <c r="U36" s="358"/>
      <c r="V36" s="358"/>
      <c r="W36" s="115"/>
      <c r="X36" s="359"/>
      <c r="Y36" s="494">
        <f t="shared" si="5"/>
        <v>42086</v>
      </c>
      <c r="Z36" s="123"/>
      <c r="AB36" s="111"/>
      <c r="AC36" s="99"/>
      <c r="AD36" s="99"/>
      <c r="AE36" s="98"/>
      <c r="AF36" s="98"/>
      <c r="AG36" s="98"/>
    </row>
    <row r="37" spans="2:33" x14ac:dyDescent="0.2">
      <c r="B37" s="71"/>
      <c r="C37" s="98"/>
      <c r="D37" s="98"/>
      <c r="E37" s="98"/>
      <c r="F37" s="98" t="s">
        <v>298</v>
      </c>
      <c r="G37" s="358">
        <f>'SAO - DSC'!G37</f>
        <v>4192</v>
      </c>
      <c r="H37" s="358"/>
      <c r="I37" s="358">
        <f>'SAO - DSC'!I36</f>
        <v>0</v>
      </c>
      <c r="J37" s="112"/>
      <c r="K37" s="399"/>
      <c r="L37" s="112"/>
      <c r="M37" s="358">
        <f t="shared" si="6"/>
        <v>4192</v>
      </c>
      <c r="N37" s="358"/>
      <c r="O37" s="358">
        <f>'SAO - DSC'!O37</f>
        <v>0</v>
      </c>
      <c r="P37" s="358"/>
      <c r="Q37" s="115"/>
      <c r="R37" s="359"/>
      <c r="S37" s="132">
        <f t="shared" si="7"/>
        <v>4192</v>
      </c>
      <c r="T37" s="359"/>
      <c r="U37" s="358"/>
      <c r="V37" s="358"/>
      <c r="W37" s="115"/>
      <c r="X37" s="359"/>
      <c r="Y37" s="494">
        <f t="shared" si="5"/>
        <v>4192</v>
      </c>
      <c r="Z37" s="123"/>
      <c r="AB37" s="111"/>
      <c r="AC37" s="99"/>
      <c r="AD37" s="99"/>
      <c r="AE37" s="98"/>
      <c r="AF37" s="98"/>
      <c r="AG37" s="98"/>
    </row>
    <row r="38" spans="2:33" x14ac:dyDescent="0.2">
      <c r="B38" s="71"/>
      <c r="C38" s="98"/>
      <c r="D38" s="98"/>
      <c r="E38" s="98"/>
      <c r="F38" s="98" t="s">
        <v>136</v>
      </c>
      <c r="G38" s="358">
        <f>'SAO - DSC'!G38</f>
        <v>10630</v>
      </c>
      <c r="H38" s="358"/>
      <c r="I38" s="358">
        <f>'SAO - DSC'!I37</f>
        <v>0</v>
      </c>
      <c r="J38" s="112"/>
      <c r="K38" s="399"/>
      <c r="L38" s="112"/>
      <c r="M38" s="358">
        <f t="shared" si="6"/>
        <v>10630</v>
      </c>
      <c r="N38" s="358"/>
      <c r="O38" s="358">
        <f>'SAO - DSC'!O38</f>
        <v>0</v>
      </c>
      <c r="P38" s="358"/>
      <c r="Q38" s="115"/>
      <c r="R38" s="359"/>
      <c r="S38" s="132">
        <f t="shared" si="7"/>
        <v>10630</v>
      </c>
      <c r="T38" s="359"/>
      <c r="U38" s="358"/>
      <c r="V38" s="358"/>
      <c r="W38" s="115"/>
      <c r="X38" s="359"/>
      <c r="Y38" s="494">
        <f t="shared" si="5"/>
        <v>10630</v>
      </c>
      <c r="Z38" s="123"/>
      <c r="AB38" s="111"/>
      <c r="AC38" s="99"/>
      <c r="AD38" s="99"/>
      <c r="AE38" s="98"/>
      <c r="AF38" s="98"/>
      <c r="AG38" s="98"/>
    </row>
    <row r="39" spans="2:33" x14ac:dyDescent="0.2">
      <c r="B39" s="71"/>
      <c r="C39" s="98"/>
      <c r="D39" s="98"/>
      <c r="E39" s="98"/>
      <c r="F39" s="98" t="s">
        <v>599</v>
      </c>
      <c r="G39" s="358">
        <v>0</v>
      </c>
      <c r="H39" s="358"/>
      <c r="I39" s="358"/>
      <c r="J39" s="112"/>
      <c r="K39" s="399"/>
      <c r="L39" s="112"/>
      <c r="M39" s="358">
        <f t="shared" si="6"/>
        <v>0</v>
      </c>
      <c r="N39" s="358"/>
      <c r="O39" s="358"/>
      <c r="P39" s="358"/>
      <c r="Q39" s="115"/>
      <c r="R39" s="359"/>
      <c r="S39" s="132">
        <f t="shared" si="7"/>
        <v>0</v>
      </c>
      <c r="T39" s="359"/>
      <c r="U39" s="358">
        <f>-Miscellaneous!K29</f>
        <v>20700.82</v>
      </c>
      <c r="V39" s="358"/>
      <c r="W39" s="115" t="s">
        <v>523</v>
      </c>
      <c r="X39" s="359"/>
      <c r="Y39" s="494">
        <f t="shared" si="5"/>
        <v>20700.82</v>
      </c>
      <c r="Z39" s="123"/>
      <c r="AB39" s="111"/>
      <c r="AC39" s="99"/>
      <c r="AD39" s="99"/>
      <c r="AE39" s="98"/>
      <c r="AF39" s="98"/>
      <c r="AG39" s="98"/>
    </row>
    <row r="40" spans="2:33" ht="17.25" x14ac:dyDescent="0.2">
      <c r="B40" s="71"/>
      <c r="C40" s="98"/>
      <c r="F40" s="98" t="s">
        <v>17</v>
      </c>
      <c r="G40" s="360">
        <f>'SAO - DSC'!G39</f>
        <v>159567</v>
      </c>
      <c r="H40" s="358"/>
      <c r="I40" s="360">
        <f>'SAO - DSC'!I39</f>
        <v>0</v>
      </c>
      <c r="J40" s="112"/>
      <c r="K40" s="399"/>
      <c r="L40" s="112"/>
      <c r="M40" s="360">
        <f t="shared" si="6"/>
        <v>159567</v>
      </c>
      <c r="N40" s="358"/>
      <c r="O40" s="360"/>
      <c r="P40" s="362"/>
      <c r="Q40" s="125"/>
      <c r="R40" s="321"/>
      <c r="S40" s="147">
        <f t="shared" si="7"/>
        <v>159567</v>
      </c>
      <c r="T40" s="321"/>
      <c r="U40" s="360">
        <f>Miscellaneous!K37</f>
        <v>7647.2799999999988</v>
      </c>
      <c r="V40" s="362"/>
      <c r="W40" s="125" t="s">
        <v>523</v>
      </c>
      <c r="X40" s="321"/>
      <c r="Y40" s="147">
        <f t="shared" si="5"/>
        <v>167214.28</v>
      </c>
      <c r="Z40" s="120"/>
      <c r="AB40" s="111"/>
      <c r="AC40" s="99"/>
      <c r="AD40" s="99"/>
      <c r="AE40" s="98"/>
      <c r="AF40" s="98"/>
      <c r="AG40" s="98"/>
    </row>
    <row r="41" spans="2:33" x14ac:dyDescent="0.2">
      <c r="B41" s="71"/>
      <c r="C41" s="98"/>
      <c r="D41" s="98" t="s">
        <v>525</v>
      </c>
      <c r="E41" s="98"/>
      <c r="F41" s="98"/>
      <c r="G41" s="358">
        <f>SUM(G23:G40)</f>
        <v>2014849</v>
      </c>
      <c r="H41" s="358"/>
      <c r="I41" s="358">
        <f>SUM(I23:I40)</f>
        <v>0</v>
      </c>
      <c r="J41" s="112"/>
      <c r="K41" s="399"/>
      <c r="L41" s="112"/>
      <c r="M41" s="358">
        <f>SUM(M23:M40)</f>
        <v>2014849</v>
      </c>
      <c r="N41" s="358"/>
      <c r="O41" s="358">
        <f>'SAO - DSC'!O40</f>
        <v>-128141</v>
      </c>
      <c r="P41" s="358"/>
      <c r="Q41" s="115"/>
      <c r="R41" s="359"/>
      <c r="S41" s="358">
        <f>SUM(S24:S40)</f>
        <v>1886708</v>
      </c>
      <c r="T41" s="359"/>
      <c r="U41" s="358">
        <f>SUM(U24:U40)</f>
        <v>9819.0999999999985</v>
      </c>
      <c r="V41" s="358"/>
      <c r="W41" s="115"/>
      <c r="X41" s="359"/>
      <c r="Y41" s="358">
        <f>SUM(Y24:Y40)</f>
        <v>1896527.1</v>
      </c>
      <c r="Z41" s="123"/>
      <c r="AB41" s="111"/>
      <c r="AC41" s="99"/>
      <c r="AD41" s="99"/>
      <c r="AE41" s="98"/>
      <c r="AF41" s="98"/>
      <c r="AG41" s="98"/>
    </row>
    <row r="42" spans="2:33" x14ac:dyDescent="0.2">
      <c r="B42" s="71"/>
      <c r="C42" s="98"/>
      <c r="D42" s="98" t="s">
        <v>10</v>
      </c>
      <c r="E42" s="98"/>
      <c r="G42" s="132">
        <f>'SAO - DSC'!G41</f>
        <v>326274</v>
      </c>
      <c r="H42" s="358"/>
      <c r="I42" s="132">
        <f>'SAO - DSC'!I41</f>
        <v>0</v>
      </c>
      <c r="J42" s="112"/>
      <c r="K42" s="399"/>
      <c r="L42" s="112"/>
      <c r="M42" s="358">
        <f t="shared" ref="M42" si="8">SUM(G42,I42)</f>
        <v>326274</v>
      </c>
      <c r="N42" s="358"/>
      <c r="O42" s="358">
        <f>'SAO - DSC'!O41</f>
        <v>-74695</v>
      </c>
      <c r="P42" s="358"/>
      <c r="Q42" s="125" t="s">
        <v>508</v>
      </c>
      <c r="R42" s="321"/>
      <c r="S42" s="132"/>
      <c r="T42" s="321"/>
      <c r="U42" s="358"/>
      <c r="V42" s="358"/>
      <c r="W42" s="125"/>
      <c r="X42" s="321"/>
      <c r="Y42" s="132"/>
      <c r="Z42" s="123"/>
      <c r="AA42" s="111" t="s">
        <v>508</v>
      </c>
      <c r="AB42" s="111" t="s">
        <v>295</v>
      </c>
      <c r="AC42" s="99"/>
      <c r="AD42" s="99"/>
      <c r="AE42" s="98"/>
      <c r="AF42" s="98"/>
      <c r="AG42" s="98"/>
    </row>
    <row r="43" spans="2:33" x14ac:dyDescent="0.2">
      <c r="B43" s="71"/>
      <c r="C43" s="98"/>
      <c r="D43" s="98"/>
      <c r="E43" s="98"/>
      <c r="G43" s="132"/>
      <c r="H43" s="358"/>
      <c r="I43" s="132"/>
      <c r="J43" s="112"/>
      <c r="K43" s="399"/>
      <c r="L43" s="112"/>
      <c r="M43" s="132"/>
      <c r="N43" s="358"/>
      <c r="O43" s="358">
        <f>'SAO - DSC'!O42</f>
        <v>1785</v>
      </c>
      <c r="P43" s="358"/>
      <c r="Q43" s="125" t="s">
        <v>508</v>
      </c>
      <c r="R43" s="321"/>
      <c r="S43" s="132">
        <f>SUM(M42,O42,O43)</f>
        <v>253364</v>
      </c>
      <c r="T43" s="321"/>
      <c r="U43" s="358"/>
      <c r="V43" s="358"/>
      <c r="W43" s="125"/>
      <c r="X43" s="321"/>
      <c r="Y43" s="494">
        <f t="shared" ref="Y43:Y44" si="9">SUM(S43,U43)</f>
        <v>253364</v>
      </c>
      <c r="Z43" s="123"/>
      <c r="AA43" s="111" t="s">
        <v>508</v>
      </c>
      <c r="AB43" s="111" t="s">
        <v>524</v>
      </c>
      <c r="AC43" s="99"/>
      <c r="AD43" s="99"/>
      <c r="AE43" s="98"/>
      <c r="AF43" s="98"/>
      <c r="AG43" s="98"/>
    </row>
    <row r="44" spans="2:33" ht="17.25" x14ac:dyDescent="0.2">
      <c r="B44" s="71"/>
      <c r="C44" s="98"/>
      <c r="D44" s="98" t="s">
        <v>11</v>
      </c>
      <c r="E44" s="98"/>
      <c r="F44" s="98"/>
      <c r="G44" s="147">
        <f>'SAO - DSC'!G43</f>
        <v>28348</v>
      </c>
      <c r="H44" s="132"/>
      <c r="I44" s="147">
        <f>'SAO - DSC'!I43</f>
        <v>0</v>
      </c>
      <c r="J44" s="114"/>
      <c r="K44" s="398"/>
      <c r="L44" s="114"/>
      <c r="M44" s="358">
        <f t="shared" ref="M44" si="10">SUM(G44,I44)</f>
        <v>28348</v>
      </c>
      <c r="N44" s="132"/>
      <c r="O44" s="360">
        <f>'SAO - DSC'!O43</f>
        <v>4778</v>
      </c>
      <c r="P44" s="132"/>
      <c r="Q44" s="115" t="s">
        <v>509</v>
      </c>
      <c r="R44" s="359"/>
      <c r="S44" s="147">
        <f t="shared" si="7"/>
        <v>33126</v>
      </c>
      <c r="T44" s="359"/>
      <c r="U44" s="360"/>
      <c r="V44" s="132"/>
      <c r="W44" s="115"/>
      <c r="X44" s="359"/>
      <c r="Y44" s="147">
        <f t="shared" si="9"/>
        <v>33126</v>
      </c>
      <c r="Z44" s="120"/>
      <c r="AA44" s="111" t="s">
        <v>509</v>
      </c>
      <c r="AB44" s="111" t="s">
        <v>515</v>
      </c>
      <c r="AC44" s="99"/>
      <c r="AD44" s="99"/>
      <c r="AE44" s="98"/>
      <c r="AF44" s="98"/>
      <c r="AG44" s="98"/>
    </row>
    <row r="45" spans="2:33" x14ac:dyDescent="0.2">
      <c r="B45" s="71"/>
      <c r="C45" s="98" t="s">
        <v>5</v>
      </c>
      <c r="D45" s="98"/>
      <c r="E45" s="98"/>
      <c r="F45" s="98"/>
      <c r="G45" s="360">
        <f>SUM(G41:G44)</f>
        <v>2369471</v>
      </c>
      <c r="H45" s="358"/>
      <c r="I45" s="360">
        <f>SUM(I41:I44)</f>
        <v>0</v>
      </c>
      <c r="J45" s="112"/>
      <c r="K45" s="399"/>
      <c r="L45" s="112"/>
      <c r="M45" s="360">
        <f>SUM(M41:M44)</f>
        <v>2369471</v>
      </c>
      <c r="N45" s="358"/>
      <c r="O45" s="358">
        <f>'SAO - DSC'!O44</f>
        <v>-196273</v>
      </c>
      <c r="P45" s="362"/>
      <c r="Q45" s="125"/>
      <c r="R45" s="321"/>
      <c r="S45" s="360">
        <f>SUM(S41:S44)</f>
        <v>2173198</v>
      </c>
      <c r="T45" s="321"/>
      <c r="U45" s="358">
        <f>SUM(U41:U44)</f>
        <v>9819.0999999999985</v>
      </c>
      <c r="V45" s="362"/>
      <c r="W45" s="125"/>
      <c r="X45" s="321"/>
      <c r="Y45" s="360">
        <f>SUM(Y41:Y44)</f>
        <v>2183017.1</v>
      </c>
      <c r="Z45" s="110"/>
      <c r="AB45" s="111"/>
      <c r="AC45" s="99"/>
      <c r="AD45" s="99"/>
      <c r="AE45" s="98"/>
      <c r="AF45" s="98"/>
      <c r="AG45" s="98"/>
    </row>
    <row r="46" spans="2:33" ht="15.75" thickBot="1" x14ac:dyDescent="0.25">
      <c r="B46" s="71"/>
      <c r="C46" s="98" t="s">
        <v>22</v>
      </c>
      <c r="D46" s="98"/>
      <c r="E46" s="98"/>
      <c r="F46" s="98"/>
      <c r="G46" s="130">
        <f>G19-G45</f>
        <v>-184893</v>
      </c>
      <c r="H46" s="131"/>
      <c r="I46" s="130">
        <f>I19-I45</f>
        <v>-1</v>
      </c>
      <c r="J46" s="131"/>
      <c r="K46" s="400"/>
      <c r="L46" s="131"/>
      <c r="M46" s="130">
        <f>M19-M45</f>
        <v>-184894</v>
      </c>
      <c r="N46" s="131"/>
      <c r="O46" s="130">
        <f>O19-O45</f>
        <v>281044.79000000004</v>
      </c>
      <c r="P46" s="131"/>
      <c r="Q46" s="106"/>
      <c r="R46" s="106"/>
      <c r="S46" s="130">
        <f>S19-S45</f>
        <v>96150.790000000037</v>
      </c>
      <c r="T46" s="106"/>
      <c r="U46" s="130">
        <f>U19-U45</f>
        <v>-9819.0999999999985</v>
      </c>
      <c r="V46" s="131"/>
      <c r="W46" s="106"/>
      <c r="X46" s="106"/>
      <c r="Y46" s="130">
        <f>Y19-Y45</f>
        <v>86331.689999999944</v>
      </c>
      <c r="Z46" s="110"/>
      <c r="AB46" s="111"/>
      <c r="AC46" s="99"/>
      <c r="AD46" s="99"/>
      <c r="AE46" s="98"/>
      <c r="AF46" s="98"/>
      <c r="AG46" s="98"/>
    </row>
    <row r="47" spans="2:33" ht="15.75" thickTop="1" x14ac:dyDescent="0.2">
      <c r="B47" s="72"/>
      <c r="C47" s="500"/>
      <c r="D47" s="500"/>
      <c r="E47" s="500"/>
      <c r="F47" s="500"/>
      <c r="G47" s="494"/>
      <c r="H47" s="494"/>
      <c r="I47" s="494"/>
      <c r="J47" s="147"/>
      <c r="K47" s="401"/>
      <c r="L47" s="147"/>
      <c r="M47" s="147"/>
      <c r="N47" s="147"/>
      <c r="O47" s="146"/>
      <c r="P47" s="146"/>
      <c r="Q47" s="148"/>
      <c r="R47" s="148"/>
      <c r="S47" s="147"/>
      <c r="T47" s="148"/>
      <c r="U47" s="146"/>
      <c r="V47" s="146"/>
      <c r="W47" s="148"/>
      <c r="X47" s="148"/>
      <c r="Y47" s="147"/>
      <c r="Z47" s="149"/>
      <c r="AB47" s="111"/>
      <c r="AC47" s="127"/>
      <c r="AD47" s="99"/>
      <c r="AE47" s="98"/>
      <c r="AF47" s="98"/>
      <c r="AG47" s="98"/>
    </row>
    <row r="48" spans="2:33" ht="20.25" x14ac:dyDescent="0.2">
      <c r="B48" s="71"/>
      <c r="C48" s="423" t="s">
        <v>32</v>
      </c>
      <c r="D48" s="423"/>
      <c r="E48" s="423"/>
      <c r="F48" s="423"/>
      <c r="G48" s="423"/>
      <c r="H48" s="423"/>
      <c r="I48" s="423"/>
      <c r="J48" s="423"/>
      <c r="K48" s="423"/>
      <c r="L48" s="423"/>
      <c r="M48" s="423"/>
      <c r="N48" s="423"/>
      <c r="O48" s="423"/>
      <c r="P48" s="423"/>
      <c r="Q48" s="423"/>
      <c r="R48" s="423"/>
      <c r="S48" s="423"/>
      <c r="T48" s="423"/>
      <c r="U48" s="423"/>
      <c r="V48" s="423"/>
      <c r="W48" s="423"/>
      <c r="X48" s="423"/>
      <c r="Y48" s="423"/>
      <c r="Z48" s="100"/>
      <c r="AB48" s="111"/>
      <c r="AC48" s="127"/>
      <c r="AD48" s="99"/>
      <c r="AE48" s="98"/>
      <c r="AF48" s="98"/>
      <c r="AG48" s="98"/>
    </row>
    <row r="49" spans="2:33" x14ac:dyDescent="0.2">
      <c r="B49" s="71"/>
      <c r="C49" s="495" t="s">
        <v>6</v>
      </c>
      <c r="D49" s="495"/>
      <c r="E49" s="495"/>
      <c r="F49" s="500"/>
      <c r="G49" s="492"/>
      <c r="H49" s="493"/>
      <c r="I49" s="492"/>
      <c r="O49" s="98"/>
      <c r="P49" s="98"/>
      <c r="Q49" s="106"/>
      <c r="R49" s="106"/>
      <c r="S49" s="131">
        <f>S45</f>
        <v>2173198</v>
      </c>
      <c r="T49" s="106"/>
      <c r="U49" s="98">
        <f>Y49-S49</f>
        <v>9819.1000000000931</v>
      </c>
      <c r="V49" s="98"/>
      <c r="W49" s="106"/>
      <c r="X49" s="106"/>
      <c r="Y49" s="131">
        <f>Y45</f>
        <v>2183017.1</v>
      </c>
      <c r="Z49" s="110"/>
      <c r="AB49" s="111"/>
      <c r="AC49" s="127"/>
      <c r="AD49" s="99"/>
      <c r="AE49" s="98"/>
      <c r="AF49" s="98"/>
      <c r="AG49" s="98"/>
    </row>
    <row r="50" spans="2:33" x14ac:dyDescent="0.2">
      <c r="B50" s="71"/>
      <c r="C50" s="495" t="s">
        <v>122</v>
      </c>
      <c r="D50" s="501"/>
      <c r="E50" s="501"/>
      <c r="F50" s="495" t="s">
        <v>123</v>
      </c>
      <c r="G50" s="502"/>
      <c r="H50" s="493"/>
      <c r="I50" s="502"/>
      <c r="O50" s="98"/>
      <c r="P50" s="98"/>
      <c r="Q50" s="133"/>
      <c r="R50" s="133"/>
      <c r="S50" s="65">
        <v>0.88</v>
      </c>
      <c r="T50" s="133"/>
      <c r="U50" s="65">
        <v>0.88</v>
      </c>
      <c r="V50" s="98"/>
      <c r="W50" s="133"/>
      <c r="X50" s="133"/>
      <c r="Y50" s="65">
        <v>0.88</v>
      </c>
      <c r="Z50" s="134"/>
      <c r="AB50" s="111"/>
      <c r="AC50" s="127"/>
      <c r="AD50" s="99"/>
      <c r="AE50" s="98"/>
      <c r="AF50" s="98"/>
      <c r="AG50" s="98"/>
    </row>
    <row r="51" spans="2:33" ht="17.25" x14ac:dyDescent="0.2">
      <c r="B51" s="71"/>
      <c r="C51" s="503" t="s">
        <v>124</v>
      </c>
      <c r="D51" s="503"/>
      <c r="E51" s="503"/>
      <c r="F51" s="500"/>
      <c r="G51" s="495"/>
      <c r="H51" s="493"/>
      <c r="I51" s="495"/>
      <c r="O51" s="98"/>
      <c r="P51" s="98"/>
      <c r="Q51" s="133"/>
      <c r="R51" s="133"/>
      <c r="S51" s="64">
        <f>ROUND(S49/S50,0)</f>
        <v>2469543</v>
      </c>
      <c r="T51" s="133"/>
      <c r="U51" s="64">
        <f>ROUND(U49/U50,0)</f>
        <v>11158</v>
      </c>
      <c r="V51" s="98"/>
      <c r="W51" s="133"/>
      <c r="X51" s="133"/>
      <c r="Y51" s="64">
        <f>ROUND(Y49/Y50,0)</f>
        <v>2480701</v>
      </c>
      <c r="Z51" s="120"/>
      <c r="AB51" s="111"/>
      <c r="AC51" s="127"/>
      <c r="AD51" s="99"/>
      <c r="AE51" s="98"/>
      <c r="AF51" s="98"/>
      <c r="AG51" s="98"/>
    </row>
    <row r="52" spans="2:33" x14ac:dyDescent="0.2">
      <c r="B52" s="71"/>
      <c r="C52" s="503" t="s">
        <v>125</v>
      </c>
      <c r="D52" s="503"/>
      <c r="E52" s="503"/>
      <c r="F52" s="503"/>
      <c r="G52" s="495"/>
      <c r="H52" s="493"/>
      <c r="I52" s="495"/>
      <c r="O52" s="98"/>
      <c r="P52" s="98"/>
      <c r="Q52" s="106" t="s">
        <v>510</v>
      </c>
      <c r="R52" s="106"/>
      <c r="S52" s="67">
        <f>'Debt Sch'!G17</f>
        <v>83804</v>
      </c>
      <c r="T52" s="106"/>
      <c r="U52" s="67">
        <f>Y52-S52</f>
        <v>0</v>
      </c>
      <c r="V52" s="98"/>
      <c r="W52" s="106"/>
      <c r="X52" s="106"/>
      <c r="Y52" s="67">
        <f>S52</f>
        <v>83804</v>
      </c>
      <c r="Z52" s="110"/>
      <c r="AA52" s="111" t="s">
        <v>510</v>
      </c>
      <c r="AB52" s="406" t="s">
        <v>562</v>
      </c>
      <c r="AC52" s="99"/>
      <c r="AD52" s="99"/>
      <c r="AE52" s="98"/>
      <c r="AF52" s="98"/>
      <c r="AG52" s="98"/>
    </row>
    <row r="53" spans="2:33" x14ac:dyDescent="0.2">
      <c r="B53" s="71"/>
      <c r="C53" s="503" t="s">
        <v>23</v>
      </c>
      <c r="D53" s="503"/>
      <c r="E53" s="503"/>
      <c r="F53" s="500"/>
      <c r="G53" s="495"/>
      <c r="H53" s="493"/>
      <c r="I53" s="495"/>
      <c r="O53" s="98"/>
      <c r="P53" s="98"/>
      <c r="Q53" s="106"/>
      <c r="R53" s="106"/>
      <c r="S53" s="64">
        <f>SUM(S51:S52)</f>
        <v>2553347</v>
      </c>
      <c r="T53" s="106"/>
      <c r="U53" s="64">
        <f>SUM(U51:U52)</f>
        <v>11158</v>
      </c>
      <c r="V53" s="98"/>
      <c r="W53" s="106"/>
      <c r="X53" s="106"/>
      <c r="Y53" s="64">
        <f>SUM(Y51:Y52)</f>
        <v>2564505</v>
      </c>
      <c r="Z53" s="136"/>
      <c r="AB53" s="406"/>
      <c r="AC53" s="99"/>
      <c r="AD53" s="99"/>
      <c r="AE53" s="98"/>
      <c r="AF53" s="98"/>
      <c r="AG53" s="98"/>
    </row>
    <row r="54" spans="2:33" x14ac:dyDescent="0.2">
      <c r="B54" s="71"/>
      <c r="C54" s="495" t="s">
        <v>126</v>
      </c>
      <c r="D54" s="493"/>
      <c r="E54" s="493"/>
      <c r="F54" s="500" t="s">
        <v>7</v>
      </c>
      <c r="G54" s="495"/>
      <c r="H54" s="356"/>
      <c r="I54" s="358"/>
      <c r="N54" s="356"/>
      <c r="O54" s="137"/>
      <c r="P54" s="137"/>
      <c r="Q54" s="106"/>
      <c r="R54" s="106"/>
      <c r="S54" s="358">
        <f>'SAO - DSC'!U52</f>
        <v>-8969</v>
      </c>
      <c r="T54" s="106"/>
      <c r="U54" s="98">
        <f t="shared" ref="U54:U56" si="11">Y54-S54</f>
        <v>0</v>
      </c>
      <c r="V54" s="137"/>
      <c r="W54" s="106"/>
      <c r="X54" s="106"/>
      <c r="Y54" s="358">
        <f>S54</f>
        <v>-8969</v>
      </c>
      <c r="Z54" s="136"/>
      <c r="AB54" s="270"/>
      <c r="AC54" s="99"/>
      <c r="AD54" s="99"/>
      <c r="AE54" s="98"/>
      <c r="AF54" s="98"/>
      <c r="AG54" s="98"/>
    </row>
    <row r="55" spans="2:33" x14ac:dyDescent="0.2">
      <c r="B55" s="71"/>
      <c r="C55" s="495"/>
      <c r="D55" s="493"/>
      <c r="E55" s="493"/>
      <c r="F55" s="500" t="s">
        <v>38</v>
      </c>
      <c r="G55" s="495"/>
      <c r="H55" s="493"/>
      <c r="I55" s="358"/>
      <c r="O55" s="98"/>
      <c r="P55" s="98"/>
      <c r="Q55" s="106"/>
      <c r="R55" s="106"/>
      <c r="S55" s="358">
        <f>'SAO - DSC'!U53</f>
        <v>-2708</v>
      </c>
      <c r="T55" s="106"/>
      <c r="U55" s="98">
        <f t="shared" si="11"/>
        <v>0</v>
      </c>
      <c r="V55" s="98"/>
      <c r="W55" s="106"/>
      <c r="X55" s="106"/>
      <c r="Y55" s="358">
        <f>S55</f>
        <v>-2708</v>
      </c>
      <c r="Z55" s="136"/>
      <c r="AC55" s="99"/>
      <c r="AD55" s="99"/>
      <c r="AE55" s="98"/>
      <c r="AF55" s="98"/>
      <c r="AG55" s="98"/>
    </row>
    <row r="56" spans="2:33" x14ac:dyDescent="0.2">
      <c r="B56" s="71"/>
      <c r="C56" s="495"/>
      <c r="D56" s="493"/>
      <c r="E56" s="493"/>
      <c r="F56" s="501" t="s">
        <v>570</v>
      </c>
      <c r="G56" s="501"/>
      <c r="H56" s="501"/>
      <c r="I56" s="358"/>
      <c r="N56" s="30"/>
      <c r="O56" s="30"/>
      <c r="P56" s="30"/>
      <c r="Q56" s="106"/>
      <c r="R56" s="30"/>
      <c r="S56" s="360">
        <f>'SAO - DSC'!U54</f>
        <v>-22000</v>
      </c>
      <c r="T56" s="30"/>
      <c r="U56" s="146">
        <f t="shared" si="11"/>
        <v>0</v>
      </c>
      <c r="V56" s="30"/>
      <c r="W56" s="106"/>
      <c r="X56" s="30"/>
      <c r="Y56" s="360">
        <f>S56</f>
        <v>-22000</v>
      </c>
      <c r="Z56" s="136"/>
      <c r="AB56" s="407"/>
      <c r="AC56" s="99"/>
      <c r="AD56" s="99"/>
      <c r="AE56" s="98"/>
      <c r="AF56" s="98"/>
      <c r="AG56" s="98"/>
    </row>
    <row r="57" spans="2:33" x14ac:dyDescent="0.2">
      <c r="B57" s="71"/>
      <c r="C57" s="495" t="s">
        <v>127</v>
      </c>
      <c r="D57" s="495"/>
      <c r="E57" s="495"/>
      <c r="F57" s="501"/>
      <c r="G57" s="495"/>
      <c r="H57" s="493"/>
      <c r="I57" s="495"/>
      <c r="O57" s="98"/>
      <c r="P57" s="98"/>
      <c r="Q57" s="106"/>
      <c r="R57" s="106"/>
      <c r="S57" s="64">
        <f>SUM(S53:S55)</f>
        <v>2541670</v>
      </c>
      <c r="T57" s="106"/>
      <c r="U57" s="64">
        <f>Y57-S57</f>
        <v>-10842</v>
      </c>
      <c r="V57" s="98"/>
      <c r="W57" s="106"/>
      <c r="X57" s="106"/>
      <c r="Y57" s="64">
        <f>SUM(Y53:Y56)</f>
        <v>2530828</v>
      </c>
      <c r="Z57" s="136"/>
      <c r="AC57" s="99">
        <f>SUM(I53:I56)</f>
        <v>0</v>
      </c>
      <c r="AD57" s="99"/>
      <c r="AE57" s="99"/>
      <c r="AF57" s="98"/>
      <c r="AG57" s="98"/>
    </row>
    <row r="58" spans="2:33" ht="17.25" x14ac:dyDescent="0.2">
      <c r="B58" s="71"/>
      <c r="C58" s="495" t="s">
        <v>126</v>
      </c>
      <c r="D58" s="495" t="s">
        <v>128</v>
      </c>
      <c r="E58" s="495"/>
      <c r="F58" s="500"/>
      <c r="G58" s="495"/>
      <c r="H58" s="493"/>
      <c r="I58" s="495"/>
      <c r="O58" s="98"/>
      <c r="P58" s="98"/>
      <c r="Q58" s="106"/>
      <c r="R58" s="106"/>
      <c r="S58" s="67">
        <f>-S14</f>
        <v>-2260379.79</v>
      </c>
      <c r="T58" s="106"/>
      <c r="U58" s="67">
        <f>-U14</f>
        <v>0</v>
      </c>
      <c r="V58" s="98"/>
      <c r="W58" s="106"/>
      <c r="X58" s="106"/>
      <c r="Y58" s="67">
        <f>-Y14</f>
        <v>-2260379.79</v>
      </c>
      <c r="Z58" s="120"/>
      <c r="AB58" s="270"/>
      <c r="AC58" s="99"/>
      <c r="AD58" s="99"/>
      <c r="AE58" s="138"/>
      <c r="AF58" s="98"/>
      <c r="AG58" s="98"/>
    </row>
    <row r="59" spans="2:33" ht="15.75" thickBot="1" x14ac:dyDescent="0.25">
      <c r="B59" s="71"/>
      <c r="C59" s="495" t="s">
        <v>130</v>
      </c>
      <c r="D59" s="495"/>
      <c r="E59" s="495"/>
      <c r="F59" s="500"/>
      <c r="G59" s="504"/>
      <c r="H59" s="493"/>
      <c r="I59" s="504"/>
      <c r="O59" s="98"/>
      <c r="P59" s="98"/>
      <c r="R59" s="106"/>
      <c r="S59" s="68">
        <f>SUM(S57:S58)</f>
        <v>281290.20999999996</v>
      </c>
      <c r="T59" s="106"/>
      <c r="U59" s="68">
        <f>Y59-S59</f>
        <v>-10842</v>
      </c>
      <c r="V59" s="98"/>
      <c r="X59" s="106"/>
      <c r="Y59" s="68">
        <f>SUM(Y57:Y58)</f>
        <v>270448.20999999996</v>
      </c>
      <c r="Z59" s="140"/>
      <c r="AC59" s="99"/>
      <c r="AD59" s="131"/>
      <c r="AE59" s="98"/>
      <c r="AF59" s="98"/>
      <c r="AG59" s="98"/>
    </row>
    <row r="60" spans="2:33" ht="18.75" thickTop="1" thickBot="1" x14ac:dyDescent="0.25">
      <c r="B60" s="71"/>
      <c r="C60" s="495" t="s">
        <v>129</v>
      </c>
      <c r="D60" s="495"/>
      <c r="E60" s="495"/>
      <c r="F60" s="500"/>
      <c r="G60" s="207"/>
      <c r="H60" s="493"/>
      <c r="I60" s="207"/>
      <c r="O60" s="98"/>
      <c r="P60" s="98"/>
      <c r="R60" s="106"/>
      <c r="S60" s="69">
        <f>ROUND(S59/(-S58),4)</f>
        <v>0.1244</v>
      </c>
      <c r="T60" s="106"/>
      <c r="U60" s="98"/>
      <c r="V60" s="98"/>
      <c r="X60" s="106"/>
      <c r="Y60" s="69">
        <f>ROUND(Y59/(-Y58),4)</f>
        <v>0.1196</v>
      </c>
      <c r="Z60" s="120"/>
      <c r="AC60" s="99"/>
      <c r="AD60" s="99"/>
      <c r="AE60" s="98"/>
      <c r="AF60" s="98"/>
      <c r="AG60" s="98"/>
    </row>
    <row r="61" spans="2:33" ht="15.75" thickTop="1" x14ac:dyDescent="0.2">
      <c r="B61" s="72"/>
      <c r="C61" s="142"/>
      <c r="D61" s="142"/>
      <c r="E61" s="142"/>
      <c r="F61" s="142"/>
      <c r="G61" s="142"/>
      <c r="H61" s="142"/>
      <c r="I61" s="142"/>
      <c r="J61" s="142"/>
      <c r="K61" s="142"/>
      <c r="L61" s="142"/>
      <c r="M61" s="142"/>
      <c r="N61" s="142"/>
      <c r="O61" s="142"/>
      <c r="P61" s="142"/>
      <c r="Q61" s="142"/>
      <c r="R61" s="143"/>
      <c r="S61" s="142"/>
      <c r="T61" s="143"/>
      <c r="U61" s="142"/>
      <c r="V61" s="142"/>
      <c r="W61" s="142"/>
      <c r="X61" s="143"/>
      <c r="Y61" s="142"/>
      <c r="Z61" s="144"/>
    </row>
    <row r="63" spans="2:33" x14ac:dyDescent="0.2">
      <c r="B63" s="70"/>
      <c r="C63" s="91"/>
      <c r="D63" s="91"/>
      <c r="E63" s="91"/>
      <c r="F63" s="91"/>
      <c r="G63" s="91"/>
      <c r="H63" s="91"/>
      <c r="I63" s="91"/>
      <c r="M63" s="91"/>
      <c r="N63" s="91"/>
      <c r="O63" s="91"/>
      <c r="P63" s="91"/>
      <c r="R63" s="92"/>
      <c r="S63" s="91"/>
      <c r="T63" s="92"/>
      <c r="U63" s="91"/>
      <c r="V63" s="91"/>
      <c r="X63" s="92"/>
      <c r="Y63" s="91"/>
      <c r="Z63" s="93"/>
    </row>
    <row r="64" spans="2:33" ht="20.25" x14ac:dyDescent="0.2">
      <c r="B64" s="71"/>
      <c r="C64" s="423" t="s">
        <v>256</v>
      </c>
      <c r="D64" s="423"/>
      <c r="E64" s="423"/>
      <c r="F64" s="423"/>
      <c r="G64" s="423"/>
      <c r="H64" s="423"/>
      <c r="I64" s="423"/>
      <c r="J64" s="423"/>
      <c r="K64" s="423"/>
      <c r="L64" s="423"/>
      <c r="M64" s="423"/>
      <c r="N64" s="423"/>
      <c r="O64" s="423"/>
      <c r="P64" s="423"/>
      <c r="Q64" s="423"/>
      <c r="R64" s="423"/>
      <c r="S64" s="423"/>
      <c r="T64" s="421"/>
      <c r="U64" s="421"/>
      <c r="V64" s="421"/>
      <c r="W64" s="421"/>
      <c r="X64" s="421"/>
      <c r="Y64" s="421"/>
      <c r="Z64" s="245"/>
    </row>
    <row r="65" spans="2:26" x14ac:dyDescent="0.2">
      <c r="B65" s="71"/>
      <c r="C65" s="66" t="s">
        <v>23</v>
      </c>
      <c r="S65" s="145">
        <f>I53</f>
        <v>0</v>
      </c>
      <c r="Y65" s="145">
        <f>N53</f>
        <v>0</v>
      </c>
      <c r="Z65" s="245"/>
    </row>
    <row r="66" spans="2:26" x14ac:dyDescent="0.2">
      <c r="B66" s="71"/>
      <c r="C66" s="94" t="s">
        <v>126</v>
      </c>
      <c r="F66" s="94" t="s">
        <v>6</v>
      </c>
      <c r="S66" s="64">
        <f>-I49</f>
        <v>0</v>
      </c>
      <c r="Y66" s="64">
        <f>-N49</f>
        <v>0</v>
      </c>
      <c r="Z66" s="245"/>
    </row>
    <row r="67" spans="2:26" x14ac:dyDescent="0.2">
      <c r="B67" s="71"/>
      <c r="F67" s="94" t="s">
        <v>255</v>
      </c>
      <c r="S67" s="64">
        <f>+O29+O30</f>
        <v>0</v>
      </c>
      <c r="Y67" s="64">
        <f>+U29+U30</f>
        <v>-18529</v>
      </c>
      <c r="Z67" s="245"/>
    </row>
    <row r="68" spans="2:26" x14ac:dyDescent="0.2">
      <c r="B68" s="71"/>
      <c r="F68" s="94" t="s">
        <v>131</v>
      </c>
      <c r="S68" s="67">
        <f>-'SAO - DSC'!U49</f>
        <v>-171891</v>
      </c>
      <c r="Y68" s="67">
        <f>-'SAO - DSC'!Z49</f>
        <v>0</v>
      </c>
      <c r="Z68" s="245"/>
    </row>
    <row r="69" spans="2:26" x14ac:dyDescent="0.2">
      <c r="B69" s="71"/>
      <c r="C69" s="94" t="s">
        <v>124</v>
      </c>
      <c r="S69" s="64">
        <f>SUM(S65:S68)</f>
        <v>-171891</v>
      </c>
      <c r="Y69" s="64">
        <f>SUM(Y65:Y68)</f>
        <v>-18529</v>
      </c>
      <c r="Z69" s="245"/>
    </row>
    <row r="70" spans="2:26" x14ac:dyDescent="0.2">
      <c r="B70" s="71"/>
      <c r="C70" s="94" t="s">
        <v>132</v>
      </c>
      <c r="F70" s="94" t="s">
        <v>133</v>
      </c>
      <c r="S70" s="67">
        <f>+S42</f>
        <v>0</v>
      </c>
      <c r="Y70" s="67">
        <f>+Y42</f>
        <v>0</v>
      </c>
      <c r="Z70" s="245"/>
    </row>
    <row r="71" spans="2:26" ht="15.75" thickBot="1" x14ac:dyDescent="0.25">
      <c r="B71" s="71"/>
      <c r="C71" s="94" t="s">
        <v>134</v>
      </c>
      <c r="S71" s="141">
        <f>SUM(S69:S70)</f>
        <v>-171891</v>
      </c>
      <c r="Y71" s="141">
        <f>SUM(Y69:Y70)</f>
        <v>-18529</v>
      </c>
      <c r="Z71" s="245"/>
    </row>
    <row r="72" spans="2:26" ht="15.75" thickTop="1" x14ac:dyDescent="0.2">
      <c r="B72" s="72"/>
      <c r="C72" s="142"/>
      <c r="D72" s="142"/>
      <c r="E72" s="142"/>
      <c r="F72" s="142"/>
      <c r="G72" s="142"/>
      <c r="H72" s="142"/>
      <c r="I72" s="142"/>
      <c r="M72" s="142"/>
      <c r="N72" s="142"/>
      <c r="O72" s="142"/>
      <c r="P72" s="142"/>
      <c r="R72" s="143"/>
      <c r="S72" s="142"/>
      <c r="T72" s="143"/>
      <c r="U72" s="142"/>
      <c r="V72" s="142"/>
      <c r="X72" s="143"/>
      <c r="Y72" s="142"/>
      <c r="Z72" s="144"/>
    </row>
  </sheetData>
  <mergeCells count="4">
    <mergeCell ref="C6:S6"/>
    <mergeCell ref="C7:S7"/>
    <mergeCell ref="C64:S64"/>
    <mergeCell ref="C48:Y48"/>
  </mergeCells>
  <pageMargins left="0.7" right="0.7" top="0.75" bottom="0.75" header="0.3" footer="0.3"/>
  <pageSetup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6322-EB27-4857-8DB0-66A8F89221F2}">
  <dimension ref="A1:J46"/>
  <sheetViews>
    <sheetView topLeftCell="A33" workbookViewId="0">
      <selection activeCell="L18" sqref="L18"/>
    </sheetView>
  </sheetViews>
  <sheetFormatPr defaultRowHeight="15" x14ac:dyDescent="0.2"/>
  <cols>
    <col min="1" max="1" width="9.88671875" style="242" customWidth="1"/>
    <col min="2" max="2" width="1.33203125" style="227" customWidth="1"/>
    <col min="3" max="3" width="32.77734375" style="227" customWidth="1"/>
    <col min="4" max="4" width="1.109375" style="227" customWidth="1"/>
    <col min="5" max="5" width="9.88671875" style="227" customWidth="1"/>
    <col min="6" max="6" width="1.109375" style="227" customWidth="1"/>
    <col min="7" max="7" width="9.88671875" style="227" customWidth="1"/>
    <col min="8" max="8" width="1.33203125" style="227" customWidth="1"/>
    <col min="9" max="9" width="9.88671875" style="227" customWidth="1"/>
    <col min="10" max="10" width="1.33203125" style="227" customWidth="1"/>
    <col min="11" max="16384" width="8.88671875" style="227"/>
  </cols>
  <sheetData>
    <row r="1" spans="1:10" ht="15.75" x14ac:dyDescent="0.25">
      <c r="A1" s="224"/>
      <c r="B1" s="225"/>
      <c r="C1" s="225"/>
      <c r="D1" s="225"/>
      <c r="E1" s="226"/>
      <c r="F1" s="225"/>
      <c r="G1" s="226"/>
      <c r="H1" s="225"/>
      <c r="I1" s="226"/>
      <c r="J1" s="226"/>
    </row>
    <row r="2" spans="1:10" x14ac:dyDescent="0.2">
      <c r="A2" s="228"/>
      <c r="B2" s="30"/>
      <c r="C2" s="226"/>
      <c r="D2" s="226"/>
      <c r="E2" s="226"/>
      <c r="F2" s="226"/>
      <c r="G2" s="226"/>
      <c r="H2" s="226"/>
      <c r="I2" s="226"/>
      <c r="J2" s="226"/>
    </row>
    <row r="3" spans="1:10" x14ac:dyDescent="0.2">
      <c r="A3" s="228"/>
      <c r="B3" s="30"/>
      <c r="C3" s="226"/>
      <c r="D3" s="226"/>
      <c r="E3" s="226"/>
      <c r="F3" s="226"/>
      <c r="G3" s="226"/>
      <c r="H3" s="226"/>
      <c r="I3" s="226"/>
      <c r="J3" s="226"/>
    </row>
    <row r="4" spans="1:10" x14ac:dyDescent="0.2">
      <c r="A4" s="228"/>
      <c r="B4" s="30"/>
      <c r="C4" s="226"/>
      <c r="D4" s="226"/>
      <c r="E4" s="226"/>
      <c r="F4" s="226"/>
      <c r="G4" s="226"/>
      <c r="H4" s="226"/>
      <c r="I4" s="226"/>
      <c r="J4" s="226"/>
    </row>
    <row r="5" spans="1:10" x14ac:dyDescent="0.2">
      <c r="A5" s="229"/>
      <c r="B5" s="230"/>
      <c r="C5" s="231"/>
      <c r="D5" s="231"/>
      <c r="E5" s="431" t="s">
        <v>85</v>
      </c>
      <c r="F5" s="431"/>
      <c r="G5" s="431"/>
      <c r="H5" s="431"/>
      <c r="I5" s="431"/>
      <c r="J5" s="232"/>
    </row>
    <row r="6" spans="1:10" x14ac:dyDescent="0.2">
      <c r="A6" s="229" t="s">
        <v>85</v>
      </c>
      <c r="B6" s="230"/>
      <c r="C6" s="231"/>
      <c r="D6" s="231"/>
      <c r="E6" s="230"/>
      <c r="F6" s="231"/>
      <c r="G6" s="230"/>
      <c r="H6" s="230"/>
      <c r="I6" s="230" t="s">
        <v>218</v>
      </c>
      <c r="J6" s="230"/>
    </row>
    <row r="7" spans="1:10" x14ac:dyDescent="0.2">
      <c r="A7" s="229" t="s">
        <v>219</v>
      </c>
      <c r="B7" s="230"/>
      <c r="C7" s="230"/>
      <c r="D7" s="230"/>
      <c r="E7" s="432" t="s">
        <v>220</v>
      </c>
      <c r="F7" s="432"/>
      <c r="G7" s="432"/>
      <c r="H7" s="230"/>
      <c r="I7" s="230" t="s">
        <v>221</v>
      </c>
      <c r="J7" s="230"/>
    </row>
    <row r="8" spans="1:10" x14ac:dyDescent="0.2">
      <c r="A8" s="233" t="s">
        <v>222</v>
      </c>
      <c r="B8" s="230"/>
      <c r="C8" s="234" t="s">
        <v>223</v>
      </c>
      <c r="D8" s="230"/>
      <c r="E8" s="433" t="s">
        <v>224</v>
      </c>
      <c r="F8" s="433"/>
      <c r="G8" s="433"/>
      <c r="H8" s="230"/>
      <c r="I8" s="234" t="s">
        <v>1</v>
      </c>
      <c r="J8" s="230"/>
    </row>
    <row r="9" spans="1:10" x14ac:dyDescent="0.2">
      <c r="A9" s="235"/>
      <c r="B9" s="236"/>
      <c r="C9" s="30"/>
      <c r="D9" s="30"/>
      <c r="E9" s="30"/>
      <c r="F9" s="30"/>
      <c r="G9" s="30"/>
      <c r="H9" s="30"/>
      <c r="I9" s="30"/>
      <c r="J9" s="30"/>
    </row>
    <row r="10" spans="1:10" x14ac:dyDescent="0.2">
      <c r="A10" s="235"/>
      <c r="B10" s="236"/>
      <c r="C10" s="237" t="s">
        <v>225</v>
      </c>
      <c r="D10" s="237"/>
      <c r="E10" s="238"/>
      <c r="F10" s="237"/>
      <c r="G10" s="238"/>
      <c r="H10" s="239"/>
      <c r="I10" s="238"/>
      <c r="J10" s="238"/>
    </row>
    <row r="11" spans="1:10" x14ac:dyDescent="0.2">
      <c r="A11" s="235">
        <v>311</v>
      </c>
      <c r="B11" s="236"/>
      <c r="C11" s="30" t="s">
        <v>226</v>
      </c>
      <c r="D11" s="30"/>
      <c r="E11" s="235">
        <v>35</v>
      </c>
      <c r="F11" s="30"/>
      <c r="G11" s="235">
        <v>40</v>
      </c>
      <c r="H11" s="232"/>
      <c r="I11" s="235">
        <f t="shared" ref="I11:I17" si="0">ROUND((E11+G11)/2,1)</f>
        <v>37.5</v>
      </c>
      <c r="J11" s="235"/>
    </row>
    <row r="12" spans="1:10" x14ac:dyDescent="0.2">
      <c r="A12" s="235">
        <v>312</v>
      </c>
      <c r="B12" s="236"/>
      <c r="C12" s="30" t="s">
        <v>227</v>
      </c>
      <c r="D12" s="30"/>
      <c r="E12" s="235">
        <v>50</v>
      </c>
      <c r="F12" s="30"/>
      <c r="G12" s="235">
        <v>75</v>
      </c>
      <c r="H12" s="232"/>
      <c r="I12" s="235">
        <f t="shared" si="0"/>
        <v>62.5</v>
      </c>
      <c r="J12" s="235"/>
    </row>
    <row r="13" spans="1:10" x14ac:dyDescent="0.2">
      <c r="A13" s="235">
        <v>313</v>
      </c>
      <c r="B13" s="236"/>
      <c r="C13" s="30" t="s">
        <v>228</v>
      </c>
      <c r="D13" s="30"/>
      <c r="E13" s="235">
        <v>35</v>
      </c>
      <c r="F13" s="30"/>
      <c r="G13" s="235">
        <v>45</v>
      </c>
      <c r="H13" s="232"/>
      <c r="I13" s="235">
        <f t="shared" si="0"/>
        <v>40</v>
      </c>
      <c r="J13" s="235"/>
    </row>
    <row r="14" spans="1:10" x14ac:dyDescent="0.2">
      <c r="A14" s="235">
        <v>314</v>
      </c>
      <c r="B14" s="236"/>
      <c r="C14" s="30" t="s">
        <v>229</v>
      </c>
      <c r="D14" s="30"/>
      <c r="E14" s="235">
        <v>25</v>
      </c>
      <c r="F14" s="30"/>
      <c r="G14" s="235">
        <v>35</v>
      </c>
      <c r="H14" s="232"/>
      <c r="I14" s="235">
        <f t="shared" si="0"/>
        <v>30</v>
      </c>
      <c r="J14" s="235"/>
    </row>
    <row r="15" spans="1:10" x14ac:dyDescent="0.2">
      <c r="A15" s="235">
        <v>315</v>
      </c>
      <c r="B15" s="236"/>
      <c r="C15" s="30" t="s">
        <v>230</v>
      </c>
      <c r="D15" s="30"/>
      <c r="E15" s="235">
        <v>25</v>
      </c>
      <c r="F15" s="30"/>
      <c r="G15" s="235">
        <v>50</v>
      </c>
      <c r="H15" s="232"/>
      <c r="I15" s="235">
        <f t="shared" si="0"/>
        <v>37.5</v>
      </c>
      <c r="J15" s="235"/>
    </row>
    <row r="16" spans="1:10" x14ac:dyDescent="0.2">
      <c r="A16" s="235">
        <v>316</v>
      </c>
      <c r="B16" s="236"/>
      <c r="C16" s="30" t="s">
        <v>94</v>
      </c>
      <c r="D16" s="30"/>
      <c r="E16" s="235">
        <v>50</v>
      </c>
      <c r="F16" s="30"/>
      <c r="G16" s="235">
        <v>75</v>
      </c>
      <c r="H16" s="232"/>
      <c r="I16" s="235">
        <f t="shared" si="0"/>
        <v>62.5</v>
      </c>
      <c r="J16" s="235"/>
    </row>
    <row r="17" spans="1:10" x14ac:dyDescent="0.2">
      <c r="A17" s="235">
        <v>317</v>
      </c>
      <c r="B17" s="236"/>
      <c r="C17" s="30" t="s">
        <v>231</v>
      </c>
      <c r="D17" s="30"/>
      <c r="E17" s="235">
        <v>30</v>
      </c>
      <c r="F17" s="30"/>
      <c r="G17" s="235">
        <v>40</v>
      </c>
      <c r="H17" s="232"/>
      <c r="I17" s="235">
        <f t="shared" si="0"/>
        <v>35</v>
      </c>
      <c r="J17" s="235"/>
    </row>
    <row r="18" spans="1:10" x14ac:dyDescent="0.2">
      <c r="A18" s="235"/>
      <c r="B18" s="236"/>
      <c r="C18" s="30"/>
      <c r="D18" s="30"/>
      <c r="E18" s="228"/>
      <c r="F18" s="30"/>
      <c r="G18" s="228"/>
      <c r="H18" s="30"/>
      <c r="I18" s="228"/>
      <c r="J18" s="228"/>
    </row>
    <row r="19" spans="1:10" x14ac:dyDescent="0.2">
      <c r="A19" s="235"/>
      <c r="B19" s="236"/>
      <c r="C19" s="237" t="s">
        <v>232</v>
      </c>
      <c r="D19" s="237"/>
      <c r="E19" s="235"/>
      <c r="F19" s="237"/>
      <c r="G19" s="235"/>
      <c r="H19" s="232"/>
      <c r="I19" s="235"/>
      <c r="J19" s="235"/>
    </row>
    <row r="20" spans="1:10" x14ac:dyDescent="0.2">
      <c r="A20" s="235">
        <v>321</v>
      </c>
      <c r="B20" s="236"/>
      <c r="C20" s="30" t="s">
        <v>226</v>
      </c>
      <c r="D20" s="30"/>
      <c r="E20" s="235">
        <v>35</v>
      </c>
      <c r="F20" s="30"/>
      <c r="G20" s="235">
        <v>40</v>
      </c>
      <c r="H20" s="232"/>
      <c r="I20" s="235">
        <f t="shared" ref="I20:I36" si="1">ROUND((E20+G20)/2,1)</f>
        <v>37.5</v>
      </c>
      <c r="J20" s="235"/>
    </row>
    <row r="21" spans="1:10" x14ac:dyDescent="0.2">
      <c r="A21" s="235">
        <v>324.7</v>
      </c>
      <c r="B21" s="236"/>
      <c r="C21" s="30" t="s">
        <v>74</v>
      </c>
      <c r="D21" s="30"/>
      <c r="E21" s="235">
        <v>20</v>
      </c>
      <c r="F21" s="30"/>
      <c r="G21" s="235">
        <v>20</v>
      </c>
      <c r="H21" s="232"/>
      <c r="I21" s="235">
        <f t="shared" si="1"/>
        <v>20</v>
      </c>
      <c r="J21" s="235"/>
    </row>
    <row r="22" spans="1:10" x14ac:dyDescent="0.2">
      <c r="A22" s="235">
        <v>328</v>
      </c>
      <c r="B22" s="236"/>
      <c r="C22" s="30" t="s">
        <v>233</v>
      </c>
      <c r="D22" s="30"/>
      <c r="E22" s="235">
        <v>25</v>
      </c>
      <c r="F22" s="30"/>
      <c r="G22" s="235">
        <v>25</v>
      </c>
      <c r="H22" s="232"/>
      <c r="I22" s="235">
        <f t="shared" si="1"/>
        <v>25</v>
      </c>
      <c r="J22" s="235"/>
    </row>
    <row r="23" spans="1:10" x14ac:dyDescent="0.2">
      <c r="A23" s="235"/>
      <c r="B23" s="236"/>
      <c r="C23" s="30" t="s">
        <v>234</v>
      </c>
      <c r="D23" s="30"/>
      <c r="E23" s="235"/>
      <c r="F23" s="30"/>
      <c r="G23" s="235"/>
      <c r="H23" s="240"/>
      <c r="I23" s="235"/>
      <c r="J23" s="235"/>
    </row>
    <row r="24" spans="1:10" x14ac:dyDescent="0.2">
      <c r="A24" s="235"/>
      <c r="B24" s="236"/>
      <c r="C24" s="237" t="s">
        <v>235</v>
      </c>
      <c r="D24" s="30"/>
      <c r="E24" s="235"/>
      <c r="F24" s="30"/>
      <c r="G24" s="235"/>
      <c r="H24" s="240"/>
      <c r="I24" s="235"/>
      <c r="J24" s="235"/>
    </row>
    <row r="25" spans="1:10" x14ac:dyDescent="0.2">
      <c r="A25" s="235">
        <v>331</v>
      </c>
      <c r="B25" s="236"/>
      <c r="C25" s="30" t="s">
        <v>226</v>
      </c>
      <c r="D25" s="30"/>
      <c r="E25" s="235">
        <v>35</v>
      </c>
      <c r="F25" s="30"/>
      <c r="G25" s="235">
        <v>40</v>
      </c>
      <c r="H25" s="232"/>
      <c r="I25" s="235">
        <f>ROUND((E25+G25)/2,1)</f>
        <v>37.5</v>
      </c>
      <c r="J25" s="235"/>
    </row>
    <row r="26" spans="1:10" x14ac:dyDescent="0.2">
      <c r="A26" s="235">
        <v>332</v>
      </c>
      <c r="B26" s="236"/>
      <c r="C26" s="30" t="s">
        <v>236</v>
      </c>
      <c r="D26" s="30"/>
      <c r="E26" s="235">
        <v>20</v>
      </c>
      <c r="F26" s="30"/>
      <c r="G26" s="235">
        <v>35</v>
      </c>
      <c r="H26" s="232"/>
      <c r="I26" s="235">
        <f>ROUND((E26+G26)/2,1)</f>
        <v>27.5</v>
      </c>
      <c r="J26" s="235"/>
    </row>
    <row r="27" spans="1:10" x14ac:dyDescent="0.2">
      <c r="A27" s="235"/>
      <c r="B27" s="236"/>
      <c r="C27" s="30"/>
      <c r="D27" s="30"/>
      <c r="E27" s="235"/>
      <c r="F27" s="30"/>
      <c r="G27" s="235"/>
      <c r="H27" s="240"/>
      <c r="I27" s="235"/>
      <c r="J27" s="235"/>
    </row>
    <row r="28" spans="1:10" x14ac:dyDescent="0.2">
      <c r="A28" s="235"/>
      <c r="B28" s="236"/>
      <c r="C28" s="241" t="s">
        <v>237</v>
      </c>
      <c r="D28" s="237"/>
      <c r="E28" s="235"/>
      <c r="F28" s="237"/>
      <c r="G28" s="235"/>
      <c r="H28" s="232"/>
      <c r="I28" s="235"/>
      <c r="J28" s="235"/>
    </row>
    <row r="29" spans="1:10" x14ac:dyDescent="0.2">
      <c r="A29" s="235">
        <v>341</v>
      </c>
      <c r="B29" s="236"/>
      <c r="C29" s="30" t="s">
        <v>226</v>
      </c>
      <c r="D29" s="30"/>
      <c r="E29" s="235">
        <v>35</v>
      </c>
      <c r="F29" s="30"/>
      <c r="G29" s="235">
        <v>40</v>
      </c>
      <c r="H29" s="232"/>
      <c r="I29" s="235">
        <f t="shared" si="1"/>
        <v>37.5</v>
      </c>
      <c r="J29" s="235"/>
    </row>
    <row r="30" spans="1:10" x14ac:dyDescent="0.2">
      <c r="A30" s="235">
        <v>342</v>
      </c>
      <c r="B30" s="236"/>
      <c r="C30" s="30" t="s">
        <v>238</v>
      </c>
      <c r="D30" s="30"/>
      <c r="E30" s="235">
        <v>30</v>
      </c>
      <c r="F30" s="30"/>
      <c r="G30" s="235">
        <v>60</v>
      </c>
      <c r="H30" s="232"/>
      <c r="I30" s="235">
        <f t="shared" si="1"/>
        <v>45</v>
      </c>
      <c r="J30" s="235"/>
    </row>
    <row r="31" spans="1:10" x14ac:dyDescent="0.2">
      <c r="A31" s="235">
        <v>343</v>
      </c>
      <c r="B31" s="236"/>
      <c r="C31" s="30" t="s">
        <v>239</v>
      </c>
      <c r="D31" s="30"/>
      <c r="E31" s="235">
        <v>50</v>
      </c>
      <c r="F31" s="30"/>
      <c r="G31" s="235">
        <v>75</v>
      </c>
      <c r="H31" s="232"/>
      <c r="I31" s="235">
        <f t="shared" si="1"/>
        <v>62.5</v>
      </c>
      <c r="J31" s="235"/>
    </row>
    <row r="32" spans="1:10" x14ac:dyDescent="0.2">
      <c r="A32" s="235">
        <v>344</v>
      </c>
      <c r="B32" s="236"/>
      <c r="C32" s="30" t="s">
        <v>240</v>
      </c>
      <c r="D32" s="30"/>
      <c r="E32" s="235">
        <v>50</v>
      </c>
      <c r="F32" s="30"/>
      <c r="G32" s="235">
        <v>75</v>
      </c>
      <c r="H32" s="232"/>
      <c r="I32" s="235">
        <f t="shared" si="1"/>
        <v>62.5</v>
      </c>
      <c r="J32" s="235"/>
    </row>
    <row r="33" spans="1:10" x14ac:dyDescent="0.2">
      <c r="A33" s="235">
        <v>345</v>
      </c>
      <c r="B33" s="236"/>
      <c r="C33" s="30" t="s">
        <v>241</v>
      </c>
      <c r="D33" s="30"/>
      <c r="E33" s="235">
        <v>30</v>
      </c>
      <c r="F33" s="30"/>
      <c r="G33" s="235">
        <v>50</v>
      </c>
      <c r="H33" s="232"/>
      <c r="I33" s="235">
        <f t="shared" si="1"/>
        <v>40</v>
      </c>
      <c r="J33" s="235"/>
    </row>
    <row r="34" spans="1:10" x14ac:dyDescent="0.2">
      <c r="A34" s="235">
        <v>346</v>
      </c>
      <c r="B34" s="236"/>
      <c r="C34" s="30" t="s">
        <v>242</v>
      </c>
      <c r="D34" s="30"/>
      <c r="E34" s="235">
        <v>35</v>
      </c>
      <c r="F34" s="30"/>
      <c r="G34" s="235">
        <v>45</v>
      </c>
      <c r="H34" s="232"/>
      <c r="I34" s="235">
        <f t="shared" si="1"/>
        <v>40</v>
      </c>
      <c r="J34" s="235"/>
    </row>
    <row r="35" spans="1:10" x14ac:dyDescent="0.2">
      <c r="A35" s="235">
        <v>347</v>
      </c>
      <c r="B35" s="236"/>
      <c r="C35" s="30" t="s">
        <v>243</v>
      </c>
      <c r="D35" s="30"/>
      <c r="E35" s="235">
        <v>40</v>
      </c>
      <c r="F35" s="30"/>
      <c r="G35" s="235">
        <v>50</v>
      </c>
      <c r="H35" s="232"/>
      <c r="I35" s="235">
        <f t="shared" si="1"/>
        <v>45</v>
      </c>
      <c r="J35" s="235"/>
    </row>
    <row r="36" spans="1:10" x14ac:dyDescent="0.2">
      <c r="A36" s="235">
        <v>348</v>
      </c>
      <c r="B36" s="236"/>
      <c r="C36" s="30" t="s">
        <v>98</v>
      </c>
      <c r="D36" s="30"/>
      <c r="E36" s="235">
        <v>40</v>
      </c>
      <c r="F36" s="30"/>
      <c r="G36" s="235">
        <v>60</v>
      </c>
      <c r="H36" s="232"/>
      <c r="I36" s="235">
        <f t="shared" si="1"/>
        <v>50</v>
      </c>
      <c r="J36" s="235"/>
    </row>
    <row r="37" spans="1:10" x14ac:dyDescent="0.2">
      <c r="A37" s="235"/>
      <c r="B37" s="236"/>
      <c r="C37" s="30"/>
      <c r="D37" s="30"/>
      <c r="E37" s="235"/>
      <c r="F37" s="30"/>
      <c r="G37" s="235"/>
      <c r="H37" s="232"/>
      <c r="I37" s="235"/>
      <c r="J37" s="235"/>
    </row>
    <row r="38" spans="1:10" x14ac:dyDescent="0.2">
      <c r="A38" s="235"/>
      <c r="B38" s="236"/>
      <c r="C38" s="241" t="s">
        <v>244</v>
      </c>
      <c r="D38" s="237"/>
      <c r="E38" s="235"/>
      <c r="F38" s="237"/>
      <c r="G38" s="235"/>
      <c r="H38" s="232"/>
      <c r="I38" s="235"/>
      <c r="J38" s="235"/>
    </row>
    <row r="39" spans="1:10" x14ac:dyDescent="0.2">
      <c r="A39" s="235">
        <v>390</v>
      </c>
      <c r="B39" s="236"/>
      <c r="C39" s="30" t="s">
        <v>245</v>
      </c>
      <c r="D39" s="30"/>
      <c r="E39" s="235">
        <v>35</v>
      </c>
      <c r="F39" s="30"/>
      <c r="G39" s="235">
        <v>40</v>
      </c>
      <c r="H39" s="232"/>
      <c r="I39" s="235">
        <f t="shared" ref="I39:I46" si="2">ROUND((E39+G39)/2,1)</f>
        <v>37.5</v>
      </c>
      <c r="J39" s="235"/>
    </row>
    <row r="40" spans="1:10" x14ac:dyDescent="0.2">
      <c r="A40" s="235">
        <v>391</v>
      </c>
      <c r="B40" s="236"/>
      <c r="C40" s="30" t="s">
        <v>246</v>
      </c>
      <c r="D40" s="30"/>
      <c r="E40" s="235">
        <v>20</v>
      </c>
      <c r="F40" s="30"/>
      <c r="G40" s="235">
        <v>25</v>
      </c>
      <c r="H40" s="232"/>
      <c r="I40" s="235">
        <f t="shared" si="2"/>
        <v>22.5</v>
      </c>
      <c r="J40" s="235"/>
    </row>
    <row r="41" spans="1:10" x14ac:dyDescent="0.2">
      <c r="A41" s="235">
        <v>392</v>
      </c>
      <c r="B41" s="236"/>
      <c r="C41" s="30" t="s">
        <v>247</v>
      </c>
      <c r="D41" s="30"/>
      <c r="E41" s="235">
        <v>7</v>
      </c>
      <c r="F41" s="30"/>
      <c r="G41" s="235">
        <v>7</v>
      </c>
      <c r="H41" s="232"/>
      <c r="I41" s="235">
        <f t="shared" si="2"/>
        <v>7</v>
      </c>
      <c r="J41" s="235"/>
    </row>
    <row r="42" spans="1:10" x14ac:dyDescent="0.2">
      <c r="A42" s="235">
        <v>393</v>
      </c>
      <c r="B42" s="236"/>
      <c r="C42" s="30" t="s">
        <v>248</v>
      </c>
      <c r="D42" s="30"/>
      <c r="E42" s="235">
        <v>20</v>
      </c>
      <c r="F42" s="30"/>
      <c r="G42" s="235">
        <v>20</v>
      </c>
      <c r="H42" s="232"/>
      <c r="I42" s="235">
        <f t="shared" si="2"/>
        <v>20</v>
      </c>
      <c r="J42" s="235"/>
    </row>
    <row r="43" spans="1:10" x14ac:dyDescent="0.2">
      <c r="A43" s="235">
        <v>394</v>
      </c>
      <c r="B43" s="236"/>
      <c r="C43" s="30" t="s">
        <v>249</v>
      </c>
      <c r="D43" s="30"/>
      <c r="E43" s="235">
        <v>15</v>
      </c>
      <c r="F43" s="30"/>
      <c r="G43" s="235">
        <v>20</v>
      </c>
      <c r="H43" s="232"/>
      <c r="I43" s="235">
        <f t="shared" si="2"/>
        <v>17.5</v>
      </c>
      <c r="J43" s="235"/>
    </row>
    <row r="44" spans="1:10" x14ac:dyDescent="0.2">
      <c r="A44" s="235">
        <v>395</v>
      </c>
      <c r="B44" s="236"/>
      <c r="C44" s="30" t="s">
        <v>250</v>
      </c>
      <c r="D44" s="30"/>
      <c r="E44" s="235">
        <v>15</v>
      </c>
      <c r="F44" s="30"/>
      <c r="G44" s="235">
        <v>20</v>
      </c>
      <c r="H44" s="232"/>
      <c r="I44" s="235">
        <f t="shared" si="2"/>
        <v>17.5</v>
      </c>
      <c r="J44" s="235"/>
    </row>
    <row r="45" spans="1:10" x14ac:dyDescent="0.2">
      <c r="A45" s="235">
        <v>396</v>
      </c>
      <c r="B45" s="236"/>
      <c r="C45" s="30" t="s">
        <v>251</v>
      </c>
      <c r="D45" s="30"/>
      <c r="E45" s="235">
        <v>10</v>
      </c>
      <c r="F45" s="30"/>
      <c r="G45" s="235">
        <v>15</v>
      </c>
      <c r="H45" s="232"/>
      <c r="I45" s="235">
        <f t="shared" si="2"/>
        <v>12.5</v>
      </c>
      <c r="J45" s="235"/>
    </row>
    <row r="46" spans="1:10" x14ac:dyDescent="0.2">
      <c r="A46" s="235">
        <v>397</v>
      </c>
      <c r="B46" s="236"/>
      <c r="C46" s="30" t="s">
        <v>252</v>
      </c>
      <c r="D46" s="30"/>
      <c r="E46" s="235">
        <v>10</v>
      </c>
      <c r="F46" s="30"/>
      <c r="G46" s="235">
        <v>10</v>
      </c>
      <c r="H46" s="232"/>
      <c r="I46" s="235">
        <f t="shared" si="2"/>
        <v>10</v>
      </c>
      <c r="J46" s="235"/>
    </row>
  </sheetData>
  <mergeCells count="3">
    <mergeCell ref="E5:I5"/>
    <mergeCell ref="E7:G7"/>
    <mergeCell ref="E8:G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117"/>
  <sheetViews>
    <sheetView showGridLines="0" workbookViewId="0">
      <selection activeCell="E11" sqref="E11"/>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5">
      <c r="B3" s="71"/>
      <c r="C3" s="434"/>
      <c r="D3" s="434"/>
      <c r="E3" s="434"/>
      <c r="F3" s="434"/>
      <c r="G3" s="434"/>
      <c r="H3" s="434"/>
      <c r="I3" s="434"/>
      <c r="J3" s="34"/>
    </row>
    <row r="4" spans="2:10" ht="18" x14ac:dyDescent="0.25">
      <c r="B4" s="71"/>
      <c r="C4" s="435" t="s">
        <v>28</v>
      </c>
      <c r="D4" s="435"/>
      <c r="E4" s="435"/>
      <c r="F4" s="435"/>
      <c r="G4" s="435"/>
      <c r="H4" s="435"/>
      <c r="I4" s="435"/>
      <c r="J4" s="34"/>
    </row>
    <row r="5" spans="2:10" ht="18" x14ac:dyDescent="0.2">
      <c r="B5" s="71"/>
      <c r="C5" s="436" t="str">
        <f>'SAO - DSC'!F1</f>
        <v>Western Rockcastle Association</v>
      </c>
      <c r="D5" s="436"/>
      <c r="E5" s="436"/>
      <c r="F5" s="436"/>
      <c r="G5" s="436"/>
      <c r="H5" s="436"/>
      <c r="I5" s="436"/>
      <c r="J5" s="34"/>
    </row>
    <row r="6" spans="2:10" ht="15" x14ac:dyDescent="0.2">
      <c r="B6" s="71"/>
      <c r="C6" s="437" t="s">
        <v>323</v>
      </c>
      <c r="D6" s="437"/>
      <c r="E6" s="437"/>
      <c r="F6" s="437"/>
      <c r="G6" s="437"/>
      <c r="H6" s="437"/>
      <c r="I6" s="437"/>
      <c r="J6" s="34"/>
    </row>
    <row r="7" spans="2:10" ht="15" x14ac:dyDescent="0.2">
      <c r="B7" s="71"/>
      <c r="C7" s="36"/>
      <c r="D7" s="36"/>
      <c r="E7" s="36"/>
      <c r="F7" s="36"/>
      <c r="G7" s="36"/>
      <c r="H7" s="36"/>
      <c r="I7" s="35"/>
      <c r="J7" s="34"/>
    </row>
    <row r="8" spans="2:10" ht="15" x14ac:dyDescent="0.2">
      <c r="B8" s="71"/>
      <c r="C8" s="428" t="s">
        <v>280</v>
      </c>
      <c r="D8" s="428"/>
      <c r="E8" s="428"/>
      <c r="F8" s="428"/>
      <c r="G8" s="428"/>
      <c r="H8" s="428"/>
      <c r="I8" s="428"/>
      <c r="J8" s="328"/>
    </row>
    <row r="9" spans="2:10" ht="15" x14ac:dyDescent="0.2">
      <c r="B9" s="308"/>
      <c r="C9" s="35"/>
      <c r="E9" s="77"/>
      <c r="F9" s="40"/>
      <c r="G9" s="77"/>
      <c r="H9" s="40"/>
      <c r="I9" s="77" t="s">
        <v>107</v>
      </c>
      <c r="J9" s="34"/>
    </row>
    <row r="10" spans="2:10" ht="15" x14ac:dyDescent="0.2">
      <c r="B10" s="308"/>
      <c r="C10" s="42" t="s">
        <v>49</v>
      </c>
      <c r="D10" s="40"/>
      <c r="E10" s="304" t="s">
        <v>29</v>
      </c>
      <c r="F10" s="40"/>
      <c r="G10" s="304" t="s">
        <v>30</v>
      </c>
      <c r="H10" s="40"/>
      <c r="I10" s="304" t="s">
        <v>163</v>
      </c>
      <c r="J10" s="34"/>
    </row>
    <row r="11" spans="2:10" x14ac:dyDescent="0.2">
      <c r="B11" s="308"/>
      <c r="C11" s="37">
        <v>2025</v>
      </c>
      <c r="D11" s="37"/>
      <c r="E11" s="38">
        <f>SUM(E26,E38,E50,E62,E74,E86,E98,E110)</f>
        <v>81529.73000000001</v>
      </c>
      <c r="F11" s="35"/>
      <c r="G11" s="38">
        <f>SUM(G26,G38,G50,G62,G74,G86,G98,G110)</f>
        <v>90361.26999999999</v>
      </c>
      <c r="H11" s="35"/>
      <c r="I11" s="38">
        <f>SUM(E11,G11)</f>
        <v>171891</v>
      </c>
      <c r="J11" s="34"/>
    </row>
    <row r="12" spans="2:10" x14ac:dyDescent="0.2">
      <c r="B12" s="308"/>
      <c r="C12" s="37">
        <v>2026</v>
      </c>
      <c r="D12" s="37"/>
      <c r="E12" s="35">
        <f t="shared" ref="E12:G15" si="0">SUM(E27,E39,E51,E63,E75,E87,E99,E111)</f>
        <v>84679.099999999991</v>
      </c>
      <c r="F12" s="35"/>
      <c r="G12" s="35">
        <f t="shared" si="0"/>
        <v>87211.900000000009</v>
      </c>
      <c r="H12" s="35"/>
      <c r="I12" s="35">
        <f t="shared" ref="I12:I15" si="1">SUM(E12,G12)</f>
        <v>171891</v>
      </c>
      <c r="J12" s="34"/>
    </row>
    <row r="13" spans="2:10" x14ac:dyDescent="0.2">
      <c r="B13" s="308"/>
      <c r="C13" s="37">
        <v>2027</v>
      </c>
      <c r="D13" s="37"/>
      <c r="E13" s="35">
        <f t="shared" si="0"/>
        <v>87954.87</v>
      </c>
      <c r="F13" s="35"/>
      <c r="G13" s="35">
        <f t="shared" si="0"/>
        <v>83936.13</v>
      </c>
      <c r="H13" s="35"/>
      <c r="I13" s="35">
        <f t="shared" si="1"/>
        <v>171891</v>
      </c>
      <c r="J13" s="34"/>
    </row>
    <row r="14" spans="2:10" x14ac:dyDescent="0.2">
      <c r="B14" s="308"/>
      <c r="C14" s="37">
        <v>2028</v>
      </c>
      <c r="D14" s="37"/>
      <c r="E14" s="35">
        <f t="shared" si="0"/>
        <v>91362.219999999987</v>
      </c>
      <c r="F14" s="35"/>
      <c r="G14" s="35">
        <f t="shared" si="0"/>
        <v>80528.78</v>
      </c>
      <c r="H14" s="35"/>
      <c r="I14" s="35">
        <f t="shared" si="1"/>
        <v>171891</v>
      </c>
      <c r="J14" s="34"/>
    </row>
    <row r="15" spans="2:10" x14ac:dyDescent="0.2">
      <c r="B15" s="308"/>
      <c r="C15" s="37">
        <v>2029</v>
      </c>
      <c r="D15" s="37"/>
      <c r="E15" s="41">
        <f t="shared" si="0"/>
        <v>94906.609999999986</v>
      </c>
      <c r="F15" s="35"/>
      <c r="G15" s="41">
        <f t="shared" si="0"/>
        <v>76984.39</v>
      </c>
      <c r="H15" s="35"/>
      <c r="I15" s="41">
        <f t="shared" si="1"/>
        <v>171891</v>
      </c>
      <c r="J15" s="34"/>
    </row>
    <row r="16" spans="2:10" ht="15" thickBot="1" x14ac:dyDescent="0.25">
      <c r="B16" s="308"/>
      <c r="C16" s="36" t="s">
        <v>0</v>
      </c>
      <c r="D16" s="40"/>
      <c r="E16" s="179">
        <f>SUM(E11:E15)</f>
        <v>440432.52999999997</v>
      </c>
      <c r="F16" s="35"/>
      <c r="G16" s="179">
        <f>SUM(G11:G15)</f>
        <v>419022.47</v>
      </c>
      <c r="H16" s="35"/>
      <c r="I16" s="179">
        <f>SUM(I11:I15)</f>
        <v>859455</v>
      </c>
      <c r="J16" s="34"/>
    </row>
    <row r="17" spans="2:10" ht="15.75" thickTop="1" thickBot="1" x14ac:dyDescent="0.25">
      <c r="B17" s="308"/>
      <c r="C17" s="36" t="s">
        <v>106</v>
      </c>
      <c r="D17" s="36"/>
      <c r="E17" s="180">
        <f>ROUND(AVERAGE(E11:E15),0)</f>
        <v>88087</v>
      </c>
      <c r="F17" s="35"/>
      <c r="G17" s="180">
        <f>ROUND(AVERAGE(G11:G15),0)</f>
        <v>83804</v>
      </c>
      <c r="H17" s="35"/>
      <c r="I17" s="180">
        <f>ROUND(AVERAGE(I11:I15),0)</f>
        <v>171891</v>
      </c>
      <c r="J17" s="34"/>
    </row>
    <row r="18" spans="2:10" ht="15" thickTop="1" x14ac:dyDescent="0.2">
      <c r="B18" s="308"/>
      <c r="C18" s="36"/>
      <c r="D18" s="36"/>
      <c r="E18" s="329"/>
      <c r="F18" s="35"/>
      <c r="G18" s="329"/>
      <c r="H18" s="35"/>
      <c r="I18" s="329"/>
      <c r="J18" s="34"/>
    </row>
    <row r="19" spans="2:10" ht="15" thickBot="1" x14ac:dyDescent="0.25">
      <c r="B19" s="308"/>
      <c r="C19" s="36" t="s">
        <v>324</v>
      </c>
      <c r="D19" s="36"/>
      <c r="E19" s="329"/>
      <c r="F19" s="35"/>
      <c r="G19" s="329"/>
      <c r="H19" s="35"/>
      <c r="I19" s="180">
        <f>ROUND(I17*0.2,0)</f>
        <v>34378</v>
      </c>
      <c r="J19" s="34"/>
    </row>
    <row r="20" spans="2:10" ht="15" thickTop="1" x14ac:dyDescent="0.2">
      <c r="B20" s="308"/>
      <c r="C20" s="35"/>
      <c r="E20" s="35"/>
      <c r="F20" s="35"/>
      <c r="G20" s="35"/>
      <c r="H20" s="35"/>
      <c r="I20" s="35"/>
      <c r="J20" s="34"/>
    </row>
    <row r="21" spans="2:10" ht="15" x14ac:dyDescent="0.2">
      <c r="B21" s="308"/>
      <c r="C21" s="428" t="s">
        <v>281</v>
      </c>
      <c r="D21" s="428"/>
      <c r="E21" s="428"/>
      <c r="F21" s="428"/>
      <c r="G21" s="428"/>
      <c r="H21" s="428"/>
      <c r="I21" s="428"/>
      <c r="J21" s="34"/>
    </row>
    <row r="22" spans="2:10" x14ac:dyDescent="0.2">
      <c r="B22" s="308"/>
      <c r="C22" s="35"/>
      <c r="E22" s="35"/>
      <c r="F22" s="35"/>
      <c r="G22" s="35"/>
      <c r="H22" s="35"/>
      <c r="I22" s="35"/>
      <c r="J22" s="34"/>
    </row>
    <row r="23" spans="2:10" ht="15" x14ac:dyDescent="0.2">
      <c r="B23" s="308"/>
      <c r="C23" s="428" t="s">
        <v>541</v>
      </c>
      <c r="D23" s="428"/>
      <c r="E23" s="428"/>
      <c r="F23" s="428"/>
      <c r="G23" s="428"/>
      <c r="H23" s="428"/>
      <c r="I23" s="428"/>
      <c r="J23" s="34"/>
    </row>
    <row r="24" spans="2:10" ht="15" x14ac:dyDescent="0.2">
      <c r="B24" s="308"/>
      <c r="C24" s="35"/>
      <c r="D24" s="40"/>
      <c r="E24" s="77"/>
      <c r="F24" s="40"/>
      <c r="G24" s="77"/>
      <c r="H24" s="40"/>
      <c r="I24" s="77" t="s">
        <v>107</v>
      </c>
      <c r="J24" s="34"/>
    </row>
    <row r="25" spans="2:10" ht="15" x14ac:dyDescent="0.2">
      <c r="B25" s="308"/>
      <c r="C25" s="42" t="s">
        <v>49</v>
      </c>
      <c r="D25" s="40"/>
      <c r="E25" s="304" t="s">
        <v>29</v>
      </c>
      <c r="F25" s="40"/>
      <c r="G25" s="304" t="s">
        <v>30</v>
      </c>
      <c r="H25" s="40"/>
      <c r="I25" s="304" t="s">
        <v>163</v>
      </c>
      <c r="J25" s="34"/>
    </row>
    <row r="26" spans="2:10" x14ac:dyDescent="0.2">
      <c r="B26" s="308"/>
      <c r="C26" s="37">
        <v>2025</v>
      </c>
      <c r="D26" s="40"/>
      <c r="E26" s="38">
        <f>'RD 1996'!C11</f>
        <v>11969.49</v>
      </c>
      <c r="F26" s="35">
        <f>SUM(I26,'RD 1996'!I39)</f>
        <v>313256.56000000006</v>
      </c>
      <c r="G26" s="38">
        <f>'RD 1996'!E11</f>
        <v>9227.51</v>
      </c>
      <c r="H26" s="35">
        <f>SUM(D26,F26)</f>
        <v>313256.56000000006</v>
      </c>
      <c r="I26" s="38">
        <f>SUM(E26,G26)</f>
        <v>21197</v>
      </c>
      <c r="J26" s="34"/>
    </row>
    <row r="27" spans="2:10" x14ac:dyDescent="0.2">
      <c r="B27" s="308"/>
      <c r="C27" s="37">
        <v>2026</v>
      </c>
      <c r="D27" s="39">
        <v>3500</v>
      </c>
      <c r="E27" s="35">
        <f>'RD 1996'!C12</f>
        <v>12508.11</v>
      </c>
      <c r="F27" s="35">
        <f>SUM(I27,'RD 1996'!I40)</f>
        <v>305202.24000000005</v>
      </c>
      <c r="G27" s="35">
        <f>'RD 1996'!E12</f>
        <v>8688.89</v>
      </c>
      <c r="H27" s="35">
        <f>SUM(D27,F27)</f>
        <v>308702.24000000005</v>
      </c>
      <c r="I27" s="35">
        <f t="shared" ref="I27:I30" si="2">SUM(E27,G27)</f>
        <v>21197</v>
      </c>
      <c r="J27" s="34"/>
    </row>
    <row r="28" spans="2:10" x14ac:dyDescent="0.2">
      <c r="B28" s="308"/>
      <c r="C28" s="37">
        <v>2027</v>
      </c>
      <c r="D28" s="39">
        <v>4000</v>
      </c>
      <c r="E28" s="35">
        <f>'RD 1996'!C13</f>
        <v>13070.98</v>
      </c>
      <c r="F28" s="35">
        <f>SUM(I28,'RD 1996'!I41)</f>
        <v>296785.48000000004</v>
      </c>
      <c r="G28" s="35">
        <f>'RD 1996'!E13</f>
        <v>8126.02</v>
      </c>
      <c r="H28" s="35">
        <f>SUM(D28,F28)</f>
        <v>300785.48000000004</v>
      </c>
      <c r="I28" s="35">
        <f t="shared" si="2"/>
        <v>21197</v>
      </c>
      <c r="J28" s="34"/>
    </row>
    <row r="29" spans="2:10" x14ac:dyDescent="0.2">
      <c r="B29" s="308"/>
      <c r="C29" s="37">
        <v>2028</v>
      </c>
      <c r="D29" s="39">
        <v>4000</v>
      </c>
      <c r="E29" s="35">
        <f>'RD 1996'!C14</f>
        <v>13659.17</v>
      </c>
      <c r="F29" s="35">
        <f>SUM(I29,'RD 1996'!I42)</f>
        <v>287989.96000000002</v>
      </c>
      <c r="G29" s="35">
        <f>'RD 1996'!E14</f>
        <v>7537.83</v>
      </c>
      <c r="H29" s="35">
        <f>SUM(D29,F29)</f>
        <v>291989.96000000002</v>
      </c>
      <c r="I29" s="35">
        <f t="shared" si="2"/>
        <v>21197</v>
      </c>
      <c r="J29" s="34"/>
    </row>
    <row r="30" spans="2:10" x14ac:dyDescent="0.2">
      <c r="B30" s="308"/>
      <c r="C30" s="37">
        <v>2029</v>
      </c>
      <c r="D30" s="39">
        <v>4000</v>
      </c>
      <c r="E30" s="41">
        <f>'RD 1996'!C15</f>
        <v>14273.83</v>
      </c>
      <c r="F30" s="35">
        <f>SUM(I30,'RD 1996'!I43)</f>
        <v>278798.64</v>
      </c>
      <c r="G30" s="41">
        <f>'RD 1996'!E15</f>
        <v>6923.17</v>
      </c>
      <c r="H30" s="35">
        <f>SUM(D30,F30)</f>
        <v>282798.64</v>
      </c>
      <c r="I30" s="41">
        <f t="shared" si="2"/>
        <v>21197</v>
      </c>
      <c r="J30" s="34"/>
    </row>
    <row r="31" spans="2:10" ht="15" thickBot="1" x14ac:dyDescent="0.25">
      <c r="B31" s="308"/>
      <c r="C31" s="36" t="s">
        <v>0</v>
      </c>
      <c r="D31" s="178">
        <f t="shared" ref="D31:H31" si="3">SUM(D26:D30)</f>
        <v>15500</v>
      </c>
      <c r="E31" s="306">
        <f t="shared" si="3"/>
        <v>65481.58</v>
      </c>
      <c r="F31" s="178">
        <f t="shared" si="3"/>
        <v>1482032.88</v>
      </c>
      <c r="G31" s="306">
        <f t="shared" si="3"/>
        <v>40503.42</v>
      </c>
      <c r="H31" s="178">
        <f t="shared" si="3"/>
        <v>1497532.88</v>
      </c>
      <c r="I31" s="306">
        <f>SUM(I26:I30)</f>
        <v>105985</v>
      </c>
      <c r="J31" s="34"/>
    </row>
    <row r="32" spans="2:10" ht="15.75" thickBot="1" x14ac:dyDescent="0.25">
      <c r="B32" s="308"/>
      <c r="C32" s="309" t="s">
        <v>276</v>
      </c>
      <c r="D32"/>
      <c r="E32" s="307">
        <f>ROUND(AVERAGE(E26:E30),0)</f>
        <v>13096</v>
      </c>
      <c r="F32"/>
      <c r="G32" s="307">
        <f>ROUND(AVERAGE(G26:G30),0)</f>
        <v>8101</v>
      </c>
      <c r="H32"/>
      <c r="I32" s="307">
        <f>ROUND(AVERAGE(I26:I30),0)</f>
        <v>21197</v>
      </c>
      <c r="J32" s="34"/>
    </row>
    <row r="33" spans="2:10" ht="15" thickTop="1" x14ac:dyDescent="0.2">
      <c r="B33" s="308"/>
      <c r="C33" s="35"/>
      <c r="E33" s="35"/>
      <c r="F33" s="35"/>
      <c r="G33" s="35"/>
      <c r="H33" s="35"/>
      <c r="I33" s="35"/>
      <c r="J33" s="34"/>
    </row>
    <row r="34" spans="2:10" x14ac:dyDescent="0.2">
      <c r="B34" s="308"/>
      <c r="C34" s="35"/>
      <c r="E34" s="35"/>
      <c r="F34" s="35"/>
      <c r="G34" s="35"/>
      <c r="H34" s="35"/>
      <c r="I34" s="35"/>
      <c r="J34" s="34"/>
    </row>
    <row r="35" spans="2:10" ht="15" x14ac:dyDescent="0.2">
      <c r="B35" s="308"/>
      <c r="C35" s="428" t="s">
        <v>542</v>
      </c>
      <c r="D35" s="428"/>
      <c r="E35" s="428"/>
      <c r="F35" s="428"/>
      <c r="G35" s="428"/>
      <c r="H35" s="428"/>
      <c r="I35" s="428"/>
      <c r="J35" s="34"/>
    </row>
    <row r="36" spans="2:10" ht="15" x14ac:dyDescent="0.2">
      <c r="B36" s="308"/>
      <c r="C36" s="35"/>
      <c r="D36" s="40"/>
      <c r="E36" s="77"/>
      <c r="F36" s="40"/>
      <c r="G36" s="77"/>
      <c r="H36" s="40"/>
      <c r="I36" s="77" t="s">
        <v>107</v>
      </c>
      <c r="J36" s="34"/>
    </row>
    <row r="37" spans="2:10" ht="15" x14ac:dyDescent="0.2">
      <c r="B37" s="308"/>
      <c r="C37" s="42" t="s">
        <v>49</v>
      </c>
      <c r="D37" s="40"/>
      <c r="E37" s="304" t="s">
        <v>29</v>
      </c>
      <c r="F37" s="40"/>
      <c r="G37" s="304" t="s">
        <v>30</v>
      </c>
      <c r="H37" s="40"/>
      <c r="I37" s="304" t="s">
        <v>163</v>
      </c>
      <c r="J37" s="34"/>
    </row>
    <row r="38" spans="2:10" x14ac:dyDescent="0.2">
      <c r="B38" s="308"/>
      <c r="C38" s="37">
        <v>2025</v>
      </c>
      <c r="D38" s="40"/>
      <c r="E38" s="38">
        <f>'RD 1999'!C11</f>
        <v>21218.37</v>
      </c>
      <c r="F38" s="35">
        <f>SUM(I38,'RD 1999'!K41)</f>
        <v>41035</v>
      </c>
      <c r="G38" s="38">
        <f>'RD 1999'!E11</f>
        <v>19816.63</v>
      </c>
      <c r="H38" s="35">
        <f>SUM(D38,F38)</f>
        <v>41035</v>
      </c>
      <c r="I38" s="38">
        <f>SUM(E38,G38)</f>
        <v>41035</v>
      </c>
      <c r="J38" s="34"/>
    </row>
    <row r="39" spans="2:10" x14ac:dyDescent="0.2">
      <c r="B39" s="308"/>
      <c r="C39" s="37">
        <v>2026</v>
      </c>
      <c r="D39" s="39">
        <v>3500</v>
      </c>
      <c r="E39" s="35">
        <f>'RD 1999'!C12</f>
        <v>22173.19</v>
      </c>
      <c r="F39" s="35">
        <f>SUM(I39,'RD 1999'!K42)</f>
        <v>41035</v>
      </c>
      <c r="G39" s="35">
        <f>'RD 1999'!E12</f>
        <v>18861.810000000001</v>
      </c>
      <c r="H39" s="35">
        <f>SUM(D39,F39)</f>
        <v>44535</v>
      </c>
      <c r="I39" s="35">
        <f t="shared" ref="I39:I42" si="4">SUM(E39,G39)</f>
        <v>41035</v>
      </c>
      <c r="J39" s="34"/>
    </row>
    <row r="40" spans="2:10" x14ac:dyDescent="0.2">
      <c r="B40" s="308"/>
      <c r="C40" s="37">
        <v>2027</v>
      </c>
      <c r="D40" s="39">
        <v>4000</v>
      </c>
      <c r="E40" s="35">
        <f>'RD 1999'!C13</f>
        <v>23170.99</v>
      </c>
      <c r="F40" s="35">
        <f>SUM(I40,'RD 1999'!K43)</f>
        <v>41035</v>
      </c>
      <c r="G40" s="35">
        <f>'RD 1999'!E13</f>
        <v>17864.009999999998</v>
      </c>
      <c r="H40" s="35">
        <f>SUM(D40,F40)</f>
        <v>45035</v>
      </c>
      <c r="I40" s="35">
        <f t="shared" si="4"/>
        <v>41035</v>
      </c>
      <c r="J40" s="34"/>
    </row>
    <row r="41" spans="2:10" x14ac:dyDescent="0.2">
      <c r="B41" s="308"/>
      <c r="C41" s="37">
        <v>2028</v>
      </c>
      <c r="D41" s="39">
        <v>4000</v>
      </c>
      <c r="E41" s="35">
        <f>'RD 1999'!C14</f>
        <v>24213.68</v>
      </c>
      <c r="F41" s="35">
        <f>SUM(I41,'RD 1999'!K44)</f>
        <v>41035</v>
      </c>
      <c r="G41" s="35">
        <f>'RD 1999'!E14</f>
        <v>16821.32</v>
      </c>
      <c r="H41" s="35">
        <f>SUM(D41,F41)</f>
        <v>45035</v>
      </c>
      <c r="I41" s="35">
        <f t="shared" si="4"/>
        <v>41035</v>
      </c>
      <c r="J41" s="34"/>
    </row>
    <row r="42" spans="2:10" x14ac:dyDescent="0.2">
      <c r="B42" s="308"/>
      <c r="C42" s="37">
        <v>2029</v>
      </c>
      <c r="D42" s="39">
        <v>4000</v>
      </c>
      <c r="E42" s="41">
        <f>'RD 1999'!C15</f>
        <v>25303.3</v>
      </c>
      <c r="F42" s="35">
        <f>SUM(I42,'RD 1999'!K45)</f>
        <v>41035</v>
      </c>
      <c r="G42" s="41">
        <f>'RD 1999'!E15</f>
        <v>15731.7</v>
      </c>
      <c r="H42" s="35">
        <f>SUM(D42,F42)</f>
        <v>45035</v>
      </c>
      <c r="I42" s="41">
        <f t="shared" si="4"/>
        <v>41035</v>
      </c>
      <c r="J42" s="34"/>
    </row>
    <row r="43" spans="2:10" ht="15" thickBot="1" x14ac:dyDescent="0.25">
      <c r="B43" s="308"/>
      <c r="C43" s="36" t="s">
        <v>0</v>
      </c>
      <c r="D43" s="178">
        <f t="shared" ref="D43:H43" si="5">SUM(D38:D42)</f>
        <v>15500</v>
      </c>
      <c r="E43" s="306">
        <f t="shared" si="5"/>
        <v>116079.53000000001</v>
      </c>
      <c r="F43" s="178">
        <f t="shared" si="5"/>
        <v>205175</v>
      </c>
      <c r="G43" s="306">
        <f t="shared" si="5"/>
        <v>89095.469999999987</v>
      </c>
      <c r="H43" s="178">
        <f t="shared" si="5"/>
        <v>220675</v>
      </c>
      <c r="I43" s="306">
        <f>SUM(I38:I42)</f>
        <v>205175</v>
      </c>
      <c r="J43" s="34"/>
    </row>
    <row r="44" spans="2:10" ht="15.75" thickBot="1" x14ac:dyDescent="0.25">
      <c r="B44" s="308"/>
      <c r="C44" s="309" t="s">
        <v>276</v>
      </c>
      <c r="D44"/>
      <c r="E44" s="307">
        <f>ROUND(AVERAGE(E38:E42),0)</f>
        <v>23216</v>
      </c>
      <c r="F44"/>
      <c r="G44" s="307">
        <f>ROUND(AVERAGE(G38:G42),0)</f>
        <v>17819</v>
      </c>
      <c r="H44"/>
      <c r="I44" s="307">
        <f>ROUND(AVERAGE(I38:I42),0)</f>
        <v>41035</v>
      </c>
      <c r="J44" s="34"/>
    </row>
    <row r="45" spans="2:10" ht="15" thickTop="1" x14ac:dyDescent="0.2">
      <c r="B45" s="308"/>
      <c r="C45" s="35"/>
      <c r="E45" s="35"/>
      <c r="F45" s="35"/>
      <c r="G45" s="35"/>
      <c r="H45" s="35"/>
      <c r="I45" s="35"/>
      <c r="J45" s="34"/>
    </row>
    <row r="46" spans="2:10" x14ac:dyDescent="0.2">
      <c r="B46" s="308"/>
      <c r="C46" s="35"/>
      <c r="E46" s="35"/>
      <c r="F46" s="35"/>
      <c r="G46" s="35"/>
      <c r="H46" s="35"/>
      <c r="I46" s="35"/>
      <c r="J46" s="34"/>
    </row>
    <row r="47" spans="2:10" ht="15" x14ac:dyDescent="0.2">
      <c r="B47" s="308"/>
      <c r="C47" s="428" t="s">
        <v>543</v>
      </c>
      <c r="D47" s="428"/>
      <c r="E47" s="428"/>
      <c r="F47" s="428"/>
      <c r="G47" s="428"/>
      <c r="H47" s="428"/>
      <c r="I47" s="428"/>
      <c r="J47" s="34"/>
    </row>
    <row r="48" spans="2:10" ht="15" x14ac:dyDescent="0.2">
      <c r="B48" s="308"/>
      <c r="C48" s="35"/>
      <c r="D48" s="40"/>
      <c r="E48" s="77"/>
      <c r="F48" s="40"/>
      <c r="G48" s="77"/>
      <c r="H48" s="40"/>
      <c r="I48" s="77" t="s">
        <v>107</v>
      </c>
      <c r="J48" s="34"/>
    </row>
    <row r="49" spans="2:10" ht="15" x14ac:dyDescent="0.2">
      <c r="B49" s="308"/>
      <c r="C49" s="42" t="s">
        <v>49</v>
      </c>
      <c r="D49" s="40"/>
      <c r="E49" s="304" t="s">
        <v>29</v>
      </c>
      <c r="F49" s="40"/>
      <c r="G49" s="304" t="s">
        <v>30</v>
      </c>
      <c r="H49" s="40"/>
      <c r="I49" s="304" t="s">
        <v>163</v>
      </c>
      <c r="J49" s="34"/>
    </row>
    <row r="50" spans="2:10" ht="15" x14ac:dyDescent="0.2">
      <c r="B50" s="308"/>
      <c r="C50" s="37">
        <v>2025</v>
      </c>
      <c r="D50"/>
      <c r="E50" s="38">
        <f>'RD 2001'!C11</f>
        <v>15349.12</v>
      </c>
      <c r="F50"/>
      <c r="G50" s="38">
        <f>'RD 2001'!E11</f>
        <v>11083.88</v>
      </c>
      <c r="H50"/>
      <c r="I50" s="38">
        <f>SUM(E50,G50)</f>
        <v>26433</v>
      </c>
      <c r="J50" s="34"/>
    </row>
    <row r="51" spans="2:10" ht="15" x14ac:dyDescent="0.2">
      <c r="B51" s="308"/>
      <c r="C51" s="37">
        <v>2026</v>
      </c>
      <c r="D51"/>
      <c r="E51" s="39">
        <f>'RD 2001'!C12</f>
        <v>15847.97</v>
      </c>
      <c r="F51"/>
      <c r="G51" s="39">
        <f>'RD 2001'!E12</f>
        <v>10585.03</v>
      </c>
      <c r="H51"/>
      <c r="I51" s="35">
        <f t="shared" ref="I51:I54" si="6">SUM(E51,G51)</f>
        <v>26433</v>
      </c>
      <c r="J51" s="34"/>
    </row>
    <row r="52" spans="2:10" ht="15" x14ac:dyDescent="0.2">
      <c r="B52" s="308"/>
      <c r="C52" s="37">
        <v>2027</v>
      </c>
      <c r="D52"/>
      <c r="E52" s="39">
        <f>'RD 2001'!C13</f>
        <v>16363.03</v>
      </c>
      <c r="F52"/>
      <c r="G52" s="39">
        <f>'RD 2001'!E13</f>
        <v>10069.969999999999</v>
      </c>
      <c r="H52"/>
      <c r="I52" s="35">
        <f t="shared" si="6"/>
        <v>26433</v>
      </c>
      <c r="J52" s="34"/>
    </row>
    <row r="53" spans="2:10" ht="15" x14ac:dyDescent="0.2">
      <c r="B53" s="308"/>
      <c r="C53" s="37">
        <v>2028</v>
      </c>
      <c r="D53"/>
      <c r="E53" s="39">
        <f>'RD 2001'!C14</f>
        <v>16894.830000000002</v>
      </c>
      <c r="F53"/>
      <c r="G53" s="39">
        <f>'RD 2001'!E14</f>
        <v>9538.17</v>
      </c>
      <c r="H53"/>
      <c r="I53" s="35">
        <f t="shared" si="6"/>
        <v>26433</v>
      </c>
      <c r="J53" s="34"/>
    </row>
    <row r="54" spans="2:10" ht="15" x14ac:dyDescent="0.2">
      <c r="B54" s="308"/>
      <c r="C54" s="37">
        <v>2029</v>
      </c>
      <c r="D54"/>
      <c r="E54" s="39">
        <f>'RD 2001'!C15</f>
        <v>17443.91</v>
      </c>
      <c r="F54"/>
      <c r="G54" s="39">
        <f>'RD 2001'!E15</f>
        <v>8989.09</v>
      </c>
      <c r="H54"/>
      <c r="I54" s="41">
        <f t="shared" si="6"/>
        <v>26433</v>
      </c>
      <c r="J54" s="34"/>
    </row>
    <row r="55" spans="2:10" ht="15" thickBot="1" x14ac:dyDescent="0.25">
      <c r="B55" s="308"/>
      <c r="C55" s="36" t="s">
        <v>0</v>
      </c>
      <c r="D55" s="178">
        <f t="shared" ref="D55:I55" si="7">SUM(D51:D54)</f>
        <v>0</v>
      </c>
      <c r="E55" s="306">
        <f t="shared" si="7"/>
        <v>66549.740000000005</v>
      </c>
      <c r="F55" s="178">
        <f t="shared" si="7"/>
        <v>0</v>
      </c>
      <c r="G55" s="306">
        <f t="shared" si="7"/>
        <v>39182.259999999995</v>
      </c>
      <c r="H55" s="178">
        <f t="shared" si="7"/>
        <v>0</v>
      </c>
      <c r="I55" s="306">
        <f t="shared" si="7"/>
        <v>105732</v>
      </c>
      <c r="J55" s="34"/>
    </row>
    <row r="56" spans="2:10" ht="15.75" thickBot="1" x14ac:dyDescent="0.25">
      <c r="B56" s="308"/>
      <c r="C56" s="309" t="s">
        <v>276</v>
      </c>
      <c r="D56"/>
      <c r="E56" s="307">
        <f>ROUND(AVERAGE(E51:E54),0)</f>
        <v>16637</v>
      </c>
      <c r="F56"/>
      <c r="G56" s="307">
        <f>ROUND(AVERAGE(G51:G54),0)</f>
        <v>9796</v>
      </c>
      <c r="H56"/>
      <c r="I56" s="307">
        <f>ROUND(AVERAGE(I51:I54),0)</f>
        <v>26433</v>
      </c>
      <c r="J56" s="34"/>
    </row>
    <row r="57" spans="2:10" ht="15" thickTop="1" x14ac:dyDescent="0.2">
      <c r="B57" s="308"/>
      <c r="C57" s="35"/>
      <c r="E57" s="35"/>
      <c r="F57" s="35"/>
      <c r="G57" s="35"/>
      <c r="H57" s="35"/>
      <c r="I57" s="35"/>
      <c r="J57" s="34"/>
    </row>
    <row r="58" spans="2:10" x14ac:dyDescent="0.2">
      <c r="B58" s="308"/>
      <c r="C58" s="35"/>
      <c r="E58" s="35"/>
      <c r="F58" s="35"/>
      <c r="G58" s="35"/>
      <c r="H58" s="35"/>
      <c r="I58" s="35"/>
      <c r="J58" s="34"/>
    </row>
    <row r="59" spans="2:10" ht="15" x14ac:dyDescent="0.2">
      <c r="B59" s="308"/>
      <c r="C59" s="428" t="s">
        <v>544</v>
      </c>
      <c r="D59" s="428"/>
      <c r="E59" s="428"/>
      <c r="F59" s="428"/>
      <c r="G59" s="428"/>
      <c r="H59" s="428"/>
      <c r="I59" s="428"/>
      <c r="J59" s="34"/>
    </row>
    <row r="60" spans="2:10" ht="15" x14ac:dyDescent="0.2">
      <c r="B60" s="308"/>
      <c r="C60" s="35"/>
      <c r="D60" s="40"/>
      <c r="E60" s="77"/>
      <c r="F60" s="40"/>
      <c r="G60" s="77"/>
      <c r="H60" s="40"/>
      <c r="I60" s="77" t="s">
        <v>107</v>
      </c>
      <c r="J60" s="34"/>
    </row>
    <row r="61" spans="2:10" ht="15" x14ac:dyDescent="0.2">
      <c r="B61" s="308"/>
      <c r="C61" s="42" t="s">
        <v>49</v>
      </c>
      <c r="D61" s="40"/>
      <c r="E61" s="304" t="s">
        <v>29</v>
      </c>
      <c r="F61" s="40"/>
      <c r="G61" s="304" t="s">
        <v>30</v>
      </c>
      <c r="H61" s="40"/>
      <c r="I61" s="304" t="s">
        <v>163</v>
      </c>
      <c r="J61" s="34"/>
    </row>
    <row r="62" spans="2:10" ht="15" x14ac:dyDescent="0.2">
      <c r="B62" s="308"/>
      <c r="C62" s="37">
        <v>2025</v>
      </c>
      <c r="D62"/>
      <c r="E62" s="38">
        <f>'RD 2004'!C11</f>
        <v>9439.4500000000007</v>
      </c>
      <c r="F62"/>
      <c r="G62" s="38">
        <f>'RD 2004'!E11</f>
        <v>13311.55</v>
      </c>
      <c r="H62"/>
      <c r="I62" s="38">
        <f>SUM(E62,G62)</f>
        <v>22751</v>
      </c>
      <c r="J62" s="34"/>
    </row>
    <row r="63" spans="2:10" ht="15" x14ac:dyDescent="0.2">
      <c r="B63" s="308"/>
      <c r="C63" s="37">
        <v>2026</v>
      </c>
      <c r="D63"/>
      <c r="E63" s="39">
        <f>'RD 2004'!C12</f>
        <v>9864.23</v>
      </c>
      <c r="F63"/>
      <c r="G63" s="39">
        <f>'RD 2004'!E12</f>
        <v>12886.77</v>
      </c>
      <c r="H63"/>
      <c r="I63" s="35">
        <f t="shared" ref="I63:I66" si="8">SUM(E63,G63)</f>
        <v>22751</v>
      </c>
      <c r="J63" s="34"/>
    </row>
    <row r="64" spans="2:10" ht="15" x14ac:dyDescent="0.2">
      <c r="B64" s="308"/>
      <c r="C64" s="37">
        <v>2027</v>
      </c>
      <c r="D64"/>
      <c r="E64" s="39">
        <f>'RD 2004'!C13</f>
        <v>10308.120000000001</v>
      </c>
      <c r="F64"/>
      <c r="G64" s="39">
        <f>'RD 2004'!E13</f>
        <v>12442.88</v>
      </c>
      <c r="H64"/>
      <c r="I64" s="35">
        <f t="shared" si="8"/>
        <v>22751</v>
      </c>
      <c r="J64" s="34"/>
    </row>
    <row r="65" spans="2:10" ht="15" x14ac:dyDescent="0.2">
      <c r="B65" s="308"/>
      <c r="C65" s="37">
        <v>2028</v>
      </c>
      <c r="D65"/>
      <c r="E65" s="39">
        <f>'RD 2004'!C14</f>
        <v>10771.98</v>
      </c>
      <c r="F65"/>
      <c r="G65" s="39">
        <f>'RD 2004'!E14</f>
        <v>11979.02</v>
      </c>
      <c r="H65"/>
      <c r="I65" s="35">
        <f t="shared" si="8"/>
        <v>22751</v>
      </c>
      <c r="J65" s="34"/>
    </row>
    <row r="66" spans="2:10" ht="15" x14ac:dyDescent="0.2">
      <c r="B66" s="308"/>
      <c r="C66" s="37">
        <v>2029</v>
      </c>
      <c r="D66"/>
      <c r="E66" s="39">
        <f>'RD 2004'!C15</f>
        <v>11256.72</v>
      </c>
      <c r="F66"/>
      <c r="G66" s="39">
        <f>'RD 2004'!E15</f>
        <v>11494.28</v>
      </c>
      <c r="H66"/>
      <c r="I66" s="41">
        <f t="shared" si="8"/>
        <v>22751</v>
      </c>
      <c r="J66" s="34"/>
    </row>
    <row r="67" spans="2:10" ht="15" thickBot="1" x14ac:dyDescent="0.25">
      <c r="B67" s="308"/>
      <c r="C67" s="36" t="s">
        <v>0</v>
      </c>
      <c r="D67" s="178">
        <f t="shared" ref="D67:I67" si="9">SUM(D63:D66)</f>
        <v>0</v>
      </c>
      <c r="E67" s="306">
        <f t="shared" si="9"/>
        <v>42201.049999999996</v>
      </c>
      <c r="F67" s="178">
        <f t="shared" si="9"/>
        <v>0</v>
      </c>
      <c r="G67" s="306">
        <f t="shared" si="9"/>
        <v>48802.95</v>
      </c>
      <c r="H67" s="178">
        <f t="shared" si="9"/>
        <v>0</v>
      </c>
      <c r="I67" s="306">
        <f t="shared" si="9"/>
        <v>91004</v>
      </c>
      <c r="J67" s="34"/>
    </row>
    <row r="68" spans="2:10" ht="15.75" thickBot="1" x14ac:dyDescent="0.25">
      <c r="B68" s="308"/>
      <c r="C68" s="309" t="s">
        <v>276</v>
      </c>
      <c r="D68"/>
      <c r="E68" s="307">
        <f>ROUND(AVERAGE(E63:E66),0)</f>
        <v>10550</v>
      </c>
      <c r="F68"/>
      <c r="G68" s="307">
        <f>ROUND(AVERAGE(G63:G66),0)</f>
        <v>12201</v>
      </c>
      <c r="H68"/>
      <c r="I68" s="307">
        <f>ROUND(AVERAGE(I63:I66),0)</f>
        <v>22751</v>
      </c>
      <c r="J68" s="34"/>
    </row>
    <row r="69" spans="2:10" ht="15" thickTop="1" x14ac:dyDescent="0.2">
      <c r="B69" s="308"/>
      <c r="C69" s="35"/>
      <c r="E69" s="35"/>
      <c r="F69" s="35"/>
      <c r="G69" s="35"/>
      <c r="H69" s="35"/>
      <c r="I69" s="35"/>
      <c r="J69" s="34"/>
    </row>
    <row r="70" spans="2:10" x14ac:dyDescent="0.2">
      <c r="B70" s="308"/>
      <c r="C70" s="35"/>
      <c r="E70" s="35"/>
      <c r="F70" s="35"/>
      <c r="G70" s="35"/>
      <c r="H70" s="35"/>
      <c r="I70" s="35"/>
      <c r="J70" s="34"/>
    </row>
    <row r="71" spans="2:10" ht="15" x14ac:dyDescent="0.2">
      <c r="B71" s="308"/>
      <c r="C71" s="428" t="s">
        <v>545</v>
      </c>
      <c r="D71" s="428"/>
      <c r="E71" s="428"/>
      <c r="F71" s="428"/>
      <c r="G71" s="428"/>
      <c r="H71" s="428"/>
      <c r="I71" s="428"/>
      <c r="J71" s="34"/>
    </row>
    <row r="72" spans="2:10" ht="15" x14ac:dyDescent="0.2">
      <c r="B72" s="308"/>
      <c r="C72" s="35"/>
      <c r="D72" s="40"/>
      <c r="E72" s="77"/>
      <c r="F72" s="40"/>
      <c r="G72" s="77"/>
      <c r="H72" s="40"/>
      <c r="I72" s="77" t="s">
        <v>107</v>
      </c>
      <c r="J72" s="34"/>
    </row>
    <row r="73" spans="2:10" ht="15" x14ac:dyDescent="0.2">
      <c r="B73" s="308"/>
      <c r="C73" s="42" t="s">
        <v>49</v>
      </c>
      <c r="D73" s="40"/>
      <c r="E73" s="304" t="s">
        <v>29</v>
      </c>
      <c r="F73" s="40"/>
      <c r="G73" s="304" t="s">
        <v>30</v>
      </c>
      <c r="H73" s="40"/>
      <c r="I73" s="304" t="s">
        <v>163</v>
      </c>
      <c r="J73" s="34"/>
    </row>
    <row r="74" spans="2:10" ht="15" x14ac:dyDescent="0.2">
      <c r="B74" s="308"/>
      <c r="C74" s="37">
        <v>2025</v>
      </c>
      <c r="D74"/>
      <c r="E74" s="38">
        <f>'RD 2006'!C11</f>
        <v>2602.88</v>
      </c>
      <c r="F74"/>
      <c r="G74" s="38">
        <f>'RD 2006'!E11</f>
        <v>4070.12</v>
      </c>
      <c r="H74"/>
      <c r="I74" s="38">
        <f>SUM(E74,G74)</f>
        <v>6673</v>
      </c>
      <c r="J74" s="34"/>
    </row>
    <row r="75" spans="2:10" ht="15" x14ac:dyDescent="0.2">
      <c r="B75" s="308"/>
      <c r="C75" s="37">
        <v>2026</v>
      </c>
      <c r="D75"/>
      <c r="E75" s="39">
        <f>'RD 2006'!C12</f>
        <v>2716.75</v>
      </c>
      <c r="F75"/>
      <c r="G75" s="39">
        <f>'RD 2006'!E12</f>
        <v>3956.25</v>
      </c>
      <c r="H75"/>
      <c r="I75" s="35">
        <f t="shared" ref="I75:I78" si="10">SUM(E75,G75)</f>
        <v>6673</v>
      </c>
      <c r="J75" s="34"/>
    </row>
    <row r="76" spans="2:10" ht="15" x14ac:dyDescent="0.2">
      <c r="B76" s="308"/>
      <c r="C76" s="37">
        <v>2027</v>
      </c>
      <c r="D76"/>
      <c r="E76" s="39">
        <f>'RD 2006'!C13</f>
        <v>2835.61</v>
      </c>
      <c r="F76"/>
      <c r="G76" s="39">
        <f>'RD 2006'!E13</f>
        <v>3837.39</v>
      </c>
      <c r="H76"/>
      <c r="I76" s="35">
        <f t="shared" si="10"/>
        <v>6673</v>
      </c>
      <c r="J76" s="34"/>
    </row>
    <row r="77" spans="2:10" ht="15" x14ac:dyDescent="0.2">
      <c r="B77" s="308"/>
      <c r="C77" s="37">
        <v>2028</v>
      </c>
      <c r="D77"/>
      <c r="E77" s="39">
        <f>'RD 2006'!C14</f>
        <v>2959.67</v>
      </c>
      <c r="F77"/>
      <c r="G77" s="39">
        <f>'RD 2006'!E14</f>
        <v>3713.33</v>
      </c>
      <c r="H77"/>
      <c r="I77" s="35">
        <f t="shared" si="10"/>
        <v>6673</v>
      </c>
      <c r="J77" s="34"/>
    </row>
    <row r="78" spans="2:10" ht="15" x14ac:dyDescent="0.2">
      <c r="B78" s="308"/>
      <c r="C78" s="37">
        <v>2029</v>
      </c>
      <c r="D78"/>
      <c r="E78" s="39">
        <f>'RD 2006'!C15</f>
        <v>3089.15</v>
      </c>
      <c r="F78"/>
      <c r="G78" s="39">
        <f>'RD 2006'!E15</f>
        <v>3583.85</v>
      </c>
      <c r="H78"/>
      <c r="I78" s="41">
        <f t="shared" si="10"/>
        <v>6673</v>
      </c>
      <c r="J78" s="34"/>
    </row>
    <row r="79" spans="2:10" ht="15" thickBot="1" x14ac:dyDescent="0.25">
      <c r="B79" s="308"/>
      <c r="C79" s="36" t="s">
        <v>0</v>
      </c>
      <c r="D79" s="178">
        <f t="shared" ref="D79:I79" si="11">SUM(D75:D78)</f>
        <v>0</v>
      </c>
      <c r="E79" s="306">
        <f t="shared" si="11"/>
        <v>11601.18</v>
      </c>
      <c r="F79" s="178">
        <f t="shared" si="11"/>
        <v>0</v>
      </c>
      <c r="G79" s="306">
        <f t="shared" si="11"/>
        <v>15090.82</v>
      </c>
      <c r="H79" s="178">
        <f t="shared" si="11"/>
        <v>0</v>
      </c>
      <c r="I79" s="306">
        <f t="shared" si="11"/>
        <v>26692</v>
      </c>
      <c r="J79" s="34"/>
    </row>
    <row r="80" spans="2:10" ht="15.75" thickBot="1" x14ac:dyDescent="0.25">
      <c r="B80" s="308"/>
      <c r="C80" s="309" t="s">
        <v>276</v>
      </c>
      <c r="D80"/>
      <c r="E80" s="307">
        <f>ROUND(AVERAGE(E75:E78),0)</f>
        <v>2900</v>
      </c>
      <c r="F80"/>
      <c r="G80" s="307">
        <f>ROUND(AVERAGE(G75:G78),0)</f>
        <v>3773</v>
      </c>
      <c r="H80"/>
      <c r="I80" s="307">
        <f>ROUND(AVERAGE(I75:I78),0)</f>
        <v>6673</v>
      </c>
      <c r="J80" s="34"/>
    </row>
    <row r="81" spans="2:10" ht="15" thickTop="1" x14ac:dyDescent="0.2">
      <c r="B81" s="308"/>
      <c r="C81" s="35"/>
      <c r="E81" s="35"/>
      <c r="F81" s="35"/>
      <c r="G81" s="35"/>
      <c r="H81" s="35"/>
      <c r="I81" s="35"/>
      <c r="J81" s="34"/>
    </row>
    <row r="82" spans="2:10" x14ac:dyDescent="0.2">
      <c r="B82" s="308"/>
      <c r="C82" s="35"/>
      <c r="E82" s="35"/>
      <c r="F82" s="35"/>
      <c r="G82" s="35"/>
      <c r="H82" s="35"/>
      <c r="I82" s="35"/>
      <c r="J82" s="34"/>
    </row>
    <row r="83" spans="2:10" ht="15" x14ac:dyDescent="0.2">
      <c r="B83" s="308"/>
      <c r="C83" s="428" t="s">
        <v>546</v>
      </c>
      <c r="D83" s="428"/>
      <c r="E83" s="428"/>
      <c r="F83" s="428"/>
      <c r="G83" s="428"/>
      <c r="H83" s="428"/>
      <c r="I83" s="428"/>
      <c r="J83" s="34"/>
    </row>
    <row r="84" spans="2:10" ht="15" x14ac:dyDescent="0.2">
      <c r="B84" s="308"/>
      <c r="C84" s="35"/>
      <c r="D84" s="40"/>
      <c r="E84" s="77"/>
      <c r="F84" s="40"/>
      <c r="G84" s="77"/>
      <c r="H84" s="40"/>
      <c r="I84" s="77" t="s">
        <v>107</v>
      </c>
      <c r="J84" s="34"/>
    </row>
    <row r="85" spans="2:10" ht="15" x14ac:dyDescent="0.2">
      <c r="B85" s="308"/>
      <c r="C85" s="42" t="s">
        <v>49</v>
      </c>
      <c r="D85" s="40"/>
      <c r="E85" s="304" t="s">
        <v>29</v>
      </c>
      <c r="F85" s="40"/>
      <c r="G85" s="304" t="s">
        <v>30</v>
      </c>
      <c r="H85" s="40"/>
      <c r="I85" s="304" t="s">
        <v>163</v>
      </c>
      <c r="J85" s="34"/>
    </row>
    <row r="86" spans="2:10" ht="15" x14ac:dyDescent="0.2">
      <c r="B86" s="308"/>
      <c r="C86" s="37">
        <v>2025</v>
      </c>
      <c r="D86"/>
      <c r="E86" s="38">
        <f>'RD 2010'!C11</f>
        <v>10175.540000000001</v>
      </c>
      <c r="F86"/>
      <c r="G86" s="38">
        <f>'RD 2010'!E11</f>
        <v>12776.46</v>
      </c>
      <c r="H86"/>
      <c r="I86" s="38">
        <f>SUM(E86,G86)</f>
        <v>22952</v>
      </c>
      <c r="J86" s="34"/>
    </row>
    <row r="87" spans="2:10" ht="15" x14ac:dyDescent="0.2">
      <c r="B87" s="308"/>
      <c r="C87" s="37">
        <v>2026</v>
      </c>
      <c r="D87"/>
      <c r="E87" s="39">
        <f>'RD 2010'!C12</f>
        <v>10455.370000000001</v>
      </c>
      <c r="F87"/>
      <c r="G87" s="39">
        <f>'RD 2010'!E12</f>
        <v>12496.63</v>
      </c>
      <c r="H87"/>
      <c r="I87" s="35">
        <f t="shared" ref="I87:I90" si="12">SUM(E87,G87)</f>
        <v>22952</v>
      </c>
      <c r="J87" s="34"/>
    </row>
    <row r="88" spans="2:10" ht="15" x14ac:dyDescent="0.2">
      <c r="B88" s="308"/>
      <c r="C88" s="37">
        <v>2027</v>
      </c>
      <c r="D88"/>
      <c r="E88" s="39">
        <f>'RD 2010'!C13</f>
        <v>10742.89</v>
      </c>
      <c r="F88"/>
      <c r="G88" s="39">
        <f>'RD 2010'!E13</f>
        <v>12209.11</v>
      </c>
      <c r="H88"/>
      <c r="I88" s="35">
        <f t="shared" si="12"/>
        <v>22952</v>
      </c>
      <c r="J88" s="34"/>
    </row>
    <row r="89" spans="2:10" ht="15" x14ac:dyDescent="0.2">
      <c r="B89" s="308"/>
      <c r="C89" s="37">
        <v>2028</v>
      </c>
      <c r="D89"/>
      <c r="E89" s="39">
        <f>'RD 2010'!C14</f>
        <v>11038.32</v>
      </c>
      <c r="F89"/>
      <c r="G89" s="39">
        <f>'RD 2010'!E14</f>
        <v>11913.68</v>
      </c>
      <c r="H89"/>
      <c r="I89" s="35">
        <f t="shared" si="12"/>
        <v>22952</v>
      </c>
      <c r="J89" s="34"/>
    </row>
    <row r="90" spans="2:10" ht="15" x14ac:dyDescent="0.2">
      <c r="B90" s="308"/>
      <c r="C90" s="37">
        <v>2029</v>
      </c>
      <c r="D90"/>
      <c r="E90" s="39">
        <f>'RD 2010'!C15</f>
        <v>11341.87</v>
      </c>
      <c r="F90"/>
      <c r="G90" s="39">
        <f>'RD 2010'!E15</f>
        <v>11610.13</v>
      </c>
      <c r="H90"/>
      <c r="I90" s="41">
        <f t="shared" si="12"/>
        <v>22952</v>
      </c>
      <c r="J90" s="34"/>
    </row>
    <row r="91" spans="2:10" ht="15" thickBot="1" x14ac:dyDescent="0.25">
      <c r="B91" s="308"/>
      <c r="C91" s="36" t="s">
        <v>0</v>
      </c>
      <c r="D91" s="178">
        <f t="shared" ref="D91:I91" si="13">SUM(D87:D90)</f>
        <v>0</v>
      </c>
      <c r="E91" s="306">
        <f t="shared" si="13"/>
        <v>43578.450000000004</v>
      </c>
      <c r="F91" s="178">
        <f t="shared" si="13"/>
        <v>0</v>
      </c>
      <c r="G91" s="306">
        <f t="shared" si="13"/>
        <v>48229.549999999996</v>
      </c>
      <c r="H91" s="178">
        <f t="shared" si="13"/>
        <v>0</v>
      </c>
      <c r="I91" s="306">
        <f t="shared" si="13"/>
        <v>91808</v>
      </c>
      <c r="J91" s="34"/>
    </row>
    <row r="92" spans="2:10" ht="15.75" thickBot="1" x14ac:dyDescent="0.25">
      <c r="B92" s="308"/>
      <c r="C92" s="309" t="s">
        <v>276</v>
      </c>
      <c r="D92"/>
      <c r="E92" s="307">
        <f>ROUND(AVERAGE(E87:E90),0)</f>
        <v>10895</v>
      </c>
      <c r="F92"/>
      <c r="G92" s="307">
        <f>ROUND(AVERAGE(G87:G90),0)</f>
        <v>12057</v>
      </c>
      <c r="H92"/>
      <c r="I92" s="307">
        <f>ROUND(AVERAGE(I87:I90),0)</f>
        <v>22952</v>
      </c>
      <c r="J92" s="34"/>
    </row>
    <row r="93" spans="2:10" ht="15" thickTop="1" x14ac:dyDescent="0.2">
      <c r="B93" s="308"/>
      <c r="C93" s="35"/>
      <c r="E93" s="35"/>
      <c r="F93" s="35"/>
      <c r="G93" s="35"/>
      <c r="H93" s="35"/>
      <c r="I93" s="35"/>
      <c r="J93" s="34"/>
    </row>
    <row r="94" spans="2:10" x14ac:dyDescent="0.2">
      <c r="B94" s="308"/>
      <c r="C94" s="35"/>
      <c r="E94" s="35"/>
      <c r="F94" s="35"/>
      <c r="G94" s="35"/>
      <c r="H94" s="35"/>
      <c r="I94" s="35"/>
      <c r="J94" s="34"/>
    </row>
    <row r="95" spans="2:10" ht="15" x14ac:dyDescent="0.2">
      <c r="B95" s="308"/>
      <c r="C95" s="428" t="s">
        <v>547</v>
      </c>
      <c r="D95" s="428"/>
      <c r="E95" s="428"/>
      <c r="F95" s="428"/>
      <c r="G95" s="428"/>
      <c r="H95" s="428"/>
      <c r="I95" s="428"/>
      <c r="J95" s="34"/>
    </row>
    <row r="96" spans="2:10" ht="15" x14ac:dyDescent="0.2">
      <c r="B96" s="308"/>
      <c r="C96" s="35"/>
      <c r="D96" s="40"/>
      <c r="E96" s="77"/>
      <c r="F96" s="40"/>
      <c r="G96" s="77"/>
      <c r="H96" s="40"/>
      <c r="I96" s="77" t="s">
        <v>107</v>
      </c>
      <c r="J96" s="34"/>
    </row>
    <row r="97" spans="2:10" ht="15" x14ac:dyDescent="0.2">
      <c r="B97" s="308"/>
      <c r="C97" s="42" t="s">
        <v>49</v>
      </c>
      <c r="D97" s="40"/>
      <c r="E97" s="304" t="s">
        <v>29</v>
      </c>
      <c r="F97" s="40"/>
      <c r="G97" s="304" t="s">
        <v>30</v>
      </c>
      <c r="H97" s="40"/>
      <c r="I97" s="304" t="s">
        <v>163</v>
      </c>
      <c r="J97" s="34"/>
    </row>
    <row r="98" spans="2:10" ht="15" x14ac:dyDescent="0.2">
      <c r="B98" s="308"/>
      <c r="C98" s="37">
        <v>2025</v>
      </c>
      <c r="D98"/>
      <c r="E98" s="38">
        <f>'RD 2014'!C11</f>
        <v>2602.88</v>
      </c>
      <c r="F98" s="35"/>
      <c r="G98" s="38">
        <f>'RD 2014'!E11</f>
        <v>4070.12</v>
      </c>
      <c r="H98" s="35"/>
      <c r="I98" s="38">
        <f>SUM(E98,G98)</f>
        <v>6673</v>
      </c>
      <c r="J98" s="34"/>
    </row>
    <row r="99" spans="2:10" ht="15" x14ac:dyDescent="0.2">
      <c r="B99" s="308"/>
      <c r="C99" s="37">
        <v>2026</v>
      </c>
      <c r="D99"/>
      <c r="E99" s="35">
        <f>'RD 2014'!C12</f>
        <v>2716.75</v>
      </c>
      <c r="F99" s="35"/>
      <c r="G99" s="35">
        <f>'RD 2014'!E12</f>
        <v>3956.25</v>
      </c>
      <c r="H99" s="35"/>
      <c r="I99" s="35">
        <f t="shared" ref="I99:I102" si="14">SUM(E99,G99)</f>
        <v>6673</v>
      </c>
      <c r="J99" s="34"/>
    </row>
    <row r="100" spans="2:10" ht="15" x14ac:dyDescent="0.2">
      <c r="B100" s="308"/>
      <c r="C100" s="37">
        <v>2027</v>
      </c>
      <c r="D100"/>
      <c r="E100" s="35">
        <f>'RD 2014'!C13</f>
        <v>2835.61</v>
      </c>
      <c r="F100" s="35"/>
      <c r="G100" s="35">
        <f>'RD 2014'!E13</f>
        <v>3837.39</v>
      </c>
      <c r="H100" s="35"/>
      <c r="I100" s="35">
        <f t="shared" si="14"/>
        <v>6673</v>
      </c>
      <c r="J100" s="34"/>
    </row>
    <row r="101" spans="2:10" ht="15" x14ac:dyDescent="0.2">
      <c r="B101" s="308"/>
      <c r="C101" s="37">
        <v>2028</v>
      </c>
      <c r="D101"/>
      <c r="E101" s="35">
        <f>'RD 2014'!C14</f>
        <v>2959.67</v>
      </c>
      <c r="F101" s="35"/>
      <c r="G101" s="35">
        <f>'RD 2014'!E14</f>
        <v>3713.33</v>
      </c>
      <c r="H101" s="35"/>
      <c r="I101" s="35">
        <f t="shared" si="14"/>
        <v>6673</v>
      </c>
      <c r="J101" s="34"/>
    </row>
    <row r="102" spans="2:10" ht="15" x14ac:dyDescent="0.2">
      <c r="B102" s="308"/>
      <c r="C102" s="37">
        <v>2029</v>
      </c>
      <c r="D102"/>
      <c r="E102" s="41">
        <f>'RD 2014'!C15</f>
        <v>3089.15</v>
      </c>
      <c r="F102" s="35"/>
      <c r="G102" s="41">
        <f>'RD 2014'!E15</f>
        <v>3583.85</v>
      </c>
      <c r="H102" s="35"/>
      <c r="I102" s="41">
        <f t="shared" si="14"/>
        <v>6673</v>
      </c>
      <c r="J102" s="34"/>
    </row>
    <row r="103" spans="2:10" ht="15" thickBot="1" x14ac:dyDescent="0.25">
      <c r="B103" s="308"/>
      <c r="C103" s="36" t="s">
        <v>0</v>
      </c>
      <c r="D103" s="178">
        <f t="shared" ref="D103:I103" si="15">SUM(D99:D102)</f>
        <v>0</v>
      </c>
      <c r="E103" s="306">
        <f t="shared" si="15"/>
        <v>11601.18</v>
      </c>
      <c r="F103" s="178">
        <f t="shared" si="15"/>
        <v>0</v>
      </c>
      <c r="G103" s="306">
        <f t="shared" si="15"/>
        <v>15090.82</v>
      </c>
      <c r="H103" s="178">
        <f t="shared" si="15"/>
        <v>0</v>
      </c>
      <c r="I103" s="306">
        <f t="shared" si="15"/>
        <v>26692</v>
      </c>
      <c r="J103" s="34"/>
    </row>
    <row r="104" spans="2:10" ht="15.75" thickBot="1" x14ac:dyDescent="0.25">
      <c r="B104" s="308"/>
      <c r="C104" s="309" t="s">
        <v>276</v>
      </c>
      <c r="D104"/>
      <c r="E104" s="307">
        <f>ROUND(AVERAGE(E99:E102),0)</f>
        <v>2900</v>
      </c>
      <c r="F104"/>
      <c r="G104" s="307">
        <f>ROUND(AVERAGE(G99:G102),0)</f>
        <v>3773</v>
      </c>
      <c r="H104"/>
      <c r="I104" s="307">
        <f>ROUND(AVERAGE(I99:I102),0)</f>
        <v>6673</v>
      </c>
      <c r="J104" s="34"/>
    </row>
    <row r="105" spans="2:10" ht="15" thickTop="1" x14ac:dyDescent="0.2">
      <c r="B105" s="308"/>
      <c r="C105" s="35"/>
      <c r="E105" s="35"/>
      <c r="F105" s="35"/>
      <c r="G105" s="35"/>
      <c r="H105" s="35"/>
      <c r="I105" s="35"/>
      <c r="J105" s="34"/>
    </row>
    <row r="106" spans="2:10" x14ac:dyDescent="0.2">
      <c r="B106" s="308"/>
      <c r="C106" s="35"/>
      <c r="E106" s="35"/>
      <c r="F106" s="35"/>
      <c r="G106" s="35"/>
      <c r="H106" s="35"/>
      <c r="I106" s="35"/>
      <c r="J106" s="34"/>
    </row>
    <row r="107" spans="2:10" ht="15" x14ac:dyDescent="0.2">
      <c r="B107" s="308"/>
      <c r="C107" s="428" t="s">
        <v>548</v>
      </c>
      <c r="D107" s="428"/>
      <c r="E107" s="428"/>
      <c r="F107" s="428"/>
      <c r="G107" s="428"/>
      <c r="H107" s="428"/>
      <c r="I107" s="428"/>
      <c r="J107" s="34"/>
    </row>
    <row r="108" spans="2:10" ht="15" x14ac:dyDescent="0.2">
      <c r="B108" s="308"/>
      <c r="C108" s="35"/>
      <c r="D108" s="40"/>
      <c r="E108" s="77"/>
      <c r="F108" s="40"/>
      <c r="G108" s="77"/>
      <c r="H108" s="40"/>
      <c r="I108" s="77" t="s">
        <v>107</v>
      </c>
      <c r="J108" s="34"/>
    </row>
    <row r="109" spans="2:10" ht="15" x14ac:dyDescent="0.2">
      <c r="B109" s="308"/>
      <c r="C109" s="42" t="s">
        <v>49</v>
      </c>
      <c r="D109" s="40"/>
      <c r="E109" s="304" t="s">
        <v>29</v>
      </c>
      <c r="F109" s="40"/>
      <c r="G109" s="304" t="s">
        <v>30</v>
      </c>
      <c r="H109" s="40"/>
      <c r="I109" s="304" t="s">
        <v>163</v>
      </c>
      <c r="J109" s="34"/>
    </row>
    <row r="110" spans="2:10" ht="15" x14ac:dyDescent="0.2">
      <c r="B110" s="308"/>
      <c r="C110" s="37">
        <v>2025</v>
      </c>
      <c r="D110"/>
      <c r="E110" s="38">
        <f>'RD 2024'!C11</f>
        <v>8172</v>
      </c>
      <c r="F110" s="35"/>
      <c r="G110" s="38">
        <f>'RD 2024'!E11</f>
        <v>16005</v>
      </c>
      <c r="H110" s="35"/>
      <c r="I110" s="38">
        <f>SUM(E110,G110)</f>
        <v>24177</v>
      </c>
      <c r="J110" s="34"/>
    </row>
    <row r="111" spans="2:10" ht="15" x14ac:dyDescent="0.2">
      <c r="B111" s="308"/>
      <c r="C111" s="37">
        <v>2026</v>
      </c>
      <c r="D111"/>
      <c r="E111" s="35">
        <f>'RD 2024'!C12</f>
        <v>8396.73</v>
      </c>
      <c r="F111" s="35"/>
      <c r="G111" s="35">
        <f>'RD 2024'!E12</f>
        <v>15780.27</v>
      </c>
      <c r="H111" s="35"/>
      <c r="I111" s="35">
        <f t="shared" ref="I111:I114" si="16">SUM(E111,G111)</f>
        <v>24177</v>
      </c>
      <c r="J111" s="34"/>
    </row>
    <row r="112" spans="2:10" ht="15" x14ac:dyDescent="0.2">
      <c r="B112" s="308"/>
      <c r="C112" s="37">
        <v>2027</v>
      </c>
      <c r="D112"/>
      <c r="E112" s="35">
        <f>'RD 2024'!C13</f>
        <v>8627.64</v>
      </c>
      <c r="F112" s="35"/>
      <c r="G112" s="35">
        <f>'RD 2024'!E13</f>
        <v>15549.36</v>
      </c>
      <c r="H112" s="35"/>
      <c r="I112" s="35">
        <f t="shared" si="16"/>
        <v>24177</v>
      </c>
      <c r="J112" s="34"/>
    </row>
    <row r="113" spans="2:10" ht="15" x14ac:dyDescent="0.2">
      <c r="B113" s="308"/>
      <c r="C113" s="37">
        <v>2028</v>
      </c>
      <c r="D113"/>
      <c r="E113" s="35">
        <f>'RD 2024'!C14</f>
        <v>8864.9</v>
      </c>
      <c r="F113" s="35"/>
      <c r="G113" s="35">
        <f>'RD 2024'!E14</f>
        <v>15312.1</v>
      </c>
      <c r="H113" s="35"/>
      <c r="I113" s="35">
        <f t="shared" si="16"/>
        <v>24177</v>
      </c>
      <c r="J113" s="34"/>
    </row>
    <row r="114" spans="2:10" ht="15" x14ac:dyDescent="0.2">
      <c r="B114" s="308"/>
      <c r="C114" s="37">
        <v>2029</v>
      </c>
      <c r="D114"/>
      <c r="E114" s="41">
        <f>'RD 2024'!C15</f>
        <v>9108.68</v>
      </c>
      <c r="F114" s="35"/>
      <c r="G114" s="41">
        <f>'RD 2024'!E15</f>
        <v>15068.32</v>
      </c>
      <c r="H114" s="35"/>
      <c r="I114" s="41">
        <f t="shared" si="16"/>
        <v>24177</v>
      </c>
      <c r="J114" s="34"/>
    </row>
    <row r="115" spans="2:10" ht="15" thickBot="1" x14ac:dyDescent="0.25">
      <c r="B115" s="308"/>
      <c r="C115" s="36" t="s">
        <v>0</v>
      </c>
      <c r="D115" s="178">
        <f t="shared" ref="D115:I115" si="17">SUM(D111:D114)</f>
        <v>0</v>
      </c>
      <c r="E115" s="306">
        <f t="shared" si="17"/>
        <v>34997.949999999997</v>
      </c>
      <c r="F115" s="178">
        <f t="shared" si="17"/>
        <v>0</v>
      </c>
      <c r="G115" s="306">
        <f t="shared" si="17"/>
        <v>61710.05</v>
      </c>
      <c r="H115" s="178">
        <f t="shared" si="17"/>
        <v>0</v>
      </c>
      <c r="I115" s="306">
        <f t="shared" si="17"/>
        <v>96708</v>
      </c>
      <c r="J115" s="34"/>
    </row>
    <row r="116" spans="2:10" ht="15.75" thickBot="1" x14ac:dyDescent="0.25">
      <c r="B116" s="308"/>
      <c r="C116" s="309" t="s">
        <v>276</v>
      </c>
      <c r="D116"/>
      <c r="E116" s="307">
        <f>ROUND(AVERAGE(E111:E114),0)</f>
        <v>8749</v>
      </c>
      <c r="F116"/>
      <c r="G116" s="307">
        <f>ROUND(AVERAGE(G111:G114),0)</f>
        <v>15428</v>
      </c>
      <c r="H116"/>
      <c r="I116" s="307">
        <f>ROUND(AVERAGE(I111:I114),0)</f>
        <v>24177</v>
      </c>
      <c r="J116" s="34"/>
    </row>
    <row r="117" spans="2:10" ht="15" thickTop="1" x14ac:dyDescent="0.2">
      <c r="B117" s="310"/>
      <c r="C117" s="41"/>
      <c r="D117" s="41"/>
      <c r="E117" s="41"/>
      <c r="F117" s="41"/>
      <c r="G117" s="41"/>
      <c r="H117" s="41"/>
      <c r="I117" s="41"/>
      <c r="J117" s="73"/>
    </row>
  </sheetData>
  <mergeCells count="14">
    <mergeCell ref="C23:I23"/>
    <mergeCell ref="C35:I35"/>
    <mergeCell ref="C47:I47"/>
    <mergeCell ref="C8:I8"/>
    <mergeCell ref="C3:I3"/>
    <mergeCell ref="C4:I4"/>
    <mergeCell ref="C5:I5"/>
    <mergeCell ref="C6:I6"/>
    <mergeCell ref="C21:I21"/>
    <mergeCell ref="C107:I107"/>
    <mergeCell ref="C95:I95"/>
    <mergeCell ref="C83:I83"/>
    <mergeCell ref="C71:I71"/>
    <mergeCell ref="C59:I59"/>
  </mergeCells>
  <printOptions horizontalCentered="1"/>
  <pageMargins left="0.6" right="0.5" top="1.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010E1-47BB-45D4-B6DA-D78F37910A5D}">
  <dimension ref="A1:I61"/>
  <sheetViews>
    <sheetView showGridLines="0" topLeftCell="A42" workbookViewId="0">
      <selection activeCell="C11" sqref="C1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315</v>
      </c>
      <c r="B1" s="438"/>
      <c r="C1" s="438"/>
      <c r="D1" s="438"/>
      <c r="E1" s="438"/>
      <c r="F1" s="438"/>
      <c r="G1" s="438"/>
      <c r="H1" s="438"/>
      <c r="I1" s="438"/>
    </row>
    <row r="2" spans="1:9" x14ac:dyDescent="0.2">
      <c r="A2" s="322" t="s">
        <v>310</v>
      </c>
      <c r="G2" s="76">
        <v>390000</v>
      </c>
    </row>
    <row r="3" spans="1:9" x14ac:dyDescent="0.2">
      <c r="A3" s="305" t="s">
        <v>275</v>
      </c>
      <c r="E3" s="163"/>
      <c r="G3" s="163">
        <v>4.4999999999999998E-2</v>
      </c>
    </row>
    <row r="4" spans="1:9" x14ac:dyDescent="0.2">
      <c r="A4" s="322" t="s">
        <v>311</v>
      </c>
      <c r="E4" s="163"/>
      <c r="G4" s="76">
        <v>40</v>
      </c>
      <c r="I4" s="64" t="s">
        <v>314</v>
      </c>
    </row>
    <row r="5" spans="1:9" x14ac:dyDescent="0.2">
      <c r="A5" s="322" t="s">
        <v>312</v>
      </c>
      <c r="E5" s="163"/>
      <c r="G5" s="76">
        <f>ROUND(-PMT(G3,G4,G2)+3,0)</f>
        <v>21197</v>
      </c>
    </row>
    <row r="6" spans="1:9" x14ac:dyDescent="0.2">
      <c r="A6" s="322" t="s">
        <v>313</v>
      </c>
      <c r="E6" s="163"/>
      <c r="G6" s="305">
        <v>35200</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C49</f>
        <v>11969.49</v>
      </c>
      <c r="D11" s="162"/>
      <c r="E11" s="162">
        <f>E49</f>
        <v>9227.51</v>
      </c>
      <c r="F11" s="323"/>
      <c r="G11" s="162">
        <f>SUM(C11,E11)</f>
        <v>21197</v>
      </c>
    </row>
    <row r="12" spans="1:9" x14ac:dyDescent="0.2">
      <c r="A12" s="37">
        <v>2026</v>
      </c>
      <c r="C12" s="61">
        <f t="shared" ref="C12:C15" si="0">C50</f>
        <v>12508.11</v>
      </c>
      <c r="D12" s="61"/>
      <c r="E12" s="61">
        <f t="shared" ref="E12" si="1">E50</f>
        <v>8688.89</v>
      </c>
      <c r="F12" s="61"/>
      <c r="G12" s="61">
        <f t="shared" ref="G12:G15" si="2">SUM(C12,E12)</f>
        <v>21197</v>
      </c>
    </row>
    <row r="13" spans="1:9" x14ac:dyDescent="0.2">
      <c r="A13" s="37">
        <v>2027</v>
      </c>
      <c r="C13" s="61">
        <f t="shared" si="0"/>
        <v>13070.98</v>
      </c>
      <c r="D13" s="61"/>
      <c r="E13" s="61">
        <f t="shared" ref="E13" si="3">E51</f>
        <v>8126.02</v>
      </c>
      <c r="F13" s="61"/>
      <c r="G13" s="61">
        <f t="shared" si="2"/>
        <v>21197</v>
      </c>
    </row>
    <row r="14" spans="1:9" x14ac:dyDescent="0.2">
      <c r="A14" s="37">
        <v>2028</v>
      </c>
      <c r="C14" s="61">
        <f t="shared" si="0"/>
        <v>13659.17</v>
      </c>
      <c r="D14" s="61"/>
      <c r="E14" s="61">
        <f t="shared" ref="E14" si="4">E52</f>
        <v>7537.83</v>
      </c>
      <c r="F14" s="61"/>
      <c r="G14" s="61">
        <f t="shared" si="2"/>
        <v>21197</v>
      </c>
    </row>
    <row r="15" spans="1:9" x14ac:dyDescent="0.2">
      <c r="A15" s="37">
        <v>2029</v>
      </c>
      <c r="C15" s="61">
        <f t="shared" si="0"/>
        <v>14273.83</v>
      </c>
      <c r="D15" s="61"/>
      <c r="E15" s="61">
        <f t="shared" ref="E15" si="5">E53</f>
        <v>6923.17</v>
      </c>
      <c r="F15" s="61"/>
      <c r="G15" s="61">
        <f t="shared" si="2"/>
        <v>21197</v>
      </c>
    </row>
    <row r="16" spans="1:9" ht="15.75" thickBot="1" x14ac:dyDescent="0.25">
      <c r="A16" s="322" t="s">
        <v>285</v>
      </c>
      <c r="C16" s="223">
        <f>SUM(C11:C15)</f>
        <v>65481.58</v>
      </c>
      <c r="E16" s="223">
        <f>SUM(E11:E15)</f>
        <v>40503.42</v>
      </c>
      <c r="G16" s="223">
        <f>SUM(G11:G15)</f>
        <v>105985</v>
      </c>
    </row>
    <row r="17" spans="1:9" ht="16.5" thickTop="1" thickBot="1" x14ac:dyDescent="0.25">
      <c r="A17" s="322" t="s">
        <v>286</v>
      </c>
      <c r="C17" s="324">
        <f>ROUND(C16/5,0)</f>
        <v>13096</v>
      </c>
      <c r="D17" s="323"/>
      <c r="E17" s="324">
        <f>ROUND(E16/5,0)</f>
        <v>8101</v>
      </c>
      <c r="F17" s="323"/>
      <c r="G17" s="324">
        <f>ROUND(G16/5,0)</f>
        <v>21197</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35200</v>
      </c>
      <c r="I21" s="61">
        <f>G2</f>
        <v>390000</v>
      </c>
    </row>
    <row r="22" spans="1:9" x14ac:dyDescent="0.2">
      <c r="A22" s="305">
        <f>A21+365</f>
        <v>35565</v>
      </c>
      <c r="C22" s="61">
        <f>G22-E22</f>
        <v>3647</v>
      </c>
      <c r="D22" s="61"/>
      <c r="E22" s="61">
        <f>ROUND(I21*G$3,2)</f>
        <v>17550</v>
      </c>
      <c r="F22" s="61"/>
      <c r="G22" s="61">
        <f t="shared" ref="G22:G60" si="6">G$5</f>
        <v>21197</v>
      </c>
      <c r="I22" s="61">
        <f>I21-C22</f>
        <v>386353</v>
      </c>
    </row>
    <row r="23" spans="1:9" x14ac:dyDescent="0.2">
      <c r="A23" s="305">
        <f>A22+365</f>
        <v>35930</v>
      </c>
      <c r="C23" s="61">
        <f t="shared" ref="C23:C25" si="7">G23-E23</f>
        <v>3811.1100000000006</v>
      </c>
      <c r="D23" s="61"/>
      <c r="E23" s="61">
        <f t="shared" ref="E23:E25" si="8">ROUND(I22*G$3,2)</f>
        <v>17385.89</v>
      </c>
      <c r="F23" s="61"/>
      <c r="G23" s="61">
        <f t="shared" si="6"/>
        <v>21197</v>
      </c>
      <c r="I23" s="61">
        <f t="shared" ref="I23:I61" si="9">I22-C23</f>
        <v>382541.89</v>
      </c>
    </row>
    <row r="24" spans="1:9" x14ac:dyDescent="0.2">
      <c r="A24" s="305">
        <f t="shared" ref="A24:A61" si="10">A23+365</f>
        <v>36295</v>
      </c>
      <c r="C24" s="61">
        <f t="shared" si="7"/>
        <v>3982.6100000000006</v>
      </c>
      <c r="D24" s="61"/>
      <c r="E24" s="61">
        <f t="shared" si="8"/>
        <v>17214.39</v>
      </c>
      <c r="F24" s="61"/>
      <c r="G24" s="61">
        <f t="shared" si="6"/>
        <v>21197</v>
      </c>
      <c r="I24" s="61">
        <f t="shared" si="9"/>
        <v>378559.28</v>
      </c>
    </row>
    <row r="25" spans="1:9" x14ac:dyDescent="0.2">
      <c r="A25" s="305">
        <f t="shared" si="10"/>
        <v>36660</v>
      </c>
      <c r="C25" s="61">
        <f t="shared" si="7"/>
        <v>4161.8300000000017</v>
      </c>
      <c r="D25" s="61"/>
      <c r="E25" s="61">
        <f t="shared" si="8"/>
        <v>17035.169999999998</v>
      </c>
      <c r="F25" s="61"/>
      <c r="G25" s="61">
        <f t="shared" si="6"/>
        <v>21197</v>
      </c>
      <c r="H25" s="61"/>
      <c r="I25" s="61">
        <f t="shared" si="9"/>
        <v>374397.45</v>
      </c>
    </row>
    <row r="26" spans="1:9" x14ac:dyDescent="0.2">
      <c r="A26" s="305">
        <f t="shared" si="10"/>
        <v>37025</v>
      </c>
      <c r="C26" s="61">
        <f t="shared" ref="C26:C60" si="11">G26-E26</f>
        <v>4349.1100000000006</v>
      </c>
      <c r="D26" s="61"/>
      <c r="E26" s="61">
        <f t="shared" ref="E26:E61" si="12">ROUND(I25*G$3,2)</f>
        <v>16847.89</v>
      </c>
      <c r="F26" s="61"/>
      <c r="G26" s="61">
        <f t="shared" si="6"/>
        <v>21197</v>
      </c>
      <c r="H26" s="61"/>
      <c r="I26" s="61">
        <f t="shared" si="9"/>
        <v>370048.34</v>
      </c>
    </row>
    <row r="27" spans="1:9" x14ac:dyDescent="0.2">
      <c r="A27" s="305">
        <f t="shared" si="10"/>
        <v>37390</v>
      </c>
      <c r="C27" s="61">
        <f t="shared" si="11"/>
        <v>4544.82</v>
      </c>
      <c r="D27" s="61"/>
      <c r="E27" s="61">
        <f t="shared" si="12"/>
        <v>16652.18</v>
      </c>
      <c r="F27" s="61"/>
      <c r="G27" s="61">
        <f t="shared" si="6"/>
        <v>21197</v>
      </c>
      <c r="H27" s="61"/>
      <c r="I27" s="61">
        <f t="shared" si="9"/>
        <v>365503.52</v>
      </c>
    </row>
    <row r="28" spans="1:9" x14ac:dyDescent="0.2">
      <c r="A28" s="305">
        <f t="shared" si="10"/>
        <v>37755</v>
      </c>
      <c r="C28" s="61">
        <f t="shared" si="11"/>
        <v>4749.34</v>
      </c>
      <c r="D28" s="61"/>
      <c r="E28" s="61">
        <f t="shared" si="12"/>
        <v>16447.66</v>
      </c>
      <c r="F28" s="61"/>
      <c r="G28" s="61">
        <f t="shared" si="6"/>
        <v>21197</v>
      </c>
      <c r="H28" s="61"/>
      <c r="I28" s="61">
        <f t="shared" si="9"/>
        <v>360754.18</v>
      </c>
    </row>
    <row r="29" spans="1:9" x14ac:dyDescent="0.2">
      <c r="A29" s="305">
        <f t="shared" si="10"/>
        <v>38120</v>
      </c>
      <c r="C29" s="61">
        <f t="shared" si="11"/>
        <v>4963.0599999999995</v>
      </c>
      <c r="D29" s="61"/>
      <c r="E29" s="61">
        <f t="shared" si="12"/>
        <v>16233.94</v>
      </c>
      <c r="F29" s="61"/>
      <c r="G29" s="61">
        <f t="shared" si="6"/>
        <v>21197</v>
      </c>
      <c r="H29" s="61"/>
      <c r="I29" s="61">
        <f t="shared" si="9"/>
        <v>355791.12</v>
      </c>
    </row>
    <row r="30" spans="1:9" x14ac:dyDescent="0.2">
      <c r="A30" s="305">
        <f t="shared" si="10"/>
        <v>38485</v>
      </c>
      <c r="C30" s="61">
        <f t="shared" si="11"/>
        <v>5186.3999999999996</v>
      </c>
      <c r="D30" s="61"/>
      <c r="E30" s="61">
        <f t="shared" si="12"/>
        <v>16010.6</v>
      </c>
      <c r="F30" s="61"/>
      <c r="G30" s="61">
        <f t="shared" si="6"/>
        <v>21197</v>
      </c>
      <c r="H30" s="61"/>
      <c r="I30" s="61">
        <f t="shared" si="9"/>
        <v>350604.72</v>
      </c>
    </row>
    <row r="31" spans="1:9" x14ac:dyDescent="0.2">
      <c r="A31" s="305">
        <f t="shared" si="10"/>
        <v>38850</v>
      </c>
      <c r="C31" s="61">
        <f t="shared" si="11"/>
        <v>5419.7900000000009</v>
      </c>
      <c r="D31" s="61"/>
      <c r="E31" s="61">
        <f t="shared" si="12"/>
        <v>15777.21</v>
      </c>
      <c r="F31" s="61"/>
      <c r="G31" s="61">
        <f t="shared" si="6"/>
        <v>21197</v>
      </c>
      <c r="H31" s="61"/>
      <c r="I31" s="61">
        <f t="shared" si="9"/>
        <v>345184.93</v>
      </c>
    </row>
    <row r="32" spans="1:9" x14ac:dyDescent="0.2">
      <c r="A32" s="305">
        <f t="shared" si="10"/>
        <v>39215</v>
      </c>
      <c r="C32" s="61">
        <f t="shared" si="11"/>
        <v>5663.68</v>
      </c>
      <c r="D32" s="61"/>
      <c r="E32" s="61">
        <f t="shared" si="12"/>
        <v>15533.32</v>
      </c>
      <c r="F32" s="61"/>
      <c r="G32" s="61">
        <f t="shared" si="6"/>
        <v>21197</v>
      </c>
      <c r="H32" s="61"/>
      <c r="I32" s="61">
        <f t="shared" si="9"/>
        <v>339521.25</v>
      </c>
    </row>
    <row r="33" spans="1:9" x14ac:dyDescent="0.2">
      <c r="A33" s="305">
        <f t="shared" si="10"/>
        <v>39580</v>
      </c>
      <c r="C33" s="61">
        <f t="shared" si="11"/>
        <v>5918.5400000000009</v>
      </c>
      <c r="D33" s="61"/>
      <c r="E33" s="61">
        <f t="shared" si="12"/>
        <v>15278.46</v>
      </c>
      <c r="F33" s="61"/>
      <c r="G33" s="61">
        <f t="shared" si="6"/>
        <v>21197</v>
      </c>
      <c r="H33" s="61"/>
      <c r="I33" s="61">
        <f t="shared" si="9"/>
        <v>333602.71000000002</v>
      </c>
    </row>
    <row r="34" spans="1:9" x14ac:dyDescent="0.2">
      <c r="A34" s="305">
        <f t="shared" si="10"/>
        <v>39945</v>
      </c>
      <c r="C34" s="61">
        <f t="shared" si="11"/>
        <v>6184.8799999999992</v>
      </c>
      <c r="D34" s="61"/>
      <c r="E34" s="61">
        <f t="shared" si="12"/>
        <v>15012.12</v>
      </c>
      <c r="F34" s="61"/>
      <c r="G34" s="61">
        <f t="shared" si="6"/>
        <v>21197</v>
      </c>
      <c r="H34" s="61"/>
      <c r="I34" s="61">
        <f t="shared" si="9"/>
        <v>327417.83</v>
      </c>
    </row>
    <row r="35" spans="1:9" x14ac:dyDescent="0.2">
      <c r="A35" s="305">
        <f t="shared" si="10"/>
        <v>40310</v>
      </c>
      <c r="C35" s="61">
        <f t="shared" si="11"/>
        <v>6463.2000000000007</v>
      </c>
      <c r="D35" s="61"/>
      <c r="E35" s="61">
        <f t="shared" si="12"/>
        <v>14733.8</v>
      </c>
      <c r="F35" s="61"/>
      <c r="G35" s="61">
        <f t="shared" si="6"/>
        <v>21197</v>
      </c>
      <c r="H35" s="61"/>
      <c r="I35" s="61">
        <f t="shared" si="9"/>
        <v>320954.63</v>
      </c>
    </row>
    <row r="36" spans="1:9" x14ac:dyDescent="0.2">
      <c r="A36" s="305">
        <f t="shared" si="10"/>
        <v>40675</v>
      </c>
      <c r="C36" s="61">
        <f t="shared" si="11"/>
        <v>6754.0400000000009</v>
      </c>
      <c r="D36" s="61"/>
      <c r="E36" s="61">
        <f t="shared" si="12"/>
        <v>14442.96</v>
      </c>
      <c r="F36" s="61"/>
      <c r="G36" s="61">
        <f t="shared" si="6"/>
        <v>21197</v>
      </c>
      <c r="H36" s="61"/>
      <c r="I36" s="61">
        <f t="shared" si="9"/>
        <v>314200.59000000003</v>
      </c>
    </row>
    <row r="37" spans="1:9" x14ac:dyDescent="0.2">
      <c r="A37" s="305">
        <f t="shared" si="10"/>
        <v>41040</v>
      </c>
      <c r="C37" s="61">
        <f t="shared" si="11"/>
        <v>7057.9699999999993</v>
      </c>
      <c r="D37" s="61"/>
      <c r="E37" s="61">
        <f t="shared" si="12"/>
        <v>14139.03</v>
      </c>
      <c r="F37" s="61"/>
      <c r="G37" s="61">
        <f t="shared" si="6"/>
        <v>21197</v>
      </c>
      <c r="H37" s="61"/>
      <c r="I37" s="61">
        <f t="shared" si="9"/>
        <v>307142.62000000005</v>
      </c>
    </row>
    <row r="38" spans="1:9" x14ac:dyDescent="0.2">
      <c r="A38" s="305">
        <f t="shared" si="10"/>
        <v>41405</v>
      </c>
      <c r="C38" s="61">
        <f t="shared" si="11"/>
        <v>7375.58</v>
      </c>
      <c r="D38" s="61"/>
      <c r="E38" s="61">
        <f t="shared" si="12"/>
        <v>13821.42</v>
      </c>
      <c r="F38" s="61"/>
      <c r="G38" s="61">
        <f t="shared" si="6"/>
        <v>21197</v>
      </c>
      <c r="H38" s="61"/>
      <c r="I38" s="61">
        <f t="shared" si="9"/>
        <v>299767.04000000004</v>
      </c>
    </row>
    <row r="39" spans="1:9" x14ac:dyDescent="0.2">
      <c r="A39" s="305">
        <f t="shared" si="10"/>
        <v>41770</v>
      </c>
      <c r="C39" s="61">
        <f t="shared" si="11"/>
        <v>7707.48</v>
      </c>
      <c r="D39" s="61"/>
      <c r="E39" s="61">
        <f t="shared" si="12"/>
        <v>13489.52</v>
      </c>
      <c r="F39" s="61"/>
      <c r="G39" s="61">
        <f t="shared" si="6"/>
        <v>21197</v>
      </c>
      <c r="H39" s="61"/>
      <c r="I39" s="61">
        <f t="shared" si="9"/>
        <v>292059.56000000006</v>
      </c>
    </row>
    <row r="40" spans="1:9" x14ac:dyDescent="0.2">
      <c r="A40" s="305">
        <f t="shared" si="10"/>
        <v>42135</v>
      </c>
      <c r="C40" s="61">
        <f t="shared" si="11"/>
        <v>8054.32</v>
      </c>
      <c r="D40" s="61"/>
      <c r="E40" s="61">
        <f t="shared" si="12"/>
        <v>13142.68</v>
      </c>
      <c r="F40" s="61"/>
      <c r="G40" s="61">
        <f t="shared" si="6"/>
        <v>21197</v>
      </c>
      <c r="H40" s="61"/>
      <c r="I40" s="61">
        <f t="shared" si="9"/>
        <v>284005.24000000005</v>
      </c>
    </row>
    <row r="41" spans="1:9" x14ac:dyDescent="0.2">
      <c r="A41" s="305">
        <f t="shared" si="10"/>
        <v>42500</v>
      </c>
      <c r="C41" s="61">
        <f t="shared" si="11"/>
        <v>8416.76</v>
      </c>
      <c r="D41" s="61"/>
      <c r="E41" s="61">
        <f t="shared" si="12"/>
        <v>12780.24</v>
      </c>
      <c r="F41" s="61"/>
      <c r="G41" s="61">
        <f t="shared" si="6"/>
        <v>21197</v>
      </c>
      <c r="H41" s="61"/>
      <c r="I41" s="61">
        <f t="shared" si="9"/>
        <v>275588.48000000004</v>
      </c>
    </row>
    <row r="42" spans="1:9" x14ac:dyDescent="0.2">
      <c r="A42" s="305">
        <f t="shared" si="10"/>
        <v>42865</v>
      </c>
      <c r="C42" s="61">
        <f t="shared" si="11"/>
        <v>8795.52</v>
      </c>
      <c r="D42" s="61"/>
      <c r="E42" s="61">
        <f t="shared" si="12"/>
        <v>12401.48</v>
      </c>
      <c r="F42" s="61"/>
      <c r="G42" s="61">
        <f t="shared" si="6"/>
        <v>21197</v>
      </c>
      <c r="H42" s="61"/>
      <c r="I42" s="61">
        <f t="shared" si="9"/>
        <v>266792.96000000002</v>
      </c>
    </row>
    <row r="43" spans="1:9" x14ac:dyDescent="0.2">
      <c r="A43" s="305">
        <f t="shared" si="10"/>
        <v>43230</v>
      </c>
      <c r="C43" s="61">
        <f t="shared" si="11"/>
        <v>9191.32</v>
      </c>
      <c r="D43" s="61"/>
      <c r="E43" s="61">
        <f t="shared" si="12"/>
        <v>12005.68</v>
      </c>
      <c r="F43" s="61"/>
      <c r="G43" s="61">
        <f t="shared" si="6"/>
        <v>21197</v>
      </c>
      <c r="H43" s="61"/>
      <c r="I43" s="61">
        <f t="shared" si="9"/>
        <v>257601.64</v>
      </c>
    </row>
    <row r="44" spans="1:9" x14ac:dyDescent="0.2">
      <c r="A44" s="305">
        <f t="shared" si="10"/>
        <v>43595</v>
      </c>
      <c r="C44" s="61">
        <f t="shared" si="11"/>
        <v>9604.93</v>
      </c>
      <c r="D44" s="61"/>
      <c r="E44" s="61">
        <f t="shared" si="12"/>
        <v>11592.07</v>
      </c>
      <c r="F44" s="61"/>
      <c r="G44" s="61">
        <f t="shared" si="6"/>
        <v>21197</v>
      </c>
      <c r="H44" s="61"/>
      <c r="I44" s="61">
        <f t="shared" si="9"/>
        <v>247996.71000000002</v>
      </c>
    </row>
    <row r="45" spans="1:9" x14ac:dyDescent="0.2">
      <c r="A45" s="305">
        <f t="shared" si="10"/>
        <v>43960</v>
      </c>
      <c r="C45" s="61">
        <f t="shared" si="11"/>
        <v>10037.15</v>
      </c>
      <c r="D45" s="61"/>
      <c r="E45" s="61">
        <f t="shared" si="12"/>
        <v>11159.85</v>
      </c>
      <c r="F45" s="61"/>
      <c r="G45" s="61">
        <f t="shared" si="6"/>
        <v>21197</v>
      </c>
      <c r="H45" s="61"/>
      <c r="I45" s="61">
        <f t="shared" si="9"/>
        <v>237959.56000000003</v>
      </c>
    </row>
    <row r="46" spans="1:9" x14ac:dyDescent="0.2">
      <c r="A46" s="305">
        <f t="shared" si="10"/>
        <v>44325</v>
      </c>
      <c r="C46" s="61">
        <f t="shared" si="11"/>
        <v>10488.82</v>
      </c>
      <c r="D46" s="61"/>
      <c r="E46" s="61">
        <f t="shared" si="12"/>
        <v>10708.18</v>
      </c>
      <c r="F46" s="61"/>
      <c r="G46" s="61">
        <f t="shared" si="6"/>
        <v>21197</v>
      </c>
      <c r="H46" s="61"/>
      <c r="I46" s="61">
        <f t="shared" si="9"/>
        <v>227470.74000000002</v>
      </c>
    </row>
    <row r="47" spans="1:9" x14ac:dyDescent="0.2">
      <c r="A47" s="305">
        <f t="shared" si="10"/>
        <v>44690</v>
      </c>
      <c r="C47" s="61">
        <f t="shared" si="11"/>
        <v>10960.82</v>
      </c>
      <c r="D47" s="61"/>
      <c r="E47" s="61">
        <f t="shared" si="12"/>
        <v>10236.18</v>
      </c>
      <c r="F47" s="61"/>
      <c r="G47" s="61">
        <f t="shared" si="6"/>
        <v>21197</v>
      </c>
      <c r="H47" s="61"/>
      <c r="I47" s="61">
        <f t="shared" si="9"/>
        <v>216509.92</v>
      </c>
    </row>
    <row r="48" spans="1:9" x14ac:dyDescent="0.2">
      <c r="A48" s="305">
        <f t="shared" si="10"/>
        <v>45055</v>
      </c>
      <c r="C48" s="61">
        <f t="shared" si="11"/>
        <v>11454.05</v>
      </c>
      <c r="D48" s="61"/>
      <c r="E48" s="61">
        <f t="shared" si="12"/>
        <v>9742.9500000000007</v>
      </c>
      <c r="F48" s="61"/>
      <c r="G48" s="61">
        <f t="shared" si="6"/>
        <v>21197</v>
      </c>
      <c r="H48" s="61"/>
      <c r="I48" s="61">
        <f t="shared" si="9"/>
        <v>205055.87000000002</v>
      </c>
    </row>
    <row r="49" spans="1:9" x14ac:dyDescent="0.2">
      <c r="A49" s="305">
        <f t="shared" si="10"/>
        <v>45420</v>
      </c>
      <c r="C49" s="61">
        <f t="shared" si="11"/>
        <v>11969.49</v>
      </c>
      <c r="D49" s="61"/>
      <c r="E49" s="61">
        <f t="shared" si="12"/>
        <v>9227.51</v>
      </c>
      <c r="F49" s="61"/>
      <c r="G49" s="61">
        <f t="shared" si="6"/>
        <v>21197</v>
      </c>
      <c r="H49" s="61"/>
      <c r="I49" s="61">
        <f t="shared" si="9"/>
        <v>193086.38000000003</v>
      </c>
    </row>
    <row r="50" spans="1:9" x14ac:dyDescent="0.2">
      <c r="A50" s="305">
        <f t="shared" si="10"/>
        <v>45785</v>
      </c>
      <c r="C50" s="61">
        <f t="shared" si="11"/>
        <v>12508.11</v>
      </c>
      <c r="D50" s="61"/>
      <c r="E50" s="61">
        <f t="shared" si="12"/>
        <v>8688.89</v>
      </c>
      <c r="F50" s="61"/>
      <c r="G50" s="61">
        <f t="shared" si="6"/>
        <v>21197</v>
      </c>
      <c r="H50" s="61"/>
      <c r="I50" s="61">
        <f t="shared" si="9"/>
        <v>180578.27000000002</v>
      </c>
    </row>
    <row r="51" spans="1:9" x14ac:dyDescent="0.2">
      <c r="A51" s="305">
        <f t="shared" si="10"/>
        <v>46150</v>
      </c>
      <c r="C51" s="61">
        <f t="shared" si="11"/>
        <v>13070.98</v>
      </c>
      <c r="D51" s="61"/>
      <c r="E51" s="61">
        <f t="shared" si="12"/>
        <v>8126.02</v>
      </c>
      <c r="F51" s="61"/>
      <c r="G51" s="61">
        <f t="shared" si="6"/>
        <v>21197</v>
      </c>
      <c r="H51" s="61"/>
      <c r="I51" s="61">
        <f t="shared" si="9"/>
        <v>167507.29</v>
      </c>
    </row>
    <row r="52" spans="1:9" x14ac:dyDescent="0.2">
      <c r="A52" s="305">
        <f t="shared" si="10"/>
        <v>46515</v>
      </c>
      <c r="C52" s="61">
        <f t="shared" si="11"/>
        <v>13659.17</v>
      </c>
      <c r="D52" s="61"/>
      <c r="E52" s="61">
        <f t="shared" si="12"/>
        <v>7537.83</v>
      </c>
      <c r="F52" s="61"/>
      <c r="G52" s="61">
        <f t="shared" si="6"/>
        <v>21197</v>
      </c>
      <c r="H52" s="61"/>
      <c r="I52" s="61">
        <f t="shared" si="9"/>
        <v>153848.12</v>
      </c>
    </row>
    <row r="53" spans="1:9" x14ac:dyDescent="0.2">
      <c r="A53" s="305">
        <f t="shared" si="10"/>
        <v>46880</v>
      </c>
      <c r="C53" s="61">
        <f t="shared" si="11"/>
        <v>14273.83</v>
      </c>
      <c r="D53" s="61"/>
      <c r="E53" s="61">
        <f t="shared" si="12"/>
        <v>6923.17</v>
      </c>
      <c r="F53" s="61"/>
      <c r="G53" s="61">
        <f t="shared" si="6"/>
        <v>21197</v>
      </c>
      <c r="H53" s="61"/>
      <c r="I53" s="61">
        <f t="shared" si="9"/>
        <v>139574.29</v>
      </c>
    </row>
    <row r="54" spans="1:9" x14ac:dyDescent="0.2">
      <c r="A54" s="305">
        <f t="shared" si="10"/>
        <v>47245</v>
      </c>
      <c r="C54" s="61">
        <f t="shared" si="11"/>
        <v>14916.16</v>
      </c>
      <c r="D54" s="61"/>
      <c r="E54" s="61">
        <f t="shared" si="12"/>
        <v>6280.84</v>
      </c>
      <c r="F54" s="61"/>
      <c r="G54" s="61">
        <f t="shared" si="6"/>
        <v>21197</v>
      </c>
      <c r="H54" s="61"/>
      <c r="I54" s="61">
        <f t="shared" si="9"/>
        <v>124658.13</v>
      </c>
    </row>
    <row r="55" spans="1:9" x14ac:dyDescent="0.2">
      <c r="A55" s="305">
        <f t="shared" si="10"/>
        <v>47610</v>
      </c>
      <c r="C55" s="61">
        <f t="shared" si="11"/>
        <v>15587.380000000001</v>
      </c>
      <c r="D55" s="61"/>
      <c r="E55" s="61">
        <f t="shared" si="12"/>
        <v>5609.62</v>
      </c>
      <c r="F55" s="61"/>
      <c r="G55" s="61">
        <f t="shared" si="6"/>
        <v>21197</v>
      </c>
      <c r="H55" s="61"/>
      <c r="I55" s="61">
        <f t="shared" si="9"/>
        <v>109070.75</v>
      </c>
    </row>
    <row r="56" spans="1:9" x14ac:dyDescent="0.2">
      <c r="A56" s="305">
        <f t="shared" si="10"/>
        <v>47975</v>
      </c>
      <c r="C56" s="61">
        <f t="shared" si="11"/>
        <v>16288.82</v>
      </c>
      <c r="D56" s="61"/>
      <c r="E56" s="61">
        <f t="shared" si="12"/>
        <v>4908.18</v>
      </c>
      <c r="F56" s="61"/>
      <c r="G56" s="61">
        <f t="shared" si="6"/>
        <v>21197</v>
      </c>
      <c r="H56" s="61"/>
      <c r="I56" s="61">
        <f t="shared" si="9"/>
        <v>92781.93</v>
      </c>
    </row>
    <row r="57" spans="1:9" x14ac:dyDescent="0.2">
      <c r="A57" s="305">
        <f t="shared" si="10"/>
        <v>48340</v>
      </c>
      <c r="C57" s="61">
        <f t="shared" si="11"/>
        <v>17021.810000000001</v>
      </c>
      <c r="D57" s="61"/>
      <c r="E57" s="61">
        <f t="shared" si="12"/>
        <v>4175.1899999999996</v>
      </c>
      <c r="F57" s="61"/>
      <c r="G57" s="61">
        <f t="shared" si="6"/>
        <v>21197</v>
      </c>
      <c r="H57" s="61"/>
      <c r="I57" s="61">
        <f t="shared" si="9"/>
        <v>75760.12</v>
      </c>
    </row>
    <row r="58" spans="1:9" x14ac:dyDescent="0.2">
      <c r="A58" s="305">
        <f>A57+365</f>
        <v>48705</v>
      </c>
      <c r="C58" s="61">
        <f t="shared" si="11"/>
        <v>17787.79</v>
      </c>
      <c r="D58" s="61"/>
      <c r="E58" s="61">
        <f t="shared" si="12"/>
        <v>3409.21</v>
      </c>
      <c r="F58" s="61"/>
      <c r="G58" s="61">
        <f t="shared" si="6"/>
        <v>21197</v>
      </c>
      <c r="H58" s="61"/>
      <c r="I58" s="61">
        <f t="shared" si="9"/>
        <v>57972.329999999994</v>
      </c>
    </row>
    <row r="59" spans="1:9" x14ac:dyDescent="0.2">
      <c r="A59" s="305">
        <f t="shared" si="10"/>
        <v>49070</v>
      </c>
      <c r="C59" s="61">
        <f t="shared" si="11"/>
        <v>18588.25</v>
      </c>
      <c r="D59" s="61"/>
      <c r="E59" s="61">
        <f t="shared" si="12"/>
        <v>2608.75</v>
      </c>
      <c r="F59" s="61"/>
      <c r="G59" s="61">
        <f t="shared" si="6"/>
        <v>21197</v>
      </c>
      <c r="H59" s="61"/>
      <c r="I59" s="61">
        <f t="shared" si="9"/>
        <v>39384.079999999994</v>
      </c>
    </row>
    <row r="60" spans="1:9" x14ac:dyDescent="0.2">
      <c r="A60" s="305">
        <f t="shared" si="10"/>
        <v>49435</v>
      </c>
      <c r="C60" s="61">
        <f t="shared" si="11"/>
        <v>19424.72</v>
      </c>
      <c r="D60" s="61"/>
      <c r="E60" s="61">
        <f t="shared" si="12"/>
        <v>1772.28</v>
      </c>
      <c r="F60" s="61"/>
      <c r="G60" s="61">
        <f t="shared" si="6"/>
        <v>21197</v>
      </c>
      <c r="H60" s="61"/>
      <c r="I60" s="61">
        <f t="shared" si="9"/>
        <v>19959.359999999993</v>
      </c>
    </row>
    <row r="61" spans="1:9" x14ac:dyDescent="0.2">
      <c r="A61" s="305">
        <f t="shared" si="10"/>
        <v>49800</v>
      </c>
      <c r="C61" s="61">
        <f>G61-E61</f>
        <v>19959.359999999993</v>
      </c>
      <c r="D61" s="61"/>
      <c r="E61" s="61">
        <f t="shared" si="12"/>
        <v>898.17</v>
      </c>
      <c r="F61" s="61"/>
      <c r="G61" s="61">
        <f>I60+E61</f>
        <v>20857.529999999992</v>
      </c>
      <c r="H61" s="61"/>
      <c r="I61" s="61">
        <f t="shared" si="9"/>
        <v>0</v>
      </c>
    </row>
  </sheetData>
  <mergeCells count="1">
    <mergeCell ref="A1:I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B441F-A70F-4AF9-A830-0E74E4C6AB34}">
  <dimension ref="A1:I61"/>
  <sheetViews>
    <sheetView topLeftCell="A24"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322</v>
      </c>
      <c r="B1" s="438"/>
      <c r="C1" s="438"/>
      <c r="D1" s="438"/>
      <c r="E1" s="438"/>
      <c r="F1" s="438"/>
      <c r="G1" s="438"/>
      <c r="H1" s="438"/>
      <c r="I1" s="438"/>
    </row>
    <row r="2" spans="1:9" x14ac:dyDescent="0.2">
      <c r="A2" s="322" t="s">
        <v>310</v>
      </c>
      <c r="G2" s="76">
        <v>755000</v>
      </c>
    </row>
    <row r="3" spans="1:9" x14ac:dyDescent="0.2">
      <c r="A3" s="305" t="s">
        <v>275</v>
      </c>
      <c r="E3" s="163"/>
      <c r="G3" s="163">
        <v>4.4999999999999998E-2</v>
      </c>
    </row>
    <row r="4" spans="1:9" x14ac:dyDescent="0.2">
      <c r="A4" s="322" t="s">
        <v>311</v>
      </c>
      <c r="E4" s="163"/>
      <c r="G4" s="76">
        <v>40</v>
      </c>
      <c r="I4" s="64" t="s">
        <v>314</v>
      </c>
    </row>
    <row r="5" spans="1:9" x14ac:dyDescent="0.2">
      <c r="A5" s="322" t="s">
        <v>312</v>
      </c>
      <c r="E5" s="163"/>
      <c r="G5" s="76">
        <f>ROUND(-PMT(G3,G4,G2)+6,0)</f>
        <v>41035</v>
      </c>
    </row>
    <row r="6" spans="1:9" x14ac:dyDescent="0.2">
      <c r="A6" s="322" t="s">
        <v>313</v>
      </c>
      <c r="E6" s="163"/>
      <c r="G6" s="305">
        <v>36249</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C47</f>
        <v>21218.37</v>
      </c>
      <c r="D11" s="162"/>
      <c r="E11" s="162">
        <f>E47</f>
        <v>19816.63</v>
      </c>
      <c r="F11" s="323"/>
      <c r="G11" s="162">
        <f>SUM(C11,E11)</f>
        <v>41035</v>
      </c>
    </row>
    <row r="12" spans="1:9" x14ac:dyDescent="0.2">
      <c r="A12" s="37">
        <v>2026</v>
      </c>
      <c r="C12" s="61">
        <f t="shared" ref="C12:E15" si="0">C48</f>
        <v>22173.19</v>
      </c>
      <c r="D12" s="61"/>
      <c r="E12" s="61">
        <f t="shared" si="0"/>
        <v>18861.810000000001</v>
      </c>
      <c r="F12" s="61"/>
      <c r="G12" s="61">
        <f t="shared" ref="G12:G15" si="1">SUM(C12,E12)</f>
        <v>41035</v>
      </c>
    </row>
    <row r="13" spans="1:9" x14ac:dyDescent="0.2">
      <c r="A13" s="37">
        <v>2027</v>
      </c>
      <c r="C13" s="61">
        <f t="shared" si="0"/>
        <v>23170.99</v>
      </c>
      <c r="D13" s="61"/>
      <c r="E13" s="61">
        <f t="shared" si="0"/>
        <v>17864.009999999998</v>
      </c>
      <c r="F13" s="61"/>
      <c r="G13" s="61">
        <f t="shared" si="1"/>
        <v>41035</v>
      </c>
    </row>
    <row r="14" spans="1:9" x14ac:dyDescent="0.2">
      <c r="A14" s="37">
        <v>2028</v>
      </c>
      <c r="C14" s="61">
        <f t="shared" si="0"/>
        <v>24213.68</v>
      </c>
      <c r="D14" s="61"/>
      <c r="E14" s="61">
        <f t="shared" si="0"/>
        <v>16821.32</v>
      </c>
      <c r="F14" s="61"/>
      <c r="G14" s="61">
        <f t="shared" si="1"/>
        <v>41035</v>
      </c>
    </row>
    <row r="15" spans="1:9" x14ac:dyDescent="0.2">
      <c r="A15" s="37">
        <v>2029</v>
      </c>
      <c r="C15" s="61">
        <f t="shared" si="0"/>
        <v>25303.3</v>
      </c>
      <c r="D15" s="61"/>
      <c r="E15" s="61">
        <f t="shared" si="0"/>
        <v>15731.7</v>
      </c>
      <c r="F15" s="61"/>
      <c r="G15" s="61">
        <f t="shared" si="1"/>
        <v>41035</v>
      </c>
    </row>
    <row r="16" spans="1:9" ht="15.75" thickBot="1" x14ac:dyDescent="0.25">
      <c r="A16" s="322" t="s">
        <v>285</v>
      </c>
      <c r="C16" s="223">
        <f>SUM(C11:C15)</f>
        <v>116079.53000000001</v>
      </c>
      <c r="E16" s="223">
        <f>SUM(E11:E15)</f>
        <v>89095.469999999987</v>
      </c>
      <c r="G16" s="223">
        <f>SUM(G11:G15)</f>
        <v>205175</v>
      </c>
    </row>
    <row r="17" spans="1:9" ht="16.5" thickTop="1" thickBot="1" x14ac:dyDescent="0.25">
      <c r="A17" s="322" t="s">
        <v>286</v>
      </c>
      <c r="C17" s="324">
        <f>ROUND(C16/5,0)</f>
        <v>23216</v>
      </c>
      <c r="D17" s="323"/>
      <c r="E17" s="324">
        <f>ROUND(E16/5,0)</f>
        <v>17819</v>
      </c>
      <c r="F17" s="323"/>
      <c r="G17" s="324">
        <f>ROUND(G16/5,0)</f>
        <v>41035</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36249</v>
      </c>
      <c r="I21" s="61">
        <f>G2</f>
        <v>755000</v>
      </c>
    </row>
    <row r="22" spans="1:9" x14ac:dyDescent="0.2">
      <c r="A22" s="305">
        <f>A21+365</f>
        <v>36614</v>
      </c>
      <c r="C22" s="61">
        <f>G22-E22</f>
        <v>7060</v>
      </c>
      <c r="D22" s="61"/>
      <c r="E22" s="61">
        <f>ROUND(I21*G$3,2)</f>
        <v>33975</v>
      </c>
      <c r="F22" s="61"/>
      <c r="G22" s="61">
        <f>G$5</f>
        <v>41035</v>
      </c>
      <c r="I22" s="61">
        <f>I21-C22</f>
        <v>747940</v>
      </c>
    </row>
    <row r="23" spans="1:9" x14ac:dyDescent="0.2">
      <c r="A23" s="305">
        <f>A22+365</f>
        <v>36979</v>
      </c>
      <c r="C23" s="61">
        <f t="shared" ref="C23:C60" si="2">G23-E23</f>
        <v>7377.6999999999971</v>
      </c>
      <c r="D23" s="61"/>
      <c r="E23" s="61">
        <f t="shared" ref="E23:E61" si="3">ROUND(I22*G$3,2)</f>
        <v>33657.300000000003</v>
      </c>
      <c r="F23" s="61"/>
      <c r="G23" s="61">
        <f t="shared" ref="G23:G60" si="4">G$5</f>
        <v>41035</v>
      </c>
      <c r="I23" s="61">
        <f t="shared" ref="I23:I61" si="5">I22-C23</f>
        <v>740562.3</v>
      </c>
    </row>
    <row r="24" spans="1:9" x14ac:dyDescent="0.2">
      <c r="A24" s="305">
        <f t="shared" ref="A24:A61" si="6">A23+365</f>
        <v>37344</v>
      </c>
      <c r="C24" s="61">
        <f t="shared" si="2"/>
        <v>7709.6999999999971</v>
      </c>
      <c r="D24" s="61"/>
      <c r="E24" s="61">
        <f t="shared" si="3"/>
        <v>33325.300000000003</v>
      </c>
      <c r="F24" s="61"/>
      <c r="G24" s="61">
        <f t="shared" si="4"/>
        <v>41035</v>
      </c>
      <c r="I24" s="61">
        <f t="shared" si="5"/>
        <v>732852.60000000009</v>
      </c>
    </row>
    <row r="25" spans="1:9" x14ac:dyDescent="0.2">
      <c r="A25" s="305">
        <f t="shared" si="6"/>
        <v>37709</v>
      </c>
      <c r="C25" s="61">
        <f t="shared" si="2"/>
        <v>8056.6299999999974</v>
      </c>
      <c r="D25" s="61"/>
      <c r="E25" s="61">
        <f t="shared" si="3"/>
        <v>32978.370000000003</v>
      </c>
      <c r="F25" s="61"/>
      <c r="G25" s="61">
        <f t="shared" si="4"/>
        <v>41035</v>
      </c>
      <c r="H25" s="61"/>
      <c r="I25" s="61">
        <f t="shared" si="5"/>
        <v>724795.97000000009</v>
      </c>
    </row>
    <row r="26" spans="1:9" x14ac:dyDescent="0.2">
      <c r="A26" s="305">
        <f t="shared" si="6"/>
        <v>38074</v>
      </c>
      <c r="C26" s="61">
        <f t="shared" si="2"/>
        <v>8419.18</v>
      </c>
      <c r="D26" s="61"/>
      <c r="E26" s="61">
        <f t="shared" si="3"/>
        <v>32615.82</v>
      </c>
      <c r="F26" s="61"/>
      <c r="G26" s="61">
        <f t="shared" si="4"/>
        <v>41035</v>
      </c>
      <c r="H26" s="61"/>
      <c r="I26" s="61">
        <f t="shared" si="5"/>
        <v>716376.79</v>
      </c>
    </row>
    <row r="27" spans="1:9" x14ac:dyDescent="0.2">
      <c r="A27" s="305">
        <f t="shared" si="6"/>
        <v>38439</v>
      </c>
      <c r="C27" s="61">
        <f t="shared" si="2"/>
        <v>8798.0400000000009</v>
      </c>
      <c r="D27" s="61"/>
      <c r="E27" s="61">
        <f t="shared" si="3"/>
        <v>32236.959999999999</v>
      </c>
      <c r="F27" s="61"/>
      <c r="G27" s="61">
        <f t="shared" si="4"/>
        <v>41035</v>
      </c>
      <c r="H27" s="61"/>
      <c r="I27" s="61">
        <f t="shared" si="5"/>
        <v>707578.75</v>
      </c>
    </row>
    <row r="28" spans="1:9" x14ac:dyDescent="0.2">
      <c r="A28" s="305">
        <f t="shared" si="6"/>
        <v>38804</v>
      </c>
      <c r="C28" s="61">
        <f t="shared" si="2"/>
        <v>9193.9599999999991</v>
      </c>
      <c r="D28" s="61"/>
      <c r="E28" s="61">
        <f t="shared" si="3"/>
        <v>31841.040000000001</v>
      </c>
      <c r="F28" s="61"/>
      <c r="G28" s="61">
        <f t="shared" si="4"/>
        <v>41035</v>
      </c>
      <c r="H28" s="61"/>
      <c r="I28" s="61">
        <f t="shared" si="5"/>
        <v>698384.79</v>
      </c>
    </row>
    <row r="29" spans="1:9" x14ac:dyDescent="0.2">
      <c r="A29" s="305">
        <f t="shared" si="6"/>
        <v>39169</v>
      </c>
      <c r="C29" s="61">
        <f t="shared" si="2"/>
        <v>9607.68</v>
      </c>
      <c r="D29" s="61"/>
      <c r="E29" s="61">
        <f t="shared" si="3"/>
        <v>31427.32</v>
      </c>
      <c r="F29" s="61"/>
      <c r="G29" s="61">
        <f t="shared" si="4"/>
        <v>41035</v>
      </c>
      <c r="H29" s="61"/>
      <c r="I29" s="61">
        <f t="shared" si="5"/>
        <v>688777.11</v>
      </c>
    </row>
    <row r="30" spans="1:9" x14ac:dyDescent="0.2">
      <c r="A30" s="305">
        <f t="shared" si="6"/>
        <v>39534</v>
      </c>
      <c r="C30" s="61">
        <f t="shared" si="2"/>
        <v>10040.029999999999</v>
      </c>
      <c r="D30" s="61"/>
      <c r="E30" s="61">
        <f t="shared" si="3"/>
        <v>30994.97</v>
      </c>
      <c r="F30" s="61"/>
      <c r="G30" s="61">
        <f t="shared" si="4"/>
        <v>41035</v>
      </c>
      <c r="H30" s="61"/>
      <c r="I30" s="61">
        <f t="shared" si="5"/>
        <v>678737.08</v>
      </c>
    </row>
    <row r="31" spans="1:9" x14ac:dyDescent="0.2">
      <c r="A31" s="305">
        <f t="shared" si="6"/>
        <v>39899</v>
      </c>
      <c r="C31" s="61">
        <f t="shared" si="2"/>
        <v>10491.830000000002</v>
      </c>
      <c r="D31" s="61"/>
      <c r="E31" s="61">
        <f t="shared" si="3"/>
        <v>30543.17</v>
      </c>
      <c r="F31" s="61"/>
      <c r="G31" s="61">
        <f t="shared" si="4"/>
        <v>41035</v>
      </c>
      <c r="H31" s="61"/>
      <c r="I31" s="61">
        <f t="shared" si="5"/>
        <v>668245.25</v>
      </c>
    </row>
    <row r="32" spans="1:9" x14ac:dyDescent="0.2">
      <c r="A32" s="305">
        <f t="shared" si="6"/>
        <v>40264</v>
      </c>
      <c r="C32" s="61">
        <f t="shared" si="2"/>
        <v>10963.96</v>
      </c>
      <c r="D32" s="61"/>
      <c r="E32" s="61">
        <f t="shared" si="3"/>
        <v>30071.040000000001</v>
      </c>
      <c r="F32" s="61"/>
      <c r="G32" s="61">
        <f t="shared" si="4"/>
        <v>41035</v>
      </c>
      <c r="H32" s="61"/>
      <c r="I32" s="61">
        <f t="shared" si="5"/>
        <v>657281.29</v>
      </c>
    </row>
    <row r="33" spans="1:9" x14ac:dyDescent="0.2">
      <c r="A33" s="305">
        <f t="shared" si="6"/>
        <v>40629</v>
      </c>
      <c r="C33" s="61">
        <f t="shared" si="2"/>
        <v>11457.34</v>
      </c>
      <c r="D33" s="61"/>
      <c r="E33" s="61">
        <f t="shared" si="3"/>
        <v>29577.66</v>
      </c>
      <c r="F33" s="61"/>
      <c r="G33" s="61">
        <f t="shared" si="4"/>
        <v>41035</v>
      </c>
      <c r="H33" s="61"/>
      <c r="I33" s="61">
        <f t="shared" si="5"/>
        <v>645823.95000000007</v>
      </c>
    </row>
    <row r="34" spans="1:9" x14ac:dyDescent="0.2">
      <c r="A34" s="305">
        <f t="shared" si="6"/>
        <v>40994</v>
      </c>
      <c r="C34" s="61">
        <f t="shared" si="2"/>
        <v>11972.919999999998</v>
      </c>
      <c r="D34" s="61"/>
      <c r="E34" s="61">
        <f t="shared" si="3"/>
        <v>29062.080000000002</v>
      </c>
      <c r="F34" s="61"/>
      <c r="G34" s="61">
        <f t="shared" si="4"/>
        <v>41035</v>
      </c>
      <c r="H34" s="61"/>
      <c r="I34" s="61">
        <f t="shared" si="5"/>
        <v>633851.03</v>
      </c>
    </row>
    <row r="35" spans="1:9" x14ac:dyDescent="0.2">
      <c r="A35" s="305">
        <f t="shared" si="6"/>
        <v>41359</v>
      </c>
      <c r="C35" s="61">
        <f t="shared" si="2"/>
        <v>12511.7</v>
      </c>
      <c r="D35" s="61"/>
      <c r="E35" s="61">
        <f t="shared" si="3"/>
        <v>28523.3</v>
      </c>
      <c r="F35" s="61"/>
      <c r="G35" s="61">
        <f t="shared" si="4"/>
        <v>41035</v>
      </c>
      <c r="H35" s="61"/>
      <c r="I35" s="61">
        <f t="shared" si="5"/>
        <v>621339.33000000007</v>
      </c>
    </row>
    <row r="36" spans="1:9" x14ac:dyDescent="0.2">
      <c r="A36" s="305">
        <f t="shared" si="6"/>
        <v>41724</v>
      </c>
      <c r="C36" s="61">
        <f t="shared" si="2"/>
        <v>13074.73</v>
      </c>
      <c r="D36" s="61"/>
      <c r="E36" s="61">
        <f t="shared" si="3"/>
        <v>27960.27</v>
      </c>
      <c r="F36" s="61"/>
      <c r="G36" s="61">
        <f t="shared" si="4"/>
        <v>41035</v>
      </c>
      <c r="H36" s="61"/>
      <c r="I36" s="61">
        <f t="shared" si="5"/>
        <v>608264.60000000009</v>
      </c>
    </row>
    <row r="37" spans="1:9" x14ac:dyDescent="0.2">
      <c r="A37" s="305">
        <f t="shared" si="6"/>
        <v>42089</v>
      </c>
      <c r="C37" s="61">
        <f t="shared" si="2"/>
        <v>13663.09</v>
      </c>
      <c r="D37" s="61"/>
      <c r="E37" s="61">
        <f t="shared" si="3"/>
        <v>27371.91</v>
      </c>
      <c r="F37" s="61"/>
      <c r="G37" s="61">
        <f t="shared" si="4"/>
        <v>41035</v>
      </c>
      <c r="H37" s="61"/>
      <c r="I37" s="61">
        <f t="shared" si="5"/>
        <v>594601.51000000013</v>
      </c>
    </row>
    <row r="38" spans="1:9" x14ac:dyDescent="0.2">
      <c r="A38" s="305">
        <f t="shared" si="6"/>
        <v>42454</v>
      </c>
      <c r="C38" s="61">
        <f t="shared" si="2"/>
        <v>14277.93</v>
      </c>
      <c r="D38" s="61"/>
      <c r="E38" s="61">
        <f t="shared" si="3"/>
        <v>26757.07</v>
      </c>
      <c r="F38" s="61"/>
      <c r="G38" s="61">
        <f t="shared" si="4"/>
        <v>41035</v>
      </c>
      <c r="H38" s="61"/>
      <c r="I38" s="61">
        <f t="shared" si="5"/>
        <v>580323.58000000007</v>
      </c>
    </row>
    <row r="39" spans="1:9" x14ac:dyDescent="0.2">
      <c r="A39" s="305">
        <f t="shared" si="6"/>
        <v>42819</v>
      </c>
      <c r="C39" s="61">
        <f t="shared" si="2"/>
        <v>14920.439999999999</v>
      </c>
      <c r="D39" s="61"/>
      <c r="E39" s="61">
        <f t="shared" si="3"/>
        <v>26114.560000000001</v>
      </c>
      <c r="F39" s="61"/>
      <c r="G39" s="61">
        <f t="shared" si="4"/>
        <v>41035</v>
      </c>
      <c r="H39" s="61"/>
      <c r="I39" s="61">
        <f t="shared" si="5"/>
        <v>565403.14000000013</v>
      </c>
    </row>
    <row r="40" spans="1:9" x14ac:dyDescent="0.2">
      <c r="A40" s="305">
        <f t="shared" si="6"/>
        <v>43184</v>
      </c>
      <c r="C40" s="61">
        <f t="shared" si="2"/>
        <v>15591.86</v>
      </c>
      <c r="D40" s="61"/>
      <c r="E40" s="61">
        <f t="shared" si="3"/>
        <v>25443.14</v>
      </c>
      <c r="F40" s="61"/>
      <c r="G40" s="61">
        <f t="shared" si="4"/>
        <v>41035</v>
      </c>
      <c r="H40" s="61"/>
      <c r="I40" s="61">
        <f t="shared" si="5"/>
        <v>549811.28000000014</v>
      </c>
    </row>
    <row r="41" spans="1:9" x14ac:dyDescent="0.2">
      <c r="A41" s="305">
        <f t="shared" si="6"/>
        <v>43549</v>
      </c>
      <c r="C41" s="61">
        <f t="shared" si="2"/>
        <v>16293.490000000002</v>
      </c>
      <c r="D41" s="61"/>
      <c r="E41" s="61">
        <f t="shared" si="3"/>
        <v>24741.51</v>
      </c>
      <c r="F41" s="61"/>
      <c r="G41" s="61">
        <f t="shared" si="4"/>
        <v>41035</v>
      </c>
      <c r="H41" s="61"/>
      <c r="I41" s="61">
        <f t="shared" si="5"/>
        <v>533517.79000000015</v>
      </c>
    </row>
    <row r="42" spans="1:9" x14ac:dyDescent="0.2">
      <c r="A42" s="305">
        <f t="shared" si="6"/>
        <v>43914</v>
      </c>
      <c r="C42" s="61">
        <f t="shared" si="2"/>
        <v>17026.7</v>
      </c>
      <c r="D42" s="61"/>
      <c r="E42" s="61">
        <f t="shared" si="3"/>
        <v>24008.3</v>
      </c>
      <c r="F42" s="61"/>
      <c r="G42" s="61">
        <f t="shared" si="4"/>
        <v>41035</v>
      </c>
      <c r="H42" s="61"/>
      <c r="I42" s="61">
        <f t="shared" si="5"/>
        <v>516491.09000000014</v>
      </c>
    </row>
    <row r="43" spans="1:9" x14ac:dyDescent="0.2">
      <c r="A43" s="305">
        <f t="shared" si="6"/>
        <v>44279</v>
      </c>
      <c r="C43" s="61">
        <f t="shared" si="2"/>
        <v>17792.900000000001</v>
      </c>
      <c r="D43" s="61"/>
      <c r="E43" s="61">
        <f t="shared" si="3"/>
        <v>23242.1</v>
      </c>
      <c r="F43" s="61"/>
      <c r="G43" s="61">
        <f t="shared" si="4"/>
        <v>41035</v>
      </c>
      <c r="H43" s="61"/>
      <c r="I43" s="61">
        <f t="shared" si="5"/>
        <v>498698.19000000012</v>
      </c>
    </row>
    <row r="44" spans="1:9" x14ac:dyDescent="0.2">
      <c r="A44" s="305">
        <f t="shared" si="6"/>
        <v>44644</v>
      </c>
      <c r="C44" s="61">
        <f t="shared" si="2"/>
        <v>18593.580000000002</v>
      </c>
      <c r="D44" s="61"/>
      <c r="E44" s="61">
        <f t="shared" si="3"/>
        <v>22441.42</v>
      </c>
      <c r="F44" s="61"/>
      <c r="G44" s="61">
        <f t="shared" si="4"/>
        <v>41035</v>
      </c>
      <c r="H44" s="61"/>
      <c r="I44" s="61">
        <f t="shared" si="5"/>
        <v>480104.6100000001</v>
      </c>
    </row>
    <row r="45" spans="1:9" x14ac:dyDescent="0.2">
      <c r="A45" s="305">
        <f t="shared" si="6"/>
        <v>45009</v>
      </c>
      <c r="C45" s="61">
        <f t="shared" si="2"/>
        <v>19430.29</v>
      </c>
      <c r="D45" s="61"/>
      <c r="E45" s="61">
        <f t="shared" si="3"/>
        <v>21604.71</v>
      </c>
      <c r="F45" s="61"/>
      <c r="G45" s="61">
        <f t="shared" si="4"/>
        <v>41035</v>
      </c>
      <c r="H45" s="61"/>
      <c r="I45" s="61">
        <f t="shared" si="5"/>
        <v>460674.32000000012</v>
      </c>
    </row>
    <row r="46" spans="1:9" x14ac:dyDescent="0.2">
      <c r="A46" s="305">
        <f t="shared" si="6"/>
        <v>45374</v>
      </c>
      <c r="C46" s="61">
        <f t="shared" si="2"/>
        <v>20304.66</v>
      </c>
      <c r="D46" s="61"/>
      <c r="E46" s="61">
        <f t="shared" si="3"/>
        <v>20730.34</v>
      </c>
      <c r="F46" s="61"/>
      <c r="G46" s="61">
        <f t="shared" si="4"/>
        <v>41035</v>
      </c>
      <c r="H46" s="61"/>
      <c r="I46" s="61">
        <f t="shared" si="5"/>
        <v>440369.66000000015</v>
      </c>
    </row>
    <row r="47" spans="1:9" x14ac:dyDescent="0.2">
      <c r="A47" s="305">
        <f t="shared" si="6"/>
        <v>45739</v>
      </c>
      <c r="C47" s="61">
        <f t="shared" si="2"/>
        <v>21218.37</v>
      </c>
      <c r="D47" s="61"/>
      <c r="E47" s="61">
        <f t="shared" si="3"/>
        <v>19816.63</v>
      </c>
      <c r="F47" s="61"/>
      <c r="G47" s="61">
        <f t="shared" si="4"/>
        <v>41035</v>
      </c>
      <c r="H47" s="61"/>
      <c r="I47" s="61">
        <f t="shared" si="5"/>
        <v>419151.29000000015</v>
      </c>
    </row>
    <row r="48" spans="1:9" x14ac:dyDescent="0.2">
      <c r="A48" s="305">
        <f t="shared" si="6"/>
        <v>46104</v>
      </c>
      <c r="C48" s="61">
        <f t="shared" si="2"/>
        <v>22173.19</v>
      </c>
      <c r="D48" s="61"/>
      <c r="E48" s="61">
        <f t="shared" si="3"/>
        <v>18861.810000000001</v>
      </c>
      <c r="F48" s="61"/>
      <c r="G48" s="61">
        <f t="shared" si="4"/>
        <v>41035</v>
      </c>
      <c r="H48" s="61"/>
      <c r="I48" s="61">
        <f t="shared" si="5"/>
        <v>396978.10000000015</v>
      </c>
    </row>
    <row r="49" spans="1:9" x14ac:dyDescent="0.2">
      <c r="A49" s="305">
        <f t="shared" si="6"/>
        <v>46469</v>
      </c>
      <c r="C49" s="61">
        <f t="shared" si="2"/>
        <v>23170.99</v>
      </c>
      <c r="D49" s="61"/>
      <c r="E49" s="61">
        <f t="shared" si="3"/>
        <v>17864.009999999998</v>
      </c>
      <c r="F49" s="61"/>
      <c r="G49" s="61">
        <f t="shared" si="4"/>
        <v>41035</v>
      </c>
      <c r="H49" s="61"/>
      <c r="I49" s="61">
        <f t="shared" si="5"/>
        <v>373807.11000000016</v>
      </c>
    </row>
    <row r="50" spans="1:9" x14ac:dyDescent="0.2">
      <c r="A50" s="305">
        <f t="shared" si="6"/>
        <v>46834</v>
      </c>
      <c r="C50" s="61">
        <f t="shared" si="2"/>
        <v>24213.68</v>
      </c>
      <c r="D50" s="61"/>
      <c r="E50" s="61">
        <f t="shared" si="3"/>
        <v>16821.32</v>
      </c>
      <c r="F50" s="61"/>
      <c r="G50" s="61">
        <f t="shared" si="4"/>
        <v>41035</v>
      </c>
      <c r="H50" s="61"/>
      <c r="I50" s="61">
        <f t="shared" si="5"/>
        <v>349593.43000000017</v>
      </c>
    </row>
    <row r="51" spans="1:9" x14ac:dyDescent="0.2">
      <c r="A51" s="305">
        <f t="shared" si="6"/>
        <v>47199</v>
      </c>
      <c r="C51" s="61">
        <f t="shared" si="2"/>
        <v>25303.3</v>
      </c>
      <c r="D51" s="61"/>
      <c r="E51" s="61">
        <f t="shared" si="3"/>
        <v>15731.7</v>
      </c>
      <c r="F51" s="61"/>
      <c r="G51" s="61">
        <f t="shared" si="4"/>
        <v>41035</v>
      </c>
      <c r="H51" s="61"/>
      <c r="I51" s="61">
        <f t="shared" si="5"/>
        <v>324290.13000000018</v>
      </c>
    </row>
    <row r="52" spans="1:9" x14ac:dyDescent="0.2">
      <c r="A52" s="305">
        <f t="shared" si="6"/>
        <v>47564</v>
      </c>
      <c r="C52" s="61">
        <f t="shared" si="2"/>
        <v>26441.940000000002</v>
      </c>
      <c r="D52" s="61"/>
      <c r="E52" s="61">
        <f t="shared" si="3"/>
        <v>14593.06</v>
      </c>
      <c r="F52" s="61"/>
      <c r="G52" s="61">
        <f t="shared" si="4"/>
        <v>41035</v>
      </c>
      <c r="H52" s="61"/>
      <c r="I52" s="61">
        <f t="shared" si="5"/>
        <v>297848.19000000018</v>
      </c>
    </row>
    <row r="53" spans="1:9" x14ac:dyDescent="0.2">
      <c r="A53" s="305">
        <f t="shared" si="6"/>
        <v>47929</v>
      </c>
      <c r="C53" s="61">
        <f t="shared" si="2"/>
        <v>27631.83</v>
      </c>
      <c r="D53" s="61"/>
      <c r="E53" s="61">
        <f t="shared" si="3"/>
        <v>13403.17</v>
      </c>
      <c r="F53" s="61"/>
      <c r="G53" s="61">
        <f t="shared" si="4"/>
        <v>41035</v>
      </c>
      <c r="H53" s="61"/>
      <c r="I53" s="61">
        <f t="shared" si="5"/>
        <v>270216.36000000016</v>
      </c>
    </row>
    <row r="54" spans="1:9" x14ac:dyDescent="0.2">
      <c r="A54" s="305">
        <f t="shared" si="6"/>
        <v>48294</v>
      </c>
      <c r="C54" s="61">
        <f t="shared" si="2"/>
        <v>28875.260000000002</v>
      </c>
      <c r="D54" s="61"/>
      <c r="E54" s="61">
        <f t="shared" si="3"/>
        <v>12159.74</v>
      </c>
      <c r="F54" s="61"/>
      <c r="G54" s="61">
        <f t="shared" si="4"/>
        <v>41035</v>
      </c>
      <c r="H54" s="61"/>
      <c r="I54" s="61">
        <f t="shared" si="5"/>
        <v>241341.10000000015</v>
      </c>
    </row>
    <row r="55" spans="1:9" x14ac:dyDescent="0.2">
      <c r="A55" s="305">
        <f t="shared" si="6"/>
        <v>48659</v>
      </c>
      <c r="C55" s="61">
        <f t="shared" si="2"/>
        <v>30174.65</v>
      </c>
      <c r="D55" s="61"/>
      <c r="E55" s="61">
        <f t="shared" si="3"/>
        <v>10860.35</v>
      </c>
      <c r="F55" s="61"/>
      <c r="G55" s="61">
        <f t="shared" si="4"/>
        <v>41035</v>
      </c>
      <c r="H55" s="61"/>
      <c r="I55" s="61">
        <f t="shared" si="5"/>
        <v>211166.45000000016</v>
      </c>
    </row>
    <row r="56" spans="1:9" x14ac:dyDescent="0.2">
      <c r="A56" s="305">
        <f t="shared" si="6"/>
        <v>49024</v>
      </c>
      <c r="C56" s="61">
        <f t="shared" si="2"/>
        <v>31532.510000000002</v>
      </c>
      <c r="D56" s="61"/>
      <c r="E56" s="61">
        <f t="shared" si="3"/>
        <v>9502.49</v>
      </c>
      <c r="F56" s="61"/>
      <c r="G56" s="61">
        <f t="shared" si="4"/>
        <v>41035</v>
      </c>
      <c r="H56" s="61"/>
      <c r="I56" s="61">
        <f t="shared" si="5"/>
        <v>179633.94000000015</v>
      </c>
    </row>
    <row r="57" spans="1:9" x14ac:dyDescent="0.2">
      <c r="A57" s="305">
        <f t="shared" si="6"/>
        <v>49389</v>
      </c>
      <c r="C57" s="61">
        <f t="shared" si="2"/>
        <v>32951.47</v>
      </c>
      <c r="D57" s="61"/>
      <c r="E57" s="61">
        <f t="shared" si="3"/>
        <v>8083.53</v>
      </c>
      <c r="F57" s="61"/>
      <c r="G57" s="61">
        <f t="shared" si="4"/>
        <v>41035</v>
      </c>
      <c r="H57" s="61"/>
      <c r="I57" s="61">
        <f t="shared" si="5"/>
        <v>146682.47000000015</v>
      </c>
    </row>
    <row r="58" spans="1:9" x14ac:dyDescent="0.2">
      <c r="A58" s="305">
        <f>A57+365</f>
        <v>49754</v>
      </c>
      <c r="C58" s="61">
        <f t="shared" si="2"/>
        <v>34434.29</v>
      </c>
      <c r="D58" s="61"/>
      <c r="E58" s="61">
        <f t="shared" si="3"/>
        <v>6600.71</v>
      </c>
      <c r="F58" s="61"/>
      <c r="G58" s="61">
        <f t="shared" si="4"/>
        <v>41035</v>
      </c>
      <c r="H58" s="61"/>
      <c r="I58" s="61">
        <f t="shared" si="5"/>
        <v>112248.18000000014</v>
      </c>
    </row>
    <row r="59" spans="1:9" x14ac:dyDescent="0.2">
      <c r="A59" s="305">
        <f t="shared" si="6"/>
        <v>50119</v>
      </c>
      <c r="C59" s="61">
        <f t="shared" si="2"/>
        <v>35983.83</v>
      </c>
      <c r="D59" s="61"/>
      <c r="E59" s="61">
        <f t="shared" si="3"/>
        <v>5051.17</v>
      </c>
      <c r="F59" s="61"/>
      <c r="G59" s="61">
        <f t="shared" si="4"/>
        <v>41035</v>
      </c>
      <c r="H59" s="61"/>
      <c r="I59" s="61">
        <f t="shared" si="5"/>
        <v>76264.350000000137</v>
      </c>
    </row>
    <row r="60" spans="1:9" x14ac:dyDescent="0.2">
      <c r="A60" s="305">
        <f t="shared" si="6"/>
        <v>50484</v>
      </c>
      <c r="C60" s="61">
        <f t="shared" si="2"/>
        <v>37603.1</v>
      </c>
      <c r="D60" s="61"/>
      <c r="E60" s="61">
        <f t="shared" si="3"/>
        <v>3431.9</v>
      </c>
      <c r="F60" s="61"/>
      <c r="G60" s="61">
        <f t="shared" si="4"/>
        <v>41035</v>
      </c>
      <c r="H60" s="61"/>
      <c r="I60" s="61">
        <f t="shared" si="5"/>
        <v>38661.250000000138</v>
      </c>
    </row>
    <row r="61" spans="1:9" x14ac:dyDescent="0.2">
      <c r="A61" s="305">
        <f t="shared" si="6"/>
        <v>50849</v>
      </c>
      <c r="C61" s="61">
        <f>G61-E61</f>
        <v>38661.250000000138</v>
      </c>
      <c r="D61" s="61"/>
      <c r="E61" s="61">
        <f t="shared" si="3"/>
        <v>1739.76</v>
      </c>
      <c r="F61" s="61"/>
      <c r="G61" s="61">
        <f>I60+E61</f>
        <v>40401.01000000014</v>
      </c>
      <c r="H61" s="61"/>
      <c r="I61" s="61">
        <f t="shared" si="5"/>
        <v>0</v>
      </c>
    </row>
  </sheetData>
  <mergeCells count="1">
    <mergeCell ref="A1:I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8994E-3DA6-4D00-9AF5-918538BB994A}">
  <dimension ref="A1:I61"/>
  <sheetViews>
    <sheetView showGridLines="0"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316</v>
      </c>
      <c r="B1" s="438"/>
      <c r="C1" s="438"/>
      <c r="D1" s="438"/>
      <c r="E1" s="438"/>
      <c r="F1" s="438"/>
      <c r="G1" s="438"/>
      <c r="H1" s="438"/>
      <c r="I1" s="438"/>
    </row>
    <row r="2" spans="1:9" x14ac:dyDescent="0.2">
      <c r="A2" s="322" t="s">
        <v>310</v>
      </c>
      <c r="G2" s="76">
        <v>587000</v>
      </c>
    </row>
    <row r="3" spans="1:9" x14ac:dyDescent="0.2">
      <c r="A3" s="305" t="s">
        <v>275</v>
      </c>
      <c r="E3" s="163"/>
      <c r="G3" s="163">
        <v>3.2500000000000001E-2</v>
      </c>
    </row>
    <row r="4" spans="1:9" x14ac:dyDescent="0.2">
      <c r="A4" s="322" t="s">
        <v>311</v>
      </c>
      <c r="E4" s="163"/>
      <c r="G4" s="76">
        <v>40</v>
      </c>
      <c r="I4" s="64" t="s">
        <v>314</v>
      </c>
    </row>
    <row r="5" spans="1:9" x14ac:dyDescent="0.2">
      <c r="A5" s="322" t="s">
        <v>312</v>
      </c>
      <c r="E5" s="163"/>
      <c r="G5" s="76">
        <f>ROUND(-PMT(G3,G4,G2)+2,0)</f>
        <v>26433</v>
      </c>
    </row>
    <row r="6" spans="1:9" x14ac:dyDescent="0.2">
      <c r="A6" s="322" t="s">
        <v>313</v>
      </c>
      <c r="E6" s="163"/>
      <c r="G6" s="305">
        <v>36910</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C45</f>
        <v>15349.12</v>
      </c>
      <c r="D11" s="162"/>
      <c r="E11" s="162">
        <f>E45</f>
        <v>11083.88</v>
      </c>
      <c r="F11" s="323"/>
      <c r="G11" s="162">
        <f>SUM(C11,E11)</f>
        <v>26433</v>
      </c>
    </row>
    <row r="12" spans="1:9" x14ac:dyDescent="0.2">
      <c r="A12" s="37">
        <v>2026</v>
      </c>
      <c r="C12" s="61">
        <f t="shared" ref="C12:E15" si="0">C46</f>
        <v>15847.97</v>
      </c>
      <c r="D12" s="61"/>
      <c r="E12" s="61">
        <f t="shared" si="0"/>
        <v>10585.03</v>
      </c>
      <c r="F12" s="61"/>
      <c r="G12" s="61">
        <f t="shared" ref="G12:G15" si="1">SUM(C12,E12)</f>
        <v>26433</v>
      </c>
    </row>
    <row r="13" spans="1:9" x14ac:dyDescent="0.2">
      <c r="A13" s="37">
        <v>2027</v>
      </c>
      <c r="C13" s="61">
        <f t="shared" si="0"/>
        <v>16363.03</v>
      </c>
      <c r="D13" s="61"/>
      <c r="E13" s="61">
        <f t="shared" si="0"/>
        <v>10069.969999999999</v>
      </c>
      <c r="F13" s="61"/>
      <c r="G13" s="61">
        <f t="shared" si="1"/>
        <v>26433</v>
      </c>
    </row>
    <row r="14" spans="1:9" x14ac:dyDescent="0.2">
      <c r="A14" s="37">
        <v>2028</v>
      </c>
      <c r="C14" s="61">
        <f t="shared" si="0"/>
        <v>16894.830000000002</v>
      </c>
      <c r="D14" s="61"/>
      <c r="E14" s="61">
        <f t="shared" si="0"/>
        <v>9538.17</v>
      </c>
      <c r="F14" s="61"/>
      <c r="G14" s="61">
        <f t="shared" si="1"/>
        <v>26433</v>
      </c>
    </row>
    <row r="15" spans="1:9" x14ac:dyDescent="0.2">
      <c r="A15" s="37">
        <v>2029</v>
      </c>
      <c r="C15" s="61">
        <f t="shared" si="0"/>
        <v>17443.91</v>
      </c>
      <c r="D15" s="61"/>
      <c r="E15" s="61">
        <f t="shared" si="0"/>
        <v>8989.09</v>
      </c>
      <c r="F15" s="61"/>
      <c r="G15" s="61">
        <f t="shared" si="1"/>
        <v>26433</v>
      </c>
    </row>
    <row r="16" spans="1:9" ht="15.75" thickBot="1" x14ac:dyDescent="0.25">
      <c r="A16" s="322" t="s">
        <v>285</v>
      </c>
      <c r="C16" s="223">
        <f>SUM(C11:C15)</f>
        <v>81898.86</v>
      </c>
      <c r="E16" s="223">
        <f>SUM(E11:E15)</f>
        <v>50266.14</v>
      </c>
      <c r="G16" s="223">
        <f>SUM(G11:G15)</f>
        <v>132165</v>
      </c>
    </row>
    <row r="17" spans="1:9" ht="16.5" thickTop="1" thickBot="1" x14ac:dyDescent="0.25">
      <c r="A17" s="322" t="s">
        <v>286</v>
      </c>
      <c r="C17" s="324">
        <f>ROUND(C16/5,0)</f>
        <v>16380</v>
      </c>
      <c r="D17" s="323"/>
      <c r="E17" s="324">
        <f>ROUND(E16/5,0)</f>
        <v>10053</v>
      </c>
      <c r="F17" s="323"/>
      <c r="G17" s="324">
        <f>ROUND(G16/5,0)</f>
        <v>26433</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36910</v>
      </c>
      <c r="I21" s="61">
        <f>G2</f>
        <v>587000</v>
      </c>
    </row>
    <row r="22" spans="1:9" x14ac:dyDescent="0.2">
      <c r="A22" s="305">
        <f>A21+365</f>
        <v>37275</v>
      </c>
      <c r="C22" s="61">
        <f>G22-E22</f>
        <v>7355.5</v>
      </c>
      <c r="D22" s="61"/>
      <c r="E22" s="61">
        <f>ROUND(I21*G$3,2)</f>
        <v>19077.5</v>
      </c>
      <c r="F22" s="61"/>
      <c r="G22" s="61">
        <f>G$5</f>
        <v>26433</v>
      </c>
      <c r="I22" s="61">
        <f>I21-C22</f>
        <v>579644.5</v>
      </c>
    </row>
    <row r="23" spans="1:9" x14ac:dyDescent="0.2">
      <c r="A23" s="305">
        <f>A22+365</f>
        <v>37640</v>
      </c>
      <c r="C23" s="61">
        <f t="shared" ref="C23:C60" si="2">G23-E23</f>
        <v>7594.5499999999993</v>
      </c>
      <c r="D23" s="61"/>
      <c r="E23" s="61">
        <f t="shared" ref="E23:E61" si="3">ROUND(I22*G$3,2)</f>
        <v>18838.45</v>
      </c>
      <c r="F23" s="61"/>
      <c r="G23" s="61">
        <f t="shared" ref="G23:G60" si="4">G$5</f>
        <v>26433</v>
      </c>
      <c r="I23" s="61">
        <f t="shared" ref="I23:I61" si="5">I22-C23</f>
        <v>572049.94999999995</v>
      </c>
    </row>
    <row r="24" spans="1:9" x14ac:dyDescent="0.2">
      <c r="A24" s="305">
        <f t="shared" ref="A24:A61" si="6">A23+365</f>
        <v>38005</v>
      </c>
      <c r="C24" s="61">
        <f t="shared" si="2"/>
        <v>7841.380000000001</v>
      </c>
      <c r="D24" s="61"/>
      <c r="E24" s="61">
        <f t="shared" si="3"/>
        <v>18591.62</v>
      </c>
      <c r="F24" s="61"/>
      <c r="G24" s="61">
        <f t="shared" si="4"/>
        <v>26433</v>
      </c>
      <c r="I24" s="61">
        <f t="shared" si="5"/>
        <v>564208.56999999995</v>
      </c>
    </row>
    <row r="25" spans="1:9" x14ac:dyDescent="0.2">
      <c r="A25" s="305">
        <f t="shared" si="6"/>
        <v>38370</v>
      </c>
      <c r="C25" s="61">
        <f t="shared" si="2"/>
        <v>8096.2200000000012</v>
      </c>
      <c r="D25" s="61"/>
      <c r="E25" s="61">
        <f t="shared" si="3"/>
        <v>18336.78</v>
      </c>
      <c r="F25" s="61"/>
      <c r="G25" s="61">
        <f t="shared" si="4"/>
        <v>26433</v>
      </c>
      <c r="H25" s="61"/>
      <c r="I25" s="61">
        <f t="shared" si="5"/>
        <v>556112.35</v>
      </c>
    </row>
    <row r="26" spans="1:9" x14ac:dyDescent="0.2">
      <c r="A26" s="305">
        <f t="shared" si="6"/>
        <v>38735</v>
      </c>
      <c r="C26" s="61">
        <f t="shared" si="2"/>
        <v>8359.3499999999985</v>
      </c>
      <c r="D26" s="61"/>
      <c r="E26" s="61">
        <f t="shared" si="3"/>
        <v>18073.650000000001</v>
      </c>
      <c r="F26" s="61"/>
      <c r="G26" s="61">
        <f t="shared" si="4"/>
        <v>26433</v>
      </c>
      <c r="H26" s="61"/>
      <c r="I26" s="61">
        <f t="shared" si="5"/>
        <v>547753</v>
      </c>
    </row>
    <row r="27" spans="1:9" x14ac:dyDescent="0.2">
      <c r="A27" s="305">
        <f t="shared" si="6"/>
        <v>39100</v>
      </c>
      <c r="C27" s="61">
        <f t="shared" si="2"/>
        <v>8631.0299999999988</v>
      </c>
      <c r="D27" s="61"/>
      <c r="E27" s="61">
        <f t="shared" si="3"/>
        <v>17801.97</v>
      </c>
      <c r="F27" s="61"/>
      <c r="G27" s="61">
        <f t="shared" si="4"/>
        <v>26433</v>
      </c>
      <c r="H27" s="61"/>
      <c r="I27" s="61">
        <f t="shared" si="5"/>
        <v>539121.97</v>
      </c>
    </row>
    <row r="28" spans="1:9" x14ac:dyDescent="0.2">
      <c r="A28" s="305">
        <f t="shared" si="6"/>
        <v>39465</v>
      </c>
      <c r="C28" s="61">
        <f t="shared" si="2"/>
        <v>8911.5400000000009</v>
      </c>
      <c r="D28" s="61"/>
      <c r="E28" s="61">
        <f t="shared" si="3"/>
        <v>17521.46</v>
      </c>
      <c r="F28" s="61"/>
      <c r="G28" s="61">
        <f t="shared" si="4"/>
        <v>26433</v>
      </c>
      <c r="H28" s="61"/>
      <c r="I28" s="61">
        <f t="shared" si="5"/>
        <v>530210.42999999993</v>
      </c>
    </row>
    <row r="29" spans="1:9" x14ac:dyDescent="0.2">
      <c r="A29" s="305">
        <f t="shared" si="6"/>
        <v>39830</v>
      </c>
      <c r="C29" s="61">
        <f t="shared" si="2"/>
        <v>9201.16</v>
      </c>
      <c r="D29" s="61"/>
      <c r="E29" s="61">
        <f t="shared" si="3"/>
        <v>17231.84</v>
      </c>
      <c r="F29" s="61"/>
      <c r="G29" s="61">
        <f t="shared" si="4"/>
        <v>26433</v>
      </c>
      <c r="H29" s="61"/>
      <c r="I29" s="61">
        <f t="shared" si="5"/>
        <v>521009.26999999996</v>
      </c>
    </row>
    <row r="30" spans="1:9" x14ac:dyDescent="0.2">
      <c r="A30" s="305">
        <f t="shared" si="6"/>
        <v>40195</v>
      </c>
      <c r="C30" s="61">
        <f t="shared" si="2"/>
        <v>9500.2000000000007</v>
      </c>
      <c r="D30" s="61"/>
      <c r="E30" s="61">
        <f t="shared" si="3"/>
        <v>16932.8</v>
      </c>
      <c r="F30" s="61"/>
      <c r="G30" s="61">
        <f t="shared" si="4"/>
        <v>26433</v>
      </c>
      <c r="H30" s="61"/>
      <c r="I30" s="61">
        <f t="shared" si="5"/>
        <v>511509.06999999995</v>
      </c>
    </row>
    <row r="31" spans="1:9" x14ac:dyDescent="0.2">
      <c r="A31" s="305">
        <f t="shared" si="6"/>
        <v>40560</v>
      </c>
      <c r="C31" s="61">
        <f t="shared" si="2"/>
        <v>9808.9599999999991</v>
      </c>
      <c r="D31" s="61"/>
      <c r="E31" s="61">
        <f t="shared" si="3"/>
        <v>16624.04</v>
      </c>
      <c r="F31" s="61"/>
      <c r="G31" s="61">
        <f t="shared" si="4"/>
        <v>26433</v>
      </c>
      <c r="H31" s="61"/>
      <c r="I31" s="61">
        <f t="shared" si="5"/>
        <v>501700.10999999993</v>
      </c>
    </row>
    <row r="32" spans="1:9" x14ac:dyDescent="0.2">
      <c r="A32" s="305">
        <f t="shared" si="6"/>
        <v>40925</v>
      </c>
      <c r="C32" s="61">
        <f t="shared" si="2"/>
        <v>10127.75</v>
      </c>
      <c r="D32" s="61"/>
      <c r="E32" s="61">
        <f t="shared" si="3"/>
        <v>16305.25</v>
      </c>
      <c r="F32" s="61"/>
      <c r="G32" s="61">
        <f t="shared" si="4"/>
        <v>26433</v>
      </c>
      <c r="H32" s="61"/>
      <c r="I32" s="61">
        <f t="shared" si="5"/>
        <v>491572.35999999993</v>
      </c>
    </row>
    <row r="33" spans="1:9" x14ac:dyDescent="0.2">
      <c r="A33" s="305">
        <f t="shared" si="6"/>
        <v>41290</v>
      </c>
      <c r="C33" s="61">
        <f t="shared" si="2"/>
        <v>10456.9</v>
      </c>
      <c r="D33" s="61"/>
      <c r="E33" s="61">
        <f t="shared" si="3"/>
        <v>15976.1</v>
      </c>
      <c r="F33" s="61"/>
      <c r="G33" s="61">
        <f t="shared" si="4"/>
        <v>26433</v>
      </c>
      <c r="H33" s="61"/>
      <c r="I33" s="61">
        <f t="shared" si="5"/>
        <v>481115.4599999999</v>
      </c>
    </row>
    <row r="34" spans="1:9" x14ac:dyDescent="0.2">
      <c r="A34" s="305">
        <f t="shared" si="6"/>
        <v>41655</v>
      </c>
      <c r="C34" s="61">
        <f t="shared" si="2"/>
        <v>10796.75</v>
      </c>
      <c r="D34" s="61"/>
      <c r="E34" s="61">
        <f t="shared" si="3"/>
        <v>15636.25</v>
      </c>
      <c r="F34" s="61"/>
      <c r="G34" s="61">
        <f t="shared" si="4"/>
        <v>26433</v>
      </c>
      <c r="H34" s="61"/>
      <c r="I34" s="61">
        <f t="shared" si="5"/>
        <v>470318.7099999999</v>
      </c>
    </row>
    <row r="35" spans="1:9" x14ac:dyDescent="0.2">
      <c r="A35" s="305">
        <f t="shared" si="6"/>
        <v>42020</v>
      </c>
      <c r="C35" s="61">
        <f t="shared" si="2"/>
        <v>11147.64</v>
      </c>
      <c r="D35" s="61"/>
      <c r="E35" s="61">
        <f t="shared" si="3"/>
        <v>15285.36</v>
      </c>
      <c r="F35" s="61"/>
      <c r="G35" s="61">
        <f t="shared" si="4"/>
        <v>26433</v>
      </c>
      <c r="H35" s="61"/>
      <c r="I35" s="61">
        <f t="shared" si="5"/>
        <v>459171.06999999989</v>
      </c>
    </row>
    <row r="36" spans="1:9" x14ac:dyDescent="0.2">
      <c r="A36" s="305">
        <f t="shared" si="6"/>
        <v>42385</v>
      </c>
      <c r="C36" s="61">
        <f t="shared" si="2"/>
        <v>11509.94</v>
      </c>
      <c r="D36" s="61"/>
      <c r="E36" s="61">
        <f t="shared" si="3"/>
        <v>14923.06</v>
      </c>
      <c r="F36" s="61"/>
      <c r="G36" s="61">
        <f t="shared" si="4"/>
        <v>26433</v>
      </c>
      <c r="H36" s="61"/>
      <c r="I36" s="61">
        <f t="shared" si="5"/>
        <v>447661.12999999989</v>
      </c>
    </row>
    <row r="37" spans="1:9" x14ac:dyDescent="0.2">
      <c r="A37" s="305">
        <f t="shared" si="6"/>
        <v>42750</v>
      </c>
      <c r="C37" s="61">
        <f t="shared" si="2"/>
        <v>11884.01</v>
      </c>
      <c r="D37" s="61"/>
      <c r="E37" s="61">
        <f t="shared" si="3"/>
        <v>14548.99</v>
      </c>
      <c r="F37" s="61"/>
      <c r="G37" s="61">
        <f t="shared" si="4"/>
        <v>26433</v>
      </c>
      <c r="H37" s="61"/>
      <c r="I37" s="61">
        <f t="shared" si="5"/>
        <v>435777.11999999988</v>
      </c>
    </row>
    <row r="38" spans="1:9" x14ac:dyDescent="0.2">
      <c r="A38" s="305">
        <f t="shared" si="6"/>
        <v>43115</v>
      </c>
      <c r="C38" s="61">
        <f t="shared" si="2"/>
        <v>12270.24</v>
      </c>
      <c r="D38" s="61"/>
      <c r="E38" s="61">
        <f t="shared" si="3"/>
        <v>14162.76</v>
      </c>
      <c r="F38" s="61"/>
      <c r="G38" s="61">
        <f t="shared" si="4"/>
        <v>26433</v>
      </c>
      <c r="H38" s="61"/>
      <c r="I38" s="61">
        <f t="shared" si="5"/>
        <v>423506.87999999989</v>
      </c>
    </row>
    <row r="39" spans="1:9" x14ac:dyDescent="0.2">
      <c r="A39" s="305">
        <f t="shared" si="6"/>
        <v>43480</v>
      </c>
      <c r="C39" s="61">
        <f t="shared" si="2"/>
        <v>12669.03</v>
      </c>
      <c r="D39" s="61"/>
      <c r="E39" s="61">
        <f t="shared" si="3"/>
        <v>13763.97</v>
      </c>
      <c r="F39" s="61"/>
      <c r="G39" s="61">
        <f t="shared" si="4"/>
        <v>26433</v>
      </c>
      <c r="H39" s="61"/>
      <c r="I39" s="61">
        <f t="shared" si="5"/>
        <v>410837.84999999986</v>
      </c>
    </row>
    <row r="40" spans="1:9" x14ac:dyDescent="0.2">
      <c r="A40" s="305">
        <f t="shared" si="6"/>
        <v>43845</v>
      </c>
      <c r="C40" s="61">
        <f t="shared" si="2"/>
        <v>13080.77</v>
      </c>
      <c r="D40" s="61"/>
      <c r="E40" s="61">
        <f t="shared" si="3"/>
        <v>13352.23</v>
      </c>
      <c r="F40" s="61"/>
      <c r="G40" s="61">
        <f t="shared" si="4"/>
        <v>26433</v>
      </c>
      <c r="H40" s="61"/>
      <c r="I40" s="61">
        <f t="shared" si="5"/>
        <v>397757.07999999984</v>
      </c>
    </row>
    <row r="41" spans="1:9" x14ac:dyDescent="0.2">
      <c r="A41" s="305">
        <f t="shared" si="6"/>
        <v>44210</v>
      </c>
      <c r="C41" s="61">
        <f t="shared" si="2"/>
        <v>13505.89</v>
      </c>
      <c r="D41" s="61"/>
      <c r="E41" s="61">
        <f t="shared" si="3"/>
        <v>12927.11</v>
      </c>
      <c r="F41" s="61"/>
      <c r="G41" s="61">
        <f t="shared" si="4"/>
        <v>26433</v>
      </c>
      <c r="H41" s="61"/>
      <c r="I41" s="61">
        <f t="shared" si="5"/>
        <v>384251.18999999983</v>
      </c>
    </row>
    <row r="42" spans="1:9" x14ac:dyDescent="0.2">
      <c r="A42" s="305">
        <f t="shared" si="6"/>
        <v>44575</v>
      </c>
      <c r="C42" s="61">
        <f t="shared" si="2"/>
        <v>13944.84</v>
      </c>
      <c r="D42" s="61"/>
      <c r="E42" s="61">
        <f t="shared" si="3"/>
        <v>12488.16</v>
      </c>
      <c r="F42" s="61"/>
      <c r="G42" s="61">
        <f t="shared" si="4"/>
        <v>26433</v>
      </c>
      <c r="H42" s="61"/>
      <c r="I42" s="61">
        <f t="shared" si="5"/>
        <v>370306.3499999998</v>
      </c>
    </row>
    <row r="43" spans="1:9" x14ac:dyDescent="0.2">
      <c r="A43" s="305">
        <f t="shared" si="6"/>
        <v>44940</v>
      </c>
      <c r="C43" s="61">
        <f t="shared" si="2"/>
        <v>14398.04</v>
      </c>
      <c r="D43" s="61"/>
      <c r="E43" s="61">
        <f t="shared" si="3"/>
        <v>12034.96</v>
      </c>
      <c r="F43" s="61"/>
      <c r="G43" s="61">
        <f t="shared" si="4"/>
        <v>26433</v>
      </c>
      <c r="H43" s="61"/>
      <c r="I43" s="61">
        <f t="shared" si="5"/>
        <v>355908.30999999982</v>
      </c>
    </row>
    <row r="44" spans="1:9" x14ac:dyDescent="0.2">
      <c r="A44" s="305">
        <f t="shared" si="6"/>
        <v>45305</v>
      </c>
      <c r="C44" s="61">
        <f t="shared" si="2"/>
        <v>14865.98</v>
      </c>
      <c r="D44" s="61"/>
      <c r="E44" s="61">
        <f t="shared" si="3"/>
        <v>11567.02</v>
      </c>
      <c r="F44" s="61"/>
      <c r="G44" s="61">
        <f t="shared" si="4"/>
        <v>26433</v>
      </c>
      <c r="H44" s="61"/>
      <c r="I44" s="61">
        <f t="shared" si="5"/>
        <v>341042.32999999984</v>
      </c>
    </row>
    <row r="45" spans="1:9" x14ac:dyDescent="0.2">
      <c r="A45" s="305">
        <f t="shared" si="6"/>
        <v>45670</v>
      </c>
      <c r="C45" s="61">
        <f t="shared" si="2"/>
        <v>15349.12</v>
      </c>
      <c r="D45" s="61"/>
      <c r="E45" s="61">
        <f t="shared" si="3"/>
        <v>11083.88</v>
      </c>
      <c r="F45" s="61"/>
      <c r="G45" s="61">
        <f t="shared" si="4"/>
        <v>26433</v>
      </c>
      <c r="H45" s="61"/>
      <c r="I45" s="61">
        <f t="shared" si="5"/>
        <v>325693.20999999985</v>
      </c>
    </row>
    <row r="46" spans="1:9" x14ac:dyDescent="0.2">
      <c r="A46" s="305">
        <f t="shared" si="6"/>
        <v>46035</v>
      </c>
      <c r="C46" s="61">
        <f t="shared" si="2"/>
        <v>15847.97</v>
      </c>
      <c r="D46" s="61"/>
      <c r="E46" s="61">
        <f t="shared" si="3"/>
        <v>10585.03</v>
      </c>
      <c r="F46" s="61"/>
      <c r="G46" s="61">
        <f t="shared" si="4"/>
        <v>26433</v>
      </c>
      <c r="H46" s="61"/>
      <c r="I46" s="61">
        <f t="shared" si="5"/>
        <v>309845.23999999987</v>
      </c>
    </row>
    <row r="47" spans="1:9" x14ac:dyDescent="0.2">
      <c r="A47" s="305">
        <f t="shared" si="6"/>
        <v>46400</v>
      </c>
      <c r="C47" s="61">
        <f t="shared" si="2"/>
        <v>16363.03</v>
      </c>
      <c r="D47" s="61"/>
      <c r="E47" s="61">
        <f t="shared" si="3"/>
        <v>10069.969999999999</v>
      </c>
      <c r="F47" s="61"/>
      <c r="G47" s="61">
        <f t="shared" si="4"/>
        <v>26433</v>
      </c>
      <c r="H47" s="61"/>
      <c r="I47" s="61">
        <f t="shared" si="5"/>
        <v>293482.20999999985</v>
      </c>
    </row>
    <row r="48" spans="1:9" x14ac:dyDescent="0.2">
      <c r="A48" s="305">
        <f t="shared" si="6"/>
        <v>46765</v>
      </c>
      <c r="C48" s="61">
        <f t="shared" si="2"/>
        <v>16894.830000000002</v>
      </c>
      <c r="D48" s="61"/>
      <c r="E48" s="61">
        <f t="shared" si="3"/>
        <v>9538.17</v>
      </c>
      <c r="F48" s="61"/>
      <c r="G48" s="61">
        <f t="shared" si="4"/>
        <v>26433</v>
      </c>
      <c r="H48" s="61"/>
      <c r="I48" s="61">
        <f t="shared" si="5"/>
        <v>276587.37999999983</v>
      </c>
    </row>
    <row r="49" spans="1:9" x14ac:dyDescent="0.2">
      <c r="A49" s="305">
        <f t="shared" si="6"/>
        <v>47130</v>
      </c>
      <c r="C49" s="61">
        <f t="shared" si="2"/>
        <v>17443.91</v>
      </c>
      <c r="D49" s="61"/>
      <c r="E49" s="61">
        <f t="shared" si="3"/>
        <v>8989.09</v>
      </c>
      <c r="F49" s="61"/>
      <c r="G49" s="61">
        <f t="shared" si="4"/>
        <v>26433</v>
      </c>
      <c r="H49" s="61"/>
      <c r="I49" s="61">
        <f t="shared" si="5"/>
        <v>259143.46999999983</v>
      </c>
    </row>
    <row r="50" spans="1:9" x14ac:dyDescent="0.2">
      <c r="A50" s="305">
        <f t="shared" si="6"/>
        <v>47495</v>
      </c>
      <c r="C50" s="61">
        <f t="shared" si="2"/>
        <v>18010.84</v>
      </c>
      <c r="D50" s="61"/>
      <c r="E50" s="61">
        <f t="shared" si="3"/>
        <v>8422.16</v>
      </c>
      <c r="F50" s="61"/>
      <c r="G50" s="61">
        <f t="shared" si="4"/>
        <v>26433</v>
      </c>
      <c r="H50" s="61"/>
      <c r="I50" s="61">
        <f t="shared" si="5"/>
        <v>241132.62999999983</v>
      </c>
    </row>
    <row r="51" spans="1:9" x14ac:dyDescent="0.2">
      <c r="A51" s="305">
        <f t="shared" si="6"/>
        <v>47860</v>
      </c>
      <c r="C51" s="61">
        <f t="shared" si="2"/>
        <v>18596.189999999999</v>
      </c>
      <c r="D51" s="61"/>
      <c r="E51" s="61">
        <f t="shared" si="3"/>
        <v>7836.81</v>
      </c>
      <c r="F51" s="61"/>
      <c r="G51" s="61">
        <f t="shared" si="4"/>
        <v>26433</v>
      </c>
      <c r="H51" s="61"/>
      <c r="I51" s="61">
        <f t="shared" si="5"/>
        <v>222536.43999999983</v>
      </c>
    </row>
    <row r="52" spans="1:9" x14ac:dyDescent="0.2">
      <c r="A52" s="305">
        <f t="shared" si="6"/>
        <v>48225</v>
      </c>
      <c r="C52" s="61">
        <f t="shared" si="2"/>
        <v>19200.57</v>
      </c>
      <c r="D52" s="61"/>
      <c r="E52" s="61">
        <f t="shared" si="3"/>
        <v>7232.43</v>
      </c>
      <c r="F52" s="61"/>
      <c r="G52" s="61">
        <f t="shared" si="4"/>
        <v>26433</v>
      </c>
      <c r="H52" s="61"/>
      <c r="I52" s="61">
        <f t="shared" si="5"/>
        <v>203335.86999999982</v>
      </c>
    </row>
    <row r="53" spans="1:9" x14ac:dyDescent="0.2">
      <c r="A53" s="305">
        <f t="shared" si="6"/>
        <v>48590</v>
      </c>
      <c r="C53" s="61">
        <f t="shared" si="2"/>
        <v>19824.580000000002</v>
      </c>
      <c r="D53" s="61"/>
      <c r="E53" s="61">
        <f t="shared" si="3"/>
        <v>6608.42</v>
      </c>
      <c r="F53" s="61"/>
      <c r="G53" s="61">
        <f t="shared" si="4"/>
        <v>26433</v>
      </c>
      <c r="H53" s="61"/>
      <c r="I53" s="61">
        <f t="shared" si="5"/>
        <v>183511.2899999998</v>
      </c>
    </row>
    <row r="54" spans="1:9" x14ac:dyDescent="0.2">
      <c r="A54" s="305">
        <f t="shared" si="6"/>
        <v>48955</v>
      </c>
      <c r="C54" s="61">
        <f t="shared" si="2"/>
        <v>20468.88</v>
      </c>
      <c r="D54" s="61"/>
      <c r="E54" s="61">
        <f t="shared" si="3"/>
        <v>5964.12</v>
      </c>
      <c r="F54" s="61"/>
      <c r="G54" s="61">
        <f t="shared" si="4"/>
        <v>26433</v>
      </c>
      <c r="H54" s="61"/>
      <c r="I54" s="61">
        <f t="shared" si="5"/>
        <v>163042.4099999998</v>
      </c>
    </row>
    <row r="55" spans="1:9" x14ac:dyDescent="0.2">
      <c r="A55" s="305">
        <f t="shared" si="6"/>
        <v>49320</v>
      </c>
      <c r="C55" s="61">
        <f t="shared" si="2"/>
        <v>21134.12</v>
      </c>
      <c r="D55" s="61"/>
      <c r="E55" s="61">
        <f t="shared" si="3"/>
        <v>5298.88</v>
      </c>
      <c r="F55" s="61"/>
      <c r="G55" s="61">
        <f t="shared" si="4"/>
        <v>26433</v>
      </c>
      <c r="H55" s="61"/>
      <c r="I55" s="61">
        <f t="shared" si="5"/>
        <v>141908.2899999998</v>
      </c>
    </row>
    <row r="56" spans="1:9" x14ac:dyDescent="0.2">
      <c r="A56" s="305">
        <f t="shared" si="6"/>
        <v>49685</v>
      </c>
      <c r="C56" s="61">
        <f t="shared" si="2"/>
        <v>21820.98</v>
      </c>
      <c r="D56" s="61"/>
      <c r="E56" s="61">
        <f t="shared" si="3"/>
        <v>4612.0200000000004</v>
      </c>
      <c r="F56" s="61"/>
      <c r="G56" s="61">
        <f t="shared" si="4"/>
        <v>26433</v>
      </c>
      <c r="H56" s="61"/>
      <c r="I56" s="61">
        <f t="shared" si="5"/>
        <v>120087.30999999981</v>
      </c>
    </row>
    <row r="57" spans="1:9" x14ac:dyDescent="0.2">
      <c r="A57" s="305">
        <f t="shared" si="6"/>
        <v>50050</v>
      </c>
      <c r="C57" s="61">
        <f t="shared" si="2"/>
        <v>22530.16</v>
      </c>
      <c r="D57" s="61"/>
      <c r="E57" s="61">
        <f t="shared" si="3"/>
        <v>3902.84</v>
      </c>
      <c r="F57" s="61"/>
      <c r="G57" s="61">
        <f t="shared" si="4"/>
        <v>26433</v>
      </c>
      <c r="H57" s="61"/>
      <c r="I57" s="61">
        <f t="shared" si="5"/>
        <v>97557.149999999805</v>
      </c>
    </row>
    <row r="58" spans="1:9" x14ac:dyDescent="0.2">
      <c r="A58" s="305">
        <f>A57+365</f>
        <v>50415</v>
      </c>
      <c r="C58" s="61">
        <f t="shared" si="2"/>
        <v>23262.39</v>
      </c>
      <c r="D58" s="61"/>
      <c r="E58" s="61">
        <f t="shared" si="3"/>
        <v>3170.61</v>
      </c>
      <c r="F58" s="61"/>
      <c r="G58" s="61">
        <f t="shared" si="4"/>
        <v>26433</v>
      </c>
      <c r="H58" s="61"/>
      <c r="I58" s="61">
        <f t="shared" si="5"/>
        <v>74294.759999999806</v>
      </c>
    </row>
    <row r="59" spans="1:9" x14ac:dyDescent="0.2">
      <c r="A59" s="305">
        <f t="shared" si="6"/>
        <v>50780</v>
      </c>
      <c r="C59" s="61">
        <f t="shared" si="2"/>
        <v>24018.42</v>
      </c>
      <c r="D59" s="61"/>
      <c r="E59" s="61">
        <f t="shared" si="3"/>
        <v>2414.58</v>
      </c>
      <c r="F59" s="61"/>
      <c r="G59" s="61">
        <f t="shared" si="4"/>
        <v>26433</v>
      </c>
      <c r="H59" s="61"/>
      <c r="I59" s="61">
        <f t="shared" si="5"/>
        <v>50276.339999999807</v>
      </c>
    </row>
    <row r="60" spans="1:9" x14ac:dyDescent="0.2">
      <c r="A60" s="305">
        <f t="shared" si="6"/>
        <v>51145</v>
      </c>
      <c r="C60" s="61">
        <f t="shared" si="2"/>
        <v>24799.02</v>
      </c>
      <c r="D60" s="61"/>
      <c r="E60" s="61">
        <f t="shared" si="3"/>
        <v>1633.98</v>
      </c>
      <c r="F60" s="61"/>
      <c r="G60" s="61">
        <f t="shared" si="4"/>
        <v>26433</v>
      </c>
      <c r="H60" s="61"/>
      <c r="I60" s="61">
        <f t="shared" si="5"/>
        <v>25477.319999999807</v>
      </c>
    </row>
    <row r="61" spans="1:9" x14ac:dyDescent="0.2">
      <c r="A61" s="305">
        <f t="shared" si="6"/>
        <v>51510</v>
      </c>
      <c r="C61" s="61">
        <f>G61-E61</f>
        <v>25477.319999999807</v>
      </c>
      <c r="D61" s="61"/>
      <c r="E61" s="61">
        <f t="shared" si="3"/>
        <v>828.01</v>
      </c>
      <c r="F61" s="61"/>
      <c r="G61" s="61">
        <f>I60+E61</f>
        <v>26305.329999999805</v>
      </c>
      <c r="H61" s="61"/>
      <c r="I61" s="61">
        <f t="shared" si="5"/>
        <v>0</v>
      </c>
    </row>
  </sheetData>
  <mergeCells count="1">
    <mergeCell ref="A1:I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717FA-A4D7-4DB7-A48E-24E3496E8174}">
  <dimension ref="A1:I61"/>
  <sheetViews>
    <sheetView zoomScale="160" zoomScaleNormal="160"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317</v>
      </c>
      <c r="B1" s="438"/>
      <c r="C1" s="438"/>
      <c r="D1" s="438"/>
      <c r="E1" s="438"/>
      <c r="F1" s="438"/>
      <c r="G1" s="438"/>
      <c r="H1" s="438"/>
      <c r="I1" s="438"/>
    </row>
    <row r="2" spans="1:9" x14ac:dyDescent="0.2">
      <c r="A2" s="322" t="s">
        <v>310</v>
      </c>
      <c r="G2" s="76">
        <v>418600</v>
      </c>
    </row>
    <row r="3" spans="1:9" x14ac:dyDescent="0.2">
      <c r="A3" s="305" t="s">
        <v>275</v>
      </c>
      <c r="E3" s="163"/>
      <c r="G3" s="163">
        <v>4.4999999999999998E-2</v>
      </c>
    </row>
    <row r="4" spans="1:9" x14ac:dyDescent="0.2">
      <c r="A4" s="322" t="s">
        <v>311</v>
      </c>
      <c r="E4" s="163"/>
      <c r="G4" s="76">
        <v>40</v>
      </c>
      <c r="I4" s="64" t="s">
        <v>314</v>
      </c>
    </row>
    <row r="5" spans="1:9" x14ac:dyDescent="0.2">
      <c r="A5" s="322" t="s">
        <v>312</v>
      </c>
      <c r="E5" s="163"/>
      <c r="G5" s="76">
        <f>ROUND(-PMT(G3,G4,G2)+3,0)</f>
        <v>22751</v>
      </c>
    </row>
    <row r="6" spans="1:9" x14ac:dyDescent="0.2">
      <c r="A6" s="322" t="s">
        <v>313</v>
      </c>
      <c r="E6" s="163"/>
      <c r="G6" s="305">
        <v>38050</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C42</f>
        <v>9439.4500000000007</v>
      </c>
      <c r="D11" s="162"/>
      <c r="E11" s="162">
        <f>E42</f>
        <v>13311.55</v>
      </c>
      <c r="F11" s="323"/>
      <c r="G11" s="162">
        <f>SUM(C11,E11)</f>
        <v>22751</v>
      </c>
    </row>
    <row r="12" spans="1:9" x14ac:dyDescent="0.2">
      <c r="A12" s="37">
        <v>2026</v>
      </c>
      <c r="C12" s="61">
        <f t="shared" ref="C12:E15" si="0">C43</f>
        <v>9864.23</v>
      </c>
      <c r="D12" s="61"/>
      <c r="E12" s="61">
        <f t="shared" si="0"/>
        <v>12886.77</v>
      </c>
      <c r="F12" s="61"/>
      <c r="G12" s="61">
        <f t="shared" ref="G12:G15" si="1">SUM(C12,E12)</f>
        <v>22751</v>
      </c>
    </row>
    <row r="13" spans="1:9" x14ac:dyDescent="0.2">
      <c r="A13" s="37">
        <v>2027</v>
      </c>
      <c r="C13" s="61">
        <f t="shared" si="0"/>
        <v>10308.120000000001</v>
      </c>
      <c r="D13" s="61"/>
      <c r="E13" s="61">
        <f t="shared" si="0"/>
        <v>12442.88</v>
      </c>
      <c r="F13" s="61"/>
      <c r="G13" s="61">
        <f t="shared" si="1"/>
        <v>22751</v>
      </c>
    </row>
    <row r="14" spans="1:9" x14ac:dyDescent="0.2">
      <c r="A14" s="37">
        <v>2028</v>
      </c>
      <c r="C14" s="61">
        <f t="shared" si="0"/>
        <v>10771.98</v>
      </c>
      <c r="D14" s="61"/>
      <c r="E14" s="61">
        <f t="shared" si="0"/>
        <v>11979.02</v>
      </c>
      <c r="F14" s="61"/>
      <c r="G14" s="61">
        <f t="shared" si="1"/>
        <v>22751</v>
      </c>
    </row>
    <row r="15" spans="1:9" x14ac:dyDescent="0.2">
      <c r="A15" s="37">
        <v>2029</v>
      </c>
      <c r="C15" s="61">
        <f t="shared" si="0"/>
        <v>11256.72</v>
      </c>
      <c r="D15" s="61"/>
      <c r="E15" s="61">
        <f t="shared" si="0"/>
        <v>11494.28</v>
      </c>
      <c r="F15" s="61"/>
      <c r="G15" s="61">
        <f t="shared" si="1"/>
        <v>22751</v>
      </c>
    </row>
    <row r="16" spans="1:9" ht="15.75" thickBot="1" x14ac:dyDescent="0.25">
      <c r="A16" s="322" t="s">
        <v>285</v>
      </c>
      <c r="C16" s="223">
        <f>SUM(C11:C15)</f>
        <v>51640.5</v>
      </c>
      <c r="E16" s="223">
        <f>SUM(E11:E15)</f>
        <v>62114.5</v>
      </c>
      <c r="G16" s="223">
        <f>SUM(G11:G15)</f>
        <v>113755</v>
      </c>
    </row>
    <row r="17" spans="1:9" ht="16.5" thickTop="1" thickBot="1" x14ac:dyDescent="0.25">
      <c r="A17" s="322" t="s">
        <v>286</v>
      </c>
      <c r="C17" s="324">
        <f>ROUND(C16/5,0)</f>
        <v>10328</v>
      </c>
      <c r="D17" s="323"/>
      <c r="E17" s="324">
        <f>ROUND(E16/5,0)</f>
        <v>12423</v>
      </c>
      <c r="F17" s="323"/>
      <c r="G17" s="324">
        <f>ROUND(G16/5,0)</f>
        <v>22751</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38050</v>
      </c>
      <c r="I21" s="61">
        <f>G2</f>
        <v>418600</v>
      </c>
    </row>
    <row r="22" spans="1:9" x14ac:dyDescent="0.2">
      <c r="A22" s="305">
        <f>A21+365</f>
        <v>38415</v>
      </c>
      <c r="C22" s="61">
        <f>G22-E22</f>
        <v>3914</v>
      </c>
      <c r="D22" s="61"/>
      <c r="E22" s="61">
        <f>ROUND(I21*G$3,2)</f>
        <v>18837</v>
      </c>
      <c r="F22" s="61"/>
      <c r="G22" s="61">
        <f>G$5</f>
        <v>22751</v>
      </c>
      <c r="I22" s="61">
        <f>I21-C22</f>
        <v>414686</v>
      </c>
    </row>
    <row r="23" spans="1:9" x14ac:dyDescent="0.2">
      <c r="A23" s="305">
        <f>A22+365</f>
        <v>38780</v>
      </c>
      <c r="C23" s="61">
        <f t="shared" ref="C23:C60" si="2">G23-E23</f>
        <v>4090.130000000001</v>
      </c>
      <c r="D23" s="61"/>
      <c r="E23" s="61">
        <f t="shared" ref="E23:E61" si="3">ROUND(I22*G$3,2)</f>
        <v>18660.87</v>
      </c>
      <c r="F23" s="61"/>
      <c r="G23" s="61">
        <f t="shared" ref="G23:G60" si="4">G$5</f>
        <v>22751</v>
      </c>
      <c r="I23" s="61">
        <f t="shared" ref="I23:I61" si="5">I22-C23</f>
        <v>410595.87</v>
      </c>
    </row>
    <row r="24" spans="1:9" x14ac:dyDescent="0.2">
      <c r="A24" s="305">
        <f t="shared" ref="A24:A61" si="6">A23+365</f>
        <v>39145</v>
      </c>
      <c r="C24" s="61">
        <f t="shared" si="2"/>
        <v>4274.1899999999987</v>
      </c>
      <c r="D24" s="61"/>
      <c r="E24" s="61">
        <f t="shared" si="3"/>
        <v>18476.810000000001</v>
      </c>
      <c r="F24" s="61"/>
      <c r="G24" s="61">
        <f t="shared" si="4"/>
        <v>22751</v>
      </c>
      <c r="I24" s="61">
        <f t="shared" si="5"/>
        <v>406321.68</v>
      </c>
    </row>
    <row r="25" spans="1:9" x14ac:dyDescent="0.2">
      <c r="A25" s="305">
        <f t="shared" si="6"/>
        <v>39510</v>
      </c>
      <c r="C25" s="61">
        <f t="shared" si="2"/>
        <v>4466.5200000000004</v>
      </c>
      <c r="D25" s="61"/>
      <c r="E25" s="61">
        <f t="shared" si="3"/>
        <v>18284.48</v>
      </c>
      <c r="F25" s="61"/>
      <c r="G25" s="61">
        <f t="shared" si="4"/>
        <v>22751</v>
      </c>
      <c r="H25" s="61"/>
      <c r="I25" s="61">
        <f t="shared" si="5"/>
        <v>401855.16</v>
      </c>
    </row>
    <row r="26" spans="1:9" x14ac:dyDescent="0.2">
      <c r="A26" s="305">
        <f t="shared" si="6"/>
        <v>39875</v>
      </c>
      <c r="C26" s="61">
        <f t="shared" si="2"/>
        <v>4667.5200000000004</v>
      </c>
      <c r="D26" s="61"/>
      <c r="E26" s="61">
        <f t="shared" si="3"/>
        <v>18083.48</v>
      </c>
      <c r="F26" s="61"/>
      <c r="G26" s="61">
        <f t="shared" si="4"/>
        <v>22751</v>
      </c>
      <c r="H26" s="61"/>
      <c r="I26" s="61">
        <f t="shared" si="5"/>
        <v>397187.63999999996</v>
      </c>
    </row>
    <row r="27" spans="1:9" x14ac:dyDescent="0.2">
      <c r="A27" s="305">
        <f t="shared" si="6"/>
        <v>40240</v>
      </c>
      <c r="C27" s="61">
        <f t="shared" si="2"/>
        <v>4877.5600000000013</v>
      </c>
      <c r="D27" s="61"/>
      <c r="E27" s="61">
        <f t="shared" si="3"/>
        <v>17873.439999999999</v>
      </c>
      <c r="F27" s="61"/>
      <c r="G27" s="61">
        <f t="shared" si="4"/>
        <v>22751</v>
      </c>
      <c r="H27" s="61"/>
      <c r="I27" s="61">
        <f t="shared" si="5"/>
        <v>392310.07999999996</v>
      </c>
    </row>
    <row r="28" spans="1:9" x14ac:dyDescent="0.2">
      <c r="A28" s="305">
        <f t="shared" si="6"/>
        <v>40605</v>
      </c>
      <c r="C28" s="61">
        <f t="shared" si="2"/>
        <v>5097.0499999999993</v>
      </c>
      <c r="D28" s="61"/>
      <c r="E28" s="61">
        <f t="shared" si="3"/>
        <v>17653.95</v>
      </c>
      <c r="F28" s="61"/>
      <c r="G28" s="61">
        <f t="shared" si="4"/>
        <v>22751</v>
      </c>
      <c r="H28" s="61"/>
      <c r="I28" s="61">
        <f t="shared" si="5"/>
        <v>387213.02999999997</v>
      </c>
    </row>
    <row r="29" spans="1:9" x14ac:dyDescent="0.2">
      <c r="A29" s="305">
        <f t="shared" si="6"/>
        <v>40970</v>
      </c>
      <c r="C29" s="61">
        <f t="shared" si="2"/>
        <v>5326.41</v>
      </c>
      <c r="D29" s="61"/>
      <c r="E29" s="61">
        <f t="shared" si="3"/>
        <v>17424.59</v>
      </c>
      <c r="F29" s="61"/>
      <c r="G29" s="61">
        <f t="shared" si="4"/>
        <v>22751</v>
      </c>
      <c r="H29" s="61"/>
      <c r="I29" s="61">
        <f t="shared" si="5"/>
        <v>381886.62</v>
      </c>
    </row>
    <row r="30" spans="1:9" x14ac:dyDescent="0.2">
      <c r="A30" s="305">
        <f t="shared" si="6"/>
        <v>41335</v>
      </c>
      <c r="C30" s="61">
        <f t="shared" si="2"/>
        <v>5566.0999999999985</v>
      </c>
      <c r="D30" s="61"/>
      <c r="E30" s="61">
        <f t="shared" si="3"/>
        <v>17184.900000000001</v>
      </c>
      <c r="F30" s="61"/>
      <c r="G30" s="61">
        <f t="shared" si="4"/>
        <v>22751</v>
      </c>
      <c r="H30" s="61"/>
      <c r="I30" s="61">
        <f t="shared" si="5"/>
        <v>376320.52</v>
      </c>
    </row>
    <row r="31" spans="1:9" x14ac:dyDescent="0.2">
      <c r="A31" s="305">
        <f t="shared" si="6"/>
        <v>41700</v>
      </c>
      <c r="C31" s="61">
        <f t="shared" si="2"/>
        <v>5816.5800000000017</v>
      </c>
      <c r="D31" s="61"/>
      <c r="E31" s="61">
        <f t="shared" si="3"/>
        <v>16934.419999999998</v>
      </c>
      <c r="F31" s="61"/>
      <c r="G31" s="61">
        <f t="shared" si="4"/>
        <v>22751</v>
      </c>
      <c r="H31" s="61"/>
      <c r="I31" s="61">
        <f t="shared" si="5"/>
        <v>370503.94</v>
      </c>
    </row>
    <row r="32" spans="1:9" x14ac:dyDescent="0.2">
      <c r="A32" s="305">
        <f t="shared" si="6"/>
        <v>42065</v>
      </c>
      <c r="C32" s="61">
        <f t="shared" si="2"/>
        <v>6078.32</v>
      </c>
      <c r="D32" s="61"/>
      <c r="E32" s="61">
        <f t="shared" si="3"/>
        <v>16672.68</v>
      </c>
      <c r="F32" s="61"/>
      <c r="G32" s="61">
        <f t="shared" si="4"/>
        <v>22751</v>
      </c>
      <c r="H32" s="61"/>
      <c r="I32" s="61">
        <f t="shared" si="5"/>
        <v>364425.62</v>
      </c>
    </row>
    <row r="33" spans="1:9" x14ac:dyDescent="0.2">
      <c r="A33" s="305">
        <f t="shared" si="6"/>
        <v>42430</v>
      </c>
      <c r="C33" s="61">
        <f t="shared" si="2"/>
        <v>6351.8499999999985</v>
      </c>
      <c r="D33" s="61"/>
      <c r="E33" s="61">
        <f t="shared" si="3"/>
        <v>16399.150000000001</v>
      </c>
      <c r="F33" s="61"/>
      <c r="G33" s="61">
        <f t="shared" si="4"/>
        <v>22751</v>
      </c>
      <c r="H33" s="61"/>
      <c r="I33" s="61">
        <f t="shared" si="5"/>
        <v>358073.77</v>
      </c>
    </row>
    <row r="34" spans="1:9" x14ac:dyDescent="0.2">
      <c r="A34" s="305">
        <f t="shared" si="6"/>
        <v>42795</v>
      </c>
      <c r="C34" s="61">
        <f t="shared" si="2"/>
        <v>6637.68</v>
      </c>
      <c r="D34" s="61"/>
      <c r="E34" s="61">
        <f t="shared" si="3"/>
        <v>16113.32</v>
      </c>
      <c r="F34" s="61"/>
      <c r="G34" s="61">
        <f t="shared" si="4"/>
        <v>22751</v>
      </c>
      <c r="H34" s="61"/>
      <c r="I34" s="61">
        <f t="shared" si="5"/>
        <v>351436.09</v>
      </c>
    </row>
    <row r="35" spans="1:9" x14ac:dyDescent="0.2">
      <c r="A35" s="305">
        <f t="shared" si="6"/>
        <v>43160</v>
      </c>
      <c r="C35" s="61">
        <f t="shared" si="2"/>
        <v>6936.3799999999992</v>
      </c>
      <c r="D35" s="61"/>
      <c r="E35" s="61">
        <f t="shared" si="3"/>
        <v>15814.62</v>
      </c>
      <c r="F35" s="61"/>
      <c r="G35" s="61">
        <f t="shared" si="4"/>
        <v>22751</v>
      </c>
      <c r="H35" s="61"/>
      <c r="I35" s="61">
        <f t="shared" si="5"/>
        <v>344499.71</v>
      </c>
    </row>
    <row r="36" spans="1:9" x14ac:dyDescent="0.2">
      <c r="A36" s="305">
        <f t="shared" si="6"/>
        <v>43525</v>
      </c>
      <c r="C36" s="61">
        <f t="shared" si="2"/>
        <v>7248.51</v>
      </c>
      <c r="D36" s="61"/>
      <c r="E36" s="61">
        <f t="shared" si="3"/>
        <v>15502.49</v>
      </c>
      <c r="F36" s="61"/>
      <c r="G36" s="61">
        <f t="shared" si="4"/>
        <v>22751</v>
      </c>
      <c r="H36" s="61"/>
      <c r="I36" s="61">
        <f t="shared" si="5"/>
        <v>337251.2</v>
      </c>
    </row>
    <row r="37" spans="1:9" x14ac:dyDescent="0.2">
      <c r="A37" s="305">
        <f t="shared" si="6"/>
        <v>43890</v>
      </c>
      <c r="C37" s="61">
        <f t="shared" si="2"/>
        <v>7574.7000000000007</v>
      </c>
      <c r="D37" s="61"/>
      <c r="E37" s="61">
        <f t="shared" si="3"/>
        <v>15176.3</v>
      </c>
      <c r="F37" s="61"/>
      <c r="G37" s="61">
        <f t="shared" si="4"/>
        <v>22751</v>
      </c>
      <c r="H37" s="61"/>
      <c r="I37" s="61">
        <f t="shared" si="5"/>
        <v>329676.5</v>
      </c>
    </row>
    <row r="38" spans="1:9" x14ac:dyDescent="0.2">
      <c r="A38" s="305">
        <f t="shared" si="6"/>
        <v>44255</v>
      </c>
      <c r="C38" s="61">
        <f t="shared" si="2"/>
        <v>7915.5599999999995</v>
      </c>
      <c r="D38" s="61"/>
      <c r="E38" s="61">
        <f t="shared" si="3"/>
        <v>14835.44</v>
      </c>
      <c r="F38" s="61"/>
      <c r="G38" s="61">
        <f t="shared" si="4"/>
        <v>22751</v>
      </c>
      <c r="H38" s="61"/>
      <c r="I38" s="61">
        <f t="shared" si="5"/>
        <v>321760.94</v>
      </c>
    </row>
    <row r="39" spans="1:9" x14ac:dyDescent="0.2">
      <c r="A39" s="305">
        <f t="shared" si="6"/>
        <v>44620</v>
      </c>
      <c r="C39" s="61">
        <f t="shared" si="2"/>
        <v>8271.76</v>
      </c>
      <c r="D39" s="61"/>
      <c r="E39" s="61">
        <f t="shared" si="3"/>
        <v>14479.24</v>
      </c>
      <c r="F39" s="61"/>
      <c r="G39" s="61">
        <f t="shared" si="4"/>
        <v>22751</v>
      </c>
      <c r="H39" s="61"/>
      <c r="I39" s="61">
        <f t="shared" si="5"/>
        <v>313489.18</v>
      </c>
    </row>
    <row r="40" spans="1:9" x14ac:dyDescent="0.2">
      <c r="A40" s="305">
        <f t="shared" si="6"/>
        <v>44985</v>
      </c>
      <c r="C40" s="61">
        <f t="shared" si="2"/>
        <v>8643.99</v>
      </c>
      <c r="D40" s="61"/>
      <c r="E40" s="61">
        <f t="shared" si="3"/>
        <v>14107.01</v>
      </c>
      <c r="F40" s="61"/>
      <c r="G40" s="61">
        <f t="shared" si="4"/>
        <v>22751</v>
      </c>
      <c r="H40" s="61"/>
      <c r="I40" s="61">
        <f t="shared" si="5"/>
        <v>304845.19</v>
      </c>
    </row>
    <row r="41" spans="1:9" x14ac:dyDescent="0.2">
      <c r="A41" s="305">
        <f t="shared" si="6"/>
        <v>45350</v>
      </c>
      <c r="C41" s="61">
        <f t="shared" si="2"/>
        <v>9032.9699999999993</v>
      </c>
      <c r="D41" s="61"/>
      <c r="E41" s="61">
        <f t="shared" si="3"/>
        <v>13718.03</v>
      </c>
      <c r="F41" s="61"/>
      <c r="G41" s="61">
        <f t="shared" si="4"/>
        <v>22751</v>
      </c>
      <c r="H41" s="61"/>
      <c r="I41" s="61">
        <f t="shared" si="5"/>
        <v>295812.22000000003</v>
      </c>
    </row>
    <row r="42" spans="1:9" x14ac:dyDescent="0.2">
      <c r="A42" s="305">
        <f t="shared" si="6"/>
        <v>45715</v>
      </c>
      <c r="C42" s="61">
        <f t="shared" si="2"/>
        <v>9439.4500000000007</v>
      </c>
      <c r="D42" s="61"/>
      <c r="E42" s="61">
        <f t="shared" si="3"/>
        <v>13311.55</v>
      </c>
      <c r="F42" s="61"/>
      <c r="G42" s="61">
        <f t="shared" si="4"/>
        <v>22751</v>
      </c>
      <c r="H42" s="61"/>
      <c r="I42" s="61">
        <f t="shared" si="5"/>
        <v>286372.77</v>
      </c>
    </row>
    <row r="43" spans="1:9" x14ac:dyDescent="0.2">
      <c r="A43" s="305">
        <f t="shared" si="6"/>
        <v>46080</v>
      </c>
      <c r="C43" s="61">
        <f t="shared" si="2"/>
        <v>9864.23</v>
      </c>
      <c r="D43" s="61"/>
      <c r="E43" s="61">
        <f t="shared" si="3"/>
        <v>12886.77</v>
      </c>
      <c r="F43" s="61"/>
      <c r="G43" s="61">
        <f t="shared" si="4"/>
        <v>22751</v>
      </c>
      <c r="H43" s="61"/>
      <c r="I43" s="61">
        <f t="shared" si="5"/>
        <v>276508.54000000004</v>
      </c>
    </row>
    <row r="44" spans="1:9" x14ac:dyDescent="0.2">
      <c r="A44" s="305">
        <f t="shared" si="6"/>
        <v>46445</v>
      </c>
      <c r="C44" s="61">
        <f t="shared" si="2"/>
        <v>10308.120000000001</v>
      </c>
      <c r="D44" s="61"/>
      <c r="E44" s="61">
        <f t="shared" si="3"/>
        <v>12442.88</v>
      </c>
      <c r="F44" s="61"/>
      <c r="G44" s="61">
        <f t="shared" si="4"/>
        <v>22751</v>
      </c>
      <c r="H44" s="61"/>
      <c r="I44" s="61">
        <f t="shared" si="5"/>
        <v>266200.42000000004</v>
      </c>
    </row>
    <row r="45" spans="1:9" x14ac:dyDescent="0.2">
      <c r="A45" s="305">
        <f t="shared" si="6"/>
        <v>46810</v>
      </c>
      <c r="C45" s="61">
        <f t="shared" si="2"/>
        <v>10771.98</v>
      </c>
      <c r="D45" s="61"/>
      <c r="E45" s="61">
        <f t="shared" si="3"/>
        <v>11979.02</v>
      </c>
      <c r="F45" s="61"/>
      <c r="G45" s="61">
        <f t="shared" si="4"/>
        <v>22751</v>
      </c>
      <c r="H45" s="61"/>
      <c r="I45" s="61">
        <f t="shared" si="5"/>
        <v>255428.44000000003</v>
      </c>
    </row>
    <row r="46" spans="1:9" x14ac:dyDescent="0.2">
      <c r="A46" s="305">
        <f t="shared" si="6"/>
        <v>47175</v>
      </c>
      <c r="C46" s="61">
        <f t="shared" si="2"/>
        <v>11256.72</v>
      </c>
      <c r="D46" s="61"/>
      <c r="E46" s="61">
        <f t="shared" si="3"/>
        <v>11494.28</v>
      </c>
      <c r="F46" s="61"/>
      <c r="G46" s="61">
        <f t="shared" si="4"/>
        <v>22751</v>
      </c>
      <c r="H46" s="61"/>
      <c r="I46" s="61">
        <f t="shared" si="5"/>
        <v>244171.72000000003</v>
      </c>
    </row>
    <row r="47" spans="1:9" x14ac:dyDescent="0.2">
      <c r="A47" s="305">
        <f t="shared" si="6"/>
        <v>47540</v>
      </c>
      <c r="C47" s="61">
        <f t="shared" si="2"/>
        <v>11763.27</v>
      </c>
      <c r="D47" s="61"/>
      <c r="E47" s="61">
        <f t="shared" si="3"/>
        <v>10987.73</v>
      </c>
      <c r="F47" s="61"/>
      <c r="G47" s="61">
        <f t="shared" si="4"/>
        <v>22751</v>
      </c>
      <c r="H47" s="61"/>
      <c r="I47" s="61">
        <f t="shared" si="5"/>
        <v>232408.45000000004</v>
      </c>
    </row>
    <row r="48" spans="1:9" x14ac:dyDescent="0.2">
      <c r="A48" s="305">
        <f t="shared" si="6"/>
        <v>47905</v>
      </c>
      <c r="C48" s="61">
        <f t="shared" si="2"/>
        <v>12292.62</v>
      </c>
      <c r="D48" s="61"/>
      <c r="E48" s="61">
        <f t="shared" si="3"/>
        <v>10458.379999999999</v>
      </c>
      <c r="F48" s="61"/>
      <c r="G48" s="61">
        <f t="shared" si="4"/>
        <v>22751</v>
      </c>
      <c r="H48" s="61"/>
      <c r="I48" s="61">
        <f t="shared" si="5"/>
        <v>220115.83000000005</v>
      </c>
    </row>
    <row r="49" spans="1:9" x14ac:dyDescent="0.2">
      <c r="A49" s="305">
        <f t="shared" si="6"/>
        <v>48270</v>
      </c>
      <c r="C49" s="61">
        <f t="shared" si="2"/>
        <v>12845.79</v>
      </c>
      <c r="D49" s="61"/>
      <c r="E49" s="61">
        <f t="shared" si="3"/>
        <v>9905.2099999999991</v>
      </c>
      <c r="F49" s="61"/>
      <c r="G49" s="61">
        <f t="shared" si="4"/>
        <v>22751</v>
      </c>
      <c r="H49" s="61"/>
      <c r="I49" s="61">
        <f t="shared" si="5"/>
        <v>207270.04000000004</v>
      </c>
    </row>
    <row r="50" spans="1:9" x14ac:dyDescent="0.2">
      <c r="A50" s="305">
        <f t="shared" si="6"/>
        <v>48635</v>
      </c>
      <c r="C50" s="61">
        <f t="shared" si="2"/>
        <v>13423.85</v>
      </c>
      <c r="D50" s="61"/>
      <c r="E50" s="61">
        <f t="shared" si="3"/>
        <v>9327.15</v>
      </c>
      <c r="F50" s="61"/>
      <c r="G50" s="61">
        <f t="shared" si="4"/>
        <v>22751</v>
      </c>
      <c r="H50" s="61"/>
      <c r="I50" s="61">
        <f t="shared" si="5"/>
        <v>193846.19000000003</v>
      </c>
    </row>
    <row r="51" spans="1:9" x14ac:dyDescent="0.2">
      <c r="A51" s="305">
        <f t="shared" si="6"/>
        <v>49000</v>
      </c>
      <c r="C51" s="61">
        <f t="shared" si="2"/>
        <v>14027.92</v>
      </c>
      <c r="D51" s="61"/>
      <c r="E51" s="61">
        <f t="shared" si="3"/>
        <v>8723.08</v>
      </c>
      <c r="F51" s="61"/>
      <c r="G51" s="61">
        <f t="shared" si="4"/>
        <v>22751</v>
      </c>
      <c r="H51" s="61"/>
      <c r="I51" s="61">
        <f t="shared" si="5"/>
        <v>179818.27000000002</v>
      </c>
    </row>
    <row r="52" spans="1:9" x14ac:dyDescent="0.2">
      <c r="A52" s="305">
        <f t="shared" si="6"/>
        <v>49365</v>
      </c>
      <c r="C52" s="61">
        <f t="shared" si="2"/>
        <v>14659.18</v>
      </c>
      <c r="D52" s="61"/>
      <c r="E52" s="61">
        <f t="shared" si="3"/>
        <v>8091.82</v>
      </c>
      <c r="F52" s="61"/>
      <c r="G52" s="61">
        <f t="shared" si="4"/>
        <v>22751</v>
      </c>
      <c r="H52" s="61"/>
      <c r="I52" s="61">
        <f t="shared" si="5"/>
        <v>165159.09000000003</v>
      </c>
    </row>
    <row r="53" spans="1:9" x14ac:dyDescent="0.2">
      <c r="A53" s="305">
        <f t="shared" si="6"/>
        <v>49730</v>
      </c>
      <c r="C53" s="61">
        <f t="shared" si="2"/>
        <v>15318.84</v>
      </c>
      <c r="D53" s="61"/>
      <c r="E53" s="61">
        <f t="shared" si="3"/>
        <v>7432.16</v>
      </c>
      <c r="F53" s="61"/>
      <c r="G53" s="61">
        <f t="shared" si="4"/>
        <v>22751</v>
      </c>
      <c r="H53" s="61"/>
      <c r="I53" s="61">
        <f t="shared" si="5"/>
        <v>149840.25000000003</v>
      </c>
    </row>
    <row r="54" spans="1:9" x14ac:dyDescent="0.2">
      <c r="A54" s="305">
        <f t="shared" si="6"/>
        <v>50095</v>
      </c>
      <c r="C54" s="61">
        <f t="shared" si="2"/>
        <v>16008.189999999999</v>
      </c>
      <c r="D54" s="61"/>
      <c r="E54" s="61">
        <f t="shared" si="3"/>
        <v>6742.81</v>
      </c>
      <c r="F54" s="61"/>
      <c r="G54" s="61">
        <f t="shared" si="4"/>
        <v>22751</v>
      </c>
      <c r="H54" s="61"/>
      <c r="I54" s="61">
        <f t="shared" si="5"/>
        <v>133832.06000000003</v>
      </c>
    </row>
    <row r="55" spans="1:9" x14ac:dyDescent="0.2">
      <c r="A55" s="305">
        <f t="shared" si="6"/>
        <v>50460</v>
      </c>
      <c r="C55" s="61">
        <f t="shared" si="2"/>
        <v>16728.560000000001</v>
      </c>
      <c r="D55" s="61"/>
      <c r="E55" s="61">
        <f t="shared" si="3"/>
        <v>6022.44</v>
      </c>
      <c r="F55" s="61"/>
      <c r="G55" s="61">
        <f t="shared" si="4"/>
        <v>22751</v>
      </c>
      <c r="H55" s="61"/>
      <c r="I55" s="61">
        <f t="shared" si="5"/>
        <v>117103.50000000003</v>
      </c>
    </row>
    <row r="56" spans="1:9" x14ac:dyDescent="0.2">
      <c r="A56" s="305">
        <f t="shared" si="6"/>
        <v>50825</v>
      </c>
      <c r="C56" s="61">
        <f t="shared" si="2"/>
        <v>17481.34</v>
      </c>
      <c r="D56" s="61"/>
      <c r="E56" s="61">
        <f t="shared" si="3"/>
        <v>5269.66</v>
      </c>
      <c r="F56" s="61"/>
      <c r="G56" s="61">
        <f t="shared" si="4"/>
        <v>22751</v>
      </c>
      <c r="H56" s="61"/>
      <c r="I56" s="61">
        <f t="shared" si="5"/>
        <v>99622.160000000033</v>
      </c>
    </row>
    <row r="57" spans="1:9" x14ac:dyDescent="0.2">
      <c r="A57" s="305">
        <f t="shared" si="6"/>
        <v>51190</v>
      </c>
      <c r="C57" s="61">
        <f t="shared" si="2"/>
        <v>18268</v>
      </c>
      <c r="D57" s="61"/>
      <c r="E57" s="61">
        <f t="shared" si="3"/>
        <v>4483</v>
      </c>
      <c r="F57" s="61"/>
      <c r="G57" s="61">
        <f t="shared" si="4"/>
        <v>22751</v>
      </c>
      <c r="H57" s="61"/>
      <c r="I57" s="61">
        <f t="shared" si="5"/>
        <v>81354.160000000033</v>
      </c>
    </row>
    <row r="58" spans="1:9" x14ac:dyDescent="0.2">
      <c r="A58" s="305">
        <f>A57+365</f>
        <v>51555</v>
      </c>
      <c r="C58" s="61">
        <f t="shared" si="2"/>
        <v>19090.060000000001</v>
      </c>
      <c r="D58" s="61"/>
      <c r="E58" s="61">
        <f t="shared" si="3"/>
        <v>3660.94</v>
      </c>
      <c r="F58" s="61"/>
      <c r="G58" s="61">
        <f t="shared" si="4"/>
        <v>22751</v>
      </c>
      <c r="H58" s="61"/>
      <c r="I58" s="61">
        <f t="shared" si="5"/>
        <v>62264.100000000035</v>
      </c>
    </row>
    <row r="59" spans="1:9" x14ac:dyDescent="0.2">
      <c r="A59" s="305">
        <f t="shared" si="6"/>
        <v>51920</v>
      </c>
      <c r="C59" s="61">
        <f t="shared" si="2"/>
        <v>19949.12</v>
      </c>
      <c r="D59" s="61"/>
      <c r="E59" s="61">
        <f t="shared" si="3"/>
        <v>2801.88</v>
      </c>
      <c r="F59" s="61"/>
      <c r="G59" s="61">
        <f t="shared" si="4"/>
        <v>22751</v>
      </c>
      <c r="H59" s="61"/>
      <c r="I59" s="61">
        <f t="shared" si="5"/>
        <v>42314.98000000004</v>
      </c>
    </row>
    <row r="60" spans="1:9" x14ac:dyDescent="0.2">
      <c r="A60" s="305">
        <f t="shared" si="6"/>
        <v>52285</v>
      </c>
      <c r="C60" s="61">
        <f t="shared" si="2"/>
        <v>20846.830000000002</v>
      </c>
      <c r="D60" s="61"/>
      <c r="E60" s="61">
        <f t="shared" si="3"/>
        <v>1904.17</v>
      </c>
      <c r="F60" s="61"/>
      <c r="G60" s="61">
        <f t="shared" si="4"/>
        <v>22751</v>
      </c>
      <c r="H60" s="61"/>
      <c r="I60" s="61">
        <f t="shared" si="5"/>
        <v>21468.150000000038</v>
      </c>
    </row>
    <row r="61" spans="1:9" x14ac:dyDescent="0.2">
      <c r="A61" s="305">
        <f t="shared" si="6"/>
        <v>52650</v>
      </c>
      <c r="C61" s="61">
        <f>G61-E61</f>
        <v>21468.150000000038</v>
      </c>
      <c r="D61" s="61"/>
      <c r="E61" s="61">
        <f t="shared" si="3"/>
        <v>966.07</v>
      </c>
      <c r="F61" s="61"/>
      <c r="G61" s="61">
        <f>I60+E61</f>
        <v>22434.220000000038</v>
      </c>
      <c r="H61" s="61"/>
      <c r="I61" s="61">
        <f t="shared" si="5"/>
        <v>0</v>
      </c>
    </row>
  </sheetData>
  <mergeCells count="1">
    <mergeCell ref="A1:I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CE1ED-706D-404F-ACF1-BD122AEE287B}">
  <dimension ref="A1:I61"/>
  <sheetViews>
    <sheetView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318</v>
      </c>
      <c r="B1" s="438"/>
      <c r="C1" s="438"/>
      <c r="D1" s="438"/>
      <c r="E1" s="438"/>
      <c r="F1" s="438"/>
      <c r="G1" s="438"/>
      <c r="H1" s="438"/>
      <c r="I1" s="438"/>
    </row>
    <row r="2" spans="1:9" x14ac:dyDescent="0.2">
      <c r="A2" s="322" t="s">
        <v>310</v>
      </c>
      <c r="G2" s="76">
        <v>125000</v>
      </c>
    </row>
    <row r="3" spans="1:9" x14ac:dyDescent="0.2">
      <c r="A3" s="305" t="s">
        <v>275</v>
      </c>
      <c r="E3" s="163"/>
      <c r="G3" s="163">
        <v>4.3749999999999997E-2</v>
      </c>
    </row>
    <row r="4" spans="1:9" x14ac:dyDescent="0.2">
      <c r="A4" s="322" t="s">
        <v>311</v>
      </c>
      <c r="E4" s="163"/>
      <c r="G4" s="76">
        <v>40</v>
      </c>
      <c r="I4" s="64" t="s">
        <v>314</v>
      </c>
    </row>
    <row r="5" spans="1:9" x14ac:dyDescent="0.2">
      <c r="A5" s="322" t="s">
        <v>312</v>
      </c>
      <c r="E5" s="163"/>
      <c r="G5" s="76">
        <f>ROUND(-PMT(G3,G4,G2)+1,0)</f>
        <v>6673</v>
      </c>
    </row>
    <row r="6" spans="1:9" x14ac:dyDescent="0.2">
      <c r="A6" s="322" t="s">
        <v>313</v>
      </c>
      <c r="E6" s="163"/>
      <c r="G6" s="305">
        <v>39035</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C40</f>
        <v>2602.88</v>
      </c>
      <c r="D11" s="162"/>
      <c r="E11" s="162">
        <f>E40</f>
        <v>4070.12</v>
      </c>
      <c r="F11" s="323"/>
      <c r="G11" s="162">
        <f>SUM(C11,E11)</f>
        <v>6673</v>
      </c>
    </row>
    <row r="12" spans="1:9" x14ac:dyDescent="0.2">
      <c r="A12" s="37">
        <v>2026</v>
      </c>
      <c r="C12" s="61">
        <f t="shared" ref="C12:C15" si="0">C41</f>
        <v>2716.75</v>
      </c>
      <c r="D12" s="61"/>
      <c r="E12" s="61">
        <f t="shared" ref="E12" si="1">E41</f>
        <v>3956.25</v>
      </c>
      <c r="F12" s="61"/>
      <c r="G12" s="61">
        <f t="shared" ref="G12:G15" si="2">SUM(C12,E12)</f>
        <v>6673</v>
      </c>
    </row>
    <row r="13" spans="1:9" x14ac:dyDescent="0.2">
      <c r="A13" s="37">
        <v>2027</v>
      </c>
      <c r="C13" s="61">
        <f t="shared" si="0"/>
        <v>2835.61</v>
      </c>
      <c r="D13" s="61"/>
      <c r="E13" s="61">
        <f t="shared" ref="E13" si="3">E42</f>
        <v>3837.39</v>
      </c>
      <c r="F13" s="61"/>
      <c r="G13" s="61">
        <f t="shared" si="2"/>
        <v>6673</v>
      </c>
    </row>
    <row r="14" spans="1:9" x14ac:dyDescent="0.2">
      <c r="A14" s="37">
        <v>2028</v>
      </c>
      <c r="C14" s="61">
        <f t="shared" si="0"/>
        <v>2959.67</v>
      </c>
      <c r="D14" s="61"/>
      <c r="E14" s="61">
        <f t="shared" ref="E14" si="4">E43</f>
        <v>3713.33</v>
      </c>
      <c r="F14" s="61"/>
      <c r="G14" s="61">
        <f t="shared" si="2"/>
        <v>6673</v>
      </c>
    </row>
    <row r="15" spans="1:9" x14ac:dyDescent="0.2">
      <c r="A15" s="37">
        <v>2029</v>
      </c>
      <c r="C15" s="61">
        <f t="shared" si="0"/>
        <v>3089.15</v>
      </c>
      <c r="D15" s="61"/>
      <c r="E15" s="61">
        <f t="shared" ref="E15" si="5">E44</f>
        <v>3583.85</v>
      </c>
      <c r="F15" s="61"/>
      <c r="G15" s="61">
        <f t="shared" si="2"/>
        <v>6673</v>
      </c>
    </row>
    <row r="16" spans="1:9" ht="15.75" thickBot="1" x14ac:dyDescent="0.25">
      <c r="A16" s="322" t="s">
        <v>285</v>
      </c>
      <c r="C16" s="223">
        <f>SUM(C11:C15)</f>
        <v>14204.06</v>
      </c>
      <c r="E16" s="223">
        <f>SUM(E11:E15)</f>
        <v>19160.939999999999</v>
      </c>
      <c r="G16" s="223">
        <f>SUM(G11:G15)</f>
        <v>33365</v>
      </c>
    </row>
    <row r="17" spans="1:9" ht="16.5" thickTop="1" thickBot="1" x14ac:dyDescent="0.25">
      <c r="A17" s="322" t="s">
        <v>286</v>
      </c>
      <c r="C17" s="324">
        <f>ROUND(C16/5,0)</f>
        <v>2841</v>
      </c>
      <c r="D17" s="323"/>
      <c r="E17" s="324">
        <f>ROUND(E16/5,0)</f>
        <v>3832</v>
      </c>
      <c r="F17" s="323"/>
      <c r="G17" s="324">
        <f>ROUND(G16/5,0)</f>
        <v>6673</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39035</v>
      </c>
      <c r="I21" s="61">
        <f>G2</f>
        <v>125000</v>
      </c>
    </row>
    <row r="22" spans="1:9" x14ac:dyDescent="0.2">
      <c r="A22" s="305">
        <f>A21+365</f>
        <v>39400</v>
      </c>
      <c r="C22" s="61">
        <f>G22-E22</f>
        <v>1204.25</v>
      </c>
      <c r="D22" s="61"/>
      <c r="E22" s="61">
        <f>ROUND(I21*G$3,2)</f>
        <v>5468.75</v>
      </c>
      <c r="F22" s="61"/>
      <c r="G22" s="61">
        <f>G$5</f>
        <v>6673</v>
      </c>
      <c r="I22" s="61">
        <f>I21-C22</f>
        <v>123795.75</v>
      </c>
    </row>
    <row r="23" spans="1:9" x14ac:dyDescent="0.2">
      <c r="A23" s="305">
        <f>A22+365</f>
        <v>39765</v>
      </c>
      <c r="C23" s="61">
        <f t="shared" ref="C23:C60" si="6">G23-E23</f>
        <v>1256.9399999999996</v>
      </c>
      <c r="D23" s="61"/>
      <c r="E23" s="61">
        <f t="shared" ref="E23:E61" si="7">ROUND(I22*G$3,2)</f>
        <v>5416.06</v>
      </c>
      <c r="F23" s="61"/>
      <c r="G23" s="61">
        <f t="shared" ref="G23:G60" si="8">G$5</f>
        <v>6673</v>
      </c>
      <c r="I23" s="61">
        <f t="shared" ref="I23:I61" si="9">I22-C23</f>
        <v>122538.81</v>
      </c>
    </row>
    <row r="24" spans="1:9" x14ac:dyDescent="0.2">
      <c r="A24" s="305">
        <f t="shared" ref="A24:A61" si="10">A23+365</f>
        <v>40130</v>
      </c>
      <c r="C24" s="61">
        <f t="shared" si="6"/>
        <v>1311.9300000000003</v>
      </c>
      <c r="D24" s="61"/>
      <c r="E24" s="61">
        <f t="shared" si="7"/>
        <v>5361.07</v>
      </c>
      <c r="F24" s="61"/>
      <c r="G24" s="61">
        <f t="shared" si="8"/>
        <v>6673</v>
      </c>
      <c r="I24" s="61">
        <f t="shared" si="9"/>
        <v>121226.88</v>
      </c>
    </row>
    <row r="25" spans="1:9" x14ac:dyDescent="0.2">
      <c r="A25" s="305">
        <f t="shared" si="10"/>
        <v>40495</v>
      </c>
      <c r="C25" s="61">
        <f t="shared" si="6"/>
        <v>1369.3199999999997</v>
      </c>
      <c r="D25" s="61"/>
      <c r="E25" s="61">
        <f t="shared" si="7"/>
        <v>5303.68</v>
      </c>
      <c r="F25" s="61"/>
      <c r="G25" s="61">
        <f t="shared" si="8"/>
        <v>6673</v>
      </c>
      <c r="H25" s="61"/>
      <c r="I25" s="61">
        <f t="shared" si="9"/>
        <v>119857.56</v>
      </c>
    </row>
    <row r="26" spans="1:9" x14ac:dyDescent="0.2">
      <c r="A26" s="305">
        <f t="shared" si="10"/>
        <v>40860</v>
      </c>
      <c r="C26" s="61">
        <f t="shared" si="6"/>
        <v>1429.2299999999996</v>
      </c>
      <c r="D26" s="61"/>
      <c r="E26" s="61">
        <f t="shared" si="7"/>
        <v>5243.77</v>
      </c>
      <c r="F26" s="61"/>
      <c r="G26" s="61">
        <f t="shared" si="8"/>
        <v>6673</v>
      </c>
      <c r="H26" s="61"/>
      <c r="I26" s="61">
        <f t="shared" si="9"/>
        <v>118428.33</v>
      </c>
    </row>
    <row r="27" spans="1:9" x14ac:dyDescent="0.2">
      <c r="A27" s="305">
        <f t="shared" si="10"/>
        <v>41225</v>
      </c>
      <c r="C27" s="61">
        <f t="shared" si="6"/>
        <v>1491.7600000000002</v>
      </c>
      <c r="D27" s="61"/>
      <c r="E27" s="61">
        <f t="shared" si="7"/>
        <v>5181.24</v>
      </c>
      <c r="F27" s="61"/>
      <c r="G27" s="61">
        <f t="shared" si="8"/>
        <v>6673</v>
      </c>
      <c r="H27" s="61"/>
      <c r="I27" s="61">
        <f t="shared" si="9"/>
        <v>116936.57</v>
      </c>
    </row>
    <row r="28" spans="1:9" x14ac:dyDescent="0.2">
      <c r="A28" s="305">
        <f t="shared" si="10"/>
        <v>41590</v>
      </c>
      <c r="C28" s="61">
        <f t="shared" si="6"/>
        <v>1557.0299999999997</v>
      </c>
      <c r="D28" s="61"/>
      <c r="E28" s="61">
        <f t="shared" si="7"/>
        <v>5115.97</v>
      </c>
      <c r="F28" s="61"/>
      <c r="G28" s="61">
        <f t="shared" si="8"/>
        <v>6673</v>
      </c>
      <c r="H28" s="61"/>
      <c r="I28" s="61">
        <f t="shared" si="9"/>
        <v>115379.54000000001</v>
      </c>
    </row>
    <row r="29" spans="1:9" x14ac:dyDescent="0.2">
      <c r="A29" s="305">
        <f t="shared" si="10"/>
        <v>41955</v>
      </c>
      <c r="C29" s="61">
        <f t="shared" si="6"/>
        <v>1625.1499999999996</v>
      </c>
      <c r="D29" s="61"/>
      <c r="E29" s="61">
        <f t="shared" si="7"/>
        <v>5047.8500000000004</v>
      </c>
      <c r="F29" s="61"/>
      <c r="G29" s="61">
        <f t="shared" si="8"/>
        <v>6673</v>
      </c>
      <c r="H29" s="61"/>
      <c r="I29" s="61">
        <f t="shared" si="9"/>
        <v>113754.39000000001</v>
      </c>
    </row>
    <row r="30" spans="1:9" x14ac:dyDescent="0.2">
      <c r="A30" s="305">
        <f t="shared" si="10"/>
        <v>42320</v>
      </c>
      <c r="C30" s="61">
        <f t="shared" si="6"/>
        <v>1696.25</v>
      </c>
      <c r="D30" s="61"/>
      <c r="E30" s="61">
        <f t="shared" si="7"/>
        <v>4976.75</v>
      </c>
      <c r="F30" s="61"/>
      <c r="G30" s="61">
        <f t="shared" si="8"/>
        <v>6673</v>
      </c>
      <c r="H30" s="61"/>
      <c r="I30" s="61">
        <f t="shared" si="9"/>
        <v>112058.14000000001</v>
      </c>
    </row>
    <row r="31" spans="1:9" x14ac:dyDescent="0.2">
      <c r="A31" s="305">
        <f t="shared" si="10"/>
        <v>42685</v>
      </c>
      <c r="C31" s="61">
        <f t="shared" si="6"/>
        <v>1770.46</v>
      </c>
      <c r="D31" s="61"/>
      <c r="E31" s="61">
        <f t="shared" si="7"/>
        <v>4902.54</v>
      </c>
      <c r="F31" s="61"/>
      <c r="G31" s="61">
        <f t="shared" si="8"/>
        <v>6673</v>
      </c>
      <c r="H31" s="61"/>
      <c r="I31" s="61">
        <f t="shared" si="9"/>
        <v>110287.68000000001</v>
      </c>
    </row>
    <row r="32" spans="1:9" x14ac:dyDescent="0.2">
      <c r="A32" s="305">
        <f t="shared" si="10"/>
        <v>43050</v>
      </c>
      <c r="C32" s="61">
        <f t="shared" si="6"/>
        <v>1847.9099999999999</v>
      </c>
      <c r="D32" s="61"/>
      <c r="E32" s="61">
        <f t="shared" si="7"/>
        <v>4825.09</v>
      </c>
      <c r="F32" s="61"/>
      <c r="G32" s="61">
        <f t="shared" si="8"/>
        <v>6673</v>
      </c>
      <c r="H32" s="61"/>
      <c r="I32" s="61">
        <f t="shared" si="9"/>
        <v>108439.77</v>
      </c>
    </row>
    <row r="33" spans="1:9" x14ac:dyDescent="0.2">
      <c r="A33" s="305">
        <f t="shared" si="10"/>
        <v>43415</v>
      </c>
      <c r="C33" s="61">
        <f t="shared" si="6"/>
        <v>1928.7600000000002</v>
      </c>
      <c r="D33" s="61"/>
      <c r="E33" s="61">
        <f t="shared" si="7"/>
        <v>4744.24</v>
      </c>
      <c r="F33" s="61"/>
      <c r="G33" s="61">
        <f t="shared" si="8"/>
        <v>6673</v>
      </c>
      <c r="H33" s="61"/>
      <c r="I33" s="61">
        <f t="shared" si="9"/>
        <v>106511.01000000001</v>
      </c>
    </row>
    <row r="34" spans="1:9" x14ac:dyDescent="0.2">
      <c r="A34" s="305">
        <f t="shared" si="10"/>
        <v>43780</v>
      </c>
      <c r="C34" s="61">
        <f t="shared" si="6"/>
        <v>2013.1400000000003</v>
      </c>
      <c r="D34" s="61"/>
      <c r="E34" s="61">
        <f t="shared" si="7"/>
        <v>4659.8599999999997</v>
      </c>
      <c r="F34" s="61"/>
      <c r="G34" s="61">
        <f t="shared" si="8"/>
        <v>6673</v>
      </c>
      <c r="H34" s="61"/>
      <c r="I34" s="61">
        <f t="shared" si="9"/>
        <v>104497.87000000001</v>
      </c>
    </row>
    <row r="35" spans="1:9" x14ac:dyDescent="0.2">
      <c r="A35" s="305">
        <f t="shared" si="10"/>
        <v>44145</v>
      </c>
      <c r="C35" s="61">
        <f t="shared" si="6"/>
        <v>2101.2200000000003</v>
      </c>
      <c r="D35" s="61"/>
      <c r="E35" s="61">
        <f t="shared" si="7"/>
        <v>4571.78</v>
      </c>
      <c r="F35" s="61"/>
      <c r="G35" s="61">
        <f t="shared" si="8"/>
        <v>6673</v>
      </c>
      <c r="H35" s="61"/>
      <c r="I35" s="61">
        <f t="shared" si="9"/>
        <v>102396.65000000001</v>
      </c>
    </row>
    <row r="36" spans="1:9" x14ac:dyDescent="0.2">
      <c r="A36" s="305">
        <f t="shared" si="10"/>
        <v>44510</v>
      </c>
      <c r="C36" s="61">
        <f t="shared" si="6"/>
        <v>2193.1499999999996</v>
      </c>
      <c r="D36" s="61"/>
      <c r="E36" s="61">
        <f t="shared" si="7"/>
        <v>4479.8500000000004</v>
      </c>
      <c r="F36" s="61"/>
      <c r="G36" s="61">
        <f t="shared" si="8"/>
        <v>6673</v>
      </c>
      <c r="H36" s="61"/>
      <c r="I36" s="61">
        <f t="shared" si="9"/>
        <v>100203.50000000001</v>
      </c>
    </row>
    <row r="37" spans="1:9" x14ac:dyDescent="0.2">
      <c r="A37" s="305">
        <f t="shared" si="10"/>
        <v>44875</v>
      </c>
      <c r="C37" s="61">
        <f t="shared" si="6"/>
        <v>2289.1000000000004</v>
      </c>
      <c r="D37" s="61"/>
      <c r="E37" s="61">
        <f t="shared" si="7"/>
        <v>4383.8999999999996</v>
      </c>
      <c r="F37" s="61"/>
      <c r="G37" s="61">
        <f t="shared" si="8"/>
        <v>6673</v>
      </c>
      <c r="H37" s="61"/>
      <c r="I37" s="61">
        <f t="shared" si="9"/>
        <v>97914.400000000009</v>
      </c>
    </row>
    <row r="38" spans="1:9" x14ac:dyDescent="0.2">
      <c r="A38" s="305">
        <f t="shared" si="10"/>
        <v>45240</v>
      </c>
      <c r="C38" s="61">
        <f t="shared" si="6"/>
        <v>2389.2399999999998</v>
      </c>
      <c r="D38" s="61"/>
      <c r="E38" s="61">
        <f t="shared" si="7"/>
        <v>4283.76</v>
      </c>
      <c r="F38" s="61"/>
      <c r="G38" s="61">
        <f t="shared" si="8"/>
        <v>6673</v>
      </c>
      <c r="H38" s="61"/>
      <c r="I38" s="61">
        <f t="shared" si="9"/>
        <v>95525.16</v>
      </c>
    </row>
    <row r="39" spans="1:9" x14ac:dyDescent="0.2">
      <c r="A39" s="305">
        <f t="shared" si="10"/>
        <v>45605</v>
      </c>
      <c r="C39" s="61">
        <f t="shared" si="6"/>
        <v>2493.7700000000004</v>
      </c>
      <c r="D39" s="61"/>
      <c r="E39" s="61">
        <f t="shared" si="7"/>
        <v>4179.2299999999996</v>
      </c>
      <c r="F39" s="61"/>
      <c r="G39" s="61">
        <f t="shared" si="8"/>
        <v>6673</v>
      </c>
      <c r="H39" s="61"/>
      <c r="I39" s="61">
        <f t="shared" si="9"/>
        <v>93031.39</v>
      </c>
    </row>
    <row r="40" spans="1:9" x14ac:dyDescent="0.2">
      <c r="A40" s="305">
        <f t="shared" si="10"/>
        <v>45970</v>
      </c>
      <c r="C40" s="61">
        <f t="shared" si="6"/>
        <v>2602.88</v>
      </c>
      <c r="D40" s="61"/>
      <c r="E40" s="61">
        <f t="shared" si="7"/>
        <v>4070.12</v>
      </c>
      <c r="F40" s="61"/>
      <c r="G40" s="61">
        <f t="shared" si="8"/>
        <v>6673</v>
      </c>
      <c r="H40" s="61"/>
      <c r="I40" s="61">
        <f t="shared" si="9"/>
        <v>90428.51</v>
      </c>
    </row>
    <row r="41" spans="1:9" x14ac:dyDescent="0.2">
      <c r="A41" s="305">
        <f t="shared" si="10"/>
        <v>46335</v>
      </c>
      <c r="C41" s="61">
        <f t="shared" si="6"/>
        <v>2716.75</v>
      </c>
      <c r="D41" s="61"/>
      <c r="E41" s="61">
        <f t="shared" si="7"/>
        <v>3956.25</v>
      </c>
      <c r="F41" s="61"/>
      <c r="G41" s="61">
        <f t="shared" si="8"/>
        <v>6673</v>
      </c>
      <c r="H41" s="61"/>
      <c r="I41" s="61">
        <f t="shared" si="9"/>
        <v>87711.76</v>
      </c>
    </row>
    <row r="42" spans="1:9" x14ac:dyDescent="0.2">
      <c r="A42" s="305">
        <f t="shared" si="10"/>
        <v>46700</v>
      </c>
      <c r="C42" s="61">
        <f t="shared" si="6"/>
        <v>2835.61</v>
      </c>
      <c r="D42" s="61"/>
      <c r="E42" s="61">
        <f t="shared" si="7"/>
        <v>3837.39</v>
      </c>
      <c r="F42" s="61"/>
      <c r="G42" s="61">
        <f t="shared" si="8"/>
        <v>6673</v>
      </c>
      <c r="H42" s="61"/>
      <c r="I42" s="61">
        <f t="shared" si="9"/>
        <v>84876.15</v>
      </c>
    </row>
    <row r="43" spans="1:9" x14ac:dyDescent="0.2">
      <c r="A43" s="305">
        <f t="shared" si="10"/>
        <v>47065</v>
      </c>
      <c r="C43" s="61">
        <f t="shared" si="6"/>
        <v>2959.67</v>
      </c>
      <c r="D43" s="61"/>
      <c r="E43" s="61">
        <f t="shared" si="7"/>
        <v>3713.33</v>
      </c>
      <c r="F43" s="61"/>
      <c r="G43" s="61">
        <f t="shared" si="8"/>
        <v>6673</v>
      </c>
      <c r="H43" s="61"/>
      <c r="I43" s="61">
        <f t="shared" si="9"/>
        <v>81916.479999999996</v>
      </c>
    </row>
    <row r="44" spans="1:9" x14ac:dyDescent="0.2">
      <c r="A44" s="305">
        <f t="shared" si="10"/>
        <v>47430</v>
      </c>
      <c r="C44" s="61">
        <f t="shared" si="6"/>
        <v>3089.15</v>
      </c>
      <c r="D44" s="61"/>
      <c r="E44" s="61">
        <f t="shared" si="7"/>
        <v>3583.85</v>
      </c>
      <c r="F44" s="61"/>
      <c r="G44" s="61">
        <f t="shared" si="8"/>
        <v>6673</v>
      </c>
      <c r="H44" s="61"/>
      <c r="I44" s="61">
        <f t="shared" si="9"/>
        <v>78827.33</v>
      </c>
    </row>
    <row r="45" spans="1:9" x14ac:dyDescent="0.2">
      <c r="A45" s="305">
        <f t="shared" si="10"/>
        <v>47795</v>
      </c>
      <c r="C45" s="61">
        <f t="shared" si="6"/>
        <v>3224.3</v>
      </c>
      <c r="D45" s="61"/>
      <c r="E45" s="61">
        <f t="shared" si="7"/>
        <v>3448.7</v>
      </c>
      <c r="F45" s="61"/>
      <c r="G45" s="61">
        <f t="shared" si="8"/>
        <v>6673</v>
      </c>
      <c r="H45" s="61"/>
      <c r="I45" s="61">
        <f t="shared" si="9"/>
        <v>75603.03</v>
      </c>
    </row>
    <row r="46" spans="1:9" x14ac:dyDescent="0.2">
      <c r="A46" s="305">
        <f t="shared" si="10"/>
        <v>48160</v>
      </c>
      <c r="C46" s="61">
        <f t="shared" si="6"/>
        <v>3365.37</v>
      </c>
      <c r="D46" s="61"/>
      <c r="E46" s="61">
        <f t="shared" si="7"/>
        <v>3307.63</v>
      </c>
      <c r="F46" s="61"/>
      <c r="G46" s="61">
        <f t="shared" si="8"/>
        <v>6673</v>
      </c>
      <c r="H46" s="61"/>
      <c r="I46" s="61">
        <f t="shared" si="9"/>
        <v>72237.66</v>
      </c>
    </row>
    <row r="47" spans="1:9" x14ac:dyDescent="0.2">
      <c r="A47" s="305">
        <f t="shared" si="10"/>
        <v>48525</v>
      </c>
      <c r="C47" s="61">
        <f t="shared" si="6"/>
        <v>3512.6</v>
      </c>
      <c r="D47" s="61"/>
      <c r="E47" s="61">
        <f t="shared" si="7"/>
        <v>3160.4</v>
      </c>
      <c r="F47" s="61"/>
      <c r="G47" s="61">
        <f t="shared" si="8"/>
        <v>6673</v>
      </c>
      <c r="H47" s="61"/>
      <c r="I47" s="61">
        <f t="shared" si="9"/>
        <v>68725.06</v>
      </c>
    </row>
    <row r="48" spans="1:9" x14ac:dyDescent="0.2">
      <c r="A48" s="305">
        <f t="shared" si="10"/>
        <v>48890</v>
      </c>
      <c r="C48" s="61">
        <f t="shared" si="6"/>
        <v>3666.28</v>
      </c>
      <c r="D48" s="61"/>
      <c r="E48" s="61">
        <f t="shared" si="7"/>
        <v>3006.72</v>
      </c>
      <c r="F48" s="61"/>
      <c r="G48" s="61">
        <f t="shared" si="8"/>
        <v>6673</v>
      </c>
      <c r="H48" s="61"/>
      <c r="I48" s="61">
        <f t="shared" si="9"/>
        <v>65058.78</v>
      </c>
    </row>
    <row r="49" spans="1:9" x14ac:dyDescent="0.2">
      <c r="A49" s="305">
        <f t="shared" si="10"/>
        <v>49255</v>
      </c>
      <c r="C49" s="61">
        <f t="shared" si="6"/>
        <v>3826.68</v>
      </c>
      <c r="D49" s="61"/>
      <c r="E49" s="61">
        <f t="shared" si="7"/>
        <v>2846.32</v>
      </c>
      <c r="F49" s="61"/>
      <c r="G49" s="61">
        <f t="shared" si="8"/>
        <v>6673</v>
      </c>
      <c r="H49" s="61"/>
      <c r="I49" s="61">
        <f t="shared" si="9"/>
        <v>61232.1</v>
      </c>
    </row>
    <row r="50" spans="1:9" x14ac:dyDescent="0.2">
      <c r="A50" s="305">
        <f t="shared" si="10"/>
        <v>49620</v>
      </c>
      <c r="C50" s="61">
        <f t="shared" si="6"/>
        <v>3994.1</v>
      </c>
      <c r="D50" s="61"/>
      <c r="E50" s="61">
        <f t="shared" si="7"/>
        <v>2678.9</v>
      </c>
      <c r="F50" s="61"/>
      <c r="G50" s="61">
        <f t="shared" si="8"/>
        <v>6673</v>
      </c>
      <c r="H50" s="61"/>
      <c r="I50" s="61">
        <f t="shared" si="9"/>
        <v>57238</v>
      </c>
    </row>
    <row r="51" spans="1:9" x14ac:dyDescent="0.2">
      <c r="A51" s="305">
        <f t="shared" si="10"/>
        <v>49985</v>
      </c>
      <c r="C51" s="61">
        <f t="shared" si="6"/>
        <v>4168.84</v>
      </c>
      <c r="D51" s="61"/>
      <c r="E51" s="61">
        <f t="shared" si="7"/>
        <v>2504.16</v>
      </c>
      <c r="F51" s="61"/>
      <c r="G51" s="61">
        <f t="shared" si="8"/>
        <v>6673</v>
      </c>
      <c r="H51" s="61"/>
      <c r="I51" s="61">
        <f t="shared" si="9"/>
        <v>53069.16</v>
      </c>
    </row>
    <row r="52" spans="1:9" x14ac:dyDescent="0.2">
      <c r="A52" s="305">
        <f t="shared" si="10"/>
        <v>50350</v>
      </c>
      <c r="C52" s="61">
        <f t="shared" si="6"/>
        <v>4351.2199999999993</v>
      </c>
      <c r="D52" s="61"/>
      <c r="E52" s="61">
        <f t="shared" si="7"/>
        <v>2321.7800000000002</v>
      </c>
      <c r="F52" s="61"/>
      <c r="G52" s="61">
        <f t="shared" si="8"/>
        <v>6673</v>
      </c>
      <c r="H52" s="61"/>
      <c r="I52" s="61">
        <f t="shared" si="9"/>
        <v>48717.94</v>
      </c>
    </row>
    <row r="53" spans="1:9" x14ac:dyDescent="0.2">
      <c r="A53" s="305">
        <f t="shared" si="10"/>
        <v>50715</v>
      </c>
      <c r="C53" s="61">
        <f t="shared" si="6"/>
        <v>4541.59</v>
      </c>
      <c r="D53" s="61"/>
      <c r="E53" s="61">
        <f t="shared" si="7"/>
        <v>2131.41</v>
      </c>
      <c r="F53" s="61"/>
      <c r="G53" s="61">
        <f t="shared" si="8"/>
        <v>6673</v>
      </c>
      <c r="H53" s="61"/>
      <c r="I53" s="61">
        <f t="shared" si="9"/>
        <v>44176.350000000006</v>
      </c>
    </row>
    <row r="54" spans="1:9" x14ac:dyDescent="0.2">
      <c r="A54" s="305">
        <f t="shared" si="10"/>
        <v>51080</v>
      </c>
      <c r="C54" s="61">
        <f t="shared" si="6"/>
        <v>4740.28</v>
      </c>
      <c r="D54" s="61"/>
      <c r="E54" s="61">
        <f t="shared" si="7"/>
        <v>1932.72</v>
      </c>
      <c r="F54" s="61"/>
      <c r="G54" s="61">
        <f t="shared" si="8"/>
        <v>6673</v>
      </c>
      <c r="H54" s="61"/>
      <c r="I54" s="61">
        <f t="shared" si="9"/>
        <v>39436.070000000007</v>
      </c>
    </row>
    <row r="55" spans="1:9" x14ac:dyDescent="0.2">
      <c r="A55" s="305">
        <f t="shared" si="10"/>
        <v>51445</v>
      </c>
      <c r="C55" s="61">
        <f t="shared" si="6"/>
        <v>4947.67</v>
      </c>
      <c r="D55" s="61"/>
      <c r="E55" s="61">
        <f t="shared" si="7"/>
        <v>1725.33</v>
      </c>
      <c r="F55" s="61"/>
      <c r="G55" s="61">
        <f t="shared" si="8"/>
        <v>6673</v>
      </c>
      <c r="H55" s="61"/>
      <c r="I55" s="61">
        <f t="shared" si="9"/>
        <v>34488.400000000009</v>
      </c>
    </row>
    <row r="56" spans="1:9" x14ac:dyDescent="0.2">
      <c r="A56" s="305">
        <f t="shared" si="10"/>
        <v>51810</v>
      </c>
      <c r="C56" s="61">
        <f t="shared" si="6"/>
        <v>5164.13</v>
      </c>
      <c r="D56" s="61"/>
      <c r="E56" s="61">
        <f t="shared" si="7"/>
        <v>1508.87</v>
      </c>
      <c r="F56" s="61"/>
      <c r="G56" s="61">
        <f t="shared" si="8"/>
        <v>6673</v>
      </c>
      <c r="H56" s="61"/>
      <c r="I56" s="61">
        <f t="shared" si="9"/>
        <v>29324.270000000008</v>
      </c>
    </row>
    <row r="57" spans="1:9" x14ac:dyDescent="0.2">
      <c r="A57" s="305">
        <f t="shared" si="10"/>
        <v>52175</v>
      </c>
      <c r="C57" s="61">
        <f t="shared" si="6"/>
        <v>5390.0599999999995</v>
      </c>
      <c r="D57" s="61"/>
      <c r="E57" s="61">
        <f t="shared" si="7"/>
        <v>1282.94</v>
      </c>
      <c r="F57" s="61"/>
      <c r="G57" s="61">
        <f t="shared" si="8"/>
        <v>6673</v>
      </c>
      <c r="H57" s="61"/>
      <c r="I57" s="61">
        <f t="shared" si="9"/>
        <v>23934.210000000006</v>
      </c>
    </row>
    <row r="58" spans="1:9" x14ac:dyDescent="0.2">
      <c r="A58" s="305">
        <f>A57+365</f>
        <v>52540</v>
      </c>
      <c r="C58" s="61">
        <f t="shared" si="6"/>
        <v>5625.88</v>
      </c>
      <c r="D58" s="61"/>
      <c r="E58" s="61">
        <f t="shared" si="7"/>
        <v>1047.1199999999999</v>
      </c>
      <c r="F58" s="61"/>
      <c r="G58" s="61">
        <f t="shared" si="8"/>
        <v>6673</v>
      </c>
      <c r="H58" s="61"/>
      <c r="I58" s="61">
        <f t="shared" si="9"/>
        <v>18308.330000000005</v>
      </c>
    </row>
    <row r="59" spans="1:9" x14ac:dyDescent="0.2">
      <c r="A59" s="305">
        <f t="shared" si="10"/>
        <v>52905</v>
      </c>
      <c r="C59" s="61">
        <f t="shared" si="6"/>
        <v>5872.01</v>
      </c>
      <c r="D59" s="61"/>
      <c r="E59" s="61">
        <f t="shared" si="7"/>
        <v>800.99</v>
      </c>
      <c r="F59" s="61"/>
      <c r="G59" s="61">
        <f t="shared" si="8"/>
        <v>6673</v>
      </c>
      <c r="H59" s="61"/>
      <c r="I59" s="61">
        <f t="shared" si="9"/>
        <v>12436.320000000005</v>
      </c>
    </row>
    <row r="60" spans="1:9" x14ac:dyDescent="0.2">
      <c r="A60" s="305">
        <f t="shared" si="10"/>
        <v>53270</v>
      </c>
      <c r="C60" s="61">
        <f t="shared" si="6"/>
        <v>6128.91</v>
      </c>
      <c r="D60" s="61"/>
      <c r="E60" s="61">
        <f t="shared" si="7"/>
        <v>544.09</v>
      </c>
      <c r="F60" s="61"/>
      <c r="G60" s="61">
        <f t="shared" si="8"/>
        <v>6673</v>
      </c>
      <c r="H60" s="61"/>
      <c r="I60" s="61">
        <f t="shared" si="9"/>
        <v>6307.4100000000053</v>
      </c>
    </row>
    <row r="61" spans="1:9" x14ac:dyDescent="0.2">
      <c r="A61" s="305">
        <f t="shared" si="10"/>
        <v>53635</v>
      </c>
      <c r="C61" s="61">
        <f>G61-E61</f>
        <v>6307.4100000000053</v>
      </c>
      <c r="D61" s="61"/>
      <c r="E61" s="61">
        <f t="shared" si="7"/>
        <v>275.95</v>
      </c>
      <c r="F61" s="61"/>
      <c r="G61" s="61">
        <f>I60+E61</f>
        <v>6583.3600000000051</v>
      </c>
      <c r="H61" s="61"/>
      <c r="I61" s="61">
        <f t="shared" si="9"/>
        <v>0</v>
      </c>
    </row>
  </sheetData>
  <mergeCells count="1">
    <mergeCell ref="A1:I1"/>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7266D-932F-4222-87DE-00375EFD14B7}">
  <dimension ref="A1:L61"/>
  <sheetViews>
    <sheetView zoomScale="124" zoomScaleNormal="124"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 min="11" max="11" width="12.77734375" style="61" customWidth="1"/>
    <col min="12" max="12" width="12.77734375" customWidth="1"/>
  </cols>
  <sheetData>
    <row r="1" spans="1:9" x14ac:dyDescent="0.2">
      <c r="A1" s="428" t="s">
        <v>319</v>
      </c>
      <c r="B1" s="438"/>
      <c r="C1" s="438"/>
      <c r="D1" s="438"/>
      <c r="E1" s="438"/>
      <c r="F1" s="438"/>
      <c r="G1" s="438"/>
      <c r="H1" s="438"/>
      <c r="I1" s="438"/>
    </row>
    <row r="2" spans="1:9" x14ac:dyDescent="0.2">
      <c r="A2" s="322" t="s">
        <v>310</v>
      </c>
      <c r="G2" s="76">
        <v>552516</v>
      </c>
    </row>
    <row r="3" spans="1:9" x14ac:dyDescent="0.2">
      <c r="A3" s="305" t="s">
        <v>275</v>
      </c>
      <c r="E3" s="163"/>
      <c r="G3" s="163">
        <v>2.75E-2</v>
      </c>
    </row>
    <row r="4" spans="1:9" x14ac:dyDescent="0.2">
      <c r="A4" s="322" t="s">
        <v>311</v>
      </c>
      <c r="E4" s="163"/>
      <c r="G4" s="76">
        <v>40</v>
      </c>
      <c r="I4" s="64" t="s">
        <v>314</v>
      </c>
    </row>
    <row r="5" spans="1:9" x14ac:dyDescent="0.2">
      <c r="A5" s="322" t="s">
        <v>312</v>
      </c>
      <c r="E5" s="163"/>
      <c r="G5" s="76">
        <f>ROUND(-PMT(G3,G4,G2)+5,0)</f>
        <v>22952</v>
      </c>
    </row>
    <row r="6" spans="1:9" x14ac:dyDescent="0.2">
      <c r="A6" s="322" t="s">
        <v>313</v>
      </c>
      <c r="E6" s="163"/>
      <c r="G6" s="305">
        <v>41709</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C32</f>
        <v>10175.540000000001</v>
      </c>
      <c r="D11" s="162"/>
      <c r="E11" s="162">
        <f>E32</f>
        <v>12776.46</v>
      </c>
      <c r="F11" s="323"/>
      <c r="G11" s="162">
        <f>SUM(C11,E11)</f>
        <v>22952</v>
      </c>
    </row>
    <row r="12" spans="1:9" x14ac:dyDescent="0.2">
      <c r="A12" s="37">
        <v>2026</v>
      </c>
      <c r="C12" s="61">
        <f t="shared" ref="C12:E15" si="0">C33</f>
        <v>10455.370000000001</v>
      </c>
      <c r="D12" s="61"/>
      <c r="E12" s="61">
        <f t="shared" si="0"/>
        <v>12496.63</v>
      </c>
      <c r="F12" s="61"/>
      <c r="G12" s="61">
        <f t="shared" ref="G12:G15" si="1">SUM(C12,E12)</f>
        <v>22952</v>
      </c>
    </row>
    <row r="13" spans="1:9" x14ac:dyDescent="0.2">
      <c r="A13" s="37">
        <v>2027</v>
      </c>
      <c r="C13" s="61">
        <f t="shared" si="0"/>
        <v>10742.89</v>
      </c>
      <c r="D13" s="61"/>
      <c r="E13" s="61">
        <f t="shared" si="0"/>
        <v>12209.11</v>
      </c>
      <c r="F13" s="61"/>
      <c r="G13" s="61">
        <f t="shared" si="1"/>
        <v>22952</v>
      </c>
    </row>
    <row r="14" spans="1:9" x14ac:dyDescent="0.2">
      <c r="A14" s="37">
        <v>2028</v>
      </c>
      <c r="C14" s="61">
        <f t="shared" si="0"/>
        <v>11038.32</v>
      </c>
      <c r="D14" s="61"/>
      <c r="E14" s="61">
        <f t="shared" si="0"/>
        <v>11913.68</v>
      </c>
      <c r="F14" s="61"/>
      <c r="G14" s="61">
        <f t="shared" si="1"/>
        <v>22952</v>
      </c>
    </row>
    <row r="15" spans="1:9" x14ac:dyDescent="0.2">
      <c r="A15" s="37">
        <v>2029</v>
      </c>
      <c r="C15" s="61">
        <f t="shared" si="0"/>
        <v>11341.87</v>
      </c>
      <c r="D15" s="61"/>
      <c r="E15" s="61">
        <f t="shared" si="0"/>
        <v>11610.13</v>
      </c>
      <c r="F15" s="61"/>
      <c r="G15" s="61">
        <f t="shared" si="1"/>
        <v>22952</v>
      </c>
    </row>
    <row r="16" spans="1:9" ht="15.75" thickBot="1" x14ac:dyDescent="0.25">
      <c r="A16" s="322" t="s">
        <v>285</v>
      </c>
      <c r="C16" s="223">
        <f>SUM(C11:C15)</f>
        <v>53753.990000000005</v>
      </c>
      <c r="E16" s="223">
        <f>SUM(E11:E15)</f>
        <v>61006.009999999995</v>
      </c>
      <c r="G16" s="223">
        <f>SUM(G11:G15)</f>
        <v>114760</v>
      </c>
    </row>
    <row r="17" spans="1:12" ht="16.5" thickTop="1" thickBot="1" x14ac:dyDescent="0.25">
      <c r="A17" s="322" t="s">
        <v>286</v>
      </c>
      <c r="C17" s="324">
        <f>ROUND(C16/5,0)</f>
        <v>10751</v>
      </c>
      <c r="D17" s="323"/>
      <c r="E17" s="324">
        <f>ROUND(E16/5,0)</f>
        <v>12201</v>
      </c>
      <c r="F17" s="323"/>
      <c r="G17" s="324">
        <f>ROUND(G16/5,0)</f>
        <v>22952</v>
      </c>
    </row>
    <row r="18" spans="1:12" ht="15.75" thickTop="1" x14ac:dyDescent="0.2">
      <c r="E18" s="163"/>
    </row>
    <row r="19" spans="1:12" x14ac:dyDescent="0.2">
      <c r="C19" s="77"/>
      <c r="E19" s="77"/>
      <c r="G19" s="77" t="s">
        <v>107</v>
      </c>
      <c r="I19" s="321" t="s">
        <v>284</v>
      </c>
    </row>
    <row r="20" spans="1:12" x14ac:dyDescent="0.2">
      <c r="C20" s="304" t="s">
        <v>29</v>
      </c>
      <c r="E20" s="304" t="s">
        <v>30</v>
      </c>
      <c r="G20" s="304" t="s">
        <v>163</v>
      </c>
      <c r="I20" s="318" t="s">
        <v>87</v>
      </c>
    </row>
    <row r="21" spans="1:12" x14ac:dyDescent="0.2">
      <c r="A21" s="305">
        <f>G6</f>
        <v>41709</v>
      </c>
      <c r="I21" s="61">
        <f>G2</f>
        <v>552516</v>
      </c>
    </row>
    <row r="22" spans="1:12" x14ac:dyDescent="0.2">
      <c r="A22" s="305">
        <f>A21+365</f>
        <v>42074</v>
      </c>
      <c r="C22" s="61">
        <f>G22-E22</f>
        <v>7757.8099999999995</v>
      </c>
      <c r="D22" s="61"/>
      <c r="E22" s="61">
        <f>ROUND(I21*G$3,2)</f>
        <v>15194.19</v>
      </c>
      <c r="F22" s="61"/>
      <c r="G22" s="61">
        <f>G$5</f>
        <v>22952</v>
      </c>
      <c r="I22" s="61">
        <f>I21-C22</f>
        <v>544758.18999999994</v>
      </c>
    </row>
    <row r="23" spans="1:12" x14ac:dyDescent="0.2">
      <c r="A23" s="305">
        <f>A22+365</f>
        <v>42439</v>
      </c>
      <c r="C23" s="61">
        <f t="shared" ref="C23:C60" si="2">G23-E23</f>
        <v>7971.15</v>
      </c>
      <c r="D23" s="61"/>
      <c r="E23" s="61">
        <f>ROUND(I22*G$3,2)</f>
        <v>14980.85</v>
      </c>
      <c r="F23" s="61"/>
      <c r="G23" s="61">
        <f t="shared" ref="G23:G60" si="3">G$5</f>
        <v>22952</v>
      </c>
      <c r="I23" s="61">
        <f t="shared" ref="I23:I61" si="4">I22-C23</f>
        <v>536787.03999999992</v>
      </c>
      <c r="K23" s="61">
        <v>22695</v>
      </c>
      <c r="L23" s="327">
        <f>K23/I22</f>
        <v>4.1660686184451859E-2</v>
      </c>
    </row>
    <row r="24" spans="1:12" x14ac:dyDescent="0.2">
      <c r="A24" s="305">
        <f t="shared" ref="A24:A61" si="5">A23+365</f>
        <v>42804</v>
      </c>
      <c r="C24" s="61">
        <f t="shared" si="2"/>
        <v>8190.3600000000006</v>
      </c>
      <c r="D24" s="61"/>
      <c r="E24" s="61">
        <f t="shared" ref="E24:E61" si="6">ROUND(I23*G$3,2)</f>
        <v>14761.64</v>
      </c>
      <c r="F24" s="61"/>
      <c r="G24" s="61">
        <f t="shared" si="3"/>
        <v>22952</v>
      </c>
      <c r="I24" s="61">
        <f t="shared" si="4"/>
        <v>528596.67999999993</v>
      </c>
      <c r="K24" s="61">
        <v>22565.08</v>
      </c>
      <c r="L24" s="327">
        <f t="shared" ref="L24:L27" si="7">K24/I23</f>
        <v>4.2037304030291052E-2</v>
      </c>
    </row>
    <row r="25" spans="1:12" x14ac:dyDescent="0.2">
      <c r="A25" s="305">
        <f t="shared" si="5"/>
        <v>43169</v>
      </c>
      <c r="C25" s="61">
        <f t="shared" si="2"/>
        <v>8415.59</v>
      </c>
      <c r="D25" s="61"/>
      <c r="E25" s="61">
        <f t="shared" si="6"/>
        <v>14536.41</v>
      </c>
      <c r="F25" s="61"/>
      <c r="G25" s="61">
        <f t="shared" si="3"/>
        <v>22952</v>
      </c>
      <c r="H25" s="61"/>
      <c r="I25" s="61">
        <f t="shared" si="4"/>
        <v>520181.08999999991</v>
      </c>
      <c r="K25" s="61">
        <v>22243.83</v>
      </c>
      <c r="L25" s="327">
        <f t="shared" si="7"/>
        <v>4.2080911291383825E-2</v>
      </c>
    </row>
    <row r="26" spans="1:12" x14ac:dyDescent="0.2">
      <c r="A26" s="305">
        <f t="shared" si="5"/>
        <v>43534</v>
      </c>
      <c r="C26" s="61">
        <f t="shared" si="2"/>
        <v>8647.02</v>
      </c>
      <c r="D26" s="61"/>
      <c r="E26" s="61">
        <f t="shared" si="6"/>
        <v>14304.98</v>
      </c>
      <c r="F26" s="61"/>
      <c r="G26" s="61">
        <f t="shared" si="3"/>
        <v>22952</v>
      </c>
      <c r="H26" s="61"/>
      <c r="I26" s="61">
        <f t="shared" si="4"/>
        <v>511534.06999999989</v>
      </c>
      <c r="K26" s="61">
        <v>21971.38</v>
      </c>
      <c r="L26" s="327">
        <f t="shared" si="7"/>
        <v>4.2237944481988005E-2</v>
      </c>
    </row>
    <row r="27" spans="1:12" x14ac:dyDescent="0.2">
      <c r="A27" s="305">
        <f t="shared" si="5"/>
        <v>43899</v>
      </c>
      <c r="C27" s="61">
        <f t="shared" si="2"/>
        <v>8884.81</v>
      </c>
      <c r="D27" s="61"/>
      <c r="E27" s="61">
        <f t="shared" si="6"/>
        <v>14067.19</v>
      </c>
      <c r="F27" s="61"/>
      <c r="G27" s="61">
        <f t="shared" si="3"/>
        <v>22952</v>
      </c>
      <c r="H27" s="61"/>
      <c r="I27" s="61">
        <f t="shared" si="4"/>
        <v>502649.25999999989</v>
      </c>
      <c r="K27" s="61">
        <v>21628.78</v>
      </c>
      <c r="L27" s="327">
        <f t="shared" si="7"/>
        <v>4.2282188554908971E-2</v>
      </c>
    </row>
    <row r="28" spans="1:12" x14ac:dyDescent="0.2">
      <c r="A28" s="305">
        <f t="shared" si="5"/>
        <v>44264</v>
      </c>
      <c r="C28" s="61">
        <f t="shared" si="2"/>
        <v>9129.15</v>
      </c>
      <c r="D28" s="61"/>
      <c r="E28" s="61">
        <f t="shared" si="6"/>
        <v>13822.85</v>
      </c>
      <c r="F28" s="61"/>
      <c r="G28" s="61">
        <f t="shared" si="3"/>
        <v>22952</v>
      </c>
      <c r="H28" s="61"/>
      <c r="I28" s="61">
        <f t="shared" si="4"/>
        <v>493520.10999999987</v>
      </c>
    </row>
    <row r="29" spans="1:12" x14ac:dyDescent="0.2">
      <c r="A29" s="305">
        <f t="shared" si="5"/>
        <v>44629</v>
      </c>
      <c r="C29" s="61">
        <f t="shared" si="2"/>
        <v>9380.2000000000007</v>
      </c>
      <c r="D29" s="61"/>
      <c r="E29" s="61">
        <f t="shared" si="6"/>
        <v>13571.8</v>
      </c>
      <c r="F29" s="61"/>
      <c r="G29" s="61">
        <f t="shared" si="3"/>
        <v>22952</v>
      </c>
      <c r="H29" s="61"/>
      <c r="I29" s="61">
        <f t="shared" si="4"/>
        <v>484139.90999999986</v>
      </c>
    </row>
    <row r="30" spans="1:12" x14ac:dyDescent="0.2">
      <c r="A30" s="305">
        <f t="shared" si="5"/>
        <v>44994</v>
      </c>
      <c r="C30" s="61">
        <f t="shared" si="2"/>
        <v>9638.15</v>
      </c>
      <c r="D30" s="61"/>
      <c r="E30" s="61">
        <f t="shared" si="6"/>
        <v>13313.85</v>
      </c>
      <c r="F30" s="61"/>
      <c r="G30" s="61">
        <f t="shared" si="3"/>
        <v>22952</v>
      </c>
      <c r="H30" s="61"/>
      <c r="I30" s="61">
        <f t="shared" si="4"/>
        <v>474501.75999999983</v>
      </c>
    </row>
    <row r="31" spans="1:12" x14ac:dyDescent="0.2">
      <c r="A31" s="305">
        <f t="shared" si="5"/>
        <v>45359</v>
      </c>
      <c r="C31" s="61">
        <f t="shared" si="2"/>
        <v>9903.2000000000007</v>
      </c>
      <c r="D31" s="61"/>
      <c r="E31" s="61">
        <f t="shared" si="6"/>
        <v>13048.8</v>
      </c>
      <c r="F31" s="61"/>
      <c r="G31" s="61">
        <f t="shared" si="3"/>
        <v>22952</v>
      </c>
      <c r="H31" s="61"/>
      <c r="I31" s="61">
        <f t="shared" si="4"/>
        <v>464598.55999999982</v>
      </c>
    </row>
    <row r="32" spans="1:12" x14ac:dyDescent="0.2">
      <c r="A32" s="305">
        <f t="shared" si="5"/>
        <v>45724</v>
      </c>
      <c r="C32" s="61">
        <f t="shared" si="2"/>
        <v>10175.540000000001</v>
      </c>
      <c r="D32" s="61"/>
      <c r="E32" s="61">
        <f t="shared" si="6"/>
        <v>12776.46</v>
      </c>
      <c r="F32" s="61"/>
      <c r="G32" s="61">
        <f t="shared" si="3"/>
        <v>22952</v>
      </c>
      <c r="H32" s="61"/>
      <c r="I32" s="61">
        <f t="shared" si="4"/>
        <v>454423.01999999984</v>
      </c>
    </row>
    <row r="33" spans="1:9" x14ac:dyDescent="0.2">
      <c r="A33" s="305">
        <f t="shared" si="5"/>
        <v>46089</v>
      </c>
      <c r="C33" s="61">
        <f t="shared" si="2"/>
        <v>10455.370000000001</v>
      </c>
      <c r="D33" s="61"/>
      <c r="E33" s="61">
        <f t="shared" si="6"/>
        <v>12496.63</v>
      </c>
      <c r="F33" s="61"/>
      <c r="G33" s="61">
        <f t="shared" si="3"/>
        <v>22952</v>
      </c>
      <c r="H33" s="61"/>
      <c r="I33" s="61">
        <f t="shared" si="4"/>
        <v>443967.64999999985</v>
      </c>
    </row>
    <row r="34" spans="1:9" x14ac:dyDescent="0.2">
      <c r="A34" s="305">
        <f t="shared" si="5"/>
        <v>46454</v>
      </c>
      <c r="C34" s="61">
        <f t="shared" si="2"/>
        <v>10742.89</v>
      </c>
      <c r="D34" s="61"/>
      <c r="E34" s="61">
        <f t="shared" si="6"/>
        <v>12209.11</v>
      </c>
      <c r="F34" s="61"/>
      <c r="G34" s="61">
        <f t="shared" si="3"/>
        <v>22952</v>
      </c>
      <c r="H34" s="61"/>
      <c r="I34" s="61">
        <f t="shared" si="4"/>
        <v>433224.75999999983</v>
      </c>
    </row>
    <row r="35" spans="1:9" x14ac:dyDescent="0.2">
      <c r="A35" s="305">
        <f t="shared" si="5"/>
        <v>46819</v>
      </c>
      <c r="C35" s="61">
        <f t="shared" si="2"/>
        <v>11038.32</v>
      </c>
      <c r="D35" s="61"/>
      <c r="E35" s="61">
        <f t="shared" si="6"/>
        <v>11913.68</v>
      </c>
      <c r="F35" s="61"/>
      <c r="G35" s="61">
        <f t="shared" si="3"/>
        <v>22952</v>
      </c>
      <c r="H35" s="61"/>
      <c r="I35" s="61">
        <f t="shared" si="4"/>
        <v>422186.43999999983</v>
      </c>
    </row>
    <row r="36" spans="1:9" x14ac:dyDescent="0.2">
      <c r="A36" s="305">
        <f t="shared" si="5"/>
        <v>47184</v>
      </c>
      <c r="C36" s="61">
        <f t="shared" si="2"/>
        <v>11341.87</v>
      </c>
      <c r="D36" s="61"/>
      <c r="E36" s="61">
        <f t="shared" si="6"/>
        <v>11610.13</v>
      </c>
      <c r="F36" s="61"/>
      <c r="G36" s="61">
        <f t="shared" si="3"/>
        <v>22952</v>
      </c>
      <c r="H36" s="61"/>
      <c r="I36" s="61">
        <f t="shared" si="4"/>
        <v>410844.56999999983</v>
      </c>
    </row>
    <row r="37" spans="1:9" x14ac:dyDescent="0.2">
      <c r="A37" s="305">
        <f t="shared" si="5"/>
        <v>47549</v>
      </c>
      <c r="C37" s="61">
        <f t="shared" si="2"/>
        <v>11653.77</v>
      </c>
      <c r="D37" s="61"/>
      <c r="E37" s="61">
        <f t="shared" si="6"/>
        <v>11298.23</v>
      </c>
      <c r="F37" s="61"/>
      <c r="G37" s="61">
        <f t="shared" si="3"/>
        <v>22952</v>
      </c>
      <c r="H37" s="61"/>
      <c r="I37" s="61">
        <f t="shared" si="4"/>
        <v>399190.79999999981</v>
      </c>
    </row>
    <row r="38" spans="1:9" x14ac:dyDescent="0.2">
      <c r="A38" s="305">
        <f t="shared" si="5"/>
        <v>47914</v>
      </c>
      <c r="C38" s="61">
        <f t="shared" si="2"/>
        <v>11974.25</v>
      </c>
      <c r="D38" s="61"/>
      <c r="E38" s="61">
        <f t="shared" si="6"/>
        <v>10977.75</v>
      </c>
      <c r="F38" s="61"/>
      <c r="G38" s="61">
        <f t="shared" si="3"/>
        <v>22952</v>
      </c>
      <c r="H38" s="61"/>
      <c r="I38" s="61">
        <f t="shared" si="4"/>
        <v>387216.54999999981</v>
      </c>
    </row>
    <row r="39" spans="1:9" x14ac:dyDescent="0.2">
      <c r="A39" s="305">
        <f t="shared" si="5"/>
        <v>48279</v>
      </c>
      <c r="C39" s="61">
        <f t="shared" si="2"/>
        <v>12303.54</v>
      </c>
      <c r="D39" s="61"/>
      <c r="E39" s="61">
        <f t="shared" si="6"/>
        <v>10648.46</v>
      </c>
      <c r="F39" s="61"/>
      <c r="G39" s="61">
        <f t="shared" si="3"/>
        <v>22952</v>
      </c>
      <c r="H39" s="61"/>
      <c r="I39" s="61">
        <f t="shared" si="4"/>
        <v>374913.00999999983</v>
      </c>
    </row>
    <row r="40" spans="1:9" x14ac:dyDescent="0.2">
      <c r="A40" s="305">
        <f t="shared" si="5"/>
        <v>48644</v>
      </c>
      <c r="C40" s="61">
        <f t="shared" si="2"/>
        <v>12641.89</v>
      </c>
      <c r="D40" s="61"/>
      <c r="E40" s="61">
        <f t="shared" si="6"/>
        <v>10310.11</v>
      </c>
      <c r="F40" s="61"/>
      <c r="G40" s="61">
        <f t="shared" si="3"/>
        <v>22952</v>
      </c>
      <c r="H40" s="61"/>
      <c r="I40" s="61">
        <f t="shared" si="4"/>
        <v>362271.11999999982</v>
      </c>
    </row>
    <row r="41" spans="1:9" x14ac:dyDescent="0.2">
      <c r="A41" s="305">
        <f t="shared" si="5"/>
        <v>49009</v>
      </c>
      <c r="C41" s="61">
        <f t="shared" si="2"/>
        <v>12989.54</v>
      </c>
      <c r="D41" s="61"/>
      <c r="E41" s="61">
        <f t="shared" si="6"/>
        <v>9962.4599999999991</v>
      </c>
      <c r="F41" s="61"/>
      <c r="G41" s="61">
        <f t="shared" si="3"/>
        <v>22952</v>
      </c>
      <c r="H41" s="61"/>
      <c r="I41" s="61">
        <f t="shared" si="4"/>
        <v>349281.57999999984</v>
      </c>
    </row>
    <row r="42" spans="1:9" x14ac:dyDescent="0.2">
      <c r="A42" s="305">
        <f t="shared" si="5"/>
        <v>49374</v>
      </c>
      <c r="C42" s="61">
        <f t="shared" si="2"/>
        <v>13346.76</v>
      </c>
      <c r="D42" s="61"/>
      <c r="E42" s="61">
        <f t="shared" si="6"/>
        <v>9605.24</v>
      </c>
      <c r="F42" s="61"/>
      <c r="G42" s="61">
        <f t="shared" si="3"/>
        <v>22952</v>
      </c>
      <c r="H42" s="61"/>
      <c r="I42" s="61">
        <f t="shared" si="4"/>
        <v>335934.81999999983</v>
      </c>
    </row>
    <row r="43" spans="1:9" x14ac:dyDescent="0.2">
      <c r="A43" s="305">
        <f t="shared" si="5"/>
        <v>49739</v>
      </c>
      <c r="C43" s="61">
        <f t="shared" si="2"/>
        <v>13713.79</v>
      </c>
      <c r="D43" s="61"/>
      <c r="E43" s="61">
        <f t="shared" si="6"/>
        <v>9238.2099999999991</v>
      </c>
      <c r="F43" s="61"/>
      <c r="G43" s="61">
        <f t="shared" si="3"/>
        <v>22952</v>
      </c>
      <c r="H43" s="61"/>
      <c r="I43" s="61">
        <f t="shared" si="4"/>
        <v>322221.02999999985</v>
      </c>
    </row>
    <row r="44" spans="1:9" x14ac:dyDescent="0.2">
      <c r="A44" s="305">
        <f t="shared" si="5"/>
        <v>50104</v>
      </c>
      <c r="C44" s="61">
        <f t="shared" si="2"/>
        <v>14090.92</v>
      </c>
      <c r="D44" s="61"/>
      <c r="E44" s="61">
        <f t="shared" si="6"/>
        <v>8861.08</v>
      </c>
      <c r="F44" s="61"/>
      <c r="G44" s="61">
        <f t="shared" si="3"/>
        <v>22952</v>
      </c>
      <c r="H44" s="61"/>
      <c r="I44" s="61">
        <f t="shared" si="4"/>
        <v>308130.10999999987</v>
      </c>
    </row>
    <row r="45" spans="1:9" x14ac:dyDescent="0.2">
      <c r="A45" s="305">
        <f t="shared" si="5"/>
        <v>50469</v>
      </c>
      <c r="C45" s="61">
        <f t="shared" si="2"/>
        <v>14478.42</v>
      </c>
      <c r="D45" s="61"/>
      <c r="E45" s="61">
        <f t="shared" si="6"/>
        <v>8473.58</v>
      </c>
      <c r="F45" s="61"/>
      <c r="G45" s="61">
        <f t="shared" si="3"/>
        <v>22952</v>
      </c>
      <c r="H45" s="61"/>
      <c r="I45" s="61">
        <f t="shared" si="4"/>
        <v>293651.68999999989</v>
      </c>
    </row>
    <row r="46" spans="1:9" x14ac:dyDescent="0.2">
      <c r="A46" s="305">
        <f t="shared" si="5"/>
        <v>50834</v>
      </c>
      <c r="C46" s="61">
        <f t="shared" si="2"/>
        <v>14876.58</v>
      </c>
      <c r="D46" s="61"/>
      <c r="E46" s="61">
        <f t="shared" si="6"/>
        <v>8075.42</v>
      </c>
      <c r="F46" s="61"/>
      <c r="G46" s="61">
        <f t="shared" si="3"/>
        <v>22952</v>
      </c>
      <c r="H46" s="61"/>
      <c r="I46" s="61">
        <f t="shared" si="4"/>
        <v>278775.10999999987</v>
      </c>
    </row>
    <row r="47" spans="1:9" x14ac:dyDescent="0.2">
      <c r="A47" s="305">
        <f t="shared" si="5"/>
        <v>51199</v>
      </c>
      <c r="C47" s="61">
        <f t="shared" si="2"/>
        <v>15285.68</v>
      </c>
      <c r="D47" s="61"/>
      <c r="E47" s="61">
        <f t="shared" si="6"/>
        <v>7666.32</v>
      </c>
      <c r="F47" s="61"/>
      <c r="G47" s="61">
        <f t="shared" si="3"/>
        <v>22952</v>
      </c>
      <c r="H47" s="61"/>
      <c r="I47" s="61">
        <f t="shared" si="4"/>
        <v>263489.42999999988</v>
      </c>
    </row>
    <row r="48" spans="1:9" x14ac:dyDescent="0.2">
      <c r="A48" s="305">
        <f t="shared" si="5"/>
        <v>51564</v>
      </c>
      <c r="C48" s="61">
        <f t="shared" si="2"/>
        <v>15706.04</v>
      </c>
      <c r="D48" s="61"/>
      <c r="E48" s="61">
        <f t="shared" si="6"/>
        <v>7245.96</v>
      </c>
      <c r="F48" s="61"/>
      <c r="G48" s="61">
        <f t="shared" si="3"/>
        <v>22952</v>
      </c>
      <c r="H48" s="61"/>
      <c r="I48" s="61">
        <f t="shared" si="4"/>
        <v>247783.38999999987</v>
      </c>
    </row>
    <row r="49" spans="1:9" x14ac:dyDescent="0.2">
      <c r="A49" s="305">
        <f t="shared" si="5"/>
        <v>51929</v>
      </c>
      <c r="C49" s="61">
        <f t="shared" si="2"/>
        <v>16137.96</v>
      </c>
      <c r="D49" s="61"/>
      <c r="E49" s="61">
        <f t="shared" si="6"/>
        <v>6814.04</v>
      </c>
      <c r="F49" s="61"/>
      <c r="G49" s="61">
        <f t="shared" si="3"/>
        <v>22952</v>
      </c>
      <c r="H49" s="61"/>
      <c r="I49" s="61">
        <f t="shared" si="4"/>
        <v>231645.42999999988</v>
      </c>
    </row>
    <row r="50" spans="1:9" x14ac:dyDescent="0.2">
      <c r="A50" s="305">
        <f t="shared" si="5"/>
        <v>52294</v>
      </c>
      <c r="C50" s="61">
        <f t="shared" si="2"/>
        <v>16581.75</v>
      </c>
      <c r="D50" s="61"/>
      <c r="E50" s="61">
        <f t="shared" si="6"/>
        <v>6370.25</v>
      </c>
      <c r="F50" s="61"/>
      <c r="G50" s="61">
        <f t="shared" si="3"/>
        <v>22952</v>
      </c>
      <c r="H50" s="61"/>
      <c r="I50" s="61">
        <f t="shared" si="4"/>
        <v>215063.67999999988</v>
      </c>
    </row>
    <row r="51" spans="1:9" x14ac:dyDescent="0.2">
      <c r="A51" s="305">
        <f t="shared" si="5"/>
        <v>52659</v>
      </c>
      <c r="C51" s="61">
        <f t="shared" si="2"/>
        <v>17037.75</v>
      </c>
      <c r="D51" s="61"/>
      <c r="E51" s="61">
        <f t="shared" si="6"/>
        <v>5914.25</v>
      </c>
      <c r="F51" s="61"/>
      <c r="G51" s="61">
        <f t="shared" si="3"/>
        <v>22952</v>
      </c>
      <c r="H51" s="61"/>
      <c r="I51" s="61">
        <f t="shared" si="4"/>
        <v>198025.92999999988</v>
      </c>
    </row>
    <row r="52" spans="1:9" x14ac:dyDescent="0.2">
      <c r="A52" s="305">
        <f t="shared" si="5"/>
        <v>53024</v>
      </c>
      <c r="C52" s="61">
        <f t="shared" si="2"/>
        <v>17506.29</v>
      </c>
      <c r="D52" s="61"/>
      <c r="E52" s="61">
        <f t="shared" si="6"/>
        <v>5445.71</v>
      </c>
      <c r="F52" s="61"/>
      <c r="G52" s="61">
        <f t="shared" si="3"/>
        <v>22952</v>
      </c>
      <c r="H52" s="61"/>
      <c r="I52" s="61">
        <f t="shared" si="4"/>
        <v>180519.63999999987</v>
      </c>
    </row>
    <row r="53" spans="1:9" x14ac:dyDescent="0.2">
      <c r="A53" s="305">
        <f t="shared" si="5"/>
        <v>53389</v>
      </c>
      <c r="C53" s="61">
        <f t="shared" si="2"/>
        <v>17987.71</v>
      </c>
      <c r="D53" s="61"/>
      <c r="E53" s="61">
        <f t="shared" si="6"/>
        <v>4964.29</v>
      </c>
      <c r="F53" s="61"/>
      <c r="G53" s="61">
        <f t="shared" si="3"/>
        <v>22952</v>
      </c>
      <c r="H53" s="61"/>
      <c r="I53" s="61">
        <f t="shared" si="4"/>
        <v>162531.92999999988</v>
      </c>
    </row>
    <row r="54" spans="1:9" x14ac:dyDescent="0.2">
      <c r="A54" s="305">
        <f t="shared" si="5"/>
        <v>53754</v>
      </c>
      <c r="C54" s="61">
        <f t="shared" si="2"/>
        <v>18482.37</v>
      </c>
      <c r="D54" s="61"/>
      <c r="E54" s="61">
        <f t="shared" si="6"/>
        <v>4469.63</v>
      </c>
      <c r="F54" s="61"/>
      <c r="G54" s="61">
        <f t="shared" si="3"/>
        <v>22952</v>
      </c>
      <c r="H54" s="61"/>
      <c r="I54" s="61">
        <f t="shared" si="4"/>
        <v>144049.55999999988</v>
      </c>
    </row>
    <row r="55" spans="1:9" x14ac:dyDescent="0.2">
      <c r="A55" s="305">
        <f t="shared" si="5"/>
        <v>54119</v>
      </c>
      <c r="C55" s="61">
        <f t="shared" si="2"/>
        <v>18990.64</v>
      </c>
      <c r="D55" s="61"/>
      <c r="E55" s="61">
        <f t="shared" si="6"/>
        <v>3961.36</v>
      </c>
      <c r="F55" s="61"/>
      <c r="G55" s="61">
        <f t="shared" si="3"/>
        <v>22952</v>
      </c>
      <c r="H55" s="61"/>
      <c r="I55" s="61">
        <f t="shared" si="4"/>
        <v>125058.91999999988</v>
      </c>
    </row>
    <row r="56" spans="1:9" x14ac:dyDescent="0.2">
      <c r="A56" s="305">
        <f t="shared" si="5"/>
        <v>54484</v>
      </c>
      <c r="C56" s="61">
        <f t="shared" si="2"/>
        <v>19512.88</v>
      </c>
      <c r="D56" s="61"/>
      <c r="E56" s="61">
        <f t="shared" si="6"/>
        <v>3439.12</v>
      </c>
      <c r="F56" s="61"/>
      <c r="G56" s="61">
        <f t="shared" si="3"/>
        <v>22952</v>
      </c>
      <c r="H56" s="61"/>
      <c r="I56" s="61">
        <f t="shared" si="4"/>
        <v>105546.03999999988</v>
      </c>
    </row>
    <row r="57" spans="1:9" x14ac:dyDescent="0.2">
      <c r="A57" s="305">
        <f t="shared" si="5"/>
        <v>54849</v>
      </c>
      <c r="C57" s="61">
        <f t="shared" si="2"/>
        <v>20049.48</v>
      </c>
      <c r="D57" s="61"/>
      <c r="E57" s="61">
        <f t="shared" si="6"/>
        <v>2902.52</v>
      </c>
      <c r="F57" s="61"/>
      <c r="G57" s="61">
        <f t="shared" si="3"/>
        <v>22952</v>
      </c>
      <c r="H57" s="61"/>
      <c r="I57" s="61">
        <f t="shared" si="4"/>
        <v>85496.559999999881</v>
      </c>
    </row>
    <row r="58" spans="1:9" x14ac:dyDescent="0.2">
      <c r="A58" s="305">
        <f>A57+365</f>
        <v>55214</v>
      </c>
      <c r="C58" s="61">
        <f t="shared" si="2"/>
        <v>20600.84</v>
      </c>
      <c r="D58" s="61"/>
      <c r="E58" s="61">
        <f t="shared" si="6"/>
        <v>2351.16</v>
      </c>
      <c r="F58" s="61"/>
      <c r="G58" s="61">
        <f t="shared" si="3"/>
        <v>22952</v>
      </c>
      <c r="H58" s="61"/>
      <c r="I58" s="61">
        <f t="shared" si="4"/>
        <v>64895.719999999885</v>
      </c>
    </row>
    <row r="59" spans="1:9" x14ac:dyDescent="0.2">
      <c r="A59" s="305">
        <f t="shared" si="5"/>
        <v>55579</v>
      </c>
      <c r="C59" s="61">
        <f t="shared" si="2"/>
        <v>21167.37</v>
      </c>
      <c r="D59" s="61"/>
      <c r="E59" s="61">
        <f t="shared" si="6"/>
        <v>1784.63</v>
      </c>
      <c r="F59" s="61"/>
      <c r="G59" s="61">
        <f t="shared" si="3"/>
        <v>22952</v>
      </c>
      <c r="H59" s="61"/>
      <c r="I59" s="61">
        <f t="shared" si="4"/>
        <v>43728.349999999889</v>
      </c>
    </row>
    <row r="60" spans="1:9" x14ac:dyDescent="0.2">
      <c r="A60" s="305">
        <f t="shared" si="5"/>
        <v>55944</v>
      </c>
      <c r="C60" s="61">
        <f t="shared" si="2"/>
        <v>21749.47</v>
      </c>
      <c r="D60" s="61"/>
      <c r="E60" s="61">
        <f t="shared" si="6"/>
        <v>1202.53</v>
      </c>
      <c r="F60" s="61"/>
      <c r="G60" s="61">
        <f t="shared" si="3"/>
        <v>22952</v>
      </c>
      <c r="H60" s="61"/>
      <c r="I60" s="61">
        <f t="shared" si="4"/>
        <v>21978.879999999888</v>
      </c>
    </row>
    <row r="61" spans="1:9" x14ac:dyDescent="0.2">
      <c r="A61" s="305">
        <f t="shared" si="5"/>
        <v>56309</v>
      </c>
      <c r="C61" s="61">
        <f>G61-E61</f>
        <v>21978.879999999888</v>
      </c>
      <c r="D61" s="61"/>
      <c r="E61" s="61">
        <f t="shared" si="6"/>
        <v>604.41999999999996</v>
      </c>
      <c r="F61" s="61"/>
      <c r="G61" s="61">
        <f>I60+E61</f>
        <v>22583.299999999886</v>
      </c>
      <c r="H61" s="61"/>
      <c r="I61" s="61">
        <f t="shared" si="4"/>
        <v>0</v>
      </c>
    </row>
  </sheetData>
  <mergeCells count="1">
    <mergeCell ref="A1:I1"/>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EA4FD-8098-417A-88D6-409D304277F0}">
  <dimension ref="A1:I61"/>
  <sheetViews>
    <sheetView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320</v>
      </c>
      <c r="B1" s="438"/>
      <c r="C1" s="438"/>
      <c r="D1" s="438"/>
      <c r="E1" s="438"/>
      <c r="F1" s="438"/>
      <c r="G1" s="438"/>
      <c r="H1" s="438"/>
      <c r="I1" s="438"/>
    </row>
    <row r="2" spans="1:9" x14ac:dyDescent="0.2">
      <c r="A2" s="322" t="s">
        <v>310</v>
      </c>
      <c r="G2" s="76">
        <v>125000</v>
      </c>
    </row>
    <row r="3" spans="1:9" x14ac:dyDescent="0.2">
      <c r="A3" s="305" t="s">
        <v>275</v>
      </c>
      <c r="E3" s="163"/>
      <c r="G3" s="163">
        <v>4.3749999999999997E-2</v>
      </c>
    </row>
    <row r="4" spans="1:9" x14ac:dyDescent="0.2">
      <c r="A4" s="322" t="s">
        <v>311</v>
      </c>
      <c r="E4" s="163"/>
      <c r="G4" s="76">
        <v>40</v>
      </c>
      <c r="I4" s="64" t="s">
        <v>314</v>
      </c>
    </row>
    <row r="5" spans="1:9" x14ac:dyDescent="0.2">
      <c r="A5" s="322" t="s">
        <v>312</v>
      </c>
      <c r="E5" s="163"/>
      <c r="G5" s="76">
        <f>ROUND(-PMT(G3,G4,G2)+1,0)</f>
        <v>6673</v>
      </c>
    </row>
    <row r="6" spans="1:9" x14ac:dyDescent="0.2">
      <c r="A6" s="322" t="s">
        <v>313</v>
      </c>
      <c r="E6" s="163"/>
      <c r="G6" s="305">
        <v>39035</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C40</f>
        <v>2602.88</v>
      </c>
      <c r="D11" s="162"/>
      <c r="E11" s="162">
        <f>E40</f>
        <v>4070.12</v>
      </c>
      <c r="F11" s="323"/>
      <c r="G11" s="162">
        <f>SUM(C11,E11)</f>
        <v>6673</v>
      </c>
    </row>
    <row r="12" spans="1:9" x14ac:dyDescent="0.2">
      <c r="A12" s="37">
        <v>2026</v>
      </c>
      <c r="C12" s="61">
        <f t="shared" ref="C12:C15" si="0">C41</f>
        <v>2716.75</v>
      </c>
      <c r="D12" s="61"/>
      <c r="E12" s="61">
        <f t="shared" ref="E12:E15" si="1">E41</f>
        <v>3956.25</v>
      </c>
      <c r="F12" s="61"/>
      <c r="G12" s="61">
        <f t="shared" ref="G12:G15" si="2">SUM(C12,E12)</f>
        <v>6673</v>
      </c>
    </row>
    <row r="13" spans="1:9" x14ac:dyDescent="0.2">
      <c r="A13" s="37">
        <v>2027</v>
      </c>
      <c r="C13" s="61">
        <f t="shared" si="0"/>
        <v>2835.61</v>
      </c>
      <c r="D13" s="61"/>
      <c r="E13" s="61">
        <f t="shared" si="1"/>
        <v>3837.39</v>
      </c>
      <c r="F13" s="61"/>
      <c r="G13" s="61">
        <f t="shared" si="2"/>
        <v>6673</v>
      </c>
    </row>
    <row r="14" spans="1:9" x14ac:dyDescent="0.2">
      <c r="A14" s="37">
        <v>2028</v>
      </c>
      <c r="C14" s="61">
        <f t="shared" si="0"/>
        <v>2959.67</v>
      </c>
      <c r="D14" s="61"/>
      <c r="E14" s="61">
        <f t="shared" si="1"/>
        <v>3713.33</v>
      </c>
      <c r="F14" s="61"/>
      <c r="G14" s="61">
        <f t="shared" si="2"/>
        <v>6673</v>
      </c>
    </row>
    <row r="15" spans="1:9" x14ac:dyDescent="0.2">
      <c r="A15" s="37">
        <v>2029</v>
      </c>
      <c r="C15" s="61">
        <f t="shared" si="0"/>
        <v>3089.15</v>
      </c>
      <c r="D15" s="61"/>
      <c r="E15" s="61">
        <f t="shared" si="1"/>
        <v>3583.85</v>
      </c>
      <c r="F15" s="61"/>
      <c r="G15" s="61">
        <f t="shared" si="2"/>
        <v>6673</v>
      </c>
    </row>
    <row r="16" spans="1:9" ht="15.75" thickBot="1" x14ac:dyDescent="0.25">
      <c r="A16" s="322" t="s">
        <v>285</v>
      </c>
      <c r="C16" s="223">
        <f>SUM(C11:C15)</f>
        <v>14204.06</v>
      </c>
      <c r="E16" s="223">
        <f>SUM(E11:E15)</f>
        <v>19160.939999999999</v>
      </c>
      <c r="G16" s="223">
        <f>SUM(G11:G15)</f>
        <v>33365</v>
      </c>
    </row>
    <row r="17" spans="1:9" ht="16.5" thickTop="1" thickBot="1" x14ac:dyDescent="0.25">
      <c r="A17" s="322" t="s">
        <v>286</v>
      </c>
      <c r="C17" s="324">
        <f>ROUND(C16/5,0)</f>
        <v>2841</v>
      </c>
      <c r="D17" s="323"/>
      <c r="E17" s="324">
        <f>ROUND(E16/5,0)</f>
        <v>3832</v>
      </c>
      <c r="F17" s="323"/>
      <c r="G17" s="324">
        <f>ROUND(G16/5,0)</f>
        <v>6673</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39035</v>
      </c>
      <c r="I21" s="61">
        <f>G2</f>
        <v>125000</v>
      </c>
    </row>
    <row r="22" spans="1:9" x14ac:dyDescent="0.2">
      <c r="A22" s="305">
        <f>A21+365</f>
        <v>39400</v>
      </c>
      <c r="C22" s="61">
        <f>G22-E22</f>
        <v>1204.25</v>
      </c>
      <c r="D22" s="61"/>
      <c r="E22" s="61">
        <f>ROUND(I21*G$3,2)</f>
        <v>5468.75</v>
      </c>
      <c r="F22" s="61"/>
      <c r="G22" s="61">
        <f>G$5</f>
        <v>6673</v>
      </c>
      <c r="I22" s="61">
        <f>I21-C22</f>
        <v>123795.75</v>
      </c>
    </row>
    <row r="23" spans="1:9" x14ac:dyDescent="0.2">
      <c r="A23" s="305">
        <f>A22+365</f>
        <v>39765</v>
      </c>
      <c r="C23" s="61">
        <f t="shared" ref="C23:C60" si="3">G23-E23</f>
        <v>1256.9399999999996</v>
      </c>
      <c r="D23" s="61"/>
      <c r="E23" s="61">
        <f t="shared" ref="E23:E61" si="4">ROUND(I22*G$3,2)</f>
        <v>5416.06</v>
      </c>
      <c r="F23" s="61"/>
      <c r="G23" s="61">
        <f t="shared" ref="G23:G60" si="5">G$5</f>
        <v>6673</v>
      </c>
      <c r="I23" s="61">
        <f t="shared" ref="I23:I61" si="6">I22-C23</f>
        <v>122538.81</v>
      </c>
    </row>
    <row r="24" spans="1:9" x14ac:dyDescent="0.2">
      <c r="A24" s="305">
        <f t="shared" ref="A24:A61" si="7">A23+365</f>
        <v>40130</v>
      </c>
      <c r="C24" s="61">
        <f t="shared" si="3"/>
        <v>1311.9300000000003</v>
      </c>
      <c r="D24" s="61"/>
      <c r="E24" s="61">
        <f t="shared" si="4"/>
        <v>5361.07</v>
      </c>
      <c r="F24" s="61"/>
      <c r="G24" s="61">
        <f t="shared" si="5"/>
        <v>6673</v>
      </c>
      <c r="I24" s="61">
        <f t="shared" si="6"/>
        <v>121226.88</v>
      </c>
    </row>
    <row r="25" spans="1:9" x14ac:dyDescent="0.2">
      <c r="A25" s="305">
        <f t="shared" si="7"/>
        <v>40495</v>
      </c>
      <c r="C25" s="61">
        <f t="shared" si="3"/>
        <v>1369.3199999999997</v>
      </c>
      <c r="D25" s="61"/>
      <c r="E25" s="61">
        <f t="shared" si="4"/>
        <v>5303.68</v>
      </c>
      <c r="F25" s="61"/>
      <c r="G25" s="61">
        <f t="shared" si="5"/>
        <v>6673</v>
      </c>
      <c r="H25" s="61"/>
      <c r="I25" s="61">
        <f t="shared" si="6"/>
        <v>119857.56</v>
      </c>
    </row>
    <row r="26" spans="1:9" x14ac:dyDescent="0.2">
      <c r="A26" s="305">
        <f t="shared" si="7"/>
        <v>40860</v>
      </c>
      <c r="C26" s="61">
        <f t="shared" si="3"/>
        <v>1429.2299999999996</v>
      </c>
      <c r="D26" s="61"/>
      <c r="E26" s="61">
        <f t="shared" si="4"/>
        <v>5243.77</v>
      </c>
      <c r="F26" s="61"/>
      <c r="G26" s="61">
        <f t="shared" si="5"/>
        <v>6673</v>
      </c>
      <c r="H26" s="61"/>
      <c r="I26" s="61">
        <f t="shared" si="6"/>
        <v>118428.33</v>
      </c>
    </row>
    <row r="27" spans="1:9" x14ac:dyDescent="0.2">
      <c r="A27" s="305">
        <f t="shared" si="7"/>
        <v>41225</v>
      </c>
      <c r="C27" s="61">
        <f t="shared" si="3"/>
        <v>1491.7600000000002</v>
      </c>
      <c r="D27" s="61"/>
      <c r="E27" s="61">
        <f t="shared" si="4"/>
        <v>5181.24</v>
      </c>
      <c r="F27" s="61"/>
      <c r="G27" s="61">
        <f t="shared" si="5"/>
        <v>6673</v>
      </c>
      <c r="H27" s="61"/>
      <c r="I27" s="61">
        <f t="shared" si="6"/>
        <v>116936.57</v>
      </c>
    </row>
    <row r="28" spans="1:9" x14ac:dyDescent="0.2">
      <c r="A28" s="305">
        <f t="shared" si="7"/>
        <v>41590</v>
      </c>
      <c r="C28" s="61">
        <f t="shared" si="3"/>
        <v>1557.0299999999997</v>
      </c>
      <c r="D28" s="61"/>
      <c r="E28" s="61">
        <f t="shared" si="4"/>
        <v>5115.97</v>
      </c>
      <c r="F28" s="61"/>
      <c r="G28" s="61">
        <f t="shared" si="5"/>
        <v>6673</v>
      </c>
      <c r="H28" s="61"/>
      <c r="I28" s="61">
        <f t="shared" si="6"/>
        <v>115379.54000000001</v>
      </c>
    </row>
    <row r="29" spans="1:9" x14ac:dyDescent="0.2">
      <c r="A29" s="305">
        <f t="shared" si="7"/>
        <v>41955</v>
      </c>
      <c r="C29" s="61">
        <f t="shared" si="3"/>
        <v>1625.1499999999996</v>
      </c>
      <c r="D29" s="61"/>
      <c r="E29" s="61">
        <f t="shared" si="4"/>
        <v>5047.8500000000004</v>
      </c>
      <c r="F29" s="61"/>
      <c r="G29" s="61">
        <f t="shared" si="5"/>
        <v>6673</v>
      </c>
      <c r="H29" s="61"/>
      <c r="I29" s="61">
        <f t="shared" si="6"/>
        <v>113754.39000000001</v>
      </c>
    </row>
    <row r="30" spans="1:9" x14ac:dyDescent="0.2">
      <c r="A30" s="305">
        <f t="shared" si="7"/>
        <v>42320</v>
      </c>
      <c r="C30" s="61">
        <f t="shared" si="3"/>
        <v>1696.25</v>
      </c>
      <c r="D30" s="61"/>
      <c r="E30" s="61">
        <f t="shared" si="4"/>
        <v>4976.75</v>
      </c>
      <c r="F30" s="61"/>
      <c r="G30" s="61">
        <f t="shared" si="5"/>
        <v>6673</v>
      </c>
      <c r="H30" s="61"/>
      <c r="I30" s="61">
        <f t="shared" si="6"/>
        <v>112058.14000000001</v>
      </c>
    </row>
    <row r="31" spans="1:9" x14ac:dyDescent="0.2">
      <c r="A31" s="305">
        <f t="shared" si="7"/>
        <v>42685</v>
      </c>
      <c r="C31" s="61">
        <f t="shared" si="3"/>
        <v>1770.46</v>
      </c>
      <c r="D31" s="61"/>
      <c r="E31" s="61">
        <f t="shared" si="4"/>
        <v>4902.54</v>
      </c>
      <c r="F31" s="61"/>
      <c r="G31" s="61">
        <f t="shared" si="5"/>
        <v>6673</v>
      </c>
      <c r="H31" s="61"/>
      <c r="I31" s="61">
        <f t="shared" si="6"/>
        <v>110287.68000000001</v>
      </c>
    </row>
    <row r="32" spans="1:9" x14ac:dyDescent="0.2">
      <c r="A32" s="305">
        <f t="shared" si="7"/>
        <v>43050</v>
      </c>
      <c r="C32" s="61">
        <f t="shared" si="3"/>
        <v>1847.9099999999999</v>
      </c>
      <c r="D32" s="61"/>
      <c r="E32" s="61">
        <f t="shared" si="4"/>
        <v>4825.09</v>
      </c>
      <c r="F32" s="61"/>
      <c r="G32" s="61">
        <f t="shared" si="5"/>
        <v>6673</v>
      </c>
      <c r="H32" s="61"/>
      <c r="I32" s="61">
        <f t="shared" si="6"/>
        <v>108439.77</v>
      </c>
    </row>
    <row r="33" spans="1:9" x14ac:dyDescent="0.2">
      <c r="A33" s="305">
        <f t="shared" si="7"/>
        <v>43415</v>
      </c>
      <c r="C33" s="61">
        <f t="shared" si="3"/>
        <v>1928.7600000000002</v>
      </c>
      <c r="D33" s="61"/>
      <c r="E33" s="61">
        <f t="shared" si="4"/>
        <v>4744.24</v>
      </c>
      <c r="F33" s="61"/>
      <c r="G33" s="61">
        <f t="shared" si="5"/>
        <v>6673</v>
      </c>
      <c r="H33" s="61"/>
      <c r="I33" s="61">
        <f t="shared" si="6"/>
        <v>106511.01000000001</v>
      </c>
    </row>
    <row r="34" spans="1:9" x14ac:dyDescent="0.2">
      <c r="A34" s="305">
        <f t="shared" si="7"/>
        <v>43780</v>
      </c>
      <c r="C34" s="61">
        <f t="shared" si="3"/>
        <v>2013.1400000000003</v>
      </c>
      <c r="D34" s="61"/>
      <c r="E34" s="61">
        <f t="shared" si="4"/>
        <v>4659.8599999999997</v>
      </c>
      <c r="F34" s="61"/>
      <c r="G34" s="61">
        <f t="shared" si="5"/>
        <v>6673</v>
      </c>
      <c r="H34" s="61"/>
      <c r="I34" s="61">
        <f t="shared" si="6"/>
        <v>104497.87000000001</v>
      </c>
    </row>
    <row r="35" spans="1:9" x14ac:dyDescent="0.2">
      <c r="A35" s="305">
        <f t="shared" si="7"/>
        <v>44145</v>
      </c>
      <c r="C35" s="61">
        <f t="shared" si="3"/>
        <v>2101.2200000000003</v>
      </c>
      <c r="D35" s="61"/>
      <c r="E35" s="61">
        <f t="shared" si="4"/>
        <v>4571.78</v>
      </c>
      <c r="F35" s="61"/>
      <c r="G35" s="61">
        <f t="shared" si="5"/>
        <v>6673</v>
      </c>
      <c r="H35" s="61"/>
      <c r="I35" s="61">
        <f t="shared" si="6"/>
        <v>102396.65000000001</v>
      </c>
    </row>
    <row r="36" spans="1:9" x14ac:dyDescent="0.2">
      <c r="A36" s="305">
        <f t="shared" si="7"/>
        <v>44510</v>
      </c>
      <c r="C36" s="61">
        <f t="shared" si="3"/>
        <v>2193.1499999999996</v>
      </c>
      <c r="D36" s="61"/>
      <c r="E36" s="61">
        <f t="shared" si="4"/>
        <v>4479.8500000000004</v>
      </c>
      <c r="F36" s="61"/>
      <c r="G36" s="61">
        <f t="shared" si="5"/>
        <v>6673</v>
      </c>
      <c r="H36" s="61"/>
      <c r="I36" s="61">
        <f t="shared" si="6"/>
        <v>100203.50000000001</v>
      </c>
    </row>
    <row r="37" spans="1:9" x14ac:dyDescent="0.2">
      <c r="A37" s="305">
        <f t="shared" si="7"/>
        <v>44875</v>
      </c>
      <c r="C37" s="61">
        <f t="shared" si="3"/>
        <v>2289.1000000000004</v>
      </c>
      <c r="D37" s="61"/>
      <c r="E37" s="61">
        <f t="shared" si="4"/>
        <v>4383.8999999999996</v>
      </c>
      <c r="F37" s="61"/>
      <c r="G37" s="61">
        <f t="shared" si="5"/>
        <v>6673</v>
      </c>
      <c r="H37" s="61"/>
      <c r="I37" s="61">
        <f t="shared" si="6"/>
        <v>97914.400000000009</v>
      </c>
    </row>
    <row r="38" spans="1:9" x14ac:dyDescent="0.2">
      <c r="A38" s="305">
        <f t="shared" si="7"/>
        <v>45240</v>
      </c>
      <c r="C38" s="61">
        <f t="shared" si="3"/>
        <v>2389.2399999999998</v>
      </c>
      <c r="D38" s="61"/>
      <c r="E38" s="61">
        <f t="shared" si="4"/>
        <v>4283.76</v>
      </c>
      <c r="F38" s="61"/>
      <c r="G38" s="61">
        <f t="shared" si="5"/>
        <v>6673</v>
      </c>
      <c r="H38" s="61"/>
      <c r="I38" s="61">
        <f t="shared" si="6"/>
        <v>95525.16</v>
      </c>
    </row>
    <row r="39" spans="1:9" x14ac:dyDescent="0.2">
      <c r="A39" s="305">
        <f t="shared" si="7"/>
        <v>45605</v>
      </c>
      <c r="C39" s="61">
        <f t="shared" si="3"/>
        <v>2493.7700000000004</v>
      </c>
      <c r="D39" s="61"/>
      <c r="E39" s="61">
        <f t="shared" si="4"/>
        <v>4179.2299999999996</v>
      </c>
      <c r="F39" s="61"/>
      <c r="G39" s="61">
        <f t="shared" si="5"/>
        <v>6673</v>
      </c>
      <c r="H39" s="61"/>
      <c r="I39" s="61">
        <f t="shared" si="6"/>
        <v>93031.39</v>
      </c>
    </row>
    <row r="40" spans="1:9" x14ac:dyDescent="0.2">
      <c r="A40" s="305">
        <f t="shared" si="7"/>
        <v>45970</v>
      </c>
      <c r="C40" s="61">
        <f t="shared" si="3"/>
        <v>2602.88</v>
      </c>
      <c r="D40" s="61"/>
      <c r="E40" s="61">
        <f t="shared" si="4"/>
        <v>4070.12</v>
      </c>
      <c r="F40" s="61"/>
      <c r="G40" s="61">
        <f t="shared" si="5"/>
        <v>6673</v>
      </c>
      <c r="H40" s="61"/>
      <c r="I40" s="61">
        <f t="shared" si="6"/>
        <v>90428.51</v>
      </c>
    </row>
    <row r="41" spans="1:9" x14ac:dyDescent="0.2">
      <c r="A41" s="305">
        <f t="shared" si="7"/>
        <v>46335</v>
      </c>
      <c r="C41" s="61">
        <f t="shared" si="3"/>
        <v>2716.75</v>
      </c>
      <c r="D41" s="61"/>
      <c r="E41" s="61">
        <f t="shared" si="4"/>
        <v>3956.25</v>
      </c>
      <c r="F41" s="61"/>
      <c r="G41" s="61">
        <f t="shared" si="5"/>
        <v>6673</v>
      </c>
      <c r="H41" s="61"/>
      <c r="I41" s="61">
        <f t="shared" si="6"/>
        <v>87711.76</v>
      </c>
    </row>
    <row r="42" spans="1:9" x14ac:dyDescent="0.2">
      <c r="A42" s="305">
        <f t="shared" si="7"/>
        <v>46700</v>
      </c>
      <c r="C42" s="61">
        <f t="shared" si="3"/>
        <v>2835.61</v>
      </c>
      <c r="D42" s="61"/>
      <c r="E42" s="61">
        <f t="shared" si="4"/>
        <v>3837.39</v>
      </c>
      <c r="F42" s="61"/>
      <c r="G42" s="61">
        <f t="shared" si="5"/>
        <v>6673</v>
      </c>
      <c r="H42" s="61"/>
      <c r="I42" s="61">
        <f t="shared" si="6"/>
        <v>84876.15</v>
      </c>
    </row>
    <row r="43" spans="1:9" x14ac:dyDescent="0.2">
      <c r="A43" s="305">
        <f t="shared" si="7"/>
        <v>47065</v>
      </c>
      <c r="C43" s="61">
        <f t="shared" si="3"/>
        <v>2959.67</v>
      </c>
      <c r="D43" s="61"/>
      <c r="E43" s="61">
        <f t="shared" si="4"/>
        <v>3713.33</v>
      </c>
      <c r="F43" s="61"/>
      <c r="G43" s="61">
        <f t="shared" si="5"/>
        <v>6673</v>
      </c>
      <c r="H43" s="61"/>
      <c r="I43" s="61">
        <f t="shared" si="6"/>
        <v>81916.479999999996</v>
      </c>
    </row>
    <row r="44" spans="1:9" x14ac:dyDescent="0.2">
      <c r="A44" s="305">
        <f t="shared" si="7"/>
        <v>47430</v>
      </c>
      <c r="C44" s="61">
        <f t="shared" si="3"/>
        <v>3089.15</v>
      </c>
      <c r="D44" s="61"/>
      <c r="E44" s="61">
        <f t="shared" si="4"/>
        <v>3583.85</v>
      </c>
      <c r="F44" s="61"/>
      <c r="G44" s="61">
        <f t="shared" si="5"/>
        <v>6673</v>
      </c>
      <c r="H44" s="61"/>
      <c r="I44" s="61">
        <f t="shared" si="6"/>
        <v>78827.33</v>
      </c>
    </row>
    <row r="45" spans="1:9" x14ac:dyDescent="0.2">
      <c r="A45" s="305">
        <f t="shared" si="7"/>
        <v>47795</v>
      </c>
      <c r="C45" s="61">
        <f t="shared" si="3"/>
        <v>3224.3</v>
      </c>
      <c r="D45" s="61"/>
      <c r="E45" s="61">
        <f t="shared" si="4"/>
        <v>3448.7</v>
      </c>
      <c r="F45" s="61"/>
      <c r="G45" s="61">
        <f t="shared" si="5"/>
        <v>6673</v>
      </c>
      <c r="H45" s="61"/>
      <c r="I45" s="61">
        <f t="shared" si="6"/>
        <v>75603.03</v>
      </c>
    </row>
    <row r="46" spans="1:9" x14ac:dyDescent="0.2">
      <c r="A46" s="305">
        <f t="shared" si="7"/>
        <v>48160</v>
      </c>
      <c r="C46" s="61">
        <f t="shared" si="3"/>
        <v>3365.37</v>
      </c>
      <c r="D46" s="61"/>
      <c r="E46" s="61">
        <f t="shared" si="4"/>
        <v>3307.63</v>
      </c>
      <c r="F46" s="61"/>
      <c r="G46" s="61">
        <f t="shared" si="5"/>
        <v>6673</v>
      </c>
      <c r="H46" s="61"/>
      <c r="I46" s="61">
        <f t="shared" si="6"/>
        <v>72237.66</v>
      </c>
    </row>
    <row r="47" spans="1:9" x14ac:dyDescent="0.2">
      <c r="A47" s="305">
        <f t="shared" si="7"/>
        <v>48525</v>
      </c>
      <c r="C47" s="61">
        <f t="shared" si="3"/>
        <v>3512.6</v>
      </c>
      <c r="D47" s="61"/>
      <c r="E47" s="61">
        <f t="shared" si="4"/>
        <v>3160.4</v>
      </c>
      <c r="F47" s="61"/>
      <c r="G47" s="61">
        <f t="shared" si="5"/>
        <v>6673</v>
      </c>
      <c r="H47" s="61"/>
      <c r="I47" s="61">
        <f t="shared" si="6"/>
        <v>68725.06</v>
      </c>
    </row>
    <row r="48" spans="1:9" x14ac:dyDescent="0.2">
      <c r="A48" s="305">
        <f t="shared" si="7"/>
        <v>48890</v>
      </c>
      <c r="C48" s="61">
        <f t="shared" si="3"/>
        <v>3666.28</v>
      </c>
      <c r="D48" s="61"/>
      <c r="E48" s="61">
        <f t="shared" si="4"/>
        <v>3006.72</v>
      </c>
      <c r="F48" s="61"/>
      <c r="G48" s="61">
        <f t="shared" si="5"/>
        <v>6673</v>
      </c>
      <c r="H48" s="61"/>
      <c r="I48" s="61">
        <f t="shared" si="6"/>
        <v>65058.78</v>
      </c>
    </row>
    <row r="49" spans="1:9" x14ac:dyDescent="0.2">
      <c r="A49" s="305">
        <f t="shared" si="7"/>
        <v>49255</v>
      </c>
      <c r="C49" s="61">
        <f t="shared" si="3"/>
        <v>3826.68</v>
      </c>
      <c r="D49" s="61"/>
      <c r="E49" s="61">
        <f t="shared" si="4"/>
        <v>2846.32</v>
      </c>
      <c r="F49" s="61"/>
      <c r="G49" s="61">
        <f t="shared" si="5"/>
        <v>6673</v>
      </c>
      <c r="H49" s="61"/>
      <c r="I49" s="61">
        <f t="shared" si="6"/>
        <v>61232.1</v>
      </c>
    </row>
    <row r="50" spans="1:9" x14ac:dyDescent="0.2">
      <c r="A50" s="305">
        <f t="shared" si="7"/>
        <v>49620</v>
      </c>
      <c r="C50" s="61">
        <f t="shared" si="3"/>
        <v>3994.1</v>
      </c>
      <c r="D50" s="61"/>
      <c r="E50" s="61">
        <f t="shared" si="4"/>
        <v>2678.9</v>
      </c>
      <c r="F50" s="61"/>
      <c r="G50" s="61">
        <f t="shared" si="5"/>
        <v>6673</v>
      </c>
      <c r="H50" s="61"/>
      <c r="I50" s="61">
        <f t="shared" si="6"/>
        <v>57238</v>
      </c>
    </row>
    <row r="51" spans="1:9" x14ac:dyDescent="0.2">
      <c r="A51" s="305">
        <f t="shared" si="7"/>
        <v>49985</v>
      </c>
      <c r="C51" s="61">
        <f t="shared" si="3"/>
        <v>4168.84</v>
      </c>
      <c r="D51" s="61"/>
      <c r="E51" s="61">
        <f t="shared" si="4"/>
        <v>2504.16</v>
      </c>
      <c r="F51" s="61"/>
      <c r="G51" s="61">
        <f t="shared" si="5"/>
        <v>6673</v>
      </c>
      <c r="H51" s="61"/>
      <c r="I51" s="61">
        <f t="shared" si="6"/>
        <v>53069.16</v>
      </c>
    </row>
    <row r="52" spans="1:9" x14ac:dyDescent="0.2">
      <c r="A52" s="305">
        <f t="shared" si="7"/>
        <v>50350</v>
      </c>
      <c r="C52" s="61">
        <f t="shared" si="3"/>
        <v>4351.2199999999993</v>
      </c>
      <c r="D52" s="61"/>
      <c r="E52" s="61">
        <f t="shared" si="4"/>
        <v>2321.7800000000002</v>
      </c>
      <c r="F52" s="61"/>
      <c r="G52" s="61">
        <f t="shared" si="5"/>
        <v>6673</v>
      </c>
      <c r="H52" s="61"/>
      <c r="I52" s="61">
        <f t="shared" si="6"/>
        <v>48717.94</v>
      </c>
    </row>
    <row r="53" spans="1:9" x14ac:dyDescent="0.2">
      <c r="A53" s="305">
        <f t="shared" si="7"/>
        <v>50715</v>
      </c>
      <c r="C53" s="61">
        <f t="shared" si="3"/>
        <v>4541.59</v>
      </c>
      <c r="D53" s="61"/>
      <c r="E53" s="61">
        <f t="shared" si="4"/>
        <v>2131.41</v>
      </c>
      <c r="F53" s="61"/>
      <c r="G53" s="61">
        <f t="shared" si="5"/>
        <v>6673</v>
      </c>
      <c r="H53" s="61"/>
      <c r="I53" s="61">
        <f t="shared" si="6"/>
        <v>44176.350000000006</v>
      </c>
    </row>
    <row r="54" spans="1:9" x14ac:dyDescent="0.2">
      <c r="A54" s="305">
        <f t="shared" si="7"/>
        <v>51080</v>
      </c>
      <c r="C54" s="61">
        <f t="shared" si="3"/>
        <v>4740.28</v>
      </c>
      <c r="D54" s="61"/>
      <c r="E54" s="61">
        <f t="shared" si="4"/>
        <v>1932.72</v>
      </c>
      <c r="F54" s="61"/>
      <c r="G54" s="61">
        <f t="shared" si="5"/>
        <v>6673</v>
      </c>
      <c r="H54" s="61"/>
      <c r="I54" s="61">
        <f t="shared" si="6"/>
        <v>39436.070000000007</v>
      </c>
    </row>
    <row r="55" spans="1:9" x14ac:dyDescent="0.2">
      <c r="A55" s="305">
        <f t="shared" si="7"/>
        <v>51445</v>
      </c>
      <c r="C55" s="61">
        <f t="shared" si="3"/>
        <v>4947.67</v>
      </c>
      <c r="D55" s="61"/>
      <c r="E55" s="61">
        <f t="shared" si="4"/>
        <v>1725.33</v>
      </c>
      <c r="F55" s="61"/>
      <c r="G55" s="61">
        <f t="shared" si="5"/>
        <v>6673</v>
      </c>
      <c r="H55" s="61"/>
      <c r="I55" s="61">
        <f t="shared" si="6"/>
        <v>34488.400000000009</v>
      </c>
    </row>
    <row r="56" spans="1:9" x14ac:dyDescent="0.2">
      <c r="A56" s="305">
        <f t="shared" si="7"/>
        <v>51810</v>
      </c>
      <c r="C56" s="61">
        <f t="shared" si="3"/>
        <v>5164.13</v>
      </c>
      <c r="D56" s="61"/>
      <c r="E56" s="61">
        <f t="shared" si="4"/>
        <v>1508.87</v>
      </c>
      <c r="F56" s="61"/>
      <c r="G56" s="61">
        <f t="shared" si="5"/>
        <v>6673</v>
      </c>
      <c r="H56" s="61"/>
      <c r="I56" s="61">
        <f t="shared" si="6"/>
        <v>29324.270000000008</v>
      </c>
    </row>
    <row r="57" spans="1:9" x14ac:dyDescent="0.2">
      <c r="A57" s="305">
        <f t="shared" si="7"/>
        <v>52175</v>
      </c>
      <c r="C57" s="61">
        <f t="shared" si="3"/>
        <v>5390.0599999999995</v>
      </c>
      <c r="D57" s="61"/>
      <c r="E57" s="61">
        <f t="shared" si="4"/>
        <v>1282.94</v>
      </c>
      <c r="F57" s="61"/>
      <c r="G57" s="61">
        <f t="shared" si="5"/>
        <v>6673</v>
      </c>
      <c r="H57" s="61"/>
      <c r="I57" s="61">
        <f t="shared" si="6"/>
        <v>23934.210000000006</v>
      </c>
    </row>
    <row r="58" spans="1:9" x14ac:dyDescent="0.2">
      <c r="A58" s="305">
        <f>A57+365</f>
        <v>52540</v>
      </c>
      <c r="C58" s="61">
        <f t="shared" si="3"/>
        <v>5625.88</v>
      </c>
      <c r="D58" s="61"/>
      <c r="E58" s="61">
        <f t="shared" si="4"/>
        <v>1047.1199999999999</v>
      </c>
      <c r="F58" s="61"/>
      <c r="G58" s="61">
        <f t="shared" si="5"/>
        <v>6673</v>
      </c>
      <c r="H58" s="61"/>
      <c r="I58" s="61">
        <f t="shared" si="6"/>
        <v>18308.330000000005</v>
      </c>
    </row>
    <row r="59" spans="1:9" x14ac:dyDescent="0.2">
      <c r="A59" s="305">
        <f t="shared" si="7"/>
        <v>52905</v>
      </c>
      <c r="C59" s="61">
        <f t="shared" si="3"/>
        <v>5872.01</v>
      </c>
      <c r="D59" s="61"/>
      <c r="E59" s="61">
        <f t="shared" si="4"/>
        <v>800.99</v>
      </c>
      <c r="F59" s="61"/>
      <c r="G59" s="61">
        <f t="shared" si="5"/>
        <v>6673</v>
      </c>
      <c r="H59" s="61"/>
      <c r="I59" s="61">
        <f t="shared" si="6"/>
        <v>12436.320000000005</v>
      </c>
    </row>
    <row r="60" spans="1:9" x14ac:dyDescent="0.2">
      <c r="A60" s="305">
        <f t="shared" si="7"/>
        <v>53270</v>
      </c>
      <c r="C60" s="61">
        <f t="shared" si="3"/>
        <v>6128.91</v>
      </c>
      <c r="D60" s="61"/>
      <c r="E60" s="61">
        <f t="shared" si="4"/>
        <v>544.09</v>
      </c>
      <c r="F60" s="61"/>
      <c r="G60" s="61">
        <f t="shared" si="5"/>
        <v>6673</v>
      </c>
      <c r="H60" s="61"/>
      <c r="I60" s="61">
        <f t="shared" si="6"/>
        <v>6307.4100000000053</v>
      </c>
    </row>
    <row r="61" spans="1:9" x14ac:dyDescent="0.2">
      <c r="A61" s="305">
        <f t="shared" si="7"/>
        <v>53635</v>
      </c>
      <c r="C61" s="61">
        <f>G61-E61</f>
        <v>6307.4100000000053</v>
      </c>
      <c r="D61" s="61"/>
      <c r="E61" s="61">
        <f t="shared" si="4"/>
        <v>275.95</v>
      </c>
      <c r="F61" s="61"/>
      <c r="G61" s="61">
        <f>I60+E61</f>
        <v>6583.3600000000051</v>
      </c>
      <c r="H61" s="61"/>
      <c r="I61" s="61">
        <f t="shared" si="6"/>
        <v>0</v>
      </c>
    </row>
  </sheetData>
  <mergeCells count="1">
    <mergeCell ref="A1:I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A8A90-AE11-4EEF-8225-55544921F49D}">
  <dimension ref="A1:I61"/>
  <sheetViews>
    <sheetView workbookViewId="0">
      <selection sqref="A1:I1"/>
    </sheetView>
  </sheetViews>
  <sheetFormatPr defaultRowHeight="15" x14ac:dyDescent="0.2"/>
  <cols>
    <col min="1" max="1" width="13.44140625" style="305"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28" t="s">
        <v>321</v>
      </c>
      <c r="B1" s="438"/>
      <c r="C1" s="438"/>
      <c r="D1" s="438"/>
      <c r="E1" s="438"/>
      <c r="F1" s="438"/>
      <c r="G1" s="438"/>
      <c r="H1" s="438"/>
      <c r="I1" s="438"/>
    </row>
    <row r="2" spans="1:9" x14ac:dyDescent="0.2">
      <c r="A2" s="322" t="s">
        <v>310</v>
      </c>
      <c r="G2" s="76">
        <v>582000</v>
      </c>
    </row>
    <row r="3" spans="1:9" x14ac:dyDescent="0.2">
      <c r="A3" s="305" t="s">
        <v>275</v>
      </c>
      <c r="E3" s="163"/>
      <c r="G3" s="163">
        <v>2.75E-2</v>
      </c>
    </row>
    <row r="4" spans="1:9" x14ac:dyDescent="0.2">
      <c r="A4" s="322" t="s">
        <v>311</v>
      </c>
      <c r="E4" s="163"/>
      <c r="G4" s="76">
        <v>40</v>
      </c>
      <c r="I4" s="64" t="s">
        <v>314</v>
      </c>
    </row>
    <row r="5" spans="1:9" x14ac:dyDescent="0.2">
      <c r="A5" s="322" t="s">
        <v>312</v>
      </c>
      <c r="E5" s="163"/>
      <c r="G5" s="76">
        <f>ROUND(-PMT(G3,G4,G2)+6,0)</f>
        <v>24177</v>
      </c>
    </row>
    <row r="6" spans="1:9" x14ac:dyDescent="0.2">
      <c r="A6" s="322" t="s">
        <v>313</v>
      </c>
      <c r="E6" s="163"/>
      <c r="G6" s="305">
        <v>45467</v>
      </c>
    </row>
    <row r="7" spans="1:9" x14ac:dyDescent="0.2">
      <c r="E7" s="163"/>
    </row>
    <row r="9" spans="1:9" x14ac:dyDescent="0.2">
      <c r="C9" s="77"/>
      <c r="E9" s="77"/>
      <c r="G9" s="77" t="s">
        <v>107</v>
      </c>
    </row>
    <row r="10" spans="1:9" x14ac:dyDescent="0.2">
      <c r="C10" s="304" t="s">
        <v>29</v>
      </c>
      <c r="E10" s="304" t="s">
        <v>30</v>
      </c>
      <c r="G10" s="304" t="s">
        <v>163</v>
      </c>
    </row>
    <row r="11" spans="1:9" x14ac:dyDescent="0.2">
      <c r="A11" s="37">
        <v>2025</v>
      </c>
      <c r="C11" s="162">
        <f>C22</f>
        <v>8172</v>
      </c>
      <c r="D11" s="162"/>
      <c r="E11" s="162">
        <f>E22</f>
        <v>16005</v>
      </c>
      <c r="F11" s="323"/>
      <c r="G11" s="162">
        <f>SUM(C11,E11)</f>
        <v>24177</v>
      </c>
    </row>
    <row r="12" spans="1:9" x14ac:dyDescent="0.2">
      <c r="A12" s="37">
        <v>2026</v>
      </c>
      <c r="C12" s="61">
        <f t="shared" ref="C12:E15" si="0">C23</f>
        <v>8396.73</v>
      </c>
      <c r="D12" s="61"/>
      <c r="E12" s="61">
        <f t="shared" si="0"/>
        <v>15780.27</v>
      </c>
      <c r="F12" s="61"/>
      <c r="G12" s="61">
        <f t="shared" ref="G12:G15" si="1">SUM(C12,E12)</f>
        <v>24177</v>
      </c>
    </row>
    <row r="13" spans="1:9" x14ac:dyDescent="0.2">
      <c r="A13" s="37">
        <v>2027</v>
      </c>
      <c r="C13" s="61">
        <f t="shared" si="0"/>
        <v>8627.64</v>
      </c>
      <c r="D13" s="61"/>
      <c r="E13" s="61">
        <f t="shared" si="0"/>
        <v>15549.36</v>
      </c>
      <c r="F13" s="61"/>
      <c r="G13" s="61">
        <f t="shared" si="1"/>
        <v>24177</v>
      </c>
    </row>
    <row r="14" spans="1:9" x14ac:dyDescent="0.2">
      <c r="A14" s="37">
        <v>2028</v>
      </c>
      <c r="C14" s="61">
        <f t="shared" si="0"/>
        <v>8864.9</v>
      </c>
      <c r="D14" s="61"/>
      <c r="E14" s="61">
        <f t="shared" si="0"/>
        <v>15312.1</v>
      </c>
      <c r="F14" s="61"/>
      <c r="G14" s="61">
        <f t="shared" si="1"/>
        <v>24177</v>
      </c>
    </row>
    <row r="15" spans="1:9" x14ac:dyDescent="0.2">
      <c r="A15" s="37">
        <v>2029</v>
      </c>
      <c r="C15" s="61">
        <f t="shared" si="0"/>
        <v>9108.68</v>
      </c>
      <c r="D15" s="61"/>
      <c r="E15" s="61">
        <f t="shared" si="0"/>
        <v>15068.32</v>
      </c>
      <c r="F15" s="61"/>
      <c r="G15" s="61">
        <f t="shared" si="1"/>
        <v>24177</v>
      </c>
    </row>
    <row r="16" spans="1:9" ht="15.75" thickBot="1" x14ac:dyDescent="0.25">
      <c r="A16" s="322" t="s">
        <v>285</v>
      </c>
      <c r="C16" s="223">
        <f>SUM(C11:C15)</f>
        <v>43169.95</v>
      </c>
      <c r="E16" s="223">
        <f>SUM(E11:E15)</f>
        <v>77715.05</v>
      </c>
      <c r="G16" s="223">
        <f>SUM(G11:G15)</f>
        <v>120885</v>
      </c>
    </row>
    <row r="17" spans="1:9" ht="16.5" thickTop="1" thickBot="1" x14ac:dyDescent="0.25">
      <c r="A17" s="322" t="s">
        <v>286</v>
      </c>
      <c r="C17" s="324">
        <f>ROUND(C16/5,0)</f>
        <v>8634</v>
      </c>
      <c r="D17" s="323"/>
      <c r="E17" s="324">
        <f>ROUND(E16/5,0)</f>
        <v>15543</v>
      </c>
      <c r="F17" s="323"/>
      <c r="G17" s="324">
        <f>ROUND(G16/5,0)</f>
        <v>24177</v>
      </c>
    </row>
    <row r="18" spans="1:9" ht="15.75" thickTop="1" x14ac:dyDescent="0.2">
      <c r="E18" s="163"/>
    </row>
    <row r="19" spans="1:9" x14ac:dyDescent="0.2">
      <c r="C19" s="77"/>
      <c r="E19" s="77"/>
      <c r="G19" s="77" t="s">
        <v>107</v>
      </c>
      <c r="I19" s="321" t="s">
        <v>284</v>
      </c>
    </row>
    <row r="20" spans="1:9" x14ac:dyDescent="0.2">
      <c r="C20" s="304" t="s">
        <v>29</v>
      </c>
      <c r="E20" s="304" t="s">
        <v>30</v>
      </c>
      <c r="G20" s="304" t="s">
        <v>163</v>
      </c>
      <c r="I20" s="318" t="s">
        <v>87</v>
      </c>
    </row>
    <row r="21" spans="1:9" x14ac:dyDescent="0.2">
      <c r="A21" s="305">
        <f>G6</f>
        <v>45467</v>
      </c>
      <c r="I21" s="61">
        <f>G2</f>
        <v>582000</v>
      </c>
    </row>
    <row r="22" spans="1:9" x14ac:dyDescent="0.2">
      <c r="A22" s="305">
        <f>A21+365</f>
        <v>45832</v>
      </c>
      <c r="C22" s="61">
        <f>G22-E22</f>
        <v>8172</v>
      </c>
      <c r="D22" s="61"/>
      <c r="E22" s="61">
        <f>ROUND(I21*G$3,2)</f>
        <v>16005</v>
      </c>
      <c r="F22" s="61"/>
      <c r="G22" s="61">
        <f>G$5</f>
        <v>24177</v>
      </c>
      <c r="I22" s="61">
        <f>I21-C22</f>
        <v>573828</v>
      </c>
    </row>
    <row r="23" spans="1:9" x14ac:dyDescent="0.2">
      <c r="A23" s="305">
        <f>A22+365</f>
        <v>46197</v>
      </c>
      <c r="C23" s="61">
        <f t="shared" ref="C23:C60" si="2">G23-E23</f>
        <v>8396.73</v>
      </c>
      <c r="D23" s="61"/>
      <c r="E23" s="61">
        <f t="shared" ref="E23:E61" si="3">ROUND(I22*G$3,2)</f>
        <v>15780.27</v>
      </c>
      <c r="F23" s="61"/>
      <c r="G23" s="61">
        <f t="shared" ref="G23:G60" si="4">G$5</f>
        <v>24177</v>
      </c>
      <c r="I23" s="61">
        <f t="shared" ref="I23:I61" si="5">I22-C23</f>
        <v>565431.27</v>
      </c>
    </row>
    <row r="24" spans="1:9" x14ac:dyDescent="0.2">
      <c r="A24" s="305">
        <f t="shared" ref="A24:A61" si="6">A23+365</f>
        <v>46562</v>
      </c>
      <c r="C24" s="61">
        <f t="shared" si="2"/>
        <v>8627.64</v>
      </c>
      <c r="D24" s="61"/>
      <c r="E24" s="61">
        <f t="shared" si="3"/>
        <v>15549.36</v>
      </c>
      <c r="F24" s="61"/>
      <c r="G24" s="61">
        <f t="shared" si="4"/>
        <v>24177</v>
      </c>
      <c r="I24" s="61">
        <f t="shared" si="5"/>
        <v>556803.63</v>
      </c>
    </row>
    <row r="25" spans="1:9" x14ac:dyDescent="0.2">
      <c r="A25" s="305">
        <f t="shared" si="6"/>
        <v>46927</v>
      </c>
      <c r="C25" s="61">
        <f t="shared" si="2"/>
        <v>8864.9</v>
      </c>
      <c r="D25" s="61"/>
      <c r="E25" s="61">
        <f t="shared" si="3"/>
        <v>15312.1</v>
      </c>
      <c r="F25" s="61"/>
      <c r="G25" s="61">
        <f t="shared" si="4"/>
        <v>24177</v>
      </c>
      <c r="H25" s="61"/>
      <c r="I25" s="61">
        <f t="shared" si="5"/>
        <v>547938.73</v>
      </c>
    </row>
    <row r="26" spans="1:9" x14ac:dyDescent="0.2">
      <c r="A26" s="305">
        <f t="shared" si="6"/>
        <v>47292</v>
      </c>
      <c r="C26" s="61">
        <f t="shared" si="2"/>
        <v>9108.68</v>
      </c>
      <c r="D26" s="61"/>
      <c r="E26" s="61">
        <f t="shared" si="3"/>
        <v>15068.32</v>
      </c>
      <c r="F26" s="61"/>
      <c r="G26" s="61">
        <f t="shared" si="4"/>
        <v>24177</v>
      </c>
      <c r="H26" s="61"/>
      <c r="I26" s="61">
        <f t="shared" si="5"/>
        <v>538830.04999999993</v>
      </c>
    </row>
    <row r="27" spans="1:9" x14ac:dyDescent="0.2">
      <c r="A27" s="305">
        <f t="shared" si="6"/>
        <v>47657</v>
      </c>
      <c r="C27" s="61">
        <f t="shared" si="2"/>
        <v>9359.17</v>
      </c>
      <c r="D27" s="61"/>
      <c r="E27" s="61">
        <f t="shared" si="3"/>
        <v>14817.83</v>
      </c>
      <c r="F27" s="61"/>
      <c r="G27" s="61">
        <f t="shared" si="4"/>
        <v>24177</v>
      </c>
      <c r="H27" s="61"/>
      <c r="I27" s="61">
        <f t="shared" si="5"/>
        <v>529470.87999999989</v>
      </c>
    </row>
    <row r="28" spans="1:9" x14ac:dyDescent="0.2">
      <c r="A28" s="305">
        <f t="shared" si="6"/>
        <v>48022</v>
      </c>
      <c r="C28" s="61">
        <f t="shared" si="2"/>
        <v>9616.5499999999993</v>
      </c>
      <c r="D28" s="61"/>
      <c r="E28" s="61">
        <f t="shared" si="3"/>
        <v>14560.45</v>
      </c>
      <c r="F28" s="61"/>
      <c r="G28" s="61">
        <f t="shared" si="4"/>
        <v>24177</v>
      </c>
      <c r="H28" s="61"/>
      <c r="I28" s="61">
        <f t="shared" si="5"/>
        <v>519854.3299999999</v>
      </c>
    </row>
    <row r="29" spans="1:9" x14ac:dyDescent="0.2">
      <c r="A29" s="305">
        <f t="shared" si="6"/>
        <v>48387</v>
      </c>
      <c r="C29" s="61">
        <f t="shared" si="2"/>
        <v>9881.01</v>
      </c>
      <c r="D29" s="61"/>
      <c r="E29" s="61">
        <f t="shared" si="3"/>
        <v>14295.99</v>
      </c>
      <c r="F29" s="61"/>
      <c r="G29" s="61">
        <f t="shared" si="4"/>
        <v>24177</v>
      </c>
      <c r="H29" s="61"/>
      <c r="I29" s="61">
        <f t="shared" si="5"/>
        <v>509973.31999999989</v>
      </c>
    </row>
    <row r="30" spans="1:9" x14ac:dyDescent="0.2">
      <c r="A30" s="305">
        <f t="shared" si="6"/>
        <v>48752</v>
      </c>
      <c r="C30" s="61">
        <f t="shared" si="2"/>
        <v>10152.73</v>
      </c>
      <c r="D30" s="61"/>
      <c r="E30" s="61">
        <f t="shared" si="3"/>
        <v>14024.27</v>
      </c>
      <c r="F30" s="61"/>
      <c r="G30" s="61">
        <f t="shared" si="4"/>
        <v>24177</v>
      </c>
      <c r="H30" s="61"/>
      <c r="I30" s="61">
        <f t="shared" si="5"/>
        <v>499820.58999999991</v>
      </c>
    </row>
    <row r="31" spans="1:9" x14ac:dyDescent="0.2">
      <c r="A31" s="305">
        <f t="shared" si="6"/>
        <v>49117</v>
      </c>
      <c r="C31" s="61">
        <f t="shared" si="2"/>
        <v>10431.93</v>
      </c>
      <c r="D31" s="61"/>
      <c r="E31" s="61">
        <f t="shared" si="3"/>
        <v>13745.07</v>
      </c>
      <c r="F31" s="61"/>
      <c r="G31" s="61">
        <f t="shared" si="4"/>
        <v>24177</v>
      </c>
      <c r="H31" s="61"/>
      <c r="I31" s="61">
        <f t="shared" si="5"/>
        <v>489388.65999999992</v>
      </c>
    </row>
    <row r="32" spans="1:9" x14ac:dyDescent="0.2">
      <c r="A32" s="305">
        <f t="shared" si="6"/>
        <v>49482</v>
      </c>
      <c r="C32" s="61">
        <f t="shared" si="2"/>
        <v>10718.81</v>
      </c>
      <c r="D32" s="61"/>
      <c r="E32" s="61">
        <f t="shared" si="3"/>
        <v>13458.19</v>
      </c>
      <c r="F32" s="61"/>
      <c r="G32" s="61">
        <f t="shared" si="4"/>
        <v>24177</v>
      </c>
      <c r="H32" s="61"/>
      <c r="I32" s="61">
        <f t="shared" si="5"/>
        <v>478669.84999999992</v>
      </c>
    </row>
    <row r="33" spans="1:9" x14ac:dyDescent="0.2">
      <c r="A33" s="305">
        <f t="shared" si="6"/>
        <v>49847</v>
      </c>
      <c r="C33" s="61">
        <f t="shared" si="2"/>
        <v>11013.58</v>
      </c>
      <c r="D33" s="61"/>
      <c r="E33" s="61">
        <f t="shared" si="3"/>
        <v>13163.42</v>
      </c>
      <c r="F33" s="61"/>
      <c r="G33" s="61">
        <f t="shared" si="4"/>
        <v>24177</v>
      </c>
      <c r="H33" s="61"/>
      <c r="I33" s="61">
        <f t="shared" si="5"/>
        <v>467656.2699999999</v>
      </c>
    </row>
    <row r="34" spans="1:9" x14ac:dyDescent="0.2">
      <c r="A34" s="305">
        <f t="shared" si="6"/>
        <v>50212</v>
      </c>
      <c r="C34" s="61">
        <f t="shared" si="2"/>
        <v>11316.45</v>
      </c>
      <c r="D34" s="61"/>
      <c r="E34" s="61">
        <f t="shared" si="3"/>
        <v>12860.55</v>
      </c>
      <c r="F34" s="61"/>
      <c r="G34" s="61">
        <f t="shared" si="4"/>
        <v>24177</v>
      </c>
      <c r="H34" s="61"/>
      <c r="I34" s="61">
        <f t="shared" si="5"/>
        <v>456339.81999999989</v>
      </c>
    </row>
    <row r="35" spans="1:9" x14ac:dyDescent="0.2">
      <c r="A35" s="305">
        <f t="shared" si="6"/>
        <v>50577</v>
      </c>
      <c r="C35" s="61">
        <f t="shared" si="2"/>
        <v>11627.65</v>
      </c>
      <c r="D35" s="61"/>
      <c r="E35" s="61">
        <f t="shared" si="3"/>
        <v>12549.35</v>
      </c>
      <c r="F35" s="61"/>
      <c r="G35" s="61">
        <f t="shared" si="4"/>
        <v>24177</v>
      </c>
      <c r="H35" s="61"/>
      <c r="I35" s="61">
        <f t="shared" si="5"/>
        <v>444712.16999999987</v>
      </c>
    </row>
    <row r="36" spans="1:9" x14ac:dyDescent="0.2">
      <c r="A36" s="305">
        <f t="shared" si="6"/>
        <v>50942</v>
      </c>
      <c r="C36" s="61">
        <f t="shared" si="2"/>
        <v>11947.42</v>
      </c>
      <c r="D36" s="61"/>
      <c r="E36" s="61">
        <f t="shared" si="3"/>
        <v>12229.58</v>
      </c>
      <c r="F36" s="61"/>
      <c r="G36" s="61">
        <f t="shared" si="4"/>
        <v>24177</v>
      </c>
      <c r="H36" s="61"/>
      <c r="I36" s="61">
        <f t="shared" si="5"/>
        <v>432764.74999999988</v>
      </c>
    </row>
    <row r="37" spans="1:9" x14ac:dyDescent="0.2">
      <c r="A37" s="305">
        <f t="shared" si="6"/>
        <v>51307</v>
      </c>
      <c r="C37" s="61">
        <f t="shared" si="2"/>
        <v>12275.97</v>
      </c>
      <c r="D37" s="61"/>
      <c r="E37" s="61">
        <f t="shared" si="3"/>
        <v>11901.03</v>
      </c>
      <c r="F37" s="61"/>
      <c r="G37" s="61">
        <f t="shared" si="4"/>
        <v>24177</v>
      </c>
      <c r="H37" s="61"/>
      <c r="I37" s="61">
        <f t="shared" si="5"/>
        <v>420488.77999999991</v>
      </c>
    </row>
    <row r="38" spans="1:9" x14ac:dyDescent="0.2">
      <c r="A38" s="305">
        <f t="shared" si="6"/>
        <v>51672</v>
      </c>
      <c r="C38" s="61">
        <f t="shared" si="2"/>
        <v>12613.56</v>
      </c>
      <c r="D38" s="61"/>
      <c r="E38" s="61">
        <f t="shared" si="3"/>
        <v>11563.44</v>
      </c>
      <c r="F38" s="61"/>
      <c r="G38" s="61">
        <f t="shared" si="4"/>
        <v>24177</v>
      </c>
      <c r="H38" s="61"/>
      <c r="I38" s="61">
        <f t="shared" si="5"/>
        <v>407875.21999999991</v>
      </c>
    </row>
    <row r="39" spans="1:9" x14ac:dyDescent="0.2">
      <c r="A39" s="305">
        <f t="shared" si="6"/>
        <v>52037</v>
      </c>
      <c r="C39" s="61">
        <f t="shared" si="2"/>
        <v>12960.43</v>
      </c>
      <c r="D39" s="61"/>
      <c r="E39" s="61">
        <f t="shared" si="3"/>
        <v>11216.57</v>
      </c>
      <c r="F39" s="61"/>
      <c r="G39" s="61">
        <f t="shared" si="4"/>
        <v>24177</v>
      </c>
      <c r="H39" s="61"/>
      <c r="I39" s="61">
        <f t="shared" si="5"/>
        <v>394914.78999999992</v>
      </c>
    </row>
    <row r="40" spans="1:9" x14ac:dyDescent="0.2">
      <c r="A40" s="305">
        <f t="shared" si="6"/>
        <v>52402</v>
      </c>
      <c r="C40" s="61">
        <f t="shared" si="2"/>
        <v>13316.84</v>
      </c>
      <c r="D40" s="61"/>
      <c r="E40" s="61">
        <f t="shared" si="3"/>
        <v>10860.16</v>
      </c>
      <c r="F40" s="61"/>
      <c r="G40" s="61">
        <f t="shared" si="4"/>
        <v>24177</v>
      </c>
      <c r="H40" s="61"/>
      <c r="I40" s="61">
        <f t="shared" si="5"/>
        <v>381597.9499999999</v>
      </c>
    </row>
    <row r="41" spans="1:9" x14ac:dyDescent="0.2">
      <c r="A41" s="305">
        <f t="shared" si="6"/>
        <v>52767</v>
      </c>
      <c r="C41" s="61">
        <f t="shared" si="2"/>
        <v>13683.06</v>
      </c>
      <c r="D41" s="61"/>
      <c r="E41" s="61">
        <f t="shared" si="3"/>
        <v>10493.94</v>
      </c>
      <c r="F41" s="61"/>
      <c r="G41" s="61">
        <f t="shared" si="4"/>
        <v>24177</v>
      </c>
      <c r="H41" s="61"/>
      <c r="I41" s="61">
        <f t="shared" si="5"/>
        <v>367914.8899999999</v>
      </c>
    </row>
    <row r="42" spans="1:9" x14ac:dyDescent="0.2">
      <c r="A42" s="305">
        <f t="shared" si="6"/>
        <v>53132</v>
      </c>
      <c r="C42" s="61">
        <f t="shared" si="2"/>
        <v>14059.34</v>
      </c>
      <c r="D42" s="61"/>
      <c r="E42" s="61">
        <f t="shared" si="3"/>
        <v>10117.66</v>
      </c>
      <c r="F42" s="61"/>
      <c r="G42" s="61">
        <f t="shared" si="4"/>
        <v>24177</v>
      </c>
      <c r="H42" s="61"/>
      <c r="I42" s="61">
        <f t="shared" si="5"/>
        <v>353855.54999999987</v>
      </c>
    </row>
    <row r="43" spans="1:9" x14ac:dyDescent="0.2">
      <c r="A43" s="305">
        <f t="shared" si="6"/>
        <v>53497</v>
      </c>
      <c r="C43" s="61">
        <f t="shared" si="2"/>
        <v>14445.97</v>
      </c>
      <c r="D43" s="61"/>
      <c r="E43" s="61">
        <f t="shared" si="3"/>
        <v>9731.0300000000007</v>
      </c>
      <c r="F43" s="61"/>
      <c r="G43" s="61">
        <f t="shared" si="4"/>
        <v>24177</v>
      </c>
      <c r="H43" s="61"/>
      <c r="I43" s="61">
        <f t="shared" si="5"/>
        <v>339409.5799999999</v>
      </c>
    </row>
    <row r="44" spans="1:9" x14ac:dyDescent="0.2">
      <c r="A44" s="305">
        <f t="shared" si="6"/>
        <v>53862</v>
      </c>
      <c r="C44" s="61">
        <f t="shared" si="2"/>
        <v>14843.24</v>
      </c>
      <c r="D44" s="61"/>
      <c r="E44" s="61">
        <f t="shared" si="3"/>
        <v>9333.76</v>
      </c>
      <c r="F44" s="61"/>
      <c r="G44" s="61">
        <f t="shared" si="4"/>
        <v>24177</v>
      </c>
      <c r="H44" s="61"/>
      <c r="I44" s="61">
        <f t="shared" si="5"/>
        <v>324566.33999999991</v>
      </c>
    </row>
    <row r="45" spans="1:9" x14ac:dyDescent="0.2">
      <c r="A45" s="305">
        <f t="shared" si="6"/>
        <v>54227</v>
      </c>
      <c r="C45" s="61">
        <f t="shared" si="2"/>
        <v>15251.43</v>
      </c>
      <c r="D45" s="61"/>
      <c r="E45" s="61">
        <f t="shared" si="3"/>
        <v>8925.57</v>
      </c>
      <c r="F45" s="61"/>
      <c r="G45" s="61">
        <f t="shared" si="4"/>
        <v>24177</v>
      </c>
      <c r="H45" s="61"/>
      <c r="I45" s="61">
        <f t="shared" si="5"/>
        <v>309314.90999999992</v>
      </c>
    </row>
    <row r="46" spans="1:9" x14ac:dyDescent="0.2">
      <c r="A46" s="305">
        <f t="shared" si="6"/>
        <v>54592</v>
      </c>
      <c r="C46" s="61">
        <f t="shared" si="2"/>
        <v>15670.84</v>
      </c>
      <c r="D46" s="61"/>
      <c r="E46" s="61">
        <f t="shared" si="3"/>
        <v>8506.16</v>
      </c>
      <c r="F46" s="61"/>
      <c r="G46" s="61">
        <f t="shared" si="4"/>
        <v>24177</v>
      </c>
      <c r="H46" s="61"/>
      <c r="I46" s="61">
        <f t="shared" si="5"/>
        <v>293644.06999999989</v>
      </c>
    </row>
    <row r="47" spans="1:9" x14ac:dyDescent="0.2">
      <c r="A47" s="305">
        <f t="shared" si="6"/>
        <v>54957</v>
      </c>
      <c r="C47" s="61">
        <f t="shared" si="2"/>
        <v>16101.79</v>
      </c>
      <c r="D47" s="61"/>
      <c r="E47" s="61">
        <f t="shared" si="3"/>
        <v>8075.21</v>
      </c>
      <c r="F47" s="61"/>
      <c r="G47" s="61">
        <f t="shared" si="4"/>
        <v>24177</v>
      </c>
      <c r="H47" s="61"/>
      <c r="I47" s="61">
        <f t="shared" si="5"/>
        <v>277542.27999999991</v>
      </c>
    </row>
    <row r="48" spans="1:9" x14ac:dyDescent="0.2">
      <c r="A48" s="305">
        <f t="shared" si="6"/>
        <v>55322</v>
      </c>
      <c r="C48" s="61">
        <f t="shared" si="2"/>
        <v>16544.59</v>
      </c>
      <c r="D48" s="61"/>
      <c r="E48" s="61">
        <f t="shared" si="3"/>
        <v>7632.41</v>
      </c>
      <c r="F48" s="61"/>
      <c r="G48" s="61">
        <f t="shared" si="4"/>
        <v>24177</v>
      </c>
      <c r="H48" s="61"/>
      <c r="I48" s="61">
        <f t="shared" si="5"/>
        <v>260997.68999999992</v>
      </c>
    </row>
    <row r="49" spans="1:9" x14ac:dyDescent="0.2">
      <c r="A49" s="305">
        <f t="shared" si="6"/>
        <v>55687</v>
      </c>
      <c r="C49" s="61">
        <f t="shared" si="2"/>
        <v>16999.560000000001</v>
      </c>
      <c r="D49" s="61"/>
      <c r="E49" s="61">
        <f t="shared" si="3"/>
        <v>7177.44</v>
      </c>
      <c r="F49" s="61"/>
      <c r="G49" s="61">
        <f t="shared" si="4"/>
        <v>24177</v>
      </c>
      <c r="H49" s="61"/>
      <c r="I49" s="61">
        <f t="shared" si="5"/>
        <v>243998.12999999992</v>
      </c>
    </row>
    <row r="50" spans="1:9" x14ac:dyDescent="0.2">
      <c r="A50" s="305">
        <f t="shared" si="6"/>
        <v>56052</v>
      </c>
      <c r="C50" s="61">
        <f t="shared" si="2"/>
        <v>17467.05</v>
      </c>
      <c r="D50" s="61"/>
      <c r="E50" s="61">
        <f t="shared" si="3"/>
        <v>6709.95</v>
      </c>
      <c r="F50" s="61"/>
      <c r="G50" s="61">
        <f t="shared" si="4"/>
        <v>24177</v>
      </c>
      <c r="H50" s="61"/>
      <c r="I50" s="61">
        <f t="shared" si="5"/>
        <v>226531.07999999993</v>
      </c>
    </row>
    <row r="51" spans="1:9" x14ac:dyDescent="0.2">
      <c r="A51" s="305">
        <f t="shared" si="6"/>
        <v>56417</v>
      </c>
      <c r="C51" s="61">
        <f t="shared" si="2"/>
        <v>17947.400000000001</v>
      </c>
      <c r="D51" s="61"/>
      <c r="E51" s="61">
        <f t="shared" si="3"/>
        <v>6229.6</v>
      </c>
      <c r="F51" s="61"/>
      <c r="G51" s="61">
        <f t="shared" si="4"/>
        <v>24177</v>
      </c>
      <c r="H51" s="61"/>
      <c r="I51" s="61">
        <f t="shared" si="5"/>
        <v>208583.67999999993</v>
      </c>
    </row>
    <row r="52" spans="1:9" x14ac:dyDescent="0.2">
      <c r="A52" s="305">
        <f t="shared" si="6"/>
        <v>56782</v>
      </c>
      <c r="C52" s="61">
        <f t="shared" si="2"/>
        <v>18440.95</v>
      </c>
      <c r="D52" s="61"/>
      <c r="E52" s="61">
        <f t="shared" si="3"/>
        <v>5736.05</v>
      </c>
      <c r="F52" s="61"/>
      <c r="G52" s="61">
        <f t="shared" si="4"/>
        <v>24177</v>
      </c>
      <c r="H52" s="61"/>
      <c r="I52" s="61">
        <f t="shared" si="5"/>
        <v>190142.72999999992</v>
      </c>
    </row>
    <row r="53" spans="1:9" x14ac:dyDescent="0.2">
      <c r="A53" s="305">
        <f t="shared" si="6"/>
        <v>57147</v>
      </c>
      <c r="C53" s="61">
        <f t="shared" si="2"/>
        <v>18948.07</v>
      </c>
      <c r="D53" s="61"/>
      <c r="E53" s="61">
        <f t="shared" si="3"/>
        <v>5228.93</v>
      </c>
      <c r="F53" s="61"/>
      <c r="G53" s="61">
        <f t="shared" si="4"/>
        <v>24177</v>
      </c>
      <c r="H53" s="61"/>
      <c r="I53" s="61">
        <f t="shared" si="5"/>
        <v>171194.65999999992</v>
      </c>
    </row>
    <row r="54" spans="1:9" x14ac:dyDescent="0.2">
      <c r="A54" s="305">
        <f t="shared" si="6"/>
        <v>57512</v>
      </c>
      <c r="C54" s="61">
        <f t="shared" si="2"/>
        <v>19469.150000000001</v>
      </c>
      <c r="D54" s="61"/>
      <c r="E54" s="61">
        <f t="shared" si="3"/>
        <v>4707.8500000000004</v>
      </c>
      <c r="F54" s="61"/>
      <c r="G54" s="61">
        <f t="shared" si="4"/>
        <v>24177</v>
      </c>
      <c r="H54" s="61"/>
      <c r="I54" s="61">
        <f t="shared" si="5"/>
        <v>151725.50999999992</v>
      </c>
    </row>
    <row r="55" spans="1:9" x14ac:dyDescent="0.2">
      <c r="A55" s="305">
        <f t="shared" si="6"/>
        <v>57877</v>
      </c>
      <c r="C55" s="61">
        <f t="shared" si="2"/>
        <v>20004.55</v>
      </c>
      <c r="D55" s="61"/>
      <c r="E55" s="61">
        <f t="shared" si="3"/>
        <v>4172.45</v>
      </c>
      <c r="F55" s="61"/>
      <c r="G55" s="61">
        <f t="shared" si="4"/>
        <v>24177</v>
      </c>
      <c r="H55" s="61"/>
      <c r="I55" s="61">
        <f t="shared" si="5"/>
        <v>131720.95999999993</v>
      </c>
    </row>
    <row r="56" spans="1:9" x14ac:dyDescent="0.2">
      <c r="A56" s="305">
        <f t="shared" si="6"/>
        <v>58242</v>
      </c>
      <c r="C56" s="61">
        <f t="shared" si="2"/>
        <v>20554.669999999998</v>
      </c>
      <c r="D56" s="61"/>
      <c r="E56" s="61">
        <f t="shared" si="3"/>
        <v>3622.33</v>
      </c>
      <c r="F56" s="61"/>
      <c r="G56" s="61">
        <f t="shared" si="4"/>
        <v>24177</v>
      </c>
      <c r="H56" s="61"/>
      <c r="I56" s="61">
        <f t="shared" si="5"/>
        <v>111166.28999999994</v>
      </c>
    </row>
    <row r="57" spans="1:9" x14ac:dyDescent="0.2">
      <c r="A57" s="305">
        <f t="shared" si="6"/>
        <v>58607</v>
      </c>
      <c r="C57" s="61">
        <f t="shared" si="2"/>
        <v>21119.93</v>
      </c>
      <c r="D57" s="61"/>
      <c r="E57" s="61">
        <f t="shared" si="3"/>
        <v>3057.07</v>
      </c>
      <c r="F57" s="61"/>
      <c r="G57" s="61">
        <f t="shared" si="4"/>
        <v>24177</v>
      </c>
      <c r="H57" s="61"/>
      <c r="I57" s="61">
        <f t="shared" si="5"/>
        <v>90046.359999999928</v>
      </c>
    </row>
    <row r="58" spans="1:9" x14ac:dyDescent="0.2">
      <c r="A58" s="305">
        <f>A57+365</f>
        <v>58972</v>
      </c>
      <c r="C58" s="61">
        <f t="shared" si="2"/>
        <v>21700.73</v>
      </c>
      <c r="D58" s="61"/>
      <c r="E58" s="61">
        <f t="shared" si="3"/>
        <v>2476.27</v>
      </c>
      <c r="F58" s="61"/>
      <c r="G58" s="61">
        <f t="shared" si="4"/>
        <v>24177</v>
      </c>
      <c r="H58" s="61"/>
      <c r="I58" s="61">
        <f t="shared" si="5"/>
        <v>68345.629999999932</v>
      </c>
    </row>
    <row r="59" spans="1:9" x14ac:dyDescent="0.2">
      <c r="A59" s="305">
        <f t="shared" si="6"/>
        <v>59337</v>
      </c>
      <c r="C59" s="61">
        <f t="shared" si="2"/>
        <v>22297.5</v>
      </c>
      <c r="D59" s="61"/>
      <c r="E59" s="61">
        <f t="shared" si="3"/>
        <v>1879.5</v>
      </c>
      <c r="F59" s="61"/>
      <c r="G59" s="61">
        <f t="shared" si="4"/>
        <v>24177</v>
      </c>
      <c r="H59" s="61"/>
      <c r="I59" s="61">
        <f t="shared" si="5"/>
        <v>46048.129999999932</v>
      </c>
    </row>
    <row r="60" spans="1:9" x14ac:dyDescent="0.2">
      <c r="A60" s="305">
        <f t="shared" si="6"/>
        <v>59702</v>
      </c>
      <c r="C60" s="61">
        <f t="shared" si="2"/>
        <v>22910.68</v>
      </c>
      <c r="D60" s="61"/>
      <c r="E60" s="61">
        <f t="shared" si="3"/>
        <v>1266.32</v>
      </c>
      <c r="F60" s="61"/>
      <c r="G60" s="61">
        <f t="shared" si="4"/>
        <v>24177</v>
      </c>
      <c r="H60" s="61"/>
      <c r="I60" s="61">
        <f t="shared" si="5"/>
        <v>23137.449999999932</v>
      </c>
    </row>
    <row r="61" spans="1:9" x14ac:dyDescent="0.2">
      <c r="A61" s="305">
        <f t="shared" si="6"/>
        <v>60067</v>
      </c>
      <c r="C61" s="61">
        <f>G61-E61</f>
        <v>23137.449999999932</v>
      </c>
      <c r="D61" s="61"/>
      <c r="E61" s="61">
        <f t="shared" si="3"/>
        <v>636.28</v>
      </c>
      <c r="F61" s="61"/>
      <c r="G61" s="61">
        <f>I60+E61</f>
        <v>23773.72999999993</v>
      </c>
      <c r="H61" s="61"/>
      <c r="I61" s="61">
        <f t="shared" si="5"/>
        <v>0</v>
      </c>
    </row>
  </sheetData>
  <mergeCells count="1">
    <mergeCell ref="A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360F4-A050-4789-9F07-4C799213C4FF}">
  <dimension ref="A3:J19"/>
  <sheetViews>
    <sheetView showGridLines="0" workbookViewId="0">
      <selection activeCell="A12" sqref="A12:G19"/>
    </sheetView>
  </sheetViews>
  <sheetFormatPr defaultColWidth="14.77734375" defaultRowHeight="15" x14ac:dyDescent="0.2"/>
  <cols>
    <col min="1" max="1" width="14.77734375" style="76" customWidth="1"/>
    <col min="2" max="2" width="6.77734375" style="76" customWidth="1"/>
    <col min="3" max="3" width="12.77734375" style="76" customWidth="1"/>
    <col min="4" max="4" width="1.77734375" style="76" customWidth="1"/>
    <col min="5" max="5" width="12.77734375" style="76" customWidth="1"/>
    <col min="6" max="6" width="1.77734375" style="76" customWidth="1"/>
    <col min="7" max="7" width="12.77734375" style="76" customWidth="1"/>
    <col min="8" max="8" width="14.77734375" style="76" customWidth="1"/>
    <col min="9" max="9" width="1.77734375" style="76" customWidth="1"/>
    <col min="10" max="16384" width="14.77734375" style="76"/>
  </cols>
  <sheetData>
    <row r="3" spans="1:10" ht="15.75" x14ac:dyDescent="0.25">
      <c r="A3" s="415" t="s">
        <v>550</v>
      </c>
      <c r="E3" s="415" t="s">
        <v>551</v>
      </c>
    </row>
    <row r="4" spans="1:10" x14ac:dyDescent="0.2">
      <c r="A4" s="76" t="s">
        <v>552</v>
      </c>
      <c r="C4" s="386">
        <v>1971227</v>
      </c>
      <c r="E4" s="76" t="s">
        <v>553</v>
      </c>
      <c r="J4" s="386">
        <v>1971227</v>
      </c>
    </row>
    <row r="5" spans="1:10" x14ac:dyDescent="0.2">
      <c r="A5" s="76" t="s">
        <v>554</v>
      </c>
      <c r="C5" s="386">
        <v>204381</v>
      </c>
      <c r="E5" s="76" t="s">
        <v>554</v>
      </c>
      <c r="J5" s="386">
        <v>204381</v>
      </c>
    </row>
    <row r="6" spans="1:10" x14ac:dyDescent="0.2">
      <c r="A6" s="76" t="s">
        <v>555</v>
      </c>
      <c r="C6" s="386">
        <v>6986</v>
      </c>
      <c r="E6" s="76" t="s">
        <v>556</v>
      </c>
      <c r="J6" s="386">
        <v>6986</v>
      </c>
    </row>
    <row r="7" spans="1:10" x14ac:dyDescent="0.2">
      <c r="A7" s="76" t="s">
        <v>557</v>
      </c>
      <c r="C7" s="386">
        <v>1983</v>
      </c>
      <c r="E7" s="76" t="s">
        <v>557</v>
      </c>
      <c r="J7" s="386">
        <v>1983</v>
      </c>
    </row>
    <row r="8" spans="1:10" ht="15.75" thickBot="1" x14ac:dyDescent="0.25">
      <c r="A8" s="76" t="s">
        <v>3</v>
      </c>
      <c r="C8" s="223">
        <f>SUM(C4:C7)</f>
        <v>2184577</v>
      </c>
      <c r="E8" s="76" t="s">
        <v>3</v>
      </c>
      <c r="J8" s="223">
        <f>SUM(J4:J7)</f>
        <v>2184577</v>
      </c>
    </row>
    <row r="9" spans="1:10" ht="15.75" thickTop="1" x14ac:dyDescent="0.2"/>
    <row r="12" spans="1:10" x14ac:dyDescent="0.2">
      <c r="C12" s="420" t="s">
        <v>568</v>
      </c>
      <c r="D12" s="419"/>
      <c r="E12" s="419"/>
      <c r="F12" s="419"/>
      <c r="G12" s="419"/>
    </row>
    <row r="13" spans="1:10" x14ac:dyDescent="0.2">
      <c r="C13" s="418" t="s">
        <v>452</v>
      </c>
      <c r="D13" s="64"/>
      <c r="E13" s="318" t="s">
        <v>567</v>
      </c>
      <c r="G13" s="318" t="s">
        <v>19</v>
      </c>
    </row>
    <row r="14" spans="1:10" x14ac:dyDescent="0.2">
      <c r="A14" s="98" t="s">
        <v>558</v>
      </c>
      <c r="C14" s="416">
        <f>'SAO - DSC'!G13</f>
        <v>2070082</v>
      </c>
      <c r="E14" s="416">
        <f>J4</f>
        <v>1971227</v>
      </c>
      <c r="G14" s="416">
        <f>E14-C14</f>
        <v>-98855</v>
      </c>
    </row>
    <row r="15" spans="1:10" x14ac:dyDescent="0.2">
      <c r="A15" s="98" t="s">
        <v>25</v>
      </c>
      <c r="E15" s="76">
        <f>J6</f>
        <v>6986</v>
      </c>
      <c r="G15" s="76">
        <f>E15</f>
        <v>6986</v>
      </c>
    </row>
    <row r="16" spans="1:10" x14ac:dyDescent="0.2">
      <c r="A16" s="98" t="s">
        <v>26</v>
      </c>
      <c r="C16" s="76">
        <f>'SAO - DSC'!G17</f>
        <v>114496</v>
      </c>
      <c r="E16" s="76">
        <f>J5</f>
        <v>204381</v>
      </c>
      <c r="G16" s="76">
        <f>E16-C16</f>
        <v>89885</v>
      </c>
    </row>
    <row r="17" spans="1:7" x14ac:dyDescent="0.2">
      <c r="A17" s="30" t="s">
        <v>56</v>
      </c>
      <c r="E17" s="76">
        <f>J7</f>
        <v>1983</v>
      </c>
      <c r="G17" s="76">
        <f>E17</f>
        <v>1983</v>
      </c>
    </row>
    <row r="18" spans="1:7" ht="15.75" thickBot="1" x14ac:dyDescent="0.25">
      <c r="A18" s="64" t="s">
        <v>559</v>
      </c>
      <c r="C18" s="417">
        <f>SUM(C14:C17)</f>
        <v>2184578</v>
      </c>
      <c r="E18" s="417">
        <f>SUM(E14:E17)</f>
        <v>2184577</v>
      </c>
      <c r="G18" s="417">
        <f>SUM(G14:G17)</f>
        <v>-1</v>
      </c>
    </row>
    <row r="19" spans="1:7" ht="15.75" thickTop="1" x14ac:dyDescent="0.2"/>
  </sheetData>
  <pageMargins left="0.7" right="0.7" top="0.75" bottom="0.75" header="0.3" footer="0.3"/>
  <ignoredErrors>
    <ignoredError sqref="C12" numberStoredAsText="1"/>
    <ignoredError sqref="G15" 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628F0-205D-48D1-8BD9-78186F8F8111}">
  <dimension ref="B1:J26"/>
  <sheetViews>
    <sheetView workbookViewId="0">
      <selection activeCell="F8" sqref="F8"/>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5"/>
      <c r="C1" s="439" t="s">
        <v>299</v>
      </c>
      <c r="D1" s="439"/>
      <c r="E1" s="439"/>
      <c r="F1" s="439"/>
      <c r="G1" s="439"/>
      <c r="H1" s="188"/>
      <c r="I1" s="185"/>
      <c r="J1" s="185"/>
    </row>
    <row r="2" spans="2:10" ht="18.75" x14ac:dyDescent="0.2">
      <c r="B2" s="19"/>
      <c r="C2" s="440" t="str">
        <f>'SAO - DSC'!F1</f>
        <v>Western Rockcastle Association</v>
      </c>
      <c r="D2" s="440"/>
      <c r="E2" s="440"/>
      <c r="F2" s="440"/>
      <c r="G2" s="440"/>
      <c r="H2" s="189"/>
      <c r="I2" s="184"/>
      <c r="J2" s="184"/>
    </row>
    <row r="3" spans="2:10" ht="15.75" x14ac:dyDescent="0.25">
      <c r="B3" s="167"/>
      <c r="C3" s="3"/>
      <c r="D3" s="3"/>
      <c r="E3" s="3"/>
      <c r="F3" s="3"/>
      <c r="G3" s="3"/>
      <c r="H3" s="208"/>
      <c r="I3" s="2"/>
      <c r="J3" s="2"/>
    </row>
    <row r="4" spans="2:10" x14ac:dyDescent="0.2">
      <c r="B4" s="165"/>
      <c r="C4" s="209" t="s">
        <v>288</v>
      </c>
      <c r="D4" s="209"/>
      <c r="E4" s="209"/>
      <c r="F4" s="177"/>
      <c r="G4" s="177"/>
      <c r="H4" s="166"/>
    </row>
    <row r="5" spans="2:10" x14ac:dyDescent="0.2">
      <c r="B5" s="19"/>
      <c r="C5" s="45" t="s">
        <v>44</v>
      </c>
      <c r="D5" s="211">
        <v>2000</v>
      </c>
      <c r="E5" s="132" t="s">
        <v>110</v>
      </c>
      <c r="F5" s="160">
        <v>27.94</v>
      </c>
      <c r="G5" t="s">
        <v>154</v>
      </c>
      <c r="H5" s="159"/>
    </row>
    <row r="6" spans="2:10" x14ac:dyDescent="0.2">
      <c r="B6" s="19"/>
      <c r="C6" s="45" t="s">
        <v>45</v>
      </c>
      <c r="D6" s="211">
        <v>3000</v>
      </c>
      <c r="E6" s="132" t="s">
        <v>110</v>
      </c>
      <c r="F6" s="210">
        <v>8.1200000000000005E-3</v>
      </c>
      <c r="G6" t="s">
        <v>152</v>
      </c>
      <c r="H6" s="159"/>
    </row>
    <row r="7" spans="2:10" x14ac:dyDescent="0.2">
      <c r="B7" s="19"/>
      <c r="C7" s="45" t="s">
        <v>45</v>
      </c>
      <c r="D7" s="211">
        <v>5000</v>
      </c>
      <c r="E7" s="132" t="s">
        <v>110</v>
      </c>
      <c r="F7" s="210">
        <v>7.4799999999999997E-3</v>
      </c>
      <c r="G7" t="s">
        <v>152</v>
      </c>
      <c r="H7" s="159"/>
    </row>
    <row r="8" spans="2:10" x14ac:dyDescent="0.2">
      <c r="B8" s="19"/>
      <c r="C8" s="45" t="s">
        <v>45</v>
      </c>
      <c r="D8" s="211">
        <v>15000</v>
      </c>
      <c r="E8" s="132" t="s">
        <v>110</v>
      </c>
      <c r="F8" s="210">
        <v>6.8300000000000001E-3</v>
      </c>
      <c r="G8" t="s">
        <v>152</v>
      </c>
      <c r="H8" s="159"/>
    </row>
    <row r="9" spans="2:10" x14ac:dyDescent="0.2">
      <c r="B9" s="19"/>
      <c r="C9" s="45" t="s">
        <v>58</v>
      </c>
      <c r="D9" s="211">
        <f>SUM(D5:D8)</f>
        <v>25000</v>
      </c>
      <c r="E9" s="132" t="s">
        <v>110</v>
      </c>
      <c r="F9" s="210">
        <v>6.2199999999999998E-3</v>
      </c>
      <c r="G9" t="s">
        <v>152</v>
      </c>
      <c r="H9" s="159"/>
    </row>
    <row r="10" spans="2:10" x14ac:dyDescent="0.2">
      <c r="B10" s="19"/>
      <c r="D10" s="211"/>
      <c r="E10" s="211"/>
      <c r="H10" s="159"/>
    </row>
    <row r="11" spans="2:10" x14ac:dyDescent="0.2">
      <c r="B11" s="19"/>
      <c r="C11" s="76" t="s">
        <v>192</v>
      </c>
      <c r="D11" s="211"/>
      <c r="E11" s="211"/>
      <c r="H11" s="159"/>
    </row>
    <row r="12" spans="2:10" x14ac:dyDescent="0.2">
      <c r="B12" s="19"/>
      <c r="C12" s="45" t="s">
        <v>44</v>
      </c>
      <c r="D12" s="51">
        <v>5000</v>
      </c>
      <c r="E12" s="132" t="s">
        <v>110</v>
      </c>
      <c r="F12" s="160">
        <v>46.25</v>
      </c>
      <c r="G12" t="s">
        <v>154</v>
      </c>
      <c r="H12" s="159"/>
    </row>
    <row r="13" spans="2:10" x14ac:dyDescent="0.2">
      <c r="B13" s="19"/>
      <c r="C13" s="45" t="s">
        <v>45</v>
      </c>
      <c r="D13" s="51">
        <v>5000</v>
      </c>
      <c r="E13" s="132" t="s">
        <v>110</v>
      </c>
      <c r="F13" s="63">
        <f>F7</f>
        <v>7.4799999999999997E-3</v>
      </c>
      <c r="G13" t="s">
        <v>152</v>
      </c>
      <c r="H13" s="159"/>
    </row>
    <row r="14" spans="2:10" x14ac:dyDescent="0.2">
      <c r="B14" s="19"/>
      <c r="C14" s="45" t="s">
        <v>45</v>
      </c>
      <c r="D14" s="51">
        <v>15000</v>
      </c>
      <c r="E14" s="132" t="s">
        <v>110</v>
      </c>
      <c r="F14" s="63">
        <f t="shared" ref="F14:F15" si="0">F8</f>
        <v>6.8300000000000001E-3</v>
      </c>
      <c r="G14" t="s">
        <v>152</v>
      </c>
      <c r="H14" s="159"/>
    </row>
    <row r="15" spans="2:10" x14ac:dyDescent="0.2">
      <c r="B15" s="19"/>
      <c r="C15" s="45" t="s">
        <v>58</v>
      </c>
      <c r="D15" s="51">
        <f>SUM(D12:D14)</f>
        <v>25000</v>
      </c>
      <c r="E15" s="132" t="s">
        <v>110</v>
      </c>
      <c r="F15" s="63">
        <f t="shared" si="0"/>
        <v>6.2199999999999998E-3</v>
      </c>
      <c r="G15" t="s">
        <v>152</v>
      </c>
      <c r="H15" s="159"/>
    </row>
    <row r="16" spans="2:10" x14ac:dyDescent="0.2">
      <c r="B16" s="19"/>
      <c r="D16" s="211"/>
      <c r="E16" s="211"/>
      <c r="H16" s="159"/>
    </row>
    <row r="17" spans="2:8" x14ac:dyDescent="0.2">
      <c r="B17" s="19"/>
      <c r="C17" s="76" t="s">
        <v>289</v>
      </c>
      <c r="D17" s="211"/>
      <c r="E17" s="211"/>
      <c r="H17" s="159"/>
    </row>
    <row r="18" spans="2:8" x14ac:dyDescent="0.2">
      <c r="B18" s="19"/>
      <c r="C18" s="45" t="s">
        <v>44</v>
      </c>
      <c r="D18" s="51">
        <v>10000</v>
      </c>
      <c r="E18" s="132" t="s">
        <v>110</v>
      </c>
      <c r="F18" s="160">
        <v>83.65</v>
      </c>
      <c r="G18" t="s">
        <v>154</v>
      </c>
      <c r="H18" s="159"/>
    </row>
    <row r="19" spans="2:8" x14ac:dyDescent="0.2">
      <c r="B19" s="19"/>
      <c r="C19" s="45" t="s">
        <v>45</v>
      </c>
      <c r="D19" s="51">
        <v>15000</v>
      </c>
      <c r="E19" s="132" t="s">
        <v>110</v>
      </c>
      <c r="F19" s="63">
        <f>F14</f>
        <v>6.8300000000000001E-3</v>
      </c>
      <c r="G19" t="s">
        <v>152</v>
      </c>
      <c r="H19" s="159"/>
    </row>
    <row r="20" spans="2:8" x14ac:dyDescent="0.2">
      <c r="B20" s="19"/>
      <c r="C20" s="45" t="s">
        <v>58</v>
      </c>
      <c r="D20" s="51">
        <f>SUM(D18:D19)</f>
        <v>25000</v>
      </c>
      <c r="E20" s="132" t="s">
        <v>110</v>
      </c>
      <c r="F20" s="63">
        <f>F15</f>
        <v>6.2199999999999998E-3</v>
      </c>
      <c r="G20" t="s">
        <v>152</v>
      </c>
      <c r="H20" s="159"/>
    </row>
    <row r="21" spans="2:8" x14ac:dyDescent="0.2">
      <c r="B21" s="19"/>
      <c r="D21" s="211"/>
      <c r="E21" s="211"/>
      <c r="H21" s="159"/>
    </row>
    <row r="22" spans="2:8" x14ac:dyDescent="0.2">
      <c r="B22" s="19"/>
      <c r="C22" s="76" t="s">
        <v>193</v>
      </c>
      <c r="D22" s="211"/>
      <c r="E22" s="211"/>
      <c r="H22" s="159"/>
    </row>
    <row r="23" spans="2:8" x14ac:dyDescent="0.2">
      <c r="B23" s="19"/>
      <c r="C23" s="45" t="s">
        <v>44</v>
      </c>
      <c r="D23" s="51">
        <v>25000</v>
      </c>
      <c r="E23" s="132" t="s">
        <v>110</v>
      </c>
      <c r="F23" s="160">
        <v>186.1</v>
      </c>
      <c r="G23" t="s">
        <v>154</v>
      </c>
      <c r="H23" s="159"/>
    </row>
    <row r="24" spans="2:8" x14ac:dyDescent="0.2">
      <c r="B24" s="19"/>
      <c r="C24" s="45" t="s">
        <v>58</v>
      </c>
      <c r="D24" s="51">
        <f>SUM(D23:D23)</f>
        <v>25000</v>
      </c>
      <c r="E24" s="132" t="s">
        <v>110</v>
      </c>
      <c r="F24" s="63">
        <f>F20</f>
        <v>6.2199999999999998E-3</v>
      </c>
      <c r="G24" t="s">
        <v>152</v>
      </c>
      <c r="H24" s="159"/>
    </row>
    <row r="25" spans="2:8" x14ac:dyDescent="0.2">
      <c r="B25" s="19"/>
      <c r="D25" s="211"/>
      <c r="E25" s="211"/>
      <c r="H25" s="159"/>
    </row>
    <row r="26" spans="2:8" x14ac:dyDescent="0.2">
      <c r="B26" s="167"/>
      <c r="C26" s="56"/>
      <c r="D26" s="56"/>
      <c r="E26" s="56"/>
      <c r="F26" s="56"/>
      <c r="G26" s="56"/>
      <c r="H26" s="168"/>
    </row>
  </sheetData>
  <mergeCells count="2">
    <mergeCell ref="C1:G1"/>
    <mergeCell ref="C2:G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0380A-58A8-40B9-9C3C-939234618911}">
  <dimension ref="B1:J26"/>
  <sheetViews>
    <sheetView showGridLines="0" workbookViewId="0">
      <selection activeCell="A3" sqref="A1:XFD1048576"/>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5"/>
      <c r="C1" s="439" t="s">
        <v>299</v>
      </c>
      <c r="D1" s="439"/>
      <c r="E1" s="439"/>
      <c r="F1" s="439"/>
      <c r="G1" s="439"/>
      <c r="H1" s="188"/>
      <c r="I1" s="185"/>
      <c r="J1" s="185"/>
    </row>
    <row r="2" spans="2:10" ht="18.75" x14ac:dyDescent="0.2">
      <c r="B2" s="19"/>
      <c r="C2" s="440" t="str">
        <f>'SAO - DSC'!F1</f>
        <v>Western Rockcastle Association</v>
      </c>
      <c r="D2" s="440"/>
      <c r="E2" s="440"/>
      <c r="F2" s="440"/>
      <c r="G2" s="440"/>
      <c r="H2" s="189"/>
      <c r="I2" s="184"/>
      <c r="J2" s="184"/>
    </row>
    <row r="3" spans="2:10" ht="15.75" x14ac:dyDescent="0.25">
      <c r="B3" s="167"/>
      <c r="C3" s="3"/>
      <c r="D3" s="3"/>
      <c r="E3" s="3"/>
      <c r="F3" s="3"/>
      <c r="G3" s="3"/>
      <c r="H3" s="208"/>
      <c r="I3" s="2"/>
      <c r="J3" s="2"/>
    </row>
    <row r="4" spans="2:10" x14ac:dyDescent="0.2">
      <c r="B4" s="165"/>
      <c r="C4" s="209" t="s">
        <v>288</v>
      </c>
      <c r="D4" s="209"/>
      <c r="E4" s="209"/>
      <c r="F4" s="177"/>
      <c r="G4" s="177"/>
      <c r="H4" s="166"/>
    </row>
    <row r="5" spans="2:10" x14ac:dyDescent="0.2">
      <c r="B5" s="19"/>
      <c r="C5" s="45" t="s">
        <v>44</v>
      </c>
      <c r="D5" s="211">
        <v>2000</v>
      </c>
      <c r="E5" s="132" t="s">
        <v>110</v>
      </c>
      <c r="F5" s="160">
        <v>28.94</v>
      </c>
      <c r="G5" t="s">
        <v>154</v>
      </c>
      <c r="H5" s="159"/>
    </row>
    <row r="6" spans="2:10" x14ac:dyDescent="0.2">
      <c r="B6" s="19"/>
      <c r="C6" s="45" t="s">
        <v>45</v>
      </c>
      <c r="D6" s="211">
        <v>3000</v>
      </c>
      <c r="E6" s="132" t="s">
        <v>110</v>
      </c>
      <c r="F6" s="210">
        <v>8.2699999999999996E-3</v>
      </c>
      <c r="G6" t="s">
        <v>152</v>
      </c>
      <c r="H6" s="159"/>
    </row>
    <row r="7" spans="2:10" x14ac:dyDescent="0.2">
      <c r="B7" s="19"/>
      <c r="C7" s="45" t="s">
        <v>45</v>
      </c>
      <c r="D7" s="211">
        <v>5000</v>
      </c>
      <c r="E7" s="132" t="s">
        <v>110</v>
      </c>
      <c r="F7" s="210">
        <v>7.6299999999999996E-3</v>
      </c>
      <c r="G7" t="s">
        <v>152</v>
      </c>
      <c r="H7" s="159"/>
    </row>
    <row r="8" spans="2:10" x14ac:dyDescent="0.2">
      <c r="B8" s="19"/>
      <c r="C8" s="45" t="s">
        <v>45</v>
      </c>
      <c r="D8" s="211">
        <v>15000</v>
      </c>
      <c r="E8" s="132" t="s">
        <v>110</v>
      </c>
      <c r="F8" s="210">
        <v>6.9800000000000001E-3</v>
      </c>
      <c r="G8" t="s">
        <v>152</v>
      </c>
      <c r="H8" s="159"/>
    </row>
    <row r="9" spans="2:10" x14ac:dyDescent="0.2">
      <c r="B9" s="19"/>
      <c r="C9" s="45" t="s">
        <v>58</v>
      </c>
      <c r="D9" s="211">
        <f>SUM(D5:D8)</f>
        <v>25000</v>
      </c>
      <c r="E9" s="132" t="s">
        <v>110</v>
      </c>
      <c r="F9" s="210">
        <v>6.3699999999999998E-3</v>
      </c>
      <c r="G9" t="s">
        <v>152</v>
      </c>
      <c r="H9" s="159"/>
    </row>
    <row r="10" spans="2:10" x14ac:dyDescent="0.2">
      <c r="B10" s="19"/>
      <c r="D10" s="211"/>
      <c r="E10" s="211"/>
      <c r="H10" s="159"/>
    </row>
    <row r="11" spans="2:10" x14ac:dyDescent="0.2">
      <c r="B11" s="19"/>
      <c r="C11" s="76" t="s">
        <v>192</v>
      </c>
      <c r="D11" s="211"/>
      <c r="E11" s="211"/>
      <c r="H11" s="159"/>
    </row>
    <row r="12" spans="2:10" x14ac:dyDescent="0.2">
      <c r="B12" s="19"/>
      <c r="C12" s="45" t="s">
        <v>44</v>
      </c>
      <c r="D12" s="51">
        <v>5000</v>
      </c>
      <c r="E12" s="132" t="s">
        <v>110</v>
      </c>
      <c r="F12" s="160">
        <v>47.25</v>
      </c>
      <c r="G12" t="s">
        <v>154</v>
      </c>
      <c r="H12" s="159"/>
    </row>
    <row r="13" spans="2:10" x14ac:dyDescent="0.2">
      <c r="B13" s="19"/>
      <c r="C13" s="45" t="s">
        <v>45</v>
      </c>
      <c r="D13" s="51">
        <v>5000</v>
      </c>
      <c r="E13" s="132" t="s">
        <v>110</v>
      </c>
      <c r="F13" s="63">
        <f>F7</f>
        <v>7.6299999999999996E-3</v>
      </c>
      <c r="G13" t="s">
        <v>152</v>
      </c>
      <c r="H13" s="159"/>
    </row>
    <row r="14" spans="2:10" x14ac:dyDescent="0.2">
      <c r="B14" s="19"/>
      <c r="C14" s="45" t="s">
        <v>45</v>
      </c>
      <c r="D14" s="51">
        <v>15000</v>
      </c>
      <c r="E14" s="132" t="s">
        <v>110</v>
      </c>
      <c r="F14" s="63">
        <f t="shared" ref="F14:F15" si="0">F8</f>
        <v>6.9800000000000001E-3</v>
      </c>
      <c r="G14" t="s">
        <v>152</v>
      </c>
      <c r="H14" s="159"/>
    </row>
    <row r="15" spans="2:10" x14ac:dyDescent="0.2">
      <c r="B15" s="19"/>
      <c r="C15" s="45" t="s">
        <v>58</v>
      </c>
      <c r="D15" s="51">
        <f>SUM(D12:D14)</f>
        <v>25000</v>
      </c>
      <c r="E15" s="132" t="s">
        <v>110</v>
      </c>
      <c r="F15" s="63">
        <f t="shared" si="0"/>
        <v>6.3699999999999998E-3</v>
      </c>
      <c r="G15" t="s">
        <v>152</v>
      </c>
      <c r="H15" s="159"/>
    </row>
    <row r="16" spans="2:10" x14ac:dyDescent="0.2">
      <c r="B16" s="19"/>
      <c r="D16" s="211"/>
      <c r="E16" s="211"/>
      <c r="H16" s="159"/>
    </row>
    <row r="17" spans="2:8" x14ac:dyDescent="0.2">
      <c r="B17" s="19"/>
      <c r="C17" s="76" t="s">
        <v>289</v>
      </c>
      <c r="D17" s="211"/>
      <c r="E17" s="211"/>
      <c r="H17" s="159"/>
    </row>
    <row r="18" spans="2:8" x14ac:dyDescent="0.2">
      <c r="B18" s="19"/>
      <c r="C18" s="45" t="s">
        <v>44</v>
      </c>
      <c r="D18" s="51">
        <v>10000</v>
      </c>
      <c r="E18" s="132" t="s">
        <v>110</v>
      </c>
      <c r="F18" s="160">
        <v>84.65</v>
      </c>
      <c r="G18" t="s">
        <v>154</v>
      </c>
      <c r="H18" s="159"/>
    </row>
    <row r="19" spans="2:8" x14ac:dyDescent="0.2">
      <c r="B19" s="19"/>
      <c r="C19" s="45" t="s">
        <v>45</v>
      </c>
      <c r="D19" s="51">
        <v>15000</v>
      </c>
      <c r="E19" s="132" t="s">
        <v>110</v>
      </c>
      <c r="F19" s="63">
        <f>F14</f>
        <v>6.9800000000000001E-3</v>
      </c>
      <c r="G19" t="s">
        <v>152</v>
      </c>
      <c r="H19" s="159"/>
    </row>
    <row r="20" spans="2:8" x14ac:dyDescent="0.2">
      <c r="B20" s="19"/>
      <c r="C20" s="45" t="s">
        <v>58</v>
      </c>
      <c r="D20" s="51">
        <f>SUM(D18:D19)</f>
        <v>25000</v>
      </c>
      <c r="E20" s="132" t="s">
        <v>110</v>
      </c>
      <c r="F20" s="63">
        <f>F15</f>
        <v>6.3699999999999998E-3</v>
      </c>
      <c r="G20" t="s">
        <v>152</v>
      </c>
      <c r="H20" s="159"/>
    </row>
    <row r="21" spans="2:8" x14ac:dyDescent="0.2">
      <c r="B21" s="19"/>
      <c r="D21" s="211"/>
      <c r="E21" s="211"/>
      <c r="H21" s="159"/>
    </row>
    <row r="22" spans="2:8" x14ac:dyDescent="0.2">
      <c r="B22" s="19"/>
      <c r="C22" s="76" t="s">
        <v>193</v>
      </c>
      <c r="D22" s="211"/>
      <c r="E22" s="211"/>
      <c r="H22" s="159"/>
    </row>
    <row r="23" spans="2:8" x14ac:dyDescent="0.2">
      <c r="B23" s="19"/>
      <c r="C23" s="45" t="s">
        <v>44</v>
      </c>
      <c r="D23" s="51">
        <v>25000</v>
      </c>
      <c r="E23" s="132" t="s">
        <v>110</v>
      </c>
      <c r="F23" s="160">
        <v>187.1</v>
      </c>
      <c r="G23" t="s">
        <v>154</v>
      </c>
      <c r="H23" s="159"/>
    </row>
    <row r="24" spans="2:8" x14ac:dyDescent="0.2">
      <c r="B24" s="19"/>
      <c r="C24" s="45" t="s">
        <v>58</v>
      </c>
      <c r="D24" s="51">
        <f>SUM(D23:D23)</f>
        <v>25000</v>
      </c>
      <c r="E24" s="132" t="s">
        <v>110</v>
      </c>
      <c r="F24" s="63">
        <f>F20</f>
        <v>6.3699999999999998E-3</v>
      </c>
      <c r="G24" t="s">
        <v>152</v>
      </c>
      <c r="H24" s="159"/>
    </row>
    <row r="25" spans="2:8" x14ac:dyDescent="0.2">
      <c r="B25" s="19"/>
      <c r="D25" s="211"/>
      <c r="E25" s="211"/>
      <c r="H25" s="159"/>
    </row>
    <row r="26" spans="2:8" x14ac:dyDescent="0.2">
      <c r="B26" s="167"/>
      <c r="C26" s="56"/>
      <c r="D26" s="56"/>
      <c r="E26" s="56"/>
      <c r="F26" s="56"/>
      <c r="G26" s="56"/>
      <c r="H26" s="168"/>
    </row>
  </sheetData>
  <mergeCells count="2">
    <mergeCell ref="C1:G1"/>
    <mergeCell ref="C2:G2"/>
  </mergeCells>
  <printOptions horizontalCentered="1"/>
  <pageMargins left="0.7" right="0.7" top="1"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U32"/>
  <sheetViews>
    <sheetView showGridLines="0" topLeftCell="D5" workbookViewId="0">
      <selection activeCell="Q11" sqref="Q11"/>
    </sheetView>
  </sheetViews>
  <sheetFormatPr defaultColWidth="8.88671875" defaultRowHeight="15.75" x14ac:dyDescent="0.25"/>
  <cols>
    <col min="1" max="1" width="9.6640625" style="6" customWidth="1"/>
    <col min="2" max="2" width="1.109375" style="6" customWidth="1"/>
    <col min="3" max="3" width="4.77734375" style="6" customWidth="1"/>
    <col min="4" max="5" width="12.77734375" style="6" customWidth="1"/>
    <col min="6" max="6" width="12.77734375" style="14" customWidth="1"/>
    <col min="7" max="7" width="12.77734375" style="6" customWidth="1"/>
    <col min="8" max="9" width="4.77734375" style="6" customWidth="1"/>
    <col min="10" max="11" width="12.77734375" style="6" customWidth="1"/>
    <col min="12" max="12" width="12.77734375" style="14" customWidth="1"/>
    <col min="13" max="13" width="12.77734375" style="6" customWidth="1"/>
    <col min="14" max="15" width="1.77734375" style="6" customWidth="1"/>
    <col min="16" max="19" width="12.77734375" style="6" customWidth="1"/>
    <col min="20" max="207" width="9.6640625" style="6" customWidth="1"/>
    <col min="208" max="16384" width="8.88671875" style="6"/>
  </cols>
  <sheetData>
    <row r="2" spans="2:21" x14ac:dyDescent="0.25">
      <c r="B2" s="9"/>
      <c r="C2" s="78"/>
      <c r="D2" s="78"/>
      <c r="E2" s="78"/>
      <c r="F2" s="79"/>
      <c r="G2" s="78"/>
      <c r="H2" s="78"/>
      <c r="I2" s="78"/>
      <c r="J2" s="78"/>
      <c r="K2" s="78"/>
      <c r="L2" s="79"/>
      <c r="M2" s="78"/>
      <c r="N2" s="80"/>
    </row>
    <row r="3" spans="2:21" ht="23.25" x14ac:dyDescent="0.35">
      <c r="B3" s="8"/>
      <c r="C3" s="442" t="s">
        <v>55</v>
      </c>
      <c r="D3" s="442"/>
      <c r="E3" s="442"/>
      <c r="F3" s="442"/>
      <c r="G3" s="442"/>
      <c r="H3" s="442"/>
      <c r="I3" s="442"/>
      <c r="J3" s="442"/>
      <c r="K3" s="442"/>
      <c r="L3" s="442"/>
      <c r="M3" s="442"/>
      <c r="N3" s="81"/>
    </row>
    <row r="4" spans="2:21" ht="23.25" x14ac:dyDescent="0.35">
      <c r="B4" s="8"/>
      <c r="C4" s="442" t="s">
        <v>46</v>
      </c>
      <c r="D4" s="442"/>
      <c r="E4" s="442"/>
      <c r="F4" s="442"/>
      <c r="G4" s="442"/>
      <c r="H4" s="442"/>
      <c r="I4" s="442"/>
      <c r="J4" s="442"/>
      <c r="K4" s="442"/>
      <c r="L4" s="442"/>
      <c r="M4" s="442"/>
      <c r="N4" s="81"/>
      <c r="P4" s="6" t="s">
        <v>135</v>
      </c>
      <c r="R4" s="215">
        <f>'SAO - DSC'!U58</f>
        <v>3.78E-2</v>
      </c>
      <c r="S4" s="6" t="s">
        <v>153</v>
      </c>
    </row>
    <row r="5" spans="2:21" ht="23.25" x14ac:dyDescent="0.25">
      <c r="B5" s="8"/>
      <c r="C5" s="443" t="str">
        <f>'SAO - DSC'!F1</f>
        <v>Western Rockcastle Association</v>
      </c>
      <c r="D5" s="443"/>
      <c r="E5" s="443"/>
      <c r="F5" s="443"/>
      <c r="G5" s="443"/>
      <c r="H5" s="443"/>
      <c r="I5" s="443"/>
      <c r="J5" s="443"/>
      <c r="K5" s="443"/>
      <c r="L5" s="443"/>
      <c r="M5" s="443"/>
      <c r="N5" s="15"/>
      <c r="O5" s="74"/>
      <c r="P5" s="74"/>
      <c r="Q5" s="74"/>
      <c r="R5" s="74"/>
    </row>
    <row r="6" spans="2:21" x14ac:dyDescent="0.25">
      <c r="B6" s="10"/>
      <c r="C6" s="83"/>
      <c r="D6" s="83"/>
      <c r="E6" s="83"/>
      <c r="F6" s="84"/>
      <c r="G6" s="83"/>
      <c r="H6" s="83"/>
      <c r="I6" s="83"/>
      <c r="J6" s="83"/>
      <c r="K6" s="83"/>
      <c r="L6" s="84"/>
      <c r="M6" s="83"/>
      <c r="N6" s="85"/>
    </row>
    <row r="7" spans="2:21" x14ac:dyDescent="0.25">
      <c r="B7" s="8"/>
      <c r="N7" s="81"/>
    </row>
    <row r="8" spans="2:21" ht="21" x14ac:dyDescent="0.35">
      <c r="B8" s="8"/>
      <c r="C8" s="441" t="s">
        <v>202</v>
      </c>
      <c r="D8" s="441"/>
      <c r="E8" s="441"/>
      <c r="F8" s="441"/>
      <c r="G8" s="441"/>
      <c r="I8" s="441" t="s">
        <v>203</v>
      </c>
      <c r="J8" s="441"/>
      <c r="K8" s="441"/>
      <c r="L8" s="441"/>
      <c r="M8" s="441"/>
      <c r="N8" s="81"/>
    </row>
    <row r="9" spans="2:21" x14ac:dyDescent="0.25">
      <c r="B9" s="8"/>
      <c r="N9" s="81"/>
    </row>
    <row r="10" spans="2:21" x14ac:dyDescent="0.25">
      <c r="B10" s="8"/>
      <c r="C10" s="76" t="s">
        <v>288</v>
      </c>
      <c r="D10" s="51"/>
      <c r="E10" s="132"/>
      <c r="F10" s="76"/>
      <c r="G10"/>
      <c r="J10" s="51"/>
      <c r="K10" s="132"/>
      <c r="L10" s="160"/>
      <c r="M10"/>
      <c r="N10" s="212"/>
      <c r="O10" s="82"/>
      <c r="P10" s="17"/>
      <c r="Q10" s="17"/>
      <c r="S10" s="16"/>
      <c r="T10" s="16"/>
      <c r="U10" s="86"/>
    </row>
    <row r="11" spans="2:21" x14ac:dyDescent="0.25">
      <c r="B11" s="8"/>
      <c r="C11" s="45" t="s">
        <v>44</v>
      </c>
      <c r="D11" s="211">
        <v>2000</v>
      </c>
      <c r="E11" s="132" t="s">
        <v>110</v>
      </c>
      <c r="F11" s="160">
        <f>'CurRates CN 2023-00334'!F5</f>
        <v>28.94</v>
      </c>
      <c r="G11" t="s">
        <v>154</v>
      </c>
      <c r="I11" s="45" t="s">
        <v>44</v>
      </c>
      <c r="J11" s="211">
        <v>2000</v>
      </c>
      <c r="K11" s="132" t="s">
        <v>110</v>
      </c>
      <c r="L11" s="160">
        <f>S11</f>
        <v>29.990000000000002</v>
      </c>
      <c r="M11" t="s">
        <v>154</v>
      </c>
      <c r="N11" s="81"/>
      <c r="P11" s="213">
        <f>F11</f>
        <v>28.94</v>
      </c>
      <c r="Q11" s="213">
        <f>ROUND(R$4*P11,2)</f>
        <v>1.0900000000000001</v>
      </c>
      <c r="R11" s="214">
        <v>-0.04</v>
      </c>
      <c r="S11" s="213">
        <f>SUM(P11:R11)</f>
        <v>29.990000000000002</v>
      </c>
    </row>
    <row r="12" spans="2:21" x14ac:dyDescent="0.25">
      <c r="B12" s="8"/>
      <c r="C12" s="45" t="s">
        <v>45</v>
      </c>
      <c r="D12" s="211">
        <v>3000</v>
      </c>
      <c r="E12" s="132" t="s">
        <v>110</v>
      </c>
      <c r="F12" s="210">
        <f>'CurRates CN 2023-00334'!F6</f>
        <v>8.2699999999999996E-3</v>
      </c>
      <c r="G12" t="s">
        <v>152</v>
      </c>
      <c r="I12" s="45" t="s">
        <v>45</v>
      </c>
      <c r="J12" s="211">
        <v>3000</v>
      </c>
      <c r="K12" s="132" t="s">
        <v>110</v>
      </c>
      <c r="L12" s="63">
        <f>S12</f>
        <v>8.539999999999999E-3</v>
      </c>
      <c r="M12" t="s">
        <v>152</v>
      </c>
      <c r="N12" s="81"/>
      <c r="P12" s="214">
        <f>F12</f>
        <v>8.2699999999999996E-3</v>
      </c>
      <c r="Q12" s="214">
        <f>ROUND(R$4*P12,5)</f>
        <v>3.1E-4</v>
      </c>
      <c r="R12" s="283">
        <v>-4.0000000000000003E-5</v>
      </c>
      <c r="S12" s="214">
        <f>SUM(P12:R12)</f>
        <v>8.539999999999999E-3</v>
      </c>
    </row>
    <row r="13" spans="2:21" x14ac:dyDescent="0.25">
      <c r="B13" s="8"/>
      <c r="C13" s="45" t="s">
        <v>45</v>
      </c>
      <c r="D13" s="211">
        <v>5000</v>
      </c>
      <c r="E13" s="132" t="s">
        <v>110</v>
      </c>
      <c r="F13" s="210">
        <f>'CurRates CN 2023-00334'!F7</f>
        <v>7.6299999999999996E-3</v>
      </c>
      <c r="G13" t="s">
        <v>152</v>
      </c>
      <c r="I13" s="45" t="s">
        <v>45</v>
      </c>
      <c r="J13" s="211">
        <v>15000</v>
      </c>
      <c r="K13" s="132" t="s">
        <v>110</v>
      </c>
      <c r="L13" s="63">
        <f t="shared" ref="L13:L15" si="0">S13</f>
        <v>7.8799999999999999E-3</v>
      </c>
      <c r="M13" t="s">
        <v>152</v>
      </c>
      <c r="N13" s="81"/>
      <c r="P13" s="214">
        <f t="shared" ref="P13:P15" si="1">F13</f>
        <v>7.6299999999999996E-3</v>
      </c>
      <c r="Q13" s="214">
        <f t="shared" ref="Q13:Q15" si="2">ROUND(R$4*P13,5)</f>
        <v>2.9E-4</v>
      </c>
      <c r="R13" s="283">
        <f>R12</f>
        <v>-4.0000000000000003E-5</v>
      </c>
      <c r="S13" s="214">
        <f t="shared" ref="S13:S14" si="3">SUM(P13:R13)</f>
        <v>7.8799999999999999E-3</v>
      </c>
    </row>
    <row r="14" spans="2:21" x14ac:dyDescent="0.25">
      <c r="B14" s="8"/>
      <c r="C14" s="45" t="s">
        <v>45</v>
      </c>
      <c r="D14" s="211">
        <v>15000</v>
      </c>
      <c r="E14" s="132" t="s">
        <v>110</v>
      </c>
      <c r="F14" s="210">
        <f>'CurRates CN 2023-00334'!F8</f>
        <v>6.9800000000000001E-3</v>
      </c>
      <c r="G14" t="s">
        <v>152</v>
      </c>
      <c r="I14" s="45" t="s">
        <v>45</v>
      </c>
      <c r="J14" s="211">
        <v>30000</v>
      </c>
      <c r="K14" s="132" t="s">
        <v>110</v>
      </c>
      <c r="L14" s="63">
        <f t="shared" si="0"/>
        <v>7.1999999999999998E-3</v>
      </c>
      <c r="M14" t="s">
        <v>152</v>
      </c>
      <c r="N14" s="81"/>
      <c r="P14" s="214">
        <f t="shared" si="1"/>
        <v>6.9800000000000001E-3</v>
      </c>
      <c r="Q14" s="214">
        <f t="shared" si="2"/>
        <v>2.5999999999999998E-4</v>
      </c>
      <c r="R14" s="283">
        <f>R13</f>
        <v>-4.0000000000000003E-5</v>
      </c>
      <c r="S14" s="214">
        <f t="shared" si="3"/>
        <v>7.1999999999999998E-3</v>
      </c>
    </row>
    <row r="15" spans="2:21" x14ac:dyDescent="0.25">
      <c r="B15" s="8"/>
      <c r="C15" s="45" t="s">
        <v>58</v>
      </c>
      <c r="D15" s="211">
        <f>SUM(D11:D14)</f>
        <v>25000</v>
      </c>
      <c r="E15" s="132" t="s">
        <v>110</v>
      </c>
      <c r="F15" s="210">
        <f>'CurRates CN 2023-00334'!F9</f>
        <v>6.3699999999999998E-3</v>
      </c>
      <c r="G15" t="s">
        <v>152</v>
      </c>
      <c r="I15" s="45" t="s">
        <v>58</v>
      </c>
      <c r="J15" s="211">
        <v>100000</v>
      </c>
      <c r="K15" s="132" t="s">
        <v>110</v>
      </c>
      <c r="L15" s="63">
        <f t="shared" si="0"/>
        <v>6.5699999999999995E-3</v>
      </c>
      <c r="M15" t="s">
        <v>152</v>
      </c>
      <c r="N15" s="81"/>
      <c r="P15" s="214">
        <f t="shared" si="1"/>
        <v>6.3699999999999998E-3</v>
      </c>
      <c r="Q15" s="214">
        <f t="shared" si="2"/>
        <v>2.4000000000000001E-4</v>
      </c>
      <c r="R15" s="283">
        <f>R14</f>
        <v>-4.0000000000000003E-5</v>
      </c>
      <c r="S15" s="214">
        <f t="shared" ref="S15" si="4">SUM(P15:R15)</f>
        <v>6.5699999999999995E-3</v>
      </c>
    </row>
    <row r="16" spans="2:21" x14ac:dyDescent="0.25">
      <c r="B16" s="8"/>
      <c r="C16"/>
      <c r="D16" s="211"/>
      <c r="E16" s="211"/>
      <c r="F16" s="210"/>
      <c r="G16"/>
      <c r="I16"/>
      <c r="J16" s="211"/>
      <c r="K16" s="211"/>
      <c r="L16"/>
      <c r="M16"/>
      <c r="N16" s="81"/>
    </row>
    <row r="17" spans="2:19" x14ac:dyDescent="0.25">
      <c r="B17" s="8"/>
      <c r="C17" s="76" t="s">
        <v>192</v>
      </c>
      <c r="D17" s="211"/>
      <c r="E17" s="211"/>
      <c r="F17" s="76"/>
      <c r="G17"/>
      <c r="J17" s="211"/>
      <c r="K17" s="211"/>
      <c r="L17"/>
      <c r="M17"/>
      <c r="N17" s="81"/>
    </row>
    <row r="18" spans="2:19" x14ac:dyDescent="0.25">
      <c r="B18" s="8"/>
      <c r="C18" s="45" t="s">
        <v>44</v>
      </c>
      <c r="D18" s="51">
        <v>5000</v>
      </c>
      <c r="E18" s="132" t="s">
        <v>110</v>
      </c>
      <c r="F18" s="160">
        <f>'CurRates CN 2023-00334'!F12</f>
        <v>47.25</v>
      </c>
      <c r="G18" t="s">
        <v>154</v>
      </c>
      <c r="I18" s="45" t="s">
        <v>44</v>
      </c>
      <c r="J18" s="51">
        <v>5000</v>
      </c>
      <c r="K18" s="132" t="s">
        <v>110</v>
      </c>
      <c r="L18" s="160">
        <f>S18</f>
        <v>49</v>
      </c>
      <c r="M18" t="s">
        <v>154</v>
      </c>
      <c r="N18" s="81"/>
      <c r="P18" s="213">
        <f>F18</f>
        <v>47.25</v>
      </c>
      <c r="Q18" s="213">
        <f>ROUND(R$4*P18,2)</f>
        <v>1.79</v>
      </c>
      <c r="R18" s="214">
        <f>R11</f>
        <v>-0.04</v>
      </c>
      <c r="S18" s="213">
        <f>SUM(P18:R18)</f>
        <v>49</v>
      </c>
    </row>
    <row r="19" spans="2:19" x14ac:dyDescent="0.25">
      <c r="B19" s="8"/>
      <c r="C19" s="45" t="s">
        <v>45</v>
      </c>
      <c r="D19" s="51">
        <v>5000</v>
      </c>
      <c r="E19" s="132" t="s">
        <v>110</v>
      </c>
      <c r="F19" s="210">
        <f>F13</f>
        <v>7.6299999999999996E-3</v>
      </c>
      <c r="G19" t="s">
        <v>152</v>
      </c>
      <c r="I19" s="45" t="s">
        <v>45</v>
      </c>
      <c r="J19" s="51">
        <v>15000</v>
      </c>
      <c r="K19" s="132" t="s">
        <v>110</v>
      </c>
      <c r="L19" s="63">
        <f>L13</f>
        <v>7.8799999999999999E-3</v>
      </c>
      <c r="M19" t="s">
        <v>152</v>
      </c>
      <c r="N19" s="81"/>
    </row>
    <row r="20" spans="2:19" x14ac:dyDescent="0.25">
      <c r="B20" s="8"/>
      <c r="C20" s="45" t="s">
        <v>45</v>
      </c>
      <c r="D20" s="51">
        <v>15000</v>
      </c>
      <c r="E20" s="132" t="s">
        <v>110</v>
      </c>
      <c r="F20" s="210">
        <f t="shared" ref="F20:F21" si="5">F14</f>
        <v>6.9800000000000001E-3</v>
      </c>
      <c r="G20" t="s">
        <v>152</v>
      </c>
      <c r="I20" s="45" t="s">
        <v>45</v>
      </c>
      <c r="J20" s="51">
        <v>30000</v>
      </c>
      <c r="K20" s="132" t="s">
        <v>110</v>
      </c>
      <c r="L20" s="63">
        <f>L14</f>
        <v>7.1999999999999998E-3</v>
      </c>
      <c r="M20" t="s">
        <v>152</v>
      </c>
      <c r="N20" s="81"/>
    </row>
    <row r="21" spans="2:19" x14ac:dyDescent="0.25">
      <c r="B21" s="8"/>
      <c r="C21" s="45" t="s">
        <v>58</v>
      </c>
      <c r="D21" s="51">
        <f>SUM(D18:D20)</f>
        <v>25000</v>
      </c>
      <c r="E21" s="132" t="s">
        <v>110</v>
      </c>
      <c r="F21" s="210">
        <f t="shared" si="5"/>
        <v>6.3699999999999998E-3</v>
      </c>
      <c r="G21" t="s">
        <v>152</v>
      </c>
      <c r="I21" s="45" t="s">
        <v>58</v>
      </c>
      <c r="J21" s="51">
        <f>SUM(J18:J20)</f>
        <v>50000</v>
      </c>
      <c r="K21" s="132" t="s">
        <v>110</v>
      </c>
      <c r="L21" s="63">
        <f>L15</f>
        <v>6.5699999999999995E-3</v>
      </c>
      <c r="M21" t="s">
        <v>152</v>
      </c>
      <c r="N21" s="81"/>
    </row>
    <row r="22" spans="2:19" x14ac:dyDescent="0.25">
      <c r="B22" s="8"/>
      <c r="C22"/>
      <c r="D22" s="211"/>
      <c r="E22" s="211"/>
      <c r="F22"/>
      <c r="G22"/>
      <c r="I22"/>
      <c r="J22" s="211"/>
      <c r="K22" s="211"/>
      <c r="L22"/>
      <c r="M22"/>
      <c r="N22" s="81"/>
    </row>
    <row r="23" spans="2:19" x14ac:dyDescent="0.25">
      <c r="B23" s="8"/>
      <c r="C23" s="76" t="s">
        <v>289</v>
      </c>
      <c r="D23" s="211"/>
      <c r="E23" s="211"/>
      <c r="F23"/>
      <c r="G23"/>
      <c r="I23" s="76"/>
      <c r="J23" s="211"/>
      <c r="K23" s="211"/>
      <c r="L23"/>
      <c r="M23"/>
      <c r="N23" s="81"/>
    </row>
    <row r="24" spans="2:19" x14ac:dyDescent="0.25">
      <c r="B24" s="8"/>
      <c r="C24" s="45" t="s">
        <v>44</v>
      </c>
      <c r="D24" s="51">
        <v>10000</v>
      </c>
      <c r="E24" s="132" t="s">
        <v>110</v>
      </c>
      <c r="F24" s="160">
        <f>'CurRates CN 2023-00334'!F18</f>
        <v>84.65</v>
      </c>
      <c r="G24" t="s">
        <v>154</v>
      </c>
      <c r="I24" s="45" t="s">
        <v>44</v>
      </c>
      <c r="J24" s="51">
        <v>20000</v>
      </c>
      <c r="K24" s="132" t="s">
        <v>110</v>
      </c>
      <c r="L24" s="160">
        <f>S24</f>
        <v>87.81</v>
      </c>
      <c r="M24" t="s">
        <v>154</v>
      </c>
      <c r="N24" s="81"/>
      <c r="P24" s="213">
        <f>F24</f>
        <v>84.65</v>
      </c>
      <c r="Q24" s="213">
        <f>ROUND(R$4*P24,2)</f>
        <v>3.2</v>
      </c>
      <c r="R24" s="214">
        <f>R11</f>
        <v>-0.04</v>
      </c>
      <c r="S24" s="213">
        <f>SUM(P24:R24)</f>
        <v>87.81</v>
      </c>
    </row>
    <row r="25" spans="2:19" x14ac:dyDescent="0.25">
      <c r="B25" s="8"/>
      <c r="C25" s="45" t="s">
        <v>45</v>
      </c>
      <c r="D25" s="51">
        <v>15000</v>
      </c>
      <c r="E25" s="132" t="s">
        <v>110</v>
      </c>
      <c r="F25" s="210">
        <f>F20</f>
        <v>6.9800000000000001E-3</v>
      </c>
      <c r="G25" t="s">
        <v>152</v>
      </c>
      <c r="I25" s="45" t="s">
        <v>45</v>
      </c>
      <c r="J25" s="51">
        <v>30000</v>
      </c>
      <c r="K25" s="132" t="s">
        <v>110</v>
      </c>
      <c r="L25" s="63">
        <f>L20</f>
        <v>7.1999999999999998E-3</v>
      </c>
      <c r="M25" t="s">
        <v>152</v>
      </c>
      <c r="N25" s="81"/>
    </row>
    <row r="26" spans="2:19" x14ac:dyDescent="0.25">
      <c r="B26" s="8"/>
      <c r="C26" s="45" t="s">
        <v>58</v>
      </c>
      <c r="D26" s="51">
        <f>SUM(D24:D25)</f>
        <v>25000</v>
      </c>
      <c r="E26" s="132" t="s">
        <v>110</v>
      </c>
      <c r="F26" s="210">
        <f>F21</f>
        <v>6.3699999999999998E-3</v>
      </c>
      <c r="G26" t="s">
        <v>152</v>
      </c>
      <c r="I26" s="45" t="s">
        <v>58</v>
      </c>
      <c r="J26" s="51">
        <f>SUM(J24:J25)</f>
        <v>50000</v>
      </c>
      <c r="K26" s="132" t="s">
        <v>110</v>
      </c>
      <c r="L26" s="63">
        <f>L21</f>
        <v>6.5699999999999995E-3</v>
      </c>
      <c r="M26" t="s">
        <v>152</v>
      </c>
      <c r="N26" s="81"/>
    </row>
    <row r="27" spans="2:19" x14ac:dyDescent="0.25">
      <c r="B27" s="8"/>
      <c r="C27"/>
      <c r="D27" s="211"/>
      <c r="E27" s="211"/>
      <c r="F27"/>
      <c r="G27"/>
      <c r="I27"/>
      <c r="J27" s="211"/>
      <c r="K27" s="211"/>
      <c r="L27"/>
      <c r="M27"/>
      <c r="N27" s="81"/>
    </row>
    <row r="28" spans="2:19" x14ac:dyDescent="0.25">
      <c r="B28" s="8"/>
      <c r="C28" s="76" t="s">
        <v>193</v>
      </c>
      <c r="D28" s="211"/>
      <c r="E28" s="211"/>
      <c r="F28"/>
      <c r="G28"/>
      <c r="I28" s="76"/>
      <c r="J28" s="211"/>
      <c r="K28" s="211"/>
      <c r="L28"/>
      <c r="M28"/>
      <c r="N28" s="81"/>
    </row>
    <row r="29" spans="2:19" x14ac:dyDescent="0.25">
      <c r="B29" s="8"/>
      <c r="C29" s="45" t="s">
        <v>44</v>
      </c>
      <c r="D29" s="51">
        <v>25000</v>
      </c>
      <c r="E29" s="132" t="s">
        <v>110</v>
      </c>
      <c r="F29" s="160">
        <f>'CurRates CN 2023-00334'!F23</f>
        <v>187.1</v>
      </c>
      <c r="G29" t="s">
        <v>154</v>
      </c>
      <c r="I29" s="45" t="s">
        <v>44</v>
      </c>
      <c r="J29" s="51">
        <v>20000</v>
      </c>
      <c r="K29" s="132" t="s">
        <v>110</v>
      </c>
      <c r="L29" s="160">
        <f>S29</f>
        <v>194.13</v>
      </c>
      <c r="M29" t="s">
        <v>154</v>
      </c>
      <c r="N29" s="81"/>
      <c r="P29" s="213">
        <f>F29</f>
        <v>187.1</v>
      </c>
      <c r="Q29" s="213">
        <f>ROUND(R$4*P29,2)</f>
        <v>7.07</v>
      </c>
      <c r="R29" s="214">
        <f>R11</f>
        <v>-0.04</v>
      </c>
      <c r="S29" s="213">
        <f>SUM(P29:R29)</f>
        <v>194.13</v>
      </c>
    </row>
    <row r="30" spans="2:19" x14ac:dyDescent="0.25">
      <c r="B30" s="8"/>
      <c r="C30" s="45" t="s">
        <v>58</v>
      </c>
      <c r="D30" s="51">
        <f>SUM(D29:D29)</f>
        <v>25000</v>
      </c>
      <c r="E30" s="132" t="s">
        <v>110</v>
      </c>
      <c r="F30" s="210">
        <f>F26</f>
        <v>6.3699999999999998E-3</v>
      </c>
      <c r="G30" t="s">
        <v>152</v>
      </c>
      <c r="I30" s="45" t="s">
        <v>58</v>
      </c>
      <c r="J30" s="51">
        <f>SUM(J29:J29)</f>
        <v>20000</v>
      </c>
      <c r="K30" s="132" t="s">
        <v>110</v>
      </c>
      <c r="L30" s="63">
        <f>L26</f>
        <v>6.5699999999999995E-3</v>
      </c>
      <c r="M30" t="s">
        <v>152</v>
      </c>
      <c r="N30" s="81"/>
    </row>
    <row r="31" spans="2:19" x14ac:dyDescent="0.25">
      <c r="B31" s="8"/>
      <c r="C31"/>
      <c r="D31" s="211"/>
      <c r="E31" s="211"/>
      <c r="F31"/>
      <c r="G31"/>
      <c r="I31"/>
      <c r="J31" s="211"/>
      <c r="K31" s="211"/>
      <c r="L31"/>
      <c r="M31"/>
      <c r="N31" s="81"/>
    </row>
    <row r="32" spans="2:19" x14ac:dyDescent="0.25">
      <c r="B32" s="10"/>
      <c r="C32" s="83"/>
      <c r="D32" s="83"/>
      <c r="E32" s="83"/>
      <c r="F32" s="84"/>
      <c r="G32" s="83"/>
      <c r="H32" s="83"/>
      <c r="I32" s="83"/>
      <c r="J32" s="83"/>
      <c r="K32" s="83"/>
      <c r="L32" s="84"/>
      <c r="M32" s="83"/>
      <c r="N32" s="85"/>
    </row>
  </sheetData>
  <mergeCells count="5">
    <mergeCell ref="C8:G8"/>
    <mergeCell ref="I8:M8"/>
    <mergeCell ref="C3:M3"/>
    <mergeCell ref="C4:M4"/>
    <mergeCell ref="C5:M5"/>
  </mergeCells>
  <printOptions horizontalCentered="1"/>
  <pageMargins left="0.8" right="0.55000000000000004" top="1.2" bottom="0.5" header="0" footer="0"/>
  <pageSetup scale="42"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2D74-68B8-44FF-821C-DA19190CCA69}">
  <dimension ref="B2:U32"/>
  <sheetViews>
    <sheetView topLeftCell="F1" workbookViewId="0">
      <selection sqref="A1:XFD1048576"/>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0" customWidth="1"/>
    <col min="7" max="7" width="12.77734375" style="30" customWidth="1"/>
    <col min="8" max="9" width="4.77734375" style="30" customWidth="1"/>
    <col min="10" max="11" width="12.77734375" style="30" customWidth="1"/>
    <col min="12" max="12" width="12.77734375" style="270"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7"/>
      <c r="D2" s="277"/>
      <c r="E2" s="277"/>
      <c r="F2" s="363"/>
      <c r="G2" s="277"/>
      <c r="H2" s="277"/>
      <c r="I2" s="277"/>
      <c r="J2" s="277"/>
      <c r="K2" s="277"/>
      <c r="L2" s="363"/>
      <c r="M2" s="277"/>
      <c r="N2" s="278"/>
    </row>
    <row r="3" spans="2:21" ht="15.75" x14ac:dyDescent="0.25">
      <c r="B3" s="71"/>
      <c r="C3" s="444" t="s">
        <v>55</v>
      </c>
      <c r="D3" s="444"/>
      <c r="E3" s="444"/>
      <c r="F3" s="444"/>
      <c r="G3" s="444"/>
      <c r="H3" s="444"/>
      <c r="I3" s="444"/>
      <c r="J3" s="444"/>
      <c r="K3" s="444"/>
      <c r="L3" s="444"/>
      <c r="M3" s="444"/>
      <c r="N3" s="150"/>
    </row>
    <row r="4" spans="2:21" ht="15.75" x14ac:dyDescent="0.25">
      <c r="B4" s="71"/>
      <c r="C4" s="444" t="s">
        <v>46</v>
      </c>
      <c r="D4" s="444"/>
      <c r="E4" s="444"/>
      <c r="F4" s="444"/>
      <c r="G4" s="444"/>
      <c r="H4" s="444"/>
      <c r="I4" s="444"/>
      <c r="J4" s="444"/>
      <c r="K4" s="444"/>
      <c r="L4" s="444"/>
      <c r="M4" s="444"/>
      <c r="N4" s="150"/>
      <c r="P4" s="30" t="s">
        <v>135</v>
      </c>
      <c r="R4" s="364">
        <f>'SAO - Op Ratio'!I60</f>
        <v>0</v>
      </c>
      <c r="S4" s="30" t="s">
        <v>153</v>
      </c>
    </row>
    <row r="5" spans="2:21" ht="15.75" x14ac:dyDescent="0.2">
      <c r="B5" s="71"/>
      <c r="C5" s="422" t="str">
        <f>'SAO - DSC'!F1</f>
        <v>Western Rockcastle Association</v>
      </c>
      <c r="D5" s="422"/>
      <c r="E5" s="422"/>
      <c r="F5" s="422"/>
      <c r="G5" s="422"/>
      <c r="H5" s="422"/>
      <c r="I5" s="422"/>
      <c r="J5" s="422"/>
      <c r="K5" s="422"/>
      <c r="L5" s="422"/>
      <c r="M5" s="422"/>
      <c r="N5" s="100"/>
      <c r="O5" s="96"/>
      <c r="P5" s="96"/>
      <c r="Q5" s="96"/>
      <c r="R5" s="96"/>
    </row>
    <row r="6" spans="2:21" x14ac:dyDescent="0.2">
      <c r="B6" s="72"/>
      <c r="C6" s="289"/>
      <c r="D6" s="289"/>
      <c r="E6" s="289"/>
      <c r="F6" s="365"/>
      <c r="G6" s="289"/>
      <c r="H6" s="289"/>
      <c r="I6" s="289"/>
      <c r="J6" s="289"/>
      <c r="K6" s="289"/>
      <c r="L6" s="365"/>
      <c r="M6" s="289"/>
      <c r="N6" s="294"/>
    </row>
    <row r="7" spans="2:21" x14ac:dyDescent="0.2">
      <c r="B7" s="71"/>
      <c r="N7" s="150"/>
    </row>
    <row r="8" spans="2:21" x14ac:dyDescent="0.2">
      <c r="B8" s="71"/>
      <c r="C8" s="445" t="s">
        <v>202</v>
      </c>
      <c r="D8" s="445"/>
      <c r="E8" s="445"/>
      <c r="F8" s="445"/>
      <c r="G8" s="445"/>
      <c r="I8" s="445" t="s">
        <v>203</v>
      </c>
      <c r="J8" s="445"/>
      <c r="K8" s="445"/>
      <c r="L8" s="445"/>
      <c r="M8" s="445"/>
      <c r="N8" s="150"/>
    </row>
    <row r="9" spans="2:21" x14ac:dyDescent="0.2">
      <c r="B9" s="71"/>
      <c r="N9" s="150"/>
    </row>
    <row r="10" spans="2:21" x14ac:dyDescent="0.2">
      <c r="B10" s="71"/>
      <c r="C10" s="366" t="s">
        <v>288</v>
      </c>
      <c r="D10" s="367"/>
      <c r="E10" s="132"/>
      <c r="F10" s="64"/>
      <c r="J10" s="367"/>
      <c r="K10" s="132"/>
      <c r="L10" s="368"/>
      <c r="N10" s="369"/>
      <c r="O10" s="284"/>
      <c r="P10" s="370"/>
      <c r="Q10" s="370"/>
      <c r="S10" s="371"/>
      <c r="T10" s="371"/>
      <c r="U10" s="372"/>
    </row>
    <row r="11" spans="2:21" x14ac:dyDescent="0.2">
      <c r="B11" s="71"/>
      <c r="C11" s="373" t="s">
        <v>44</v>
      </c>
      <c r="D11" s="132">
        <v>2000</v>
      </c>
      <c r="E11" s="132" t="s">
        <v>110</v>
      </c>
      <c r="F11" s="368">
        <f>'CurRates CN 2023-00334'!F5</f>
        <v>28.94</v>
      </c>
      <c r="G11" s="30" t="s">
        <v>154</v>
      </c>
      <c r="I11" s="373" t="s">
        <v>44</v>
      </c>
      <c r="J11" s="132">
        <v>2000</v>
      </c>
      <c r="K11" s="132" t="s">
        <v>110</v>
      </c>
      <c r="L11" s="368">
        <f>S11</f>
        <v>28.44</v>
      </c>
      <c r="M11" s="30" t="s">
        <v>154</v>
      </c>
      <c r="N11" s="150"/>
      <c r="P11" s="280">
        <f>F11</f>
        <v>28.94</v>
      </c>
      <c r="Q11" s="280">
        <f>ROUND(R$4*P11,2)</f>
        <v>0</v>
      </c>
      <c r="R11" s="283">
        <v>-0.5</v>
      </c>
      <c r="S11" s="280">
        <f>SUM(P11:R11)</f>
        <v>28.44</v>
      </c>
      <c r="T11" s="374" cm="1">
        <f t="array" ref="T11">SUM(Q11:R11/P11)</f>
        <v>-1.7277125086385625E-2</v>
      </c>
    </row>
    <row r="12" spans="2:21" x14ac:dyDescent="0.2">
      <c r="B12" s="71"/>
      <c r="C12" s="373" t="s">
        <v>45</v>
      </c>
      <c r="D12" s="132">
        <v>3000</v>
      </c>
      <c r="E12" s="132" t="s">
        <v>110</v>
      </c>
      <c r="F12" s="375">
        <f>'CurRates CN 2023-00334'!F6</f>
        <v>8.2699999999999996E-3</v>
      </c>
      <c r="G12" s="30" t="s">
        <v>152</v>
      </c>
      <c r="I12" s="373" t="s">
        <v>45</v>
      </c>
      <c r="J12" s="132">
        <v>3000</v>
      </c>
      <c r="K12" s="132" t="s">
        <v>110</v>
      </c>
      <c r="L12" s="375">
        <f>S12</f>
        <v>7.9699999999999997E-3</v>
      </c>
      <c r="M12" s="30" t="s">
        <v>152</v>
      </c>
      <c r="N12" s="150"/>
      <c r="P12" s="283">
        <f>F12</f>
        <v>8.2699999999999996E-3</v>
      </c>
      <c r="Q12" s="283">
        <f>ROUND(R$4*P12,4)</f>
        <v>0</v>
      </c>
      <c r="R12" s="283">
        <v>-2.9999999999999997E-4</v>
      </c>
      <c r="S12" s="283">
        <f>SUM(P12:R12)</f>
        <v>7.9699999999999997E-3</v>
      </c>
      <c r="T12" s="374" cm="1">
        <f t="array" ref="T12">SUM(Q12:R12/P12)</f>
        <v>-3.6275695284159609E-2</v>
      </c>
    </row>
    <row r="13" spans="2:21" x14ac:dyDescent="0.2">
      <c r="B13" s="71"/>
      <c r="C13" s="373" t="s">
        <v>45</v>
      </c>
      <c r="D13" s="132">
        <v>5000</v>
      </c>
      <c r="E13" s="132" t="s">
        <v>110</v>
      </c>
      <c r="F13" s="375">
        <f>'CurRates CN 2023-00334'!F7</f>
        <v>7.6299999999999996E-3</v>
      </c>
      <c r="G13" s="30" t="s">
        <v>152</v>
      </c>
      <c r="I13" s="373" t="s">
        <v>45</v>
      </c>
      <c r="J13" s="132">
        <v>15000</v>
      </c>
      <c r="K13" s="132" t="s">
        <v>110</v>
      </c>
      <c r="L13" s="375">
        <f t="shared" ref="L13:L15" si="0">S13</f>
        <v>7.3299999999999997E-3</v>
      </c>
      <c r="M13" s="30" t="s">
        <v>152</v>
      </c>
      <c r="N13" s="150"/>
      <c r="P13" s="283">
        <f t="shared" ref="P13:P15" si="1">F13</f>
        <v>7.6299999999999996E-3</v>
      </c>
      <c r="Q13" s="283">
        <f t="shared" ref="Q13:Q15" si="2">ROUND(R$4*P13,4)</f>
        <v>0</v>
      </c>
      <c r="R13" s="283">
        <v>-2.9999999999999997E-4</v>
      </c>
      <c r="S13" s="283">
        <f t="shared" ref="S13:S14" si="3">SUM(P13:R13)</f>
        <v>7.3299999999999997E-3</v>
      </c>
      <c r="T13" s="374" cm="1">
        <f t="array" ref="T13">SUM(Q13:R13/P13)</f>
        <v>-3.9318479685452164E-2</v>
      </c>
    </row>
    <row r="14" spans="2:21" x14ac:dyDescent="0.2">
      <c r="B14" s="71"/>
      <c r="C14" s="373" t="s">
        <v>45</v>
      </c>
      <c r="D14" s="132">
        <v>15000</v>
      </c>
      <c r="E14" s="132" t="s">
        <v>110</v>
      </c>
      <c r="F14" s="375">
        <f>'CurRates CN 2023-00334'!F8</f>
        <v>6.9800000000000001E-3</v>
      </c>
      <c r="G14" s="30" t="s">
        <v>152</v>
      </c>
      <c r="I14" s="373" t="s">
        <v>45</v>
      </c>
      <c r="J14" s="132">
        <v>30000</v>
      </c>
      <c r="K14" s="132" t="s">
        <v>110</v>
      </c>
      <c r="L14" s="375">
        <f t="shared" si="0"/>
        <v>6.6800000000000002E-3</v>
      </c>
      <c r="M14" s="30" t="s">
        <v>152</v>
      </c>
      <c r="N14" s="150"/>
      <c r="P14" s="283">
        <f t="shared" si="1"/>
        <v>6.9800000000000001E-3</v>
      </c>
      <c r="Q14" s="283">
        <f t="shared" si="2"/>
        <v>0</v>
      </c>
      <c r="R14" s="283">
        <v>-2.9999999999999997E-4</v>
      </c>
      <c r="S14" s="283">
        <f t="shared" si="3"/>
        <v>6.6800000000000002E-3</v>
      </c>
      <c r="T14" s="374" cm="1">
        <f t="array" ref="T14">SUM(Q14:R14/P14)</f>
        <v>-4.2979942693409739E-2</v>
      </c>
    </row>
    <row r="15" spans="2:21" x14ac:dyDescent="0.2">
      <c r="B15" s="71"/>
      <c r="C15" s="373" t="s">
        <v>58</v>
      </c>
      <c r="D15" s="132">
        <f>SUM(D11:D14)</f>
        <v>25000</v>
      </c>
      <c r="E15" s="132" t="s">
        <v>110</v>
      </c>
      <c r="F15" s="375">
        <f>'CurRates CN 2023-00334'!F9</f>
        <v>6.3699999999999998E-3</v>
      </c>
      <c r="G15" s="30" t="s">
        <v>152</v>
      </c>
      <c r="I15" s="373" t="s">
        <v>58</v>
      </c>
      <c r="J15" s="132">
        <v>100000</v>
      </c>
      <c r="K15" s="132" t="s">
        <v>110</v>
      </c>
      <c r="L15" s="375">
        <f t="shared" si="0"/>
        <v>6.0699999999999999E-3</v>
      </c>
      <c r="M15" s="30" t="s">
        <v>152</v>
      </c>
      <c r="N15" s="150"/>
      <c r="P15" s="283">
        <f t="shared" si="1"/>
        <v>6.3699999999999998E-3</v>
      </c>
      <c r="Q15" s="283">
        <f t="shared" si="2"/>
        <v>0</v>
      </c>
      <c r="R15" s="283">
        <v>-2.9999999999999997E-4</v>
      </c>
      <c r="S15" s="283">
        <f t="shared" ref="S15" si="4">SUM(P15:R15)</f>
        <v>6.0699999999999999E-3</v>
      </c>
      <c r="T15" s="374" cm="1">
        <f t="array" ref="T15">SUM(Q15:R15/P15)</f>
        <v>-4.7095761381475663E-2</v>
      </c>
    </row>
    <row r="16" spans="2:21" x14ac:dyDescent="0.2">
      <c r="B16" s="71"/>
      <c r="D16" s="132"/>
      <c r="E16" s="132"/>
      <c r="F16" s="375"/>
      <c r="J16" s="132"/>
      <c r="K16" s="132"/>
      <c r="L16" s="30"/>
      <c r="N16" s="150"/>
    </row>
    <row r="17" spans="2:20" x14ac:dyDescent="0.2">
      <c r="B17" s="71"/>
      <c r="C17" s="64" t="s">
        <v>192</v>
      </c>
      <c r="D17" s="132"/>
      <c r="E17" s="132"/>
      <c r="F17" s="64"/>
      <c r="J17" s="132"/>
      <c r="K17" s="132"/>
      <c r="L17" s="30"/>
      <c r="N17" s="150"/>
    </row>
    <row r="18" spans="2:20" x14ac:dyDescent="0.2">
      <c r="B18" s="71"/>
      <c r="C18" s="373" t="s">
        <v>44</v>
      </c>
      <c r="D18" s="367">
        <v>5000</v>
      </c>
      <c r="E18" s="132" t="s">
        <v>110</v>
      </c>
      <c r="F18" s="368">
        <f>'CurRates CN 2023-00334'!F12</f>
        <v>47.25</v>
      </c>
      <c r="G18" s="30" t="s">
        <v>154</v>
      </c>
      <c r="I18" s="373" t="s">
        <v>44</v>
      </c>
      <c r="J18" s="367">
        <v>5000</v>
      </c>
      <c r="K18" s="132" t="s">
        <v>110</v>
      </c>
      <c r="L18" s="368">
        <f>S18</f>
        <v>46.75</v>
      </c>
      <c r="M18" s="30" t="s">
        <v>154</v>
      </c>
      <c r="N18" s="150"/>
      <c r="P18" s="280">
        <f>F18</f>
        <v>47.25</v>
      </c>
      <c r="Q18" s="280">
        <f>ROUND(R$4*P18,2)</f>
        <v>0</v>
      </c>
      <c r="R18" s="283">
        <f>R11</f>
        <v>-0.5</v>
      </c>
      <c r="S18" s="280">
        <f>SUM(P18:R18)</f>
        <v>46.75</v>
      </c>
      <c r="T18" s="374" cm="1">
        <f t="array" ref="T18">SUM(Q18:R18/P18)</f>
        <v>-1.0582010582010581E-2</v>
      </c>
    </row>
    <row r="19" spans="2:20" x14ac:dyDescent="0.2">
      <c r="B19" s="71"/>
      <c r="C19" s="373" t="s">
        <v>45</v>
      </c>
      <c r="D19" s="367">
        <v>5000</v>
      </c>
      <c r="E19" s="132" t="s">
        <v>110</v>
      </c>
      <c r="F19" s="375">
        <f>F13</f>
        <v>7.6299999999999996E-3</v>
      </c>
      <c r="G19" s="30" t="s">
        <v>152</v>
      </c>
      <c r="I19" s="373" t="s">
        <v>45</v>
      </c>
      <c r="J19" s="367">
        <v>15000</v>
      </c>
      <c r="K19" s="132" t="s">
        <v>110</v>
      </c>
      <c r="L19" s="376">
        <f>L13</f>
        <v>7.3299999999999997E-3</v>
      </c>
      <c r="M19" s="30" t="s">
        <v>152</v>
      </c>
      <c r="N19" s="150"/>
      <c r="P19" s="377"/>
      <c r="Q19" s="378"/>
      <c r="S19" s="283"/>
    </row>
    <row r="20" spans="2:20" x14ac:dyDescent="0.2">
      <c r="B20" s="71"/>
      <c r="C20" s="373" t="s">
        <v>45</v>
      </c>
      <c r="D20" s="367">
        <v>15000</v>
      </c>
      <c r="E20" s="132" t="s">
        <v>110</v>
      </c>
      <c r="F20" s="375">
        <f t="shared" ref="F20:F21" si="5">F14</f>
        <v>6.9800000000000001E-3</v>
      </c>
      <c r="G20" s="30" t="s">
        <v>152</v>
      </c>
      <c r="I20" s="373" t="s">
        <v>45</v>
      </c>
      <c r="J20" s="367">
        <v>30000</v>
      </c>
      <c r="K20" s="132" t="s">
        <v>110</v>
      </c>
      <c r="L20" s="376">
        <f>L14</f>
        <v>6.6800000000000002E-3</v>
      </c>
      <c r="M20" s="30" t="s">
        <v>152</v>
      </c>
      <c r="N20" s="150"/>
      <c r="S20" s="283"/>
    </row>
    <row r="21" spans="2:20" x14ac:dyDescent="0.2">
      <c r="B21" s="71"/>
      <c r="C21" s="373" t="s">
        <v>58</v>
      </c>
      <c r="D21" s="367">
        <f>SUM(D18:D20)</f>
        <v>25000</v>
      </c>
      <c r="E21" s="132" t="s">
        <v>110</v>
      </c>
      <c r="F21" s="375">
        <f t="shared" si="5"/>
        <v>6.3699999999999998E-3</v>
      </c>
      <c r="G21" s="30" t="s">
        <v>152</v>
      </c>
      <c r="I21" s="373" t="s">
        <v>58</v>
      </c>
      <c r="J21" s="367">
        <f>SUM(J18:J20)</f>
        <v>50000</v>
      </c>
      <c r="K21" s="132" t="s">
        <v>110</v>
      </c>
      <c r="L21" s="376">
        <f>L15</f>
        <v>6.0699999999999999E-3</v>
      </c>
      <c r="M21" s="30" t="s">
        <v>152</v>
      </c>
      <c r="N21" s="150"/>
      <c r="S21" s="283"/>
    </row>
    <row r="22" spans="2:20" x14ac:dyDescent="0.2">
      <c r="B22" s="71"/>
      <c r="D22" s="132"/>
      <c r="E22" s="132"/>
      <c r="F22" s="30"/>
      <c r="J22" s="132"/>
      <c r="K22" s="132"/>
      <c r="L22" s="30"/>
      <c r="N22" s="150"/>
    </row>
    <row r="23" spans="2:20" x14ac:dyDescent="0.2">
      <c r="B23" s="71"/>
      <c r="C23" s="64" t="s">
        <v>289</v>
      </c>
      <c r="D23" s="132"/>
      <c r="E23" s="132"/>
      <c r="F23" s="30"/>
      <c r="I23" s="64"/>
      <c r="J23" s="132"/>
      <c r="K23" s="132"/>
      <c r="L23" s="30"/>
      <c r="N23" s="150"/>
    </row>
    <row r="24" spans="2:20" x14ac:dyDescent="0.2">
      <c r="B24" s="71"/>
      <c r="C24" s="373" t="s">
        <v>44</v>
      </c>
      <c r="D24" s="367">
        <v>10000</v>
      </c>
      <c r="E24" s="132" t="s">
        <v>110</v>
      </c>
      <c r="F24" s="368">
        <f>'CurRates CN 2023-00334'!F18</f>
        <v>84.65</v>
      </c>
      <c r="G24" s="30" t="s">
        <v>154</v>
      </c>
      <c r="I24" s="373" t="s">
        <v>44</v>
      </c>
      <c r="J24" s="367">
        <v>20000</v>
      </c>
      <c r="K24" s="132" t="s">
        <v>110</v>
      </c>
      <c r="L24" s="368">
        <f>S24</f>
        <v>84.15</v>
      </c>
      <c r="M24" s="30" t="s">
        <v>154</v>
      </c>
      <c r="N24" s="150"/>
      <c r="P24" s="280">
        <f>F24</f>
        <v>84.65</v>
      </c>
      <c r="Q24" s="280">
        <f>ROUND(R$4*P24,2)</f>
        <v>0</v>
      </c>
      <c r="R24" s="283">
        <f>R11</f>
        <v>-0.5</v>
      </c>
      <c r="S24" s="280">
        <f>SUM(P24:R24)</f>
        <v>84.15</v>
      </c>
    </row>
    <row r="25" spans="2:20" x14ac:dyDescent="0.2">
      <c r="B25" s="71"/>
      <c r="C25" s="373" t="s">
        <v>45</v>
      </c>
      <c r="D25" s="367">
        <v>15000</v>
      </c>
      <c r="E25" s="132" t="s">
        <v>110</v>
      </c>
      <c r="F25" s="375">
        <f>F20</f>
        <v>6.9800000000000001E-3</v>
      </c>
      <c r="G25" s="30" t="s">
        <v>152</v>
      </c>
      <c r="I25" s="373" t="s">
        <v>45</v>
      </c>
      <c r="J25" s="367">
        <v>30000</v>
      </c>
      <c r="K25" s="132" t="s">
        <v>110</v>
      </c>
      <c r="L25" s="376">
        <f>L20</f>
        <v>6.6800000000000002E-3</v>
      </c>
      <c r="M25" s="30" t="s">
        <v>152</v>
      </c>
      <c r="N25" s="150"/>
    </row>
    <row r="26" spans="2:20" x14ac:dyDescent="0.2">
      <c r="B26" s="71"/>
      <c r="C26" s="373" t="s">
        <v>58</v>
      </c>
      <c r="D26" s="367">
        <f>SUM(D24:D25)</f>
        <v>25000</v>
      </c>
      <c r="E26" s="132" t="s">
        <v>110</v>
      </c>
      <c r="F26" s="375">
        <f>F21</f>
        <v>6.3699999999999998E-3</v>
      </c>
      <c r="G26" s="30" t="s">
        <v>152</v>
      </c>
      <c r="I26" s="373" t="s">
        <v>58</v>
      </c>
      <c r="J26" s="367">
        <f>SUM(J24:J25)</f>
        <v>50000</v>
      </c>
      <c r="K26" s="132" t="s">
        <v>110</v>
      </c>
      <c r="L26" s="376">
        <f>L21</f>
        <v>6.0699999999999999E-3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3" t="s">
        <v>44</v>
      </c>
      <c r="D29" s="367">
        <v>25000</v>
      </c>
      <c r="E29" s="132" t="s">
        <v>110</v>
      </c>
      <c r="F29" s="368">
        <f>'CurRates CN 2023-00334'!F23</f>
        <v>187.1</v>
      </c>
      <c r="G29" s="30" t="s">
        <v>154</v>
      </c>
      <c r="I29" s="373" t="s">
        <v>44</v>
      </c>
      <c r="J29" s="367">
        <v>20000</v>
      </c>
      <c r="K29" s="132" t="s">
        <v>110</v>
      </c>
      <c r="L29" s="368">
        <f>S29</f>
        <v>187.1</v>
      </c>
      <c r="M29" s="30" t="s">
        <v>154</v>
      </c>
      <c r="N29" s="150"/>
      <c r="P29" s="280">
        <f>F29</f>
        <v>187.1</v>
      </c>
      <c r="Q29" s="280">
        <f>ROUND(R$4*P29,2)</f>
        <v>0</v>
      </c>
      <c r="R29" s="283">
        <f>R16</f>
        <v>0</v>
      </c>
      <c r="S29" s="280">
        <f>SUM(P29:R29)</f>
        <v>187.1</v>
      </c>
    </row>
    <row r="30" spans="2:20" x14ac:dyDescent="0.2">
      <c r="B30" s="71"/>
      <c r="C30" s="373" t="s">
        <v>58</v>
      </c>
      <c r="D30" s="367">
        <f>SUM(D29:D29)</f>
        <v>25000</v>
      </c>
      <c r="E30" s="132" t="s">
        <v>110</v>
      </c>
      <c r="F30" s="375">
        <f>F26</f>
        <v>6.3699999999999998E-3</v>
      </c>
      <c r="G30" s="30" t="s">
        <v>152</v>
      </c>
      <c r="I30" s="373" t="s">
        <v>58</v>
      </c>
      <c r="J30" s="367">
        <f>SUM(J29:J29)</f>
        <v>20000</v>
      </c>
      <c r="K30" s="132" t="s">
        <v>110</v>
      </c>
      <c r="L30" s="376">
        <f>L26</f>
        <v>6.0699999999999999E-3</v>
      </c>
      <c r="M30" s="30" t="s">
        <v>152</v>
      </c>
      <c r="N30" s="150"/>
    </row>
    <row r="31" spans="2:20" x14ac:dyDescent="0.2">
      <c r="B31" s="71"/>
      <c r="D31" s="132"/>
      <c r="E31" s="132"/>
      <c r="F31" s="30"/>
      <c r="J31" s="132"/>
      <c r="K31" s="132"/>
      <c r="L31" s="30"/>
      <c r="N31" s="150"/>
    </row>
    <row r="32" spans="2:20" x14ac:dyDescent="0.2">
      <c r="B32" s="72"/>
      <c r="C32" s="289"/>
      <c r="D32" s="289"/>
      <c r="E32" s="289"/>
      <c r="F32" s="365"/>
      <c r="G32" s="289"/>
      <c r="H32" s="289"/>
      <c r="I32" s="289"/>
      <c r="J32" s="289"/>
      <c r="K32" s="289"/>
      <c r="L32" s="365"/>
      <c r="M32" s="289"/>
      <c r="N32" s="294"/>
    </row>
  </sheetData>
  <mergeCells count="5">
    <mergeCell ref="C3:M3"/>
    <mergeCell ref="C4:M4"/>
    <mergeCell ref="C5:M5"/>
    <mergeCell ref="C8:G8"/>
    <mergeCell ref="I8:M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67D3-DF72-44FE-AD45-4BA1B2D31600}">
  <dimension ref="B2:U32"/>
  <sheetViews>
    <sheetView showGridLines="0" workbookViewId="0">
      <selection activeCell="B2" sqref="B2:N32"/>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0" customWidth="1"/>
    <col min="7" max="7" width="12.77734375" style="30" customWidth="1"/>
    <col min="8" max="9" width="4.77734375" style="30" customWidth="1"/>
    <col min="10" max="11" width="12.77734375" style="30" customWidth="1"/>
    <col min="12" max="12" width="12.77734375" style="270"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7"/>
      <c r="D2" s="277"/>
      <c r="E2" s="277"/>
      <c r="F2" s="363"/>
      <c r="G2" s="277"/>
      <c r="H2" s="277"/>
      <c r="I2" s="277"/>
      <c r="J2" s="277"/>
      <c r="K2" s="277"/>
      <c r="L2" s="363"/>
      <c r="M2" s="277"/>
      <c r="N2" s="278"/>
    </row>
    <row r="3" spans="2:21" ht="15.75" x14ac:dyDescent="0.25">
      <c r="B3" s="71"/>
      <c r="C3" s="444"/>
      <c r="D3" s="444"/>
      <c r="E3" s="444"/>
      <c r="F3" s="444"/>
      <c r="G3" s="444"/>
      <c r="H3" s="444"/>
      <c r="I3" s="444"/>
      <c r="J3" s="444"/>
      <c r="K3" s="444"/>
      <c r="L3" s="444"/>
      <c r="M3" s="444"/>
      <c r="N3" s="150"/>
    </row>
    <row r="4" spans="2:21" ht="15.75" x14ac:dyDescent="0.25">
      <c r="B4" s="71"/>
      <c r="C4" s="444" t="s">
        <v>46</v>
      </c>
      <c r="D4" s="444"/>
      <c r="E4" s="444"/>
      <c r="F4" s="444"/>
      <c r="G4" s="444"/>
      <c r="H4" s="444"/>
      <c r="I4" s="444"/>
      <c r="J4" s="444"/>
      <c r="K4" s="444"/>
      <c r="L4" s="444"/>
      <c r="M4" s="444"/>
      <c r="N4" s="150"/>
      <c r="P4" s="30" t="s">
        <v>135</v>
      </c>
      <c r="R4" s="364">
        <f>'SAO - Op Ratio'!I60</f>
        <v>0</v>
      </c>
      <c r="S4" s="30" t="s">
        <v>153</v>
      </c>
    </row>
    <row r="5" spans="2:21" ht="15.75" x14ac:dyDescent="0.2">
      <c r="B5" s="71"/>
      <c r="C5" s="422" t="str">
        <f>'SAO - DSC'!F1</f>
        <v>Western Rockcastle Association</v>
      </c>
      <c r="D5" s="422"/>
      <c r="E5" s="422"/>
      <c r="F5" s="422"/>
      <c r="G5" s="422"/>
      <c r="H5" s="422"/>
      <c r="I5" s="422"/>
      <c r="J5" s="422"/>
      <c r="K5" s="422"/>
      <c r="L5" s="422"/>
      <c r="M5" s="422"/>
      <c r="N5" s="100"/>
      <c r="O5" s="96"/>
      <c r="P5" s="96"/>
      <c r="Q5" s="96"/>
      <c r="R5" s="96"/>
    </row>
    <row r="6" spans="2:21" x14ac:dyDescent="0.2">
      <c r="B6" s="72"/>
      <c r="C6" s="289"/>
      <c r="D6" s="289"/>
      <c r="E6" s="289"/>
      <c r="F6" s="365"/>
      <c r="G6" s="289"/>
      <c r="H6" s="289"/>
      <c r="I6" s="289"/>
      <c r="J6" s="289"/>
      <c r="K6" s="289"/>
      <c r="L6" s="365"/>
      <c r="M6" s="289"/>
      <c r="N6" s="294"/>
    </row>
    <row r="7" spans="2:21" x14ac:dyDescent="0.2">
      <c r="B7" s="71"/>
      <c r="N7" s="150"/>
    </row>
    <row r="8" spans="2:21" x14ac:dyDescent="0.2">
      <c r="B8" s="71"/>
      <c r="C8" s="445" t="s">
        <v>202</v>
      </c>
      <c r="D8" s="445"/>
      <c r="E8" s="445"/>
      <c r="F8" s="445"/>
      <c r="G8" s="445"/>
      <c r="I8" s="445" t="s">
        <v>203</v>
      </c>
      <c r="J8" s="445"/>
      <c r="K8" s="445"/>
      <c r="L8" s="445"/>
      <c r="M8" s="445"/>
      <c r="N8" s="150"/>
    </row>
    <row r="9" spans="2:21" x14ac:dyDescent="0.2">
      <c r="B9" s="71"/>
      <c r="N9" s="150"/>
    </row>
    <row r="10" spans="2:21" x14ac:dyDescent="0.2">
      <c r="B10" s="71"/>
      <c r="C10" s="366" t="s">
        <v>288</v>
      </c>
      <c r="D10" s="367"/>
      <c r="E10" s="132"/>
      <c r="F10" s="64"/>
      <c r="J10" s="367"/>
      <c r="K10" s="132"/>
      <c r="L10" s="368"/>
      <c r="N10" s="369"/>
      <c r="O10" s="284"/>
      <c r="P10" s="370"/>
      <c r="Q10" s="370"/>
      <c r="S10" s="371"/>
      <c r="T10" s="371"/>
      <c r="U10" s="372"/>
    </row>
    <row r="11" spans="2:21" x14ac:dyDescent="0.2">
      <c r="B11" s="71"/>
      <c r="C11" s="373" t="s">
        <v>44</v>
      </c>
      <c r="D11" s="132">
        <v>2000</v>
      </c>
      <c r="E11" s="132" t="s">
        <v>110</v>
      </c>
      <c r="F11" s="368">
        <f>'CurRates CN 2023-00334'!F5</f>
        <v>28.94</v>
      </c>
      <c r="G11" s="30" t="s">
        <v>154</v>
      </c>
      <c r="I11" s="373" t="s">
        <v>44</v>
      </c>
      <c r="J11" s="132">
        <v>2000</v>
      </c>
      <c r="K11" s="132" t="s">
        <v>110</v>
      </c>
      <c r="L11" s="368">
        <f>S11</f>
        <v>28.44</v>
      </c>
      <c r="M11" s="30" t="s">
        <v>154</v>
      </c>
      <c r="N11" s="150"/>
      <c r="P11" s="280">
        <f>F11</f>
        <v>28.94</v>
      </c>
      <c r="Q11" s="280">
        <f>ROUND(R$4*P11,2)</f>
        <v>0</v>
      </c>
      <c r="R11" s="283">
        <v>-0.5</v>
      </c>
      <c r="S11" s="280">
        <f>SUM(P11:R11)</f>
        <v>28.44</v>
      </c>
      <c r="T11" s="374" cm="1">
        <f t="array" ref="T11">SUM(Q11:R11/P11)</f>
        <v>-1.7277125086385625E-2</v>
      </c>
    </row>
    <row r="12" spans="2:21" x14ac:dyDescent="0.2">
      <c r="B12" s="71"/>
      <c r="C12" s="373" t="s">
        <v>45</v>
      </c>
      <c r="D12" s="132">
        <v>3000</v>
      </c>
      <c r="E12" s="132" t="s">
        <v>110</v>
      </c>
      <c r="F12" s="376">
        <f>'CurRates CN 2023-00334'!F6</f>
        <v>8.2699999999999996E-3</v>
      </c>
      <c r="G12" s="30" t="s">
        <v>152</v>
      </c>
      <c r="I12" s="373" t="s">
        <v>45</v>
      </c>
      <c r="J12" s="132">
        <v>3000</v>
      </c>
      <c r="K12" s="132" t="s">
        <v>110</v>
      </c>
      <c r="L12" s="376">
        <f>S12</f>
        <v>7.9699999999999997E-3</v>
      </c>
      <c r="M12" s="30" t="s">
        <v>152</v>
      </c>
      <c r="N12" s="150"/>
      <c r="P12" s="283">
        <f>F12</f>
        <v>8.2699999999999996E-3</v>
      </c>
      <c r="Q12" s="283">
        <f>ROUND(R$4*P12,4)</f>
        <v>0</v>
      </c>
      <c r="R12" s="283">
        <v>-2.9999999999999997E-4</v>
      </c>
      <c r="S12" s="283">
        <f>SUM(P12:R12)</f>
        <v>7.9699999999999997E-3</v>
      </c>
      <c r="T12" s="374" cm="1">
        <f t="array" ref="T12">SUM(Q12:R12/P12)</f>
        <v>-3.6275695284159609E-2</v>
      </c>
    </row>
    <row r="13" spans="2:21" x14ac:dyDescent="0.2">
      <c r="B13" s="71"/>
      <c r="C13" s="373" t="s">
        <v>45</v>
      </c>
      <c r="D13" s="132">
        <v>5000</v>
      </c>
      <c r="E13" s="132" t="s">
        <v>110</v>
      </c>
      <c r="F13" s="376">
        <f>'CurRates CN 2023-00334'!F7</f>
        <v>7.6299999999999996E-3</v>
      </c>
      <c r="G13" s="30" t="s">
        <v>152</v>
      </c>
      <c r="I13" s="373" t="s">
        <v>45</v>
      </c>
      <c r="J13" s="132">
        <v>15000</v>
      </c>
      <c r="K13" s="132" t="s">
        <v>110</v>
      </c>
      <c r="L13" s="376">
        <f t="shared" ref="L13:L15" si="0">S13</f>
        <v>7.3299999999999997E-3</v>
      </c>
      <c r="M13" s="30" t="s">
        <v>152</v>
      </c>
      <c r="N13" s="150"/>
      <c r="P13" s="283">
        <f t="shared" ref="P13:P15" si="1">F13</f>
        <v>7.6299999999999996E-3</v>
      </c>
      <c r="Q13" s="283">
        <f t="shared" ref="Q13:Q15" si="2">ROUND(R$4*P13,4)</f>
        <v>0</v>
      </c>
      <c r="R13" s="283">
        <v>-2.9999999999999997E-4</v>
      </c>
      <c r="S13" s="283">
        <f t="shared" ref="S13:S14" si="3">SUM(P13:R13)</f>
        <v>7.3299999999999997E-3</v>
      </c>
      <c r="T13" s="374" cm="1">
        <f t="array" ref="T13">SUM(Q13:R13/P13)</f>
        <v>-3.9318479685452164E-2</v>
      </c>
    </row>
    <row r="14" spans="2:21" x14ac:dyDescent="0.2">
      <c r="B14" s="71"/>
      <c r="C14" s="373" t="s">
        <v>45</v>
      </c>
      <c r="D14" s="132">
        <v>15000</v>
      </c>
      <c r="E14" s="132" t="s">
        <v>110</v>
      </c>
      <c r="F14" s="376">
        <f>'CurRates CN 2023-00334'!F8</f>
        <v>6.9800000000000001E-3</v>
      </c>
      <c r="G14" s="30" t="s">
        <v>152</v>
      </c>
      <c r="I14" s="373" t="s">
        <v>45</v>
      </c>
      <c r="J14" s="132">
        <v>30000</v>
      </c>
      <c r="K14" s="132" t="s">
        <v>110</v>
      </c>
      <c r="L14" s="376">
        <f t="shared" si="0"/>
        <v>6.6800000000000002E-3</v>
      </c>
      <c r="M14" s="30" t="s">
        <v>152</v>
      </c>
      <c r="N14" s="150"/>
      <c r="P14" s="283">
        <f t="shared" si="1"/>
        <v>6.9800000000000001E-3</v>
      </c>
      <c r="Q14" s="283">
        <f t="shared" si="2"/>
        <v>0</v>
      </c>
      <c r="R14" s="283">
        <v>-2.9999999999999997E-4</v>
      </c>
      <c r="S14" s="283">
        <f t="shared" si="3"/>
        <v>6.6800000000000002E-3</v>
      </c>
      <c r="T14" s="374" cm="1">
        <f t="array" ref="T14">SUM(Q14:R14/P14)</f>
        <v>-4.2979942693409739E-2</v>
      </c>
    </row>
    <row r="15" spans="2:21" x14ac:dyDescent="0.2">
      <c r="B15" s="71"/>
      <c r="C15" s="373" t="s">
        <v>58</v>
      </c>
      <c r="D15" s="132">
        <f>SUM(D11:D14)</f>
        <v>25000</v>
      </c>
      <c r="E15" s="132" t="s">
        <v>110</v>
      </c>
      <c r="F15" s="376">
        <f>'CurRates CN 2023-00334'!F9</f>
        <v>6.3699999999999998E-3</v>
      </c>
      <c r="G15" s="30" t="s">
        <v>152</v>
      </c>
      <c r="I15" s="373" t="s">
        <v>58</v>
      </c>
      <c r="J15" s="132">
        <v>100000</v>
      </c>
      <c r="K15" s="132" t="s">
        <v>110</v>
      </c>
      <c r="L15" s="376">
        <f t="shared" si="0"/>
        <v>6.0699999999999999E-3</v>
      </c>
      <c r="M15" s="30" t="s">
        <v>152</v>
      </c>
      <c r="N15" s="150"/>
      <c r="P15" s="283">
        <f t="shared" si="1"/>
        <v>6.3699999999999998E-3</v>
      </c>
      <c r="Q15" s="283">
        <f t="shared" si="2"/>
        <v>0</v>
      </c>
      <c r="R15" s="283">
        <v>-2.9999999999999997E-4</v>
      </c>
      <c r="S15" s="283">
        <f t="shared" ref="S15" si="4">SUM(P15:R15)</f>
        <v>6.0699999999999999E-3</v>
      </c>
      <c r="T15" s="374" cm="1">
        <f t="array" ref="T15">SUM(Q15:R15/P15)</f>
        <v>-4.7095761381475663E-2</v>
      </c>
    </row>
    <row r="16" spans="2:21" x14ac:dyDescent="0.2">
      <c r="B16" s="71"/>
      <c r="D16" s="132"/>
      <c r="E16" s="132"/>
      <c r="F16" s="375"/>
      <c r="J16" s="132"/>
      <c r="K16" s="132"/>
      <c r="L16" s="30"/>
      <c r="N16" s="150"/>
    </row>
    <row r="17" spans="2:20" x14ac:dyDescent="0.2">
      <c r="B17" s="71"/>
      <c r="C17" s="64" t="s">
        <v>192</v>
      </c>
      <c r="D17" s="132"/>
      <c r="E17" s="132"/>
      <c r="F17" s="64"/>
      <c r="J17" s="132"/>
      <c r="K17" s="132"/>
      <c r="L17" s="30"/>
      <c r="N17" s="150"/>
    </row>
    <row r="18" spans="2:20" x14ac:dyDescent="0.2">
      <c r="B18" s="71"/>
      <c r="C18" s="373" t="s">
        <v>44</v>
      </c>
      <c r="D18" s="367">
        <v>5000</v>
      </c>
      <c r="E18" s="132" t="s">
        <v>110</v>
      </c>
      <c r="F18" s="368">
        <f>'CurRates CN 2023-00334'!F12</f>
        <v>47.25</v>
      </c>
      <c r="G18" s="30" t="s">
        <v>154</v>
      </c>
      <c r="I18" s="373" t="s">
        <v>44</v>
      </c>
      <c r="J18" s="367">
        <v>5000</v>
      </c>
      <c r="K18" s="132" t="s">
        <v>110</v>
      </c>
      <c r="L18" s="368">
        <f>S18</f>
        <v>46.75</v>
      </c>
      <c r="M18" s="30" t="s">
        <v>154</v>
      </c>
      <c r="N18" s="150"/>
      <c r="P18" s="280">
        <f>F18</f>
        <v>47.25</v>
      </c>
      <c r="Q18" s="280">
        <f>ROUND(R$4*P18,2)</f>
        <v>0</v>
      </c>
      <c r="R18" s="283">
        <f>R11</f>
        <v>-0.5</v>
      </c>
      <c r="S18" s="280">
        <f>SUM(P18:R18)</f>
        <v>46.75</v>
      </c>
      <c r="T18" s="374" cm="1">
        <f t="array" ref="T18">SUM(Q18:R18/P18)</f>
        <v>-1.0582010582010581E-2</v>
      </c>
    </row>
    <row r="19" spans="2:20" x14ac:dyDescent="0.2">
      <c r="B19" s="71"/>
      <c r="C19" s="373" t="s">
        <v>45</v>
      </c>
      <c r="D19" s="367">
        <v>5000</v>
      </c>
      <c r="E19" s="132" t="s">
        <v>110</v>
      </c>
      <c r="F19" s="375">
        <f>F13</f>
        <v>7.6299999999999996E-3</v>
      </c>
      <c r="G19" s="30" t="s">
        <v>152</v>
      </c>
      <c r="I19" s="373" t="s">
        <v>45</v>
      </c>
      <c r="J19" s="367">
        <v>15000</v>
      </c>
      <c r="K19" s="132" t="s">
        <v>110</v>
      </c>
      <c r="L19" s="376">
        <f>L13</f>
        <v>7.3299999999999997E-3</v>
      </c>
      <c r="M19" s="30" t="s">
        <v>152</v>
      </c>
      <c r="N19" s="150"/>
      <c r="P19" s="377"/>
      <c r="Q19" s="378"/>
      <c r="S19" s="283"/>
    </row>
    <row r="20" spans="2:20" x14ac:dyDescent="0.2">
      <c r="B20" s="71"/>
      <c r="C20" s="373" t="s">
        <v>45</v>
      </c>
      <c r="D20" s="367">
        <v>15000</v>
      </c>
      <c r="E20" s="132" t="s">
        <v>110</v>
      </c>
      <c r="F20" s="375">
        <f t="shared" ref="F20:F21" si="5">F14</f>
        <v>6.9800000000000001E-3</v>
      </c>
      <c r="G20" s="30" t="s">
        <v>152</v>
      </c>
      <c r="I20" s="373" t="s">
        <v>45</v>
      </c>
      <c r="J20" s="367">
        <v>30000</v>
      </c>
      <c r="K20" s="132" t="s">
        <v>110</v>
      </c>
      <c r="L20" s="376">
        <f>L14</f>
        <v>6.6800000000000002E-3</v>
      </c>
      <c r="M20" s="30" t="s">
        <v>152</v>
      </c>
      <c r="N20" s="150"/>
      <c r="S20" s="283"/>
    </row>
    <row r="21" spans="2:20" x14ac:dyDescent="0.2">
      <c r="B21" s="71"/>
      <c r="C21" s="373" t="s">
        <v>58</v>
      </c>
      <c r="D21" s="367">
        <f>SUM(D18:D20)</f>
        <v>25000</v>
      </c>
      <c r="E21" s="132" t="s">
        <v>110</v>
      </c>
      <c r="F21" s="375">
        <f t="shared" si="5"/>
        <v>6.3699999999999998E-3</v>
      </c>
      <c r="G21" s="30" t="s">
        <v>152</v>
      </c>
      <c r="I21" s="373" t="s">
        <v>58</v>
      </c>
      <c r="J21" s="367">
        <f>SUM(J18:J20)</f>
        <v>50000</v>
      </c>
      <c r="K21" s="132" t="s">
        <v>110</v>
      </c>
      <c r="L21" s="376">
        <f>L15</f>
        <v>6.0699999999999999E-3</v>
      </c>
      <c r="M21" s="30" t="s">
        <v>152</v>
      </c>
      <c r="N21" s="150"/>
      <c r="S21" s="283"/>
    </row>
    <row r="22" spans="2:20" x14ac:dyDescent="0.2">
      <c r="B22" s="71"/>
      <c r="D22" s="132"/>
      <c r="E22" s="132"/>
      <c r="F22" s="30"/>
      <c r="J22" s="132"/>
      <c r="K22" s="132"/>
      <c r="L22" s="30"/>
      <c r="N22" s="150"/>
    </row>
    <row r="23" spans="2:20" x14ac:dyDescent="0.2">
      <c r="B23" s="71"/>
      <c r="C23" s="64" t="s">
        <v>289</v>
      </c>
      <c r="D23" s="132"/>
      <c r="E23" s="132"/>
      <c r="F23" s="30"/>
      <c r="I23" s="64"/>
      <c r="J23" s="132"/>
      <c r="K23" s="132"/>
      <c r="L23" s="30"/>
      <c r="N23" s="150"/>
    </row>
    <row r="24" spans="2:20" x14ac:dyDescent="0.2">
      <c r="B24" s="71"/>
      <c r="C24" s="373" t="s">
        <v>44</v>
      </c>
      <c r="D24" s="367">
        <v>10000</v>
      </c>
      <c r="E24" s="132" t="s">
        <v>110</v>
      </c>
      <c r="F24" s="368">
        <f>'CurRates CN 2023-00334'!F18</f>
        <v>84.65</v>
      </c>
      <c r="G24" s="30" t="s">
        <v>154</v>
      </c>
      <c r="I24" s="373" t="s">
        <v>44</v>
      </c>
      <c r="J24" s="367">
        <v>20000</v>
      </c>
      <c r="K24" s="132" t="s">
        <v>110</v>
      </c>
      <c r="L24" s="368">
        <f>S24</f>
        <v>84.15</v>
      </c>
      <c r="M24" s="30" t="s">
        <v>154</v>
      </c>
      <c r="N24" s="150"/>
      <c r="P24" s="280">
        <f>F24</f>
        <v>84.65</v>
      </c>
      <c r="Q24" s="280">
        <f>ROUND(R$4*P24,2)</f>
        <v>0</v>
      </c>
      <c r="R24" s="283">
        <f>R11</f>
        <v>-0.5</v>
      </c>
      <c r="S24" s="280">
        <f>SUM(P24:R24)</f>
        <v>84.15</v>
      </c>
    </row>
    <row r="25" spans="2:20" x14ac:dyDescent="0.2">
      <c r="B25" s="71"/>
      <c r="C25" s="373" t="s">
        <v>45</v>
      </c>
      <c r="D25" s="367">
        <v>15000</v>
      </c>
      <c r="E25" s="132" t="s">
        <v>110</v>
      </c>
      <c r="F25" s="375">
        <f>F20</f>
        <v>6.9800000000000001E-3</v>
      </c>
      <c r="G25" s="30" t="s">
        <v>152</v>
      </c>
      <c r="I25" s="373" t="s">
        <v>45</v>
      </c>
      <c r="J25" s="367">
        <v>30000</v>
      </c>
      <c r="K25" s="132" t="s">
        <v>110</v>
      </c>
      <c r="L25" s="376">
        <f>L20</f>
        <v>6.6800000000000002E-3</v>
      </c>
      <c r="M25" s="30" t="s">
        <v>152</v>
      </c>
      <c r="N25" s="150"/>
    </row>
    <row r="26" spans="2:20" x14ac:dyDescent="0.2">
      <c r="B26" s="71"/>
      <c r="C26" s="373" t="s">
        <v>58</v>
      </c>
      <c r="D26" s="367">
        <f>SUM(D24:D25)</f>
        <v>25000</v>
      </c>
      <c r="E26" s="132" t="s">
        <v>110</v>
      </c>
      <c r="F26" s="375">
        <f>F21</f>
        <v>6.3699999999999998E-3</v>
      </c>
      <c r="G26" s="30" t="s">
        <v>152</v>
      </c>
      <c r="I26" s="373" t="s">
        <v>58</v>
      </c>
      <c r="J26" s="367">
        <f>SUM(J24:J25)</f>
        <v>50000</v>
      </c>
      <c r="K26" s="132" t="s">
        <v>110</v>
      </c>
      <c r="L26" s="376">
        <f>L21</f>
        <v>6.0699999999999999E-3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3" t="s">
        <v>44</v>
      </c>
      <c r="D29" s="367">
        <v>25000</v>
      </c>
      <c r="E29" s="132" t="s">
        <v>110</v>
      </c>
      <c r="F29" s="368">
        <f>'CurRates CN 2023-00334'!F23</f>
        <v>187.1</v>
      </c>
      <c r="G29" s="30" t="s">
        <v>154</v>
      </c>
      <c r="I29" s="373" t="s">
        <v>44</v>
      </c>
      <c r="J29" s="367">
        <v>20000</v>
      </c>
      <c r="K29" s="132" t="s">
        <v>110</v>
      </c>
      <c r="L29" s="368">
        <f>S29</f>
        <v>187.1</v>
      </c>
      <c r="M29" s="30" t="s">
        <v>154</v>
      </c>
      <c r="N29" s="150"/>
      <c r="P29" s="280">
        <f>F29</f>
        <v>187.1</v>
      </c>
      <c r="Q29" s="280">
        <f>ROUND(R$4*P29,2)</f>
        <v>0</v>
      </c>
      <c r="R29" s="283">
        <f>R16</f>
        <v>0</v>
      </c>
      <c r="S29" s="280">
        <f>SUM(P29:R29)</f>
        <v>187.1</v>
      </c>
    </row>
    <row r="30" spans="2:20" x14ac:dyDescent="0.2">
      <c r="B30" s="71"/>
      <c r="C30" s="373" t="s">
        <v>58</v>
      </c>
      <c r="D30" s="367">
        <f>SUM(D29:D29)</f>
        <v>25000</v>
      </c>
      <c r="E30" s="132" t="s">
        <v>110</v>
      </c>
      <c r="F30" s="375">
        <f>F26</f>
        <v>6.3699999999999998E-3</v>
      </c>
      <c r="G30" s="30" t="s">
        <v>152</v>
      </c>
      <c r="I30" s="373" t="s">
        <v>58</v>
      </c>
      <c r="J30" s="367">
        <f>SUM(J29:J29)</f>
        <v>20000</v>
      </c>
      <c r="K30" s="132" t="s">
        <v>110</v>
      </c>
      <c r="L30" s="376">
        <f>L26</f>
        <v>6.0699999999999999E-3</v>
      </c>
      <c r="M30" s="30" t="s">
        <v>152</v>
      </c>
      <c r="N30" s="150"/>
    </row>
    <row r="31" spans="2:20" x14ac:dyDescent="0.2">
      <c r="B31" s="71"/>
      <c r="D31" s="132"/>
      <c r="E31" s="132"/>
      <c r="F31" s="30"/>
      <c r="J31" s="132"/>
      <c r="K31" s="132"/>
      <c r="L31" s="30"/>
      <c r="N31" s="150"/>
    </row>
    <row r="32" spans="2:20" x14ac:dyDescent="0.2">
      <c r="B32" s="72"/>
      <c r="C32" s="289"/>
      <c r="D32" s="289"/>
      <c r="E32" s="289"/>
      <c r="F32" s="365"/>
      <c r="G32" s="289"/>
      <c r="H32" s="289"/>
      <c r="I32" s="289"/>
      <c r="J32" s="289"/>
      <c r="K32" s="289"/>
      <c r="L32" s="365"/>
      <c r="M32" s="289"/>
      <c r="N32" s="294"/>
    </row>
  </sheetData>
  <mergeCells count="5">
    <mergeCell ref="C3:M3"/>
    <mergeCell ref="C4:M4"/>
    <mergeCell ref="C5:M5"/>
    <mergeCell ref="C8:G8"/>
    <mergeCell ref="I8:M8"/>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U58"/>
  <sheetViews>
    <sheetView showGridLines="0" topLeftCell="E6" zoomScale="202" zoomScaleNormal="202" workbookViewId="0">
      <selection activeCell="E13" sqref="E13:E14"/>
    </sheetView>
  </sheetViews>
  <sheetFormatPr defaultColWidth="14.77734375" defaultRowHeight="15.75" x14ac:dyDescent="0.25"/>
  <cols>
    <col min="1" max="1" width="8.5546875" customWidth="1"/>
    <col min="2" max="3" width="10.77734375" customWidth="1"/>
    <col min="8" max="10" width="14.77734375" style="55"/>
    <col min="14" max="14" width="9.5546875" style="301" customWidth="1"/>
  </cols>
  <sheetData>
    <row r="1" spans="1:19" ht="18.75" x14ac:dyDescent="0.3">
      <c r="A1" s="449" t="s">
        <v>273</v>
      </c>
      <c r="B1" s="450"/>
      <c r="C1" s="450"/>
      <c r="D1" s="450"/>
      <c r="E1" s="450"/>
      <c r="F1" s="450"/>
      <c r="G1" s="450"/>
      <c r="H1" s="450"/>
      <c r="I1" s="450"/>
      <c r="J1" s="450"/>
      <c r="K1" s="450"/>
      <c r="L1" s="450"/>
      <c r="M1" s="185"/>
      <c r="N1" s="296" t="s">
        <v>269</v>
      </c>
      <c r="O1" s="185"/>
      <c r="P1" s="185"/>
      <c r="Q1" s="185"/>
      <c r="R1" s="185"/>
      <c r="S1" s="185"/>
    </row>
    <row r="2" spans="1:19" ht="18.75" x14ac:dyDescent="0.3">
      <c r="A2" s="451" t="str">
        <f>'SAO - DSC'!F1</f>
        <v>Western Rockcastle Association</v>
      </c>
      <c r="B2" s="450"/>
      <c r="C2" s="450"/>
      <c r="D2" s="450"/>
      <c r="E2" s="450"/>
      <c r="F2" s="450"/>
      <c r="G2" s="450"/>
      <c r="H2" s="450"/>
      <c r="I2" s="450"/>
      <c r="J2" s="450"/>
      <c r="K2" s="450"/>
      <c r="L2" s="450"/>
      <c r="M2" s="185"/>
      <c r="N2" s="297" t="s">
        <v>270</v>
      </c>
      <c r="O2" s="184"/>
      <c r="P2" s="184"/>
      <c r="Q2" s="184"/>
      <c r="R2" s="184"/>
      <c r="S2" s="184"/>
    </row>
    <row r="3" spans="1:19" ht="19.5" thickBot="1" x14ac:dyDescent="0.35">
      <c r="A3" s="190"/>
      <c r="B3" s="2"/>
      <c r="C3" s="2"/>
      <c r="D3" s="2"/>
      <c r="E3" s="2"/>
      <c r="F3" s="2"/>
      <c r="G3" s="2"/>
      <c r="H3" s="2"/>
      <c r="I3" s="2"/>
      <c r="J3" s="185"/>
      <c r="K3" s="185"/>
      <c r="L3" s="185"/>
      <c r="M3" s="185"/>
      <c r="N3" s="302" t="s">
        <v>272</v>
      </c>
      <c r="O3" s="2"/>
      <c r="P3" s="2"/>
      <c r="Q3" s="2"/>
      <c r="R3" s="2"/>
      <c r="S3" s="2"/>
    </row>
    <row r="4" spans="1:19" ht="18.75" x14ac:dyDescent="0.3">
      <c r="A4" s="448" t="s">
        <v>57</v>
      </c>
      <c r="B4" s="448"/>
      <c r="C4" s="448"/>
      <c r="D4" s="448"/>
      <c r="E4" s="448"/>
      <c r="F4" s="448"/>
      <c r="G4" s="448"/>
      <c r="H4" s="448"/>
      <c r="I4" s="448"/>
      <c r="J4" s="448"/>
      <c r="K4" s="448"/>
      <c r="L4" s="448"/>
      <c r="M4" s="185"/>
      <c r="N4" s="303"/>
      <c r="O4" s="185"/>
      <c r="P4" s="185"/>
      <c r="Q4" s="185"/>
      <c r="R4" s="185"/>
      <c r="S4" s="185"/>
    </row>
    <row r="5" spans="1:19" ht="18.75" x14ac:dyDescent="0.3">
      <c r="F5" s="446"/>
      <c r="G5" s="446"/>
      <c r="H5" s="446"/>
      <c r="J5" s="185"/>
      <c r="K5" s="185"/>
      <c r="L5" s="185"/>
      <c r="M5" s="185"/>
      <c r="N5" s="298"/>
    </row>
    <row r="6" spans="1:19" ht="18.75" x14ac:dyDescent="0.3">
      <c r="B6" s="76"/>
      <c r="C6" s="447" t="s">
        <v>189</v>
      </c>
      <c r="D6" s="447"/>
      <c r="F6" s="47" t="s">
        <v>190</v>
      </c>
      <c r="G6" s="47" t="s">
        <v>36</v>
      </c>
      <c r="H6" s="49" t="s">
        <v>34</v>
      </c>
      <c r="J6" s="185"/>
      <c r="K6" s="185"/>
      <c r="L6" s="185"/>
      <c r="M6" s="185"/>
      <c r="N6" s="298"/>
    </row>
    <row r="7" spans="1:19" ht="18.75" x14ac:dyDescent="0.3">
      <c r="B7" s="76"/>
      <c r="C7" t="s">
        <v>191</v>
      </c>
      <c r="F7" s="51">
        <f>D29</f>
        <v>52171</v>
      </c>
      <c r="G7" s="51">
        <f>E34</f>
        <v>304303600</v>
      </c>
      <c r="H7" s="191">
        <f>H34</f>
        <v>2989482.64</v>
      </c>
      <c r="J7" s="185"/>
      <c r="K7" s="185"/>
      <c r="L7" s="185"/>
      <c r="M7" s="185"/>
      <c r="N7" s="298"/>
    </row>
    <row r="8" spans="1:19" ht="18.75" x14ac:dyDescent="0.3">
      <c r="B8" s="76"/>
      <c r="C8" t="s">
        <v>192</v>
      </c>
      <c r="F8" s="48">
        <f>D49</f>
        <v>124</v>
      </c>
      <c r="G8" s="48">
        <f>E53</f>
        <v>5749800</v>
      </c>
      <c r="H8" s="192">
        <f>H53</f>
        <v>39541.21</v>
      </c>
      <c r="J8" s="185"/>
      <c r="K8" s="185"/>
      <c r="L8" s="185"/>
      <c r="M8" s="185"/>
      <c r="N8" s="298"/>
    </row>
    <row r="9" spans="1:19" ht="18.75" x14ac:dyDescent="0.3">
      <c r="B9" s="76"/>
      <c r="C9" s="193" t="s">
        <v>194</v>
      </c>
      <c r="D9" s="193"/>
      <c r="F9" s="51">
        <f>SUM(F7:F8)</f>
        <v>52295</v>
      </c>
      <c r="G9" s="51">
        <f>SUM(G7:G8)</f>
        <v>310053400</v>
      </c>
      <c r="H9" s="51">
        <f>SUM(H7:H8)</f>
        <v>3029023.85</v>
      </c>
      <c r="J9" s="185"/>
      <c r="K9" s="185"/>
      <c r="L9" s="185"/>
      <c r="M9" s="185"/>
      <c r="N9" s="298"/>
    </row>
    <row r="10" spans="1:19" ht="18.75" x14ac:dyDescent="0.3">
      <c r="B10" s="76"/>
      <c r="C10" s="193" t="s">
        <v>195</v>
      </c>
      <c r="D10" s="193"/>
      <c r="F10" s="47"/>
      <c r="G10" s="47"/>
      <c r="H10" s="412">
        <v>-851494</v>
      </c>
      <c r="J10" s="185"/>
      <c r="K10" s="185"/>
      <c r="L10" s="185"/>
      <c r="M10" s="185"/>
      <c r="N10" s="298"/>
    </row>
    <row r="11" spans="1:19" ht="18.75" x14ac:dyDescent="0.3">
      <c r="B11" s="76"/>
      <c r="C11" s="193" t="s">
        <v>196</v>
      </c>
      <c r="D11" s="193"/>
      <c r="F11" s="194">
        <f>SUM(F9:F10)</f>
        <v>52295</v>
      </c>
      <c r="G11" s="194">
        <f>SUM(G9:G10)</f>
        <v>310053400</v>
      </c>
      <c r="H11" s="194">
        <f>SUM(H9:H10)</f>
        <v>2177529.85</v>
      </c>
      <c r="J11" s="185"/>
      <c r="K11" s="185"/>
      <c r="L11" s="185"/>
      <c r="M11" s="185"/>
      <c r="N11" s="298"/>
    </row>
    <row r="12" spans="1:19" ht="18.75" x14ac:dyDescent="0.3">
      <c r="B12" s="76"/>
      <c r="C12" s="193" t="s">
        <v>197</v>
      </c>
      <c r="D12" s="193"/>
      <c r="F12" s="195">
        <f>-3750*12</f>
        <v>-45000</v>
      </c>
      <c r="G12" s="195">
        <f>'Monthly Loss Reports'!N7</f>
        <v>-261231500</v>
      </c>
      <c r="H12" s="195">
        <f>-'SAO - DSC'!M13</f>
        <v>-1971227</v>
      </c>
      <c r="J12" s="185"/>
      <c r="K12" s="185"/>
      <c r="L12" s="185"/>
      <c r="M12" s="185"/>
      <c r="N12" s="298"/>
    </row>
    <row r="13" spans="1:19" ht="19.5" thickBot="1" x14ac:dyDescent="0.35">
      <c r="B13" s="76"/>
      <c r="C13" s="196" t="s">
        <v>198</v>
      </c>
      <c r="D13" s="196"/>
      <c r="F13" s="197">
        <f>SUM(F11:F12)</f>
        <v>7295</v>
      </c>
      <c r="G13" s="197">
        <f>SUM(G11:G12)</f>
        <v>48821900</v>
      </c>
      <c r="H13" s="198">
        <f>SUM(H11:H12)</f>
        <v>206302.85000000009</v>
      </c>
      <c r="J13" s="185"/>
      <c r="K13" s="185"/>
      <c r="L13" s="185"/>
      <c r="M13" s="185"/>
      <c r="N13" s="298"/>
    </row>
    <row r="14" spans="1:19" ht="19.5" thickTop="1" x14ac:dyDescent="0.3">
      <c r="B14" s="76"/>
      <c r="F14">
        <f>F11/12</f>
        <v>4357.916666666667</v>
      </c>
      <c r="H14" s="163"/>
      <c r="J14" s="185"/>
      <c r="K14" s="185"/>
      <c r="L14" s="185"/>
      <c r="M14" s="185"/>
      <c r="N14" s="298"/>
    </row>
    <row r="15" spans="1:19" ht="18.75" x14ac:dyDescent="0.3">
      <c r="B15" s="76"/>
      <c r="J15" s="185"/>
      <c r="K15" s="185"/>
      <c r="L15" s="185"/>
      <c r="M15" s="185"/>
      <c r="N15" s="298"/>
    </row>
    <row r="16" spans="1:19" ht="18.75" x14ac:dyDescent="0.3">
      <c r="B16" s="76"/>
      <c r="H16" s="163"/>
      <c r="J16" s="185"/>
      <c r="K16" s="185"/>
      <c r="L16" s="185"/>
      <c r="M16" s="185"/>
      <c r="N16" s="298"/>
    </row>
    <row r="17" spans="1:21" x14ac:dyDescent="0.25">
      <c r="A17" t="s">
        <v>199</v>
      </c>
      <c r="B17" s="76" t="s">
        <v>200</v>
      </c>
      <c r="N17" s="298"/>
      <c r="P17" s="446" t="s">
        <v>109</v>
      </c>
      <c r="Q17" s="446"/>
      <c r="R17" s="446"/>
      <c r="S17" s="446"/>
      <c r="T17" s="446"/>
    </row>
    <row r="18" spans="1:21" x14ac:dyDescent="0.2">
      <c r="B18" s="45"/>
      <c r="C18" s="45"/>
      <c r="D18" s="45"/>
      <c r="E18" s="45"/>
      <c r="F18" s="45" t="s">
        <v>44</v>
      </c>
      <c r="G18" s="45" t="s">
        <v>45</v>
      </c>
      <c r="H18" s="46" t="s">
        <v>45</v>
      </c>
      <c r="I18" s="46"/>
      <c r="J18" s="45" t="s">
        <v>58</v>
      </c>
      <c r="K18" s="45" t="s">
        <v>50</v>
      </c>
      <c r="M18" s="45"/>
      <c r="N18" s="299"/>
      <c r="O18" s="45"/>
      <c r="P18" s="340" t="s">
        <v>381</v>
      </c>
      <c r="Q18" s="341" t="s">
        <v>382</v>
      </c>
      <c r="R18" s="45" t="s">
        <v>383</v>
      </c>
      <c r="S18" s="45">
        <v>1</v>
      </c>
      <c r="T18" s="45" t="s">
        <v>50</v>
      </c>
    </row>
    <row r="19" spans="1:21" x14ac:dyDescent="0.2">
      <c r="B19" s="45"/>
      <c r="C19" s="47" t="s">
        <v>108</v>
      </c>
      <c r="D19" s="47" t="s">
        <v>109</v>
      </c>
      <c r="E19" s="47" t="s">
        <v>110</v>
      </c>
      <c r="F19" s="199">
        <f>C20</f>
        <v>2000</v>
      </c>
      <c r="G19" s="48">
        <f>C21</f>
        <v>3000</v>
      </c>
      <c r="H19" s="49">
        <f>C22</f>
        <v>5000</v>
      </c>
      <c r="I19" s="49">
        <f>C23</f>
        <v>15000</v>
      </c>
      <c r="J19" s="50">
        <f>C24</f>
        <v>25000</v>
      </c>
      <c r="K19" s="47"/>
      <c r="M19" s="45"/>
      <c r="N19" s="299"/>
      <c r="O19" s="45"/>
      <c r="P19" s="45"/>
      <c r="Q19" s="45"/>
      <c r="R19" s="45"/>
      <c r="S19" s="45"/>
    </row>
    <row r="20" spans="1:21" x14ac:dyDescent="0.2">
      <c r="B20" s="45" t="s">
        <v>44</v>
      </c>
      <c r="C20" s="211">
        <v>2000</v>
      </c>
      <c r="D20" s="51">
        <f>R20</f>
        <v>20419</v>
      </c>
      <c r="E20" s="51">
        <f>R30</f>
        <v>18759200</v>
      </c>
      <c r="F20" s="51">
        <f>E20</f>
        <v>18759200</v>
      </c>
      <c r="G20" s="51">
        <v>0</v>
      </c>
      <c r="H20" s="52"/>
      <c r="I20" s="52"/>
      <c r="J20" s="51">
        <v>0</v>
      </c>
      <c r="K20" s="51">
        <f>SUM(F20:J20)</f>
        <v>18759200</v>
      </c>
      <c r="M20" s="51"/>
      <c r="N20" s="299"/>
      <c r="O20" s="51" t="s">
        <v>384</v>
      </c>
      <c r="P20" s="51">
        <v>9127</v>
      </c>
      <c r="Q20" s="51">
        <v>11292</v>
      </c>
      <c r="R20" s="51">
        <f>SUM(P20,Q20)</f>
        <v>20419</v>
      </c>
      <c r="S20" s="51">
        <v>30</v>
      </c>
      <c r="T20" s="51">
        <f>SUM(R20,S20)</f>
        <v>20449</v>
      </c>
    </row>
    <row r="21" spans="1:21" x14ac:dyDescent="0.2">
      <c r="B21" s="45" t="s">
        <v>45</v>
      </c>
      <c r="C21" s="211">
        <v>3000</v>
      </c>
      <c r="D21" s="51">
        <f t="shared" ref="D21:D24" si="0">R21</f>
        <v>21685</v>
      </c>
      <c r="E21" s="51">
        <f t="shared" ref="E21:E24" si="1">R31</f>
        <v>71792200</v>
      </c>
      <c r="F21" s="51">
        <f>F19*D21</f>
        <v>43370000</v>
      </c>
      <c r="G21" s="51">
        <f>E21-F21</f>
        <v>28422200</v>
      </c>
      <c r="H21" s="52"/>
      <c r="I21" s="52"/>
      <c r="J21" s="51">
        <v>0</v>
      </c>
      <c r="K21" s="51">
        <f>SUM(F21:J21)</f>
        <v>71792200</v>
      </c>
      <c r="M21" s="51"/>
      <c r="N21" s="299"/>
      <c r="O21" s="51" t="s">
        <v>385</v>
      </c>
      <c r="P21" s="51">
        <v>10784</v>
      </c>
      <c r="Q21" s="51">
        <v>10901</v>
      </c>
      <c r="R21" s="51">
        <f t="shared" ref="R21:T24" si="2">SUM(P21,Q21)</f>
        <v>21685</v>
      </c>
      <c r="S21" s="51">
        <v>18</v>
      </c>
      <c r="T21" s="51">
        <f t="shared" si="2"/>
        <v>21703</v>
      </c>
      <c r="U21" s="51">
        <f>SUM(H21:T21)</f>
        <v>71857291</v>
      </c>
    </row>
    <row r="22" spans="1:21" x14ac:dyDescent="0.2">
      <c r="B22" s="45" t="s">
        <v>45</v>
      </c>
      <c r="C22" s="211">
        <v>5000</v>
      </c>
      <c r="D22" s="51">
        <f t="shared" si="0"/>
        <v>7846</v>
      </c>
      <c r="E22" s="51">
        <f t="shared" si="1"/>
        <v>52783200</v>
      </c>
      <c r="F22" s="51">
        <f>F19*D22</f>
        <v>15692000</v>
      </c>
      <c r="G22" s="51">
        <f>G19*D22</f>
        <v>23538000</v>
      </c>
      <c r="H22" s="51">
        <f>E22-F22-G22</f>
        <v>13553200</v>
      </c>
      <c r="I22" s="51"/>
      <c r="J22" s="51">
        <v>0</v>
      </c>
      <c r="K22" s="51">
        <f>SUM(F22:J22)</f>
        <v>52783200</v>
      </c>
      <c r="L22">
        <f>C22*D22</f>
        <v>39230000</v>
      </c>
      <c r="M22" s="51"/>
      <c r="N22" s="299"/>
      <c r="O22" s="51" t="s">
        <v>386</v>
      </c>
      <c r="P22" s="51">
        <v>4069</v>
      </c>
      <c r="Q22" s="51">
        <v>3777</v>
      </c>
      <c r="R22" s="51">
        <f t="shared" si="2"/>
        <v>7846</v>
      </c>
      <c r="S22" s="51">
        <v>13</v>
      </c>
      <c r="T22" s="51">
        <f t="shared" si="2"/>
        <v>7859</v>
      </c>
    </row>
    <row r="23" spans="1:21" x14ac:dyDescent="0.2">
      <c r="B23" s="45" t="s">
        <v>45</v>
      </c>
      <c r="C23" s="211">
        <v>15000</v>
      </c>
      <c r="D23" s="51">
        <f t="shared" si="0"/>
        <v>1802</v>
      </c>
      <c r="E23" s="51">
        <f t="shared" si="1"/>
        <v>25309100</v>
      </c>
      <c r="F23" s="51">
        <f>F19*D23</f>
        <v>3604000</v>
      </c>
      <c r="G23" s="51">
        <f>G19*D23</f>
        <v>5406000</v>
      </c>
      <c r="H23" s="51">
        <f>H19*D23</f>
        <v>9010000</v>
      </c>
      <c r="I23" s="51">
        <f>E23-F23-G23-H23</f>
        <v>7289100</v>
      </c>
      <c r="J23" s="51"/>
      <c r="K23" s="51">
        <f>SUM(F23:J23)</f>
        <v>25309100</v>
      </c>
      <c r="L23">
        <f t="shared" ref="L23:L24" si="3">C23*D23</f>
        <v>27030000</v>
      </c>
      <c r="M23" s="51"/>
      <c r="N23" s="299"/>
      <c r="O23" s="51" t="s">
        <v>387</v>
      </c>
      <c r="P23" s="51">
        <v>884</v>
      </c>
      <c r="Q23" s="51">
        <v>918</v>
      </c>
      <c r="R23" s="51">
        <f t="shared" si="2"/>
        <v>1802</v>
      </c>
      <c r="S23" s="51">
        <v>16</v>
      </c>
      <c r="T23" s="51">
        <f t="shared" si="2"/>
        <v>1818</v>
      </c>
    </row>
    <row r="24" spans="1:21" x14ac:dyDescent="0.2">
      <c r="B24" s="45" t="s">
        <v>58</v>
      </c>
      <c r="C24" s="211">
        <f>SUM(C20:C23)</f>
        <v>25000</v>
      </c>
      <c r="D24" s="48">
        <f t="shared" si="0"/>
        <v>419</v>
      </c>
      <c r="E24" s="51">
        <f t="shared" si="1"/>
        <v>135659900</v>
      </c>
      <c r="F24" s="51">
        <f>F19*D24</f>
        <v>838000</v>
      </c>
      <c r="G24" s="51">
        <f>G19*D24</f>
        <v>1257000</v>
      </c>
      <c r="H24" s="51">
        <f>H19*D24</f>
        <v>2095000</v>
      </c>
      <c r="I24" s="51">
        <f>I19*D24</f>
        <v>6285000</v>
      </c>
      <c r="J24" s="51">
        <f>E24-F24-G24-H24-I24</f>
        <v>125184900</v>
      </c>
      <c r="K24" s="51">
        <f>SUM(F24:J24)</f>
        <v>135659900</v>
      </c>
      <c r="L24">
        <f t="shared" si="3"/>
        <v>10475000</v>
      </c>
      <c r="M24" s="51"/>
      <c r="N24" s="299"/>
      <c r="O24" s="51" t="s">
        <v>388</v>
      </c>
      <c r="P24" s="51">
        <v>204</v>
      </c>
      <c r="Q24" s="51">
        <v>215</v>
      </c>
      <c r="R24" s="51">
        <f t="shared" si="2"/>
        <v>419</v>
      </c>
      <c r="S24" s="51">
        <v>47</v>
      </c>
      <c r="T24" s="51">
        <f t="shared" si="2"/>
        <v>466</v>
      </c>
    </row>
    <row r="25" spans="1:21" ht="16.5" thickBot="1" x14ac:dyDescent="0.3">
      <c r="B25" s="45"/>
      <c r="C25" t="s">
        <v>0</v>
      </c>
      <c r="D25" s="342">
        <f t="shared" ref="D25:K25" si="4">SUM(D20:D24)</f>
        <v>52171</v>
      </c>
      <c r="E25" s="53">
        <f t="shared" si="4"/>
        <v>304303600</v>
      </c>
      <c r="F25" s="53">
        <f t="shared" si="4"/>
        <v>82263200</v>
      </c>
      <c r="G25" s="53">
        <f t="shared" si="4"/>
        <v>58623200</v>
      </c>
      <c r="H25" s="54">
        <f t="shared" si="4"/>
        <v>24658200</v>
      </c>
      <c r="I25" s="54">
        <f t="shared" si="4"/>
        <v>13574100</v>
      </c>
      <c r="J25" s="53">
        <f t="shared" si="4"/>
        <v>125184900</v>
      </c>
      <c r="K25" s="53">
        <f t="shared" si="4"/>
        <v>304303600</v>
      </c>
      <c r="M25" s="57"/>
      <c r="N25" s="298"/>
      <c r="O25" s="57"/>
      <c r="P25" s="57">
        <f>SUM(P20:P24)</f>
        <v>25068</v>
      </c>
      <c r="Q25" s="57">
        <f>SUM(Q20:Q24)</f>
        <v>27103</v>
      </c>
      <c r="R25" s="57">
        <f>SUM(R20:R24)</f>
        <v>52171</v>
      </c>
      <c r="S25" s="57">
        <f>SUM(S20:S24)</f>
        <v>124</v>
      </c>
      <c r="T25" s="57">
        <f>SUM(T20:T24)</f>
        <v>52295</v>
      </c>
    </row>
    <row r="26" spans="1:21" ht="16.5" thickTop="1" x14ac:dyDescent="0.25">
      <c r="N26" s="298"/>
    </row>
    <row r="27" spans="1:21" x14ac:dyDescent="0.25">
      <c r="B27" s="446" t="s">
        <v>111</v>
      </c>
      <c r="C27" s="446"/>
      <c r="D27" s="446"/>
      <c r="E27" s="446"/>
      <c r="F27" s="446"/>
      <c r="G27" s="446"/>
      <c r="H27" s="446"/>
      <c r="N27" s="298"/>
      <c r="P27" s="446" t="s">
        <v>389</v>
      </c>
      <c r="Q27" s="446"/>
      <c r="R27" s="446"/>
      <c r="S27" s="446"/>
      <c r="T27" s="446"/>
    </row>
    <row r="28" spans="1:21" x14ac:dyDescent="0.25">
      <c r="C28" s="56"/>
      <c r="D28" s="200" t="s">
        <v>109</v>
      </c>
      <c r="E28" s="200" t="s">
        <v>110</v>
      </c>
      <c r="F28" s="446" t="s">
        <v>112</v>
      </c>
      <c r="G28" s="446"/>
      <c r="H28" s="200" t="s">
        <v>34</v>
      </c>
      <c r="L28" s="57">
        <f>D25</f>
        <v>52171</v>
      </c>
      <c r="N28" s="298"/>
      <c r="P28" s="340" t="s">
        <v>381</v>
      </c>
      <c r="Q28" s="341" t="s">
        <v>382</v>
      </c>
      <c r="R28" s="45" t="s">
        <v>383</v>
      </c>
      <c r="S28" s="45">
        <v>1</v>
      </c>
      <c r="T28" s="45" t="s">
        <v>50</v>
      </c>
    </row>
    <row r="29" spans="1:21" x14ac:dyDescent="0.25">
      <c r="B29" s="45" t="s">
        <v>44</v>
      </c>
      <c r="C29" s="51">
        <f>C20</f>
        <v>2000</v>
      </c>
      <c r="D29" s="57">
        <f>D25</f>
        <v>52171</v>
      </c>
      <c r="E29" s="57">
        <f>F25</f>
        <v>82263200</v>
      </c>
      <c r="F29" s="160">
        <f>'Cur Rates 2023'!F5</f>
        <v>27.94</v>
      </c>
      <c r="G29" t="s">
        <v>154</v>
      </c>
      <c r="H29" s="58">
        <f>F29*D29</f>
        <v>1457657.74</v>
      </c>
      <c r="L29" s="339">
        <f>L28/12</f>
        <v>4347.583333333333</v>
      </c>
      <c r="N29" s="298"/>
      <c r="P29" s="45"/>
      <c r="Q29" s="45"/>
      <c r="R29" s="45"/>
      <c r="S29" s="45"/>
    </row>
    <row r="30" spans="1:21" x14ac:dyDescent="0.25">
      <c r="B30" s="45" t="s">
        <v>45</v>
      </c>
      <c r="C30" s="51">
        <f>C21</f>
        <v>3000</v>
      </c>
      <c r="E30" s="57">
        <f>G25</f>
        <v>58623200</v>
      </c>
      <c r="F30" s="210">
        <f>'Cur Rates 2023'!F6</f>
        <v>8.1200000000000005E-3</v>
      </c>
      <c r="G30" t="s">
        <v>152</v>
      </c>
      <c r="H30" s="202">
        <f>ROUND(E30*F30,2)</f>
        <v>476020.38</v>
      </c>
      <c r="L30">
        <v>4372</v>
      </c>
      <c r="N30" s="298"/>
      <c r="P30" s="51">
        <v>7918300</v>
      </c>
      <c r="Q30" s="51">
        <v>10840900</v>
      </c>
      <c r="R30" s="51">
        <f>SUM(P30,Q30)</f>
        <v>18759200</v>
      </c>
      <c r="S30" s="51">
        <v>28500</v>
      </c>
      <c r="T30" s="51">
        <f>SUM(R30,S30)</f>
        <v>18787700</v>
      </c>
      <c r="U30" s="162">
        <v>9.5399999999999991</v>
      </c>
    </row>
    <row r="31" spans="1:21" x14ac:dyDescent="0.25">
      <c r="B31" s="45" t="s">
        <v>45</v>
      </c>
      <c r="C31" s="51">
        <f>C22</f>
        <v>5000</v>
      </c>
      <c r="E31" s="57">
        <f>H25</f>
        <v>24658200</v>
      </c>
      <c r="F31" s="210">
        <f>'Cur Rates 2023'!F7</f>
        <v>7.4799999999999997E-3</v>
      </c>
      <c r="G31" t="s">
        <v>152</v>
      </c>
      <c r="H31" s="202">
        <f>ROUND(E31*F31,2)</f>
        <v>184443.34</v>
      </c>
      <c r="N31" s="298"/>
      <c r="P31" s="51">
        <v>36008000</v>
      </c>
      <c r="Q31" s="51">
        <v>35784200</v>
      </c>
      <c r="R31" s="51">
        <f t="shared" ref="R31:R34" si="5">SUM(P31,Q31)</f>
        <v>71792200</v>
      </c>
      <c r="S31" s="51">
        <v>58100</v>
      </c>
      <c r="T31" s="51">
        <f t="shared" ref="T31:T34" si="6">SUM(R31,S31)</f>
        <v>71850300</v>
      </c>
      <c r="U31" s="162">
        <v>8.09</v>
      </c>
    </row>
    <row r="32" spans="1:21" x14ac:dyDescent="0.25">
      <c r="B32" s="45" t="s">
        <v>45</v>
      </c>
      <c r="C32" s="51">
        <f>C23</f>
        <v>15000</v>
      </c>
      <c r="E32" s="57">
        <f>I25</f>
        <v>13574100</v>
      </c>
      <c r="F32" s="210">
        <f>'Cur Rates 2023'!F8</f>
        <v>6.8300000000000001E-3</v>
      </c>
      <c r="G32" t="s">
        <v>152</v>
      </c>
      <c r="H32" s="202">
        <f>ROUND(E32*F32,2)</f>
        <v>92711.1</v>
      </c>
      <c r="N32" s="298"/>
      <c r="P32" s="51">
        <v>27304300</v>
      </c>
      <c r="Q32" s="51">
        <v>25478900</v>
      </c>
      <c r="R32" s="51">
        <f t="shared" si="5"/>
        <v>52783200</v>
      </c>
      <c r="S32" s="51">
        <v>105200</v>
      </c>
      <c r="T32" s="51">
        <f t="shared" si="6"/>
        <v>52888400</v>
      </c>
      <c r="U32" s="162">
        <v>7.72</v>
      </c>
    </row>
    <row r="33" spans="1:21" x14ac:dyDescent="0.25">
      <c r="B33" s="45" t="s">
        <v>58</v>
      </c>
      <c r="C33" s="51">
        <f>C24</f>
        <v>25000</v>
      </c>
      <c r="D33" s="56"/>
      <c r="E33" s="59">
        <f>J24</f>
        <v>125184900</v>
      </c>
      <c r="F33" s="210">
        <f>'Cur Rates 2023'!F9</f>
        <v>6.2199999999999998E-3</v>
      </c>
      <c r="G33" t="s">
        <v>152</v>
      </c>
      <c r="H33" s="202">
        <f>ROUND(E33*F33,2)</f>
        <v>778650.08</v>
      </c>
      <c r="N33" s="298"/>
      <c r="P33" s="51">
        <v>12163300</v>
      </c>
      <c r="Q33" s="51">
        <v>13145800</v>
      </c>
      <c r="R33" s="51">
        <f t="shared" si="5"/>
        <v>25309100</v>
      </c>
      <c r="S33" s="51">
        <v>270000</v>
      </c>
      <c r="T33" s="51">
        <f t="shared" si="6"/>
        <v>25579100</v>
      </c>
      <c r="U33" s="162">
        <v>6.77</v>
      </c>
    </row>
    <row r="34" spans="1:21" ht="16.5" thickBot="1" x14ac:dyDescent="0.3">
      <c r="C34" t="s">
        <v>37</v>
      </c>
      <c r="E34" s="53">
        <f>SUM(E29:E33)</f>
        <v>304303600</v>
      </c>
      <c r="H34" s="203">
        <f>SUM(H29:H33)</f>
        <v>2989482.64</v>
      </c>
      <c r="L34" t="s">
        <v>113</v>
      </c>
      <c r="N34" s="300">
        <f>ROUND(E34/D29,0)</f>
        <v>5833</v>
      </c>
      <c r="O34" s="55"/>
      <c r="P34" s="51">
        <v>71322400</v>
      </c>
      <c r="Q34" s="51">
        <v>64337500</v>
      </c>
      <c r="R34" s="51">
        <f t="shared" si="5"/>
        <v>135659900</v>
      </c>
      <c r="S34" s="51">
        <v>5288000</v>
      </c>
      <c r="T34" s="51">
        <f t="shared" si="6"/>
        <v>140947900</v>
      </c>
    </row>
    <row r="35" spans="1:21" ht="16.5" thickTop="1" x14ac:dyDescent="0.25">
      <c r="E35" s="57"/>
      <c r="H35" s="160"/>
      <c r="N35" s="298"/>
      <c r="P35" s="57">
        <f>SUM(P30:P34)</f>
        <v>154716300</v>
      </c>
      <c r="Q35" s="57">
        <f>SUM(Q30:Q34)</f>
        <v>149587300</v>
      </c>
      <c r="R35" s="57">
        <f>SUM(R30:R34)</f>
        <v>304303600</v>
      </c>
      <c r="S35" s="57">
        <f>SUM(S30:S34)</f>
        <v>5749800</v>
      </c>
      <c r="T35" s="57">
        <f>SUM(T30:T34)</f>
        <v>310053400</v>
      </c>
    </row>
    <row r="36" spans="1:21" x14ac:dyDescent="0.25">
      <c r="E36" s="57"/>
      <c r="H36" s="160"/>
      <c r="N36" s="298"/>
    </row>
    <row r="37" spans="1:21" x14ac:dyDescent="0.25">
      <c r="E37" s="57"/>
      <c r="H37" s="160"/>
      <c r="N37" s="298"/>
    </row>
    <row r="38" spans="1:21" x14ac:dyDescent="0.25">
      <c r="A38" t="s">
        <v>199</v>
      </c>
      <c r="B38" s="76" t="s">
        <v>192</v>
      </c>
      <c r="I38"/>
      <c r="J38"/>
      <c r="N38" s="298"/>
    </row>
    <row r="39" spans="1:21" x14ac:dyDescent="0.25">
      <c r="B39" s="45"/>
      <c r="C39" s="45"/>
      <c r="D39" s="45"/>
      <c r="E39" s="45"/>
      <c r="F39" s="45" t="s">
        <v>44</v>
      </c>
      <c r="G39" s="45" t="s">
        <v>45</v>
      </c>
      <c r="H39" s="46" t="s">
        <v>45</v>
      </c>
      <c r="I39" s="45" t="s">
        <v>58</v>
      </c>
      <c r="L39" s="45" t="s">
        <v>50</v>
      </c>
      <c r="M39" s="45"/>
      <c r="N39" s="298"/>
    </row>
    <row r="40" spans="1:21" x14ac:dyDescent="0.25">
      <c r="B40" s="45"/>
      <c r="C40" s="47" t="s">
        <v>108</v>
      </c>
      <c r="D40" s="47" t="s">
        <v>109</v>
      </c>
      <c r="E40" s="47" t="s">
        <v>110</v>
      </c>
      <c r="F40" s="199">
        <f>C41</f>
        <v>5000</v>
      </c>
      <c r="G40" s="48">
        <f>C42</f>
        <v>5000</v>
      </c>
      <c r="H40" s="49">
        <f>C43</f>
        <v>15000</v>
      </c>
      <c r="I40" s="49">
        <f>C44</f>
        <v>25000</v>
      </c>
      <c r="L40" s="47"/>
      <c r="M40" s="45"/>
      <c r="N40" s="298"/>
    </row>
    <row r="41" spans="1:21" x14ac:dyDescent="0.25">
      <c r="B41" s="45" t="s">
        <v>44</v>
      </c>
      <c r="C41" s="51">
        <v>5000</v>
      </c>
      <c r="D41" s="51">
        <f>S20+S21</f>
        <v>48</v>
      </c>
      <c r="E41" s="51">
        <f>S30+S31</f>
        <v>86600</v>
      </c>
      <c r="F41" s="51">
        <f>E41</f>
        <v>86600</v>
      </c>
      <c r="G41" s="51"/>
      <c r="H41" s="52"/>
      <c r="I41" s="52"/>
      <c r="L41" s="51">
        <f>SUM(F41:I41)</f>
        <v>86600</v>
      </c>
      <c r="M41" s="51"/>
      <c r="N41" s="298"/>
    </row>
    <row r="42" spans="1:21" x14ac:dyDescent="0.25">
      <c r="B42" s="45" t="s">
        <v>45</v>
      </c>
      <c r="C42" s="51">
        <v>5000</v>
      </c>
      <c r="D42" s="51">
        <f>S22</f>
        <v>13</v>
      </c>
      <c r="E42" s="51">
        <f>S32</f>
        <v>105200</v>
      </c>
      <c r="F42" s="51">
        <f>$D42*F40</f>
        <v>65000</v>
      </c>
      <c r="G42" s="51">
        <f>E42-F42</f>
        <v>40200</v>
      </c>
      <c r="H42" s="52"/>
      <c r="I42" s="52"/>
      <c r="L42" s="51">
        <f>SUM(F42:I42)</f>
        <v>105200</v>
      </c>
      <c r="M42" s="51"/>
      <c r="N42" s="298"/>
    </row>
    <row r="43" spans="1:21" x14ac:dyDescent="0.25">
      <c r="B43" s="45" t="s">
        <v>45</v>
      </c>
      <c r="C43" s="51">
        <v>15000</v>
      </c>
      <c r="D43" s="51">
        <f t="shared" ref="D43:D44" si="7">S23</f>
        <v>16</v>
      </c>
      <c r="E43" s="51">
        <f t="shared" ref="E43:E44" si="8">S33</f>
        <v>270000</v>
      </c>
      <c r="F43" s="51">
        <f>$D43*F40</f>
        <v>80000</v>
      </c>
      <c r="G43" s="51">
        <f>$D43*G40</f>
        <v>80000</v>
      </c>
      <c r="H43" s="52">
        <f>E43-F43-G43</f>
        <v>110000</v>
      </c>
      <c r="I43" s="52"/>
      <c r="L43" s="51">
        <f>SUM(F43:I43)</f>
        <v>270000</v>
      </c>
      <c r="M43" s="51"/>
      <c r="N43" s="298"/>
    </row>
    <row r="44" spans="1:21" x14ac:dyDescent="0.25">
      <c r="B44" s="45" t="s">
        <v>58</v>
      </c>
      <c r="C44" s="51">
        <f>SUM(C41:C43)</f>
        <v>25000</v>
      </c>
      <c r="D44" s="51">
        <f t="shared" si="7"/>
        <v>47</v>
      </c>
      <c r="E44" s="51">
        <f t="shared" si="8"/>
        <v>5288000</v>
      </c>
      <c r="F44" s="51">
        <f>$D44*F40</f>
        <v>235000</v>
      </c>
      <c r="G44" s="51">
        <f>$D44*G40</f>
        <v>235000</v>
      </c>
      <c r="H44" s="51">
        <f>$D44*H40</f>
        <v>705000</v>
      </c>
      <c r="I44" s="51">
        <f>E44-F44-G44-H44</f>
        <v>4113000</v>
      </c>
      <c r="L44" s="51">
        <f>SUM(F44:I44)</f>
        <v>5288000</v>
      </c>
      <c r="M44" s="51"/>
      <c r="N44" s="298"/>
    </row>
    <row r="45" spans="1:21" ht="16.5" thickBot="1" x14ac:dyDescent="0.3">
      <c r="B45" s="45"/>
      <c r="C45" t="s">
        <v>0</v>
      </c>
      <c r="D45" s="53">
        <f t="shared" ref="D45:H45" si="9">SUM(D41:D44)</f>
        <v>124</v>
      </c>
      <c r="E45" s="53">
        <f t="shared" si="9"/>
        <v>5749800</v>
      </c>
      <c r="F45" s="53">
        <f t="shared" si="9"/>
        <v>466600</v>
      </c>
      <c r="G45" s="53">
        <f t="shared" si="9"/>
        <v>355200</v>
      </c>
      <c r="H45" s="54">
        <f t="shared" si="9"/>
        <v>815000</v>
      </c>
      <c r="I45" s="54">
        <f>SUM(I41:I44)</f>
        <v>4113000</v>
      </c>
      <c r="L45" s="53">
        <f>SUM(L41:L44)</f>
        <v>5749800</v>
      </c>
      <c r="M45" s="57"/>
      <c r="N45" s="298"/>
    </row>
    <row r="46" spans="1:21" ht="16.5" thickTop="1" x14ac:dyDescent="0.25">
      <c r="N46" s="298"/>
    </row>
    <row r="47" spans="1:21" x14ac:dyDescent="0.25">
      <c r="B47" s="446" t="s">
        <v>111</v>
      </c>
      <c r="C47" s="446"/>
      <c r="D47" s="446"/>
      <c r="E47" s="446"/>
      <c r="F47" s="446"/>
      <c r="G47" s="446"/>
      <c r="H47" s="446"/>
      <c r="N47" s="298"/>
    </row>
    <row r="48" spans="1:21" x14ac:dyDescent="0.25">
      <c r="C48" s="56"/>
      <c r="D48" s="200" t="s">
        <v>109</v>
      </c>
      <c r="E48" s="200" t="s">
        <v>110</v>
      </c>
      <c r="F48" s="446" t="s">
        <v>112</v>
      </c>
      <c r="G48" s="446"/>
      <c r="H48" s="200" t="s">
        <v>34</v>
      </c>
      <c r="N48" s="298"/>
    </row>
    <row r="49" spans="2:14" x14ac:dyDescent="0.25">
      <c r="B49" s="45" t="s">
        <v>44</v>
      </c>
      <c r="C49" s="51">
        <f>C41</f>
        <v>5000</v>
      </c>
      <c r="D49" s="57">
        <f>D45</f>
        <v>124</v>
      </c>
      <c r="E49" s="57">
        <f>F45</f>
        <v>466600</v>
      </c>
      <c r="F49" s="58">
        <f>'Cur Rates 2023'!F12</f>
        <v>46.25</v>
      </c>
      <c r="G49" t="s">
        <v>154</v>
      </c>
      <c r="H49" s="58">
        <f>F49*D49</f>
        <v>5735</v>
      </c>
      <c r="N49" s="298"/>
    </row>
    <row r="50" spans="2:14" x14ac:dyDescent="0.25">
      <c r="B50" s="45" t="s">
        <v>45</v>
      </c>
      <c r="C50" s="51">
        <f t="shared" ref="C50:C51" si="10">C42</f>
        <v>5000</v>
      </c>
      <c r="E50" s="57">
        <f>G45</f>
        <v>355200</v>
      </c>
      <c r="F50" s="62">
        <f>F31</f>
        <v>7.4799999999999997E-3</v>
      </c>
      <c r="G50" t="s">
        <v>152</v>
      </c>
      <c r="H50" s="202">
        <f>ROUND(E50*F50,2)</f>
        <v>2656.9</v>
      </c>
      <c r="N50" s="298"/>
    </row>
    <row r="51" spans="2:14" x14ac:dyDescent="0.25">
      <c r="B51" s="45" t="s">
        <v>45</v>
      </c>
      <c r="C51" s="51">
        <f t="shared" si="10"/>
        <v>15000</v>
      </c>
      <c r="E51" s="57">
        <f>H45</f>
        <v>815000</v>
      </c>
      <c r="F51" s="62">
        <f t="shared" ref="F51:F52" si="11">F32</f>
        <v>6.8300000000000001E-3</v>
      </c>
      <c r="G51" t="s">
        <v>152</v>
      </c>
      <c r="H51" s="202">
        <f>ROUND(E51*F51,2)</f>
        <v>5566.45</v>
      </c>
      <c r="N51" s="298"/>
    </row>
    <row r="52" spans="2:14" x14ac:dyDescent="0.25">
      <c r="B52" s="45" t="s">
        <v>58</v>
      </c>
      <c r="C52" s="51">
        <f>SUM(C49:C51)</f>
        <v>25000</v>
      </c>
      <c r="D52" s="56"/>
      <c r="E52" s="59">
        <f>I45</f>
        <v>4113000</v>
      </c>
      <c r="F52" s="62">
        <f t="shared" si="11"/>
        <v>6.2199999999999998E-3</v>
      </c>
      <c r="G52" t="s">
        <v>152</v>
      </c>
      <c r="H52" s="202">
        <f>ROUND(E52*F52,2)</f>
        <v>25582.86</v>
      </c>
      <c r="N52" s="298"/>
    </row>
    <row r="53" spans="2:14" ht="16.5" thickBot="1" x14ac:dyDescent="0.3">
      <c r="C53" t="s">
        <v>37</v>
      </c>
      <c r="E53" s="53">
        <f>SUM(E49:E52)</f>
        <v>5749800</v>
      </c>
      <c r="H53" s="203">
        <f>SUM(H49:H52)</f>
        <v>39541.21</v>
      </c>
      <c r="N53" s="300">
        <f>ROUND(E53/D49,0)</f>
        <v>46369</v>
      </c>
    </row>
    <row r="54" spans="2:14" ht="16.5" thickTop="1" x14ac:dyDescent="0.25">
      <c r="N54" s="298"/>
    </row>
    <row r="55" spans="2:14" x14ac:dyDescent="0.25">
      <c r="N55" s="225"/>
    </row>
    <row r="56" spans="2:14" x14ac:dyDescent="0.25">
      <c r="N56" s="225"/>
    </row>
    <row r="57" spans="2:14" x14ac:dyDescent="0.25">
      <c r="N57" s="225"/>
    </row>
    <row r="58" spans="2:14" x14ac:dyDescent="0.25">
      <c r="N58" s="225"/>
    </row>
  </sheetData>
  <mergeCells count="11">
    <mergeCell ref="A4:L4"/>
    <mergeCell ref="A1:L1"/>
    <mergeCell ref="A2:L2"/>
    <mergeCell ref="P17:T17"/>
    <mergeCell ref="P27:T27"/>
    <mergeCell ref="B27:H27"/>
    <mergeCell ref="F28:G28"/>
    <mergeCell ref="F5:H5"/>
    <mergeCell ref="C6:D6"/>
    <mergeCell ref="B47:H47"/>
    <mergeCell ref="F48:G48"/>
  </mergeCells>
  <printOptions horizontalCentered="1"/>
  <pageMargins left="0.7" right="0.6" top="1.1499999999999999" bottom="0.85" header="0.3" footer="0.3"/>
  <pageSetup scale="64" fitToHeight="0" orientation="landscape" r:id="rId1"/>
  <headerFooter>
    <oddFooter>Page &amp;P of &amp;N</oddFooter>
  </headerFooter>
  <ignoredErrors>
    <ignoredError sqref="F12:H12" formula="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762E4-E1C3-43DE-A014-C6883876FD22}">
  <dimension ref="A1:U66"/>
  <sheetViews>
    <sheetView topLeftCell="E1" workbookViewId="0">
      <selection activeCell="L42" sqref="L42"/>
    </sheetView>
  </sheetViews>
  <sheetFormatPr defaultColWidth="14.77734375" defaultRowHeight="15.75" x14ac:dyDescent="0.25"/>
  <cols>
    <col min="1" max="1" width="8.5546875" customWidth="1"/>
    <col min="2" max="3" width="10.77734375" customWidth="1"/>
    <col min="8" max="10" width="14.77734375" style="55"/>
    <col min="14" max="14" width="6.21875" style="301" customWidth="1"/>
  </cols>
  <sheetData>
    <row r="1" spans="1:19" ht="18.75" x14ac:dyDescent="0.3">
      <c r="A1" s="449" t="s">
        <v>273</v>
      </c>
      <c r="B1" s="450"/>
      <c r="C1" s="450"/>
      <c r="D1" s="450"/>
      <c r="E1" s="450"/>
      <c r="F1" s="450"/>
      <c r="G1" s="450"/>
      <c r="H1" s="450"/>
      <c r="I1" s="450"/>
      <c r="J1" s="450"/>
      <c r="K1" s="450"/>
      <c r="L1" s="450"/>
      <c r="M1" s="185"/>
      <c r="N1" s="296" t="s">
        <v>269</v>
      </c>
      <c r="O1" s="185"/>
      <c r="P1" s="185"/>
      <c r="Q1" s="185"/>
      <c r="R1" s="185"/>
      <c r="S1" s="185"/>
    </row>
    <row r="2" spans="1:19" ht="18.75" x14ac:dyDescent="0.3">
      <c r="A2" s="451" t="str">
        <f>'SAO - DSC'!F1</f>
        <v>Western Rockcastle Association</v>
      </c>
      <c r="B2" s="450"/>
      <c r="C2" s="450"/>
      <c r="D2" s="450"/>
      <c r="E2" s="450"/>
      <c r="F2" s="450"/>
      <c r="G2" s="450"/>
      <c r="H2" s="450"/>
      <c r="I2" s="450"/>
      <c r="J2" s="450"/>
      <c r="K2" s="450"/>
      <c r="L2" s="450"/>
      <c r="M2" s="185"/>
      <c r="N2" s="297" t="s">
        <v>270</v>
      </c>
      <c r="O2" s="184"/>
      <c r="P2" s="184"/>
      <c r="Q2" s="184"/>
      <c r="R2" s="184"/>
      <c r="S2" s="184"/>
    </row>
    <row r="3" spans="1:19" ht="19.5" thickBot="1" x14ac:dyDescent="0.35">
      <c r="A3" s="190"/>
      <c r="B3" s="2"/>
      <c r="C3" s="2"/>
      <c r="D3" s="2"/>
      <c r="E3" s="2"/>
      <c r="F3" s="2"/>
      <c r="G3" s="2"/>
      <c r="H3" s="2"/>
      <c r="I3" s="2"/>
      <c r="J3" s="185"/>
      <c r="K3" s="185"/>
      <c r="L3" s="185"/>
      <c r="M3" s="185"/>
      <c r="N3" s="302" t="s">
        <v>272</v>
      </c>
      <c r="O3" s="2"/>
      <c r="P3" s="2"/>
      <c r="Q3" s="2"/>
      <c r="R3" s="2"/>
      <c r="S3" s="2"/>
    </row>
    <row r="4" spans="1:19" ht="18.75" x14ac:dyDescent="0.3">
      <c r="A4" s="448" t="s">
        <v>57</v>
      </c>
      <c r="B4" s="448"/>
      <c r="C4" s="448"/>
      <c r="D4" s="448"/>
      <c r="E4" s="448"/>
      <c r="F4" s="448"/>
      <c r="G4" s="448"/>
      <c r="H4" s="448"/>
      <c r="I4" s="448"/>
      <c r="J4" s="448"/>
      <c r="K4" s="448"/>
      <c r="L4" s="448"/>
      <c r="M4" s="185"/>
      <c r="N4" s="303"/>
      <c r="O4" s="185"/>
      <c r="P4" s="185"/>
      <c r="Q4" s="185"/>
      <c r="R4" s="185"/>
      <c r="S4" s="185"/>
    </row>
    <row r="5" spans="1:19" ht="18.75" x14ac:dyDescent="0.3">
      <c r="F5" s="446"/>
      <c r="G5" s="446"/>
      <c r="H5" s="446"/>
      <c r="J5" s="185"/>
      <c r="K5" s="185"/>
      <c r="L5" s="185"/>
      <c r="M5" s="185"/>
      <c r="N5" s="298"/>
    </row>
    <row r="6" spans="1:19" ht="18.75" x14ac:dyDescent="0.3">
      <c r="B6" s="76"/>
      <c r="C6" s="447" t="s">
        <v>189</v>
      </c>
      <c r="D6" s="447"/>
      <c r="F6" s="47" t="s">
        <v>190</v>
      </c>
      <c r="G6" s="47" t="s">
        <v>36</v>
      </c>
      <c r="H6" s="49" t="s">
        <v>34</v>
      </c>
      <c r="J6" s="185"/>
      <c r="K6" s="185"/>
      <c r="L6" s="185"/>
      <c r="M6" s="185"/>
      <c r="N6" s="298"/>
    </row>
    <row r="7" spans="1:19" ht="18.75" x14ac:dyDescent="0.3">
      <c r="B7" s="76"/>
      <c r="C7" t="s">
        <v>191</v>
      </c>
      <c r="F7" s="51">
        <f>D33</f>
        <v>52171</v>
      </c>
      <c r="G7" s="51">
        <f>E38</f>
        <v>304303600</v>
      </c>
      <c r="H7" s="191">
        <f>H38</f>
        <v>3074959.7</v>
      </c>
      <c r="J7" s="185"/>
      <c r="K7" s="185"/>
      <c r="L7" s="185"/>
      <c r="M7" s="185"/>
      <c r="N7" s="298"/>
    </row>
    <row r="8" spans="1:19" ht="18.75" x14ac:dyDescent="0.3">
      <c r="B8" s="76"/>
      <c r="C8" t="s">
        <v>192</v>
      </c>
      <c r="F8" s="48">
        <f>D53</f>
        <v>124</v>
      </c>
      <c r="G8" s="48">
        <f>E57</f>
        <v>5749800</v>
      </c>
      <c r="H8" s="192">
        <f>H57</f>
        <v>40457.69</v>
      </c>
      <c r="J8" s="185"/>
      <c r="K8" s="185"/>
      <c r="L8" s="185"/>
      <c r="M8" s="185"/>
      <c r="N8" s="298"/>
    </row>
    <row r="9" spans="1:19" ht="18.75" x14ac:dyDescent="0.3">
      <c r="B9" s="76"/>
      <c r="C9" s="193" t="s">
        <v>194</v>
      </c>
      <c r="D9" s="193"/>
      <c r="F9" s="51">
        <f>SUM(F7:F8)</f>
        <v>52295</v>
      </c>
      <c r="G9" s="51">
        <f>SUM(G7:G8)</f>
        <v>310053400</v>
      </c>
      <c r="H9" s="51">
        <f>SUM(H7:H8)</f>
        <v>3115417.39</v>
      </c>
      <c r="J9" s="185"/>
      <c r="K9" s="185"/>
      <c r="L9" s="185"/>
      <c r="M9" s="185"/>
      <c r="N9" s="298"/>
    </row>
    <row r="10" spans="1:19" ht="18.75" x14ac:dyDescent="0.3">
      <c r="B10" s="76"/>
      <c r="C10" s="193" t="s">
        <v>195</v>
      </c>
      <c r="D10" s="193"/>
      <c r="F10" s="47"/>
      <c r="G10" s="47"/>
      <c r="H10" s="192">
        <v>-855037.6</v>
      </c>
      <c r="J10" s="185"/>
      <c r="K10" s="185"/>
      <c r="L10" s="185"/>
      <c r="M10" s="185"/>
      <c r="N10" s="298"/>
    </row>
    <row r="11" spans="1:19" ht="18.75" x14ac:dyDescent="0.3">
      <c r="B11" s="76"/>
      <c r="C11" s="193" t="s">
        <v>196</v>
      </c>
      <c r="D11" s="193"/>
      <c r="F11" s="194">
        <f>SUM(F9:F10)</f>
        <v>52295</v>
      </c>
      <c r="G11" s="194">
        <f>SUM(G9:G10)</f>
        <v>310053400</v>
      </c>
      <c r="H11" s="194">
        <f>SUM(H9:H10)</f>
        <v>2260379.79</v>
      </c>
      <c r="J11" s="185"/>
      <c r="K11" s="185"/>
      <c r="L11" s="185"/>
      <c r="M11" s="185"/>
      <c r="N11" s="298"/>
    </row>
    <row r="12" spans="1:19" ht="18.75" x14ac:dyDescent="0.3">
      <c r="B12" s="76"/>
      <c r="C12" s="193" t="s">
        <v>197</v>
      </c>
      <c r="D12" s="193"/>
      <c r="F12" s="195">
        <f>-3750*12</f>
        <v>-45000</v>
      </c>
      <c r="G12" s="195">
        <v>-268790000</v>
      </c>
      <c r="H12" s="195">
        <f>-'BA CY 2023 Rates'!H11</f>
        <v>-2177529.85</v>
      </c>
      <c r="J12" s="185"/>
      <c r="K12" s="185"/>
      <c r="L12" s="185"/>
      <c r="M12" s="185"/>
      <c r="N12" s="298"/>
    </row>
    <row r="13" spans="1:19" ht="19.5" thickBot="1" x14ac:dyDescent="0.35">
      <c r="B13" s="76"/>
      <c r="C13" s="196" t="s">
        <v>198</v>
      </c>
      <c r="D13" s="196"/>
      <c r="F13" s="197">
        <f>SUM(F11:F12)</f>
        <v>7295</v>
      </c>
      <c r="G13" s="197">
        <f>SUM(G11:G12)</f>
        <v>41263400</v>
      </c>
      <c r="H13" s="198">
        <f>SUM(H11:H12)</f>
        <v>82849.939999999944</v>
      </c>
      <c r="J13" s="185"/>
      <c r="K13" s="185"/>
      <c r="L13" s="185"/>
      <c r="M13" s="185"/>
      <c r="N13" s="298"/>
    </row>
    <row r="14" spans="1:19" ht="19.5" thickTop="1" x14ac:dyDescent="0.3">
      <c r="B14" s="76"/>
      <c r="J14" s="185"/>
      <c r="K14" s="185"/>
      <c r="L14" s="185"/>
      <c r="M14" s="185"/>
      <c r="N14" s="298"/>
    </row>
    <row r="15" spans="1:19" ht="18.75" x14ac:dyDescent="0.3">
      <c r="B15" s="76"/>
      <c r="J15" s="185"/>
      <c r="K15" s="185"/>
      <c r="L15" s="185"/>
      <c r="M15" s="185"/>
      <c r="N15" s="298"/>
    </row>
    <row r="16" spans="1:19" ht="18.75" x14ac:dyDescent="0.3">
      <c r="B16" s="76"/>
      <c r="H16" s="163"/>
      <c r="J16" s="185"/>
      <c r="K16" s="185"/>
      <c r="L16" s="185"/>
      <c r="M16" s="185"/>
      <c r="N16" s="298"/>
    </row>
    <row r="17" spans="1:21" x14ac:dyDescent="0.25">
      <c r="B17" s="76"/>
      <c r="C17" s="193"/>
      <c r="H17" s="349"/>
      <c r="N17" s="298"/>
    </row>
    <row r="18" spans="1:21" x14ac:dyDescent="0.25">
      <c r="B18" s="76"/>
      <c r="C18" s="193"/>
      <c r="H18" s="317"/>
      <c r="N18" s="298"/>
    </row>
    <row r="19" spans="1:21" x14ac:dyDescent="0.25">
      <c r="B19" s="76"/>
      <c r="C19" s="193"/>
      <c r="H19" s="319"/>
      <c r="N19" s="298"/>
      <c r="R19" s="339">
        <f>R29/12</f>
        <v>4347.583333333333</v>
      </c>
    </row>
    <row r="20" spans="1:21" x14ac:dyDescent="0.25">
      <c r="B20" s="76"/>
      <c r="F20" s="57"/>
      <c r="H20" s="347"/>
      <c r="N20" s="298"/>
    </row>
    <row r="21" spans="1:21" x14ac:dyDescent="0.25">
      <c r="A21" t="s">
        <v>199</v>
      </c>
      <c r="B21" s="76" t="s">
        <v>200</v>
      </c>
      <c r="N21" s="298"/>
      <c r="P21" s="446" t="s">
        <v>109</v>
      </c>
      <c r="Q21" s="446"/>
      <c r="R21" s="446"/>
      <c r="S21" s="446"/>
      <c r="T21" s="446"/>
    </row>
    <row r="22" spans="1:21" x14ac:dyDescent="0.2">
      <c r="B22" s="45"/>
      <c r="C22" s="45"/>
      <c r="D22" s="45"/>
      <c r="E22" s="45"/>
      <c r="F22" s="45" t="s">
        <v>44</v>
      </c>
      <c r="G22" s="45" t="s">
        <v>45</v>
      </c>
      <c r="H22" s="46" t="s">
        <v>45</v>
      </c>
      <c r="I22" s="46"/>
      <c r="J22" s="45" t="s">
        <v>58</v>
      </c>
      <c r="K22" s="45" t="s">
        <v>50</v>
      </c>
      <c r="M22" s="45"/>
      <c r="N22" s="299"/>
      <c r="O22" s="45"/>
      <c r="P22" s="340" t="s">
        <v>381</v>
      </c>
      <c r="Q22" s="341" t="s">
        <v>382</v>
      </c>
      <c r="R22" s="45" t="s">
        <v>383</v>
      </c>
      <c r="S22" s="45">
        <v>1</v>
      </c>
      <c r="T22" s="45" t="s">
        <v>50</v>
      </c>
    </row>
    <row r="23" spans="1:21" x14ac:dyDescent="0.2">
      <c r="B23" s="45"/>
      <c r="C23" s="47" t="s">
        <v>108</v>
      </c>
      <c r="D23" s="47" t="s">
        <v>109</v>
      </c>
      <c r="E23" s="47" t="s">
        <v>110</v>
      </c>
      <c r="F23" s="199">
        <f>C24</f>
        <v>2000</v>
      </c>
      <c r="G23" s="48">
        <f>C25</f>
        <v>3000</v>
      </c>
      <c r="H23" s="49">
        <f>C26</f>
        <v>5000</v>
      </c>
      <c r="I23" s="49">
        <f>C27</f>
        <v>15000</v>
      </c>
      <c r="J23" s="50">
        <f>C28</f>
        <v>25000</v>
      </c>
      <c r="K23" s="47"/>
      <c r="M23" s="45"/>
      <c r="N23" s="299"/>
      <c r="O23" s="45"/>
      <c r="P23" s="45"/>
      <c r="Q23" s="45"/>
      <c r="R23" s="45"/>
      <c r="S23" s="45"/>
    </row>
    <row r="24" spans="1:21" x14ac:dyDescent="0.2">
      <c r="B24" s="45" t="s">
        <v>44</v>
      </c>
      <c r="C24" s="211">
        <v>2000</v>
      </c>
      <c r="D24" s="51">
        <f>R24</f>
        <v>20419</v>
      </c>
      <c r="E24" s="51">
        <f>R34</f>
        <v>18759200</v>
      </c>
      <c r="F24" s="51">
        <f>E24</f>
        <v>18759200</v>
      </c>
      <c r="G24" s="51">
        <v>0</v>
      </c>
      <c r="H24" s="52"/>
      <c r="I24" s="52"/>
      <c r="J24" s="51">
        <v>0</v>
      </c>
      <c r="K24" s="51">
        <f>SUM(F24:J24)</f>
        <v>18759200</v>
      </c>
      <c r="M24" s="51"/>
      <c r="N24" s="299"/>
      <c r="O24" s="51" t="s">
        <v>384</v>
      </c>
      <c r="P24" s="51">
        <v>9127</v>
      </c>
      <c r="Q24" s="51">
        <v>11292</v>
      </c>
      <c r="R24" s="51">
        <f>SUM(P24,Q24)</f>
        <v>20419</v>
      </c>
      <c r="S24" s="51">
        <v>30</v>
      </c>
      <c r="T24" s="51">
        <f>SUM(R24,S24)</f>
        <v>20449</v>
      </c>
    </row>
    <row r="25" spans="1:21" x14ac:dyDescent="0.2">
      <c r="B25" s="45" t="s">
        <v>45</v>
      </c>
      <c r="C25" s="211">
        <v>3000</v>
      </c>
      <c r="D25" s="51">
        <f t="shared" ref="D25:D28" si="0">R25</f>
        <v>21685</v>
      </c>
      <c r="E25" s="51">
        <f t="shared" ref="E25:E28" si="1">R35</f>
        <v>71792200</v>
      </c>
      <c r="F25" s="51">
        <f>F23*D25</f>
        <v>43370000</v>
      </c>
      <c r="G25" s="51">
        <f>E25-F25</f>
        <v>28422200</v>
      </c>
      <c r="H25" s="52"/>
      <c r="I25" s="52"/>
      <c r="J25" s="51">
        <v>0</v>
      </c>
      <c r="K25" s="51">
        <f>SUM(F25:J25)</f>
        <v>71792200</v>
      </c>
      <c r="M25" s="51"/>
      <c r="N25" s="299"/>
      <c r="O25" s="51" t="s">
        <v>385</v>
      </c>
      <c r="P25" s="51">
        <v>10784</v>
      </c>
      <c r="Q25" s="51">
        <v>10901</v>
      </c>
      <c r="R25" s="51">
        <f t="shared" ref="R25:T28" si="2">SUM(P25,Q25)</f>
        <v>21685</v>
      </c>
      <c r="S25" s="51">
        <v>18</v>
      </c>
      <c r="T25" s="51">
        <f t="shared" si="2"/>
        <v>21703</v>
      </c>
      <c r="U25" s="51">
        <f>SUM(H25:T25)</f>
        <v>71857291</v>
      </c>
    </row>
    <row r="26" spans="1:21" x14ac:dyDescent="0.2">
      <c r="B26" s="45" t="s">
        <v>45</v>
      </c>
      <c r="C26" s="211">
        <v>5000</v>
      </c>
      <c r="D26" s="51">
        <f t="shared" si="0"/>
        <v>7846</v>
      </c>
      <c r="E26" s="51">
        <f t="shared" si="1"/>
        <v>52783200</v>
      </c>
      <c r="F26" s="51">
        <f>F23*D26</f>
        <v>15692000</v>
      </c>
      <c r="G26" s="51">
        <f>G23*D26</f>
        <v>23538000</v>
      </c>
      <c r="H26" s="51">
        <f>E26-F26-G26</f>
        <v>13553200</v>
      </c>
      <c r="I26" s="51"/>
      <c r="J26" s="51">
        <v>0</v>
      </c>
      <c r="K26" s="51">
        <f>SUM(F26:J26)</f>
        <v>52783200</v>
      </c>
      <c r="M26" s="51"/>
      <c r="N26" s="299"/>
      <c r="O26" s="51" t="s">
        <v>386</v>
      </c>
      <c r="P26" s="51">
        <v>4069</v>
      </c>
      <c r="Q26" s="51">
        <v>3777</v>
      </c>
      <c r="R26" s="51">
        <f t="shared" si="2"/>
        <v>7846</v>
      </c>
      <c r="S26" s="51">
        <v>13</v>
      </c>
      <c r="T26" s="51">
        <f t="shared" si="2"/>
        <v>7859</v>
      </c>
    </row>
    <row r="27" spans="1:21" x14ac:dyDescent="0.2">
      <c r="B27" s="45" t="s">
        <v>45</v>
      </c>
      <c r="C27" s="211">
        <v>15000</v>
      </c>
      <c r="D27" s="51">
        <f t="shared" si="0"/>
        <v>1802</v>
      </c>
      <c r="E27" s="51">
        <f t="shared" si="1"/>
        <v>25309100</v>
      </c>
      <c r="F27" s="51">
        <f>F23*D27</f>
        <v>3604000</v>
      </c>
      <c r="G27" s="51">
        <f>G23*D27</f>
        <v>5406000</v>
      </c>
      <c r="H27" s="51">
        <f>H23*D27</f>
        <v>9010000</v>
      </c>
      <c r="I27" s="51">
        <f>E27-F27-G27-H27</f>
        <v>7289100</v>
      </c>
      <c r="J27" s="51"/>
      <c r="K27" s="51">
        <f>SUM(F27:J27)</f>
        <v>25309100</v>
      </c>
      <c r="M27" s="51"/>
      <c r="N27" s="299"/>
      <c r="O27" s="51" t="s">
        <v>387</v>
      </c>
      <c r="P27" s="51">
        <v>884</v>
      </c>
      <c r="Q27" s="51">
        <v>918</v>
      </c>
      <c r="R27" s="51">
        <f t="shared" si="2"/>
        <v>1802</v>
      </c>
      <c r="S27" s="51">
        <v>16</v>
      </c>
      <c r="T27" s="51">
        <f t="shared" si="2"/>
        <v>1818</v>
      </c>
    </row>
    <row r="28" spans="1:21" x14ac:dyDescent="0.2">
      <c r="B28" s="45" t="s">
        <v>58</v>
      </c>
      <c r="C28" s="211">
        <f>SUM(C24:C27)</f>
        <v>25000</v>
      </c>
      <c r="D28" s="48">
        <f t="shared" si="0"/>
        <v>419</v>
      </c>
      <c r="E28" s="51">
        <f t="shared" si="1"/>
        <v>135659900</v>
      </c>
      <c r="F28" s="51">
        <f>F23*D28</f>
        <v>838000</v>
      </c>
      <c r="G28" s="51">
        <f>G23*D28</f>
        <v>1257000</v>
      </c>
      <c r="H28" s="51">
        <f>H23*D28</f>
        <v>2095000</v>
      </c>
      <c r="I28" s="51">
        <f>I23*D28</f>
        <v>6285000</v>
      </c>
      <c r="J28" s="51">
        <f>E28-F28-G28-H28-I28</f>
        <v>125184900</v>
      </c>
      <c r="K28" s="51">
        <f>SUM(F28:J28)</f>
        <v>135659900</v>
      </c>
      <c r="M28" s="51"/>
      <c r="N28" s="299"/>
      <c r="O28" s="51" t="s">
        <v>388</v>
      </c>
      <c r="P28" s="51">
        <v>204</v>
      </c>
      <c r="Q28" s="51">
        <v>215</v>
      </c>
      <c r="R28" s="51">
        <f t="shared" si="2"/>
        <v>419</v>
      </c>
      <c r="S28" s="51">
        <v>47</v>
      </c>
      <c r="T28" s="51">
        <f t="shared" si="2"/>
        <v>466</v>
      </c>
    </row>
    <row r="29" spans="1:21" ht="16.5" thickBot="1" x14ac:dyDescent="0.3">
      <c r="B29" s="45"/>
      <c r="C29" t="s">
        <v>0</v>
      </c>
      <c r="D29" s="342">
        <f t="shared" ref="D29:K29" si="3">SUM(D24:D28)</f>
        <v>52171</v>
      </c>
      <c r="E29" s="53">
        <f t="shared" si="3"/>
        <v>304303600</v>
      </c>
      <c r="F29" s="53">
        <f t="shared" si="3"/>
        <v>82263200</v>
      </c>
      <c r="G29" s="53">
        <f t="shared" si="3"/>
        <v>58623200</v>
      </c>
      <c r="H29" s="54">
        <f t="shared" si="3"/>
        <v>24658200</v>
      </c>
      <c r="I29" s="350">
        <f t="shared" si="3"/>
        <v>13574100</v>
      </c>
      <c r="J29" s="351">
        <f t="shared" si="3"/>
        <v>125184900</v>
      </c>
      <c r="K29" s="53">
        <f t="shared" si="3"/>
        <v>304303600</v>
      </c>
      <c r="M29" s="57"/>
      <c r="N29" s="298"/>
      <c r="O29" s="57"/>
      <c r="P29" s="57">
        <f>SUM(P24:P28)</f>
        <v>25068</v>
      </c>
      <c r="Q29" s="57">
        <f>SUM(Q24:Q28)</f>
        <v>27103</v>
      </c>
      <c r="R29" s="57">
        <f>SUM(R24:R28)</f>
        <v>52171</v>
      </c>
      <c r="S29" s="57">
        <f>SUM(S24:S28)</f>
        <v>124</v>
      </c>
      <c r="T29" s="57">
        <f>SUM(T24:T28)</f>
        <v>52295</v>
      </c>
    </row>
    <row r="30" spans="1:21" ht="16.5" thickTop="1" x14ac:dyDescent="0.25">
      <c r="I30" s="347"/>
      <c r="J30" s="347"/>
      <c r="N30" s="298"/>
    </row>
    <row r="31" spans="1:21" x14ac:dyDescent="0.25">
      <c r="B31" s="446" t="s">
        <v>111</v>
      </c>
      <c r="C31" s="446"/>
      <c r="D31" s="446"/>
      <c r="E31" s="446"/>
      <c r="F31" s="446"/>
      <c r="G31" s="446"/>
      <c r="H31" s="446"/>
      <c r="I31" s="352"/>
      <c r="J31" s="352"/>
      <c r="N31" s="298"/>
      <c r="P31" s="446" t="s">
        <v>389</v>
      </c>
      <c r="Q31" s="446"/>
      <c r="R31" s="446"/>
      <c r="S31" s="446"/>
      <c r="T31" s="446"/>
    </row>
    <row r="32" spans="1:21" x14ac:dyDescent="0.25">
      <c r="C32" s="56"/>
      <c r="D32" s="200" t="s">
        <v>109</v>
      </c>
      <c r="E32" s="200" t="s">
        <v>110</v>
      </c>
      <c r="F32" s="446" t="s">
        <v>112</v>
      </c>
      <c r="G32" s="446"/>
      <c r="H32" s="200" t="s">
        <v>34</v>
      </c>
      <c r="I32" s="353"/>
      <c r="J32" s="353"/>
      <c r="L32" s="57"/>
      <c r="N32" s="298"/>
      <c r="P32" s="340" t="s">
        <v>381</v>
      </c>
      <c r="Q32" s="341" t="s">
        <v>382</v>
      </c>
      <c r="R32" s="45" t="s">
        <v>383</v>
      </c>
      <c r="S32" s="45">
        <v>1</v>
      </c>
      <c r="T32" s="45" t="s">
        <v>50</v>
      </c>
    </row>
    <row r="33" spans="1:21" x14ac:dyDescent="0.25">
      <c r="B33" s="45" t="s">
        <v>44</v>
      </c>
      <c r="C33" s="51">
        <f>C24</f>
        <v>2000</v>
      </c>
      <c r="D33" s="57">
        <f>D29</f>
        <v>52171</v>
      </c>
      <c r="E33" s="57">
        <f>F29</f>
        <v>82263200</v>
      </c>
      <c r="F33" s="160">
        <f>'CurRates CN 2023-00334'!F5</f>
        <v>28.94</v>
      </c>
      <c r="G33" t="s">
        <v>154</v>
      </c>
      <c r="H33" s="58">
        <f>F33*D33</f>
        <v>1509828.74</v>
      </c>
      <c r="I33" s="160"/>
      <c r="J33" s="162"/>
      <c r="L33" s="339"/>
      <c r="N33" s="298"/>
      <c r="P33" s="45"/>
      <c r="Q33" s="45"/>
      <c r="R33" s="45"/>
      <c r="S33" s="45"/>
    </row>
    <row r="34" spans="1:21" x14ac:dyDescent="0.25">
      <c r="B34" s="45" t="s">
        <v>45</v>
      </c>
      <c r="C34" s="51">
        <f>C25</f>
        <v>3000</v>
      </c>
      <c r="E34" s="57">
        <f>G29</f>
        <v>58623200</v>
      </c>
      <c r="F34" s="210">
        <f>'CurRates CN 2023-00334'!F6</f>
        <v>8.2699999999999996E-3</v>
      </c>
      <c r="G34" t="s">
        <v>152</v>
      </c>
      <c r="H34" s="202">
        <f>ROUND(E34*F34,2)</f>
        <v>484813.86</v>
      </c>
      <c r="I34" s="354"/>
      <c r="J34" s="162"/>
      <c r="N34" s="298"/>
      <c r="P34" s="51">
        <v>7918300</v>
      </c>
      <c r="Q34" s="51">
        <v>10840900</v>
      </c>
      <c r="R34" s="51">
        <f>SUM(P34,Q34)</f>
        <v>18759200</v>
      </c>
      <c r="S34" s="51">
        <v>28500</v>
      </c>
      <c r="T34" s="51">
        <f>SUM(R34,S34)</f>
        <v>18787700</v>
      </c>
      <c r="U34" s="162">
        <v>9.5399999999999991</v>
      </c>
    </row>
    <row r="35" spans="1:21" x14ac:dyDescent="0.25">
      <c r="B35" s="45" t="s">
        <v>45</v>
      </c>
      <c r="C35" s="51">
        <f>C26</f>
        <v>5000</v>
      </c>
      <c r="E35" s="57">
        <f>H29</f>
        <v>24658200</v>
      </c>
      <c r="F35" s="210">
        <f>'CurRates CN 2023-00334'!F7</f>
        <v>7.6299999999999996E-3</v>
      </c>
      <c r="G35" t="s">
        <v>152</v>
      </c>
      <c r="H35" s="202">
        <f>ROUND(E35*F35,2)</f>
        <v>188142.07</v>
      </c>
      <c r="I35" s="354"/>
      <c r="J35" s="162"/>
      <c r="N35" s="298"/>
      <c r="P35" s="51">
        <v>36008000</v>
      </c>
      <c r="Q35" s="51">
        <v>35784200</v>
      </c>
      <c r="R35" s="51">
        <f t="shared" ref="R35:R38" si="4">SUM(P35,Q35)</f>
        <v>71792200</v>
      </c>
      <c r="S35" s="51">
        <v>58100</v>
      </c>
      <c r="T35" s="51">
        <f t="shared" ref="T35:T38" si="5">SUM(R35,S35)</f>
        <v>71850300</v>
      </c>
      <c r="U35" s="162">
        <v>8.09</v>
      </c>
    </row>
    <row r="36" spans="1:21" x14ac:dyDescent="0.25">
      <c r="B36" s="45" t="s">
        <v>45</v>
      </c>
      <c r="C36" s="51">
        <f>C27</f>
        <v>15000</v>
      </c>
      <c r="E36" s="57">
        <f>I29</f>
        <v>13574100</v>
      </c>
      <c r="F36" s="210">
        <f>'CurRates CN 2023-00334'!F8</f>
        <v>6.9800000000000001E-3</v>
      </c>
      <c r="G36" t="s">
        <v>152</v>
      </c>
      <c r="H36" s="202">
        <f>ROUND(E36*F36,2)</f>
        <v>94747.22</v>
      </c>
      <c r="I36" s="354"/>
      <c r="J36" s="162"/>
      <c r="N36" s="298"/>
      <c r="P36" s="51">
        <v>27304300</v>
      </c>
      <c r="Q36" s="51">
        <v>25478900</v>
      </c>
      <c r="R36" s="51">
        <f t="shared" si="4"/>
        <v>52783200</v>
      </c>
      <c r="S36" s="51">
        <v>105200</v>
      </c>
      <c r="T36" s="51">
        <f t="shared" si="5"/>
        <v>52888400</v>
      </c>
      <c r="U36" s="162">
        <v>7.72</v>
      </c>
    </row>
    <row r="37" spans="1:21" x14ac:dyDescent="0.25">
      <c r="B37" s="45" t="s">
        <v>58</v>
      </c>
      <c r="C37" s="51">
        <f>C28</f>
        <v>25000</v>
      </c>
      <c r="D37" s="56"/>
      <c r="E37" s="59">
        <f>J28</f>
        <v>125184900</v>
      </c>
      <c r="F37" s="210">
        <f>'CurRates CN 2023-00334'!F9</f>
        <v>6.3699999999999998E-3</v>
      </c>
      <c r="G37" t="s">
        <v>152</v>
      </c>
      <c r="H37" s="202">
        <f>ROUND(E37*F37,2)</f>
        <v>797427.81</v>
      </c>
      <c r="I37" s="354"/>
      <c r="J37" s="162"/>
      <c r="N37" s="298"/>
      <c r="P37" s="51">
        <v>12163300</v>
      </c>
      <c r="Q37" s="51">
        <v>13145800</v>
      </c>
      <c r="R37" s="51">
        <f t="shared" si="4"/>
        <v>25309100</v>
      </c>
      <c r="S37" s="51">
        <v>270000</v>
      </c>
      <c r="T37" s="51">
        <f t="shared" si="5"/>
        <v>25579100</v>
      </c>
      <c r="U37" s="162">
        <v>6.77</v>
      </c>
    </row>
    <row r="38" spans="1:21" ht="16.5" thickBot="1" x14ac:dyDescent="0.3">
      <c r="C38" t="s">
        <v>37</v>
      </c>
      <c r="E38" s="53">
        <f>SUM(E33:E37)</f>
        <v>304303600</v>
      </c>
      <c r="H38" s="203">
        <f>SUM(H33:H37)</f>
        <v>3074959.7</v>
      </c>
      <c r="I38" s="160"/>
      <c r="J38" s="160"/>
      <c r="N38" s="300">
        <f>ROUND(E38/D33,0)</f>
        <v>5833</v>
      </c>
      <c r="O38" s="55"/>
      <c r="P38" s="51">
        <v>71322400</v>
      </c>
      <c r="Q38" s="51">
        <v>64337500</v>
      </c>
      <c r="R38" s="51">
        <f t="shared" si="4"/>
        <v>135659900</v>
      </c>
      <c r="S38" s="51">
        <v>5288000</v>
      </c>
      <c r="T38" s="51">
        <f t="shared" si="5"/>
        <v>140947900</v>
      </c>
    </row>
    <row r="39" spans="1:21" ht="16.5" thickTop="1" x14ac:dyDescent="0.25">
      <c r="E39" s="57"/>
      <c r="H39" s="160"/>
      <c r="N39" s="298"/>
      <c r="P39" s="57">
        <f>SUM(P34:P38)</f>
        <v>154716300</v>
      </c>
      <c r="Q39" s="57">
        <f>SUM(Q34:Q38)</f>
        <v>149587300</v>
      </c>
      <c r="R39" s="57">
        <f>SUM(R34:R38)</f>
        <v>304303600</v>
      </c>
      <c r="S39" s="57">
        <f>SUM(S34:S38)</f>
        <v>5749800</v>
      </c>
      <c r="T39" s="57">
        <f>SUM(T34:T38)</f>
        <v>310053400</v>
      </c>
    </row>
    <row r="40" spans="1:21" x14ac:dyDescent="0.25">
      <c r="E40" s="57"/>
      <c r="H40" s="160"/>
      <c r="N40" s="298"/>
    </row>
    <row r="41" spans="1:21" x14ac:dyDescent="0.25">
      <c r="E41" s="57"/>
      <c r="H41" s="160"/>
      <c r="N41" s="298"/>
    </row>
    <row r="42" spans="1:21" x14ac:dyDescent="0.25">
      <c r="A42" t="s">
        <v>199</v>
      </c>
      <c r="B42" s="76" t="s">
        <v>192</v>
      </c>
      <c r="I42"/>
      <c r="J42"/>
      <c r="N42" s="298"/>
    </row>
    <row r="43" spans="1:21" x14ac:dyDescent="0.25">
      <c r="B43" s="45"/>
      <c r="C43" s="45"/>
      <c r="D43" s="45"/>
      <c r="E43" s="45"/>
      <c r="F43" s="45" t="s">
        <v>44</v>
      </c>
      <c r="G43" s="45" t="s">
        <v>45</v>
      </c>
      <c r="H43" s="46" t="s">
        <v>45</v>
      </c>
      <c r="I43" s="45" t="s">
        <v>58</v>
      </c>
      <c r="L43" s="45"/>
      <c r="M43" s="45"/>
      <c r="N43" s="298"/>
    </row>
    <row r="44" spans="1:21" x14ac:dyDescent="0.25">
      <c r="B44" s="45"/>
      <c r="C44" s="47" t="s">
        <v>108</v>
      </c>
      <c r="D44" s="47" t="s">
        <v>109</v>
      </c>
      <c r="E44" s="47" t="s">
        <v>110</v>
      </c>
      <c r="F44" s="199">
        <f>C45</f>
        <v>5000</v>
      </c>
      <c r="G44" s="48">
        <f>C46</f>
        <v>5000</v>
      </c>
      <c r="H44" s="49">
        <f>C47</f>
        <v>15000</v>
      </c>
      <c r="I44" s="49">
        <f>C48</f>
        <v>25000</v>
      </c>
      <c r="L44" s="47"/>
      <c r="M44" s="45"/>
      <c r="N44" s="298"/>
    </row>
    <row r="45" spans="1:21" x14ac:dyDescent="0.25">
      <c r="B45" s="45" t="s">
        <v>44</v>
      </c>
      <c r="C45" s="51">
        <v>5000</v>
      </c>
      <c r="D45" s="51">
        <f>S24+S25</f>
        <v>48</v>
      </c>
      <c r="E45" s="51">
        <f>S34+S35</f>
        <v>86600</v>
      </c>
      <c r="F45" s="51">
        <f>E45</f>
        <v>86600</v>
      </c>
      <c r="G45" s="51"/>
      <c r="H45" s="52"/>
      <c r="I45" s="52"/>
      <c r="L45" s="51">
        <f>SUM(F45:I45)</f>
        <v>86600</v>
      </c>
      <c r="M45" s="51"/>
      <c r="N45" s="298"/>
    </row>
    <row r="46" spans="1:21" x14ac:dyDescent="0.25">
      <c r="B46" s="45" t="s">
        <v>45</v>
      </c>
      <c r="C46" s="51">
        <v>5000</v>
      </c>
      <c r="D46" s="51">
        <f>S26</f>
        <v>13</v>
      </c>
      <c r="E46" s="51">
        <f>S36</f>
        <v>105200</v>
      </c>
      <c r="F46" s="51">
        <f>$D46*F44</f>
        <v>65000</v>
      </c>
      <c r="G46" s="51">
        <f>E46-F46</f>
        <v>40200</v>
      </c>
      <c r="H46" s="52"/>
      <c r="I46" s="52"/>
      <c r="L46" s="51">
        <f>SUM(F46:I46)</f>
        <v>105200</v>
      </c>
      <c r="M46" s="51"/>
      <c r="N46" s="298"/>
    </row>
    <row r="47" spans="1:21" x14ac:dyDescent="0.25">
      <c r="B47" s="45" t="s">
        <v>45</v>
      </c>
      <c r="C47" s="51">
        <v>15000</v>
      </c>
      <c r="D47" s="51">
        <f t="shared" ref="D47:D48" si="6">S27</f>
        <v>16</v>
      </c>
      <c r="E47" s="51">
        <f t="shared" ref="E47:E48" si="7">S37</f>
        <v>270000</v>
      </c>
      <c r="F47" s="51">
        <f>$D47*F44</f>
        <v>80000</v>
      </c>
      <c r="G47" s="51">
        <f>$D47*G44</f>
        <v>80000</v>
      </c>
      <c r="H47" s="52">
        <f>E47-F47-G47</f>
        <v>110000</v>
      </c>
      <c r="I47" s="52"/>
      <c r="L47" s="51">
        <f>SUM(F47:I47)</f>
        <v>270000</v>
      </c>
      <c r="M47" s="51"/>
      <c r="N47" s="298"/>
    </row>
    <row r="48" spans="1:21" x14ac:dyDescent="0.25">
      <c r="B48" s="45" t="s">
        <v>58</v>
      </c>
      <c r="C48" s="51">
        <f>SUM(C45:C47)</f>
        <v>25000</v>
      </c>
      <c r="D48" s="51">
        <f t="shared" si="6"/>
        <v>47</v>
      </c>
      <c r="E48" s="51">
        <f t="shared" si="7"/>
        <v>5288000</v>
      </c>
      <c r="F48" s="51">
        <f>$D48*F44</f>
        <v>235000</v>
      </c>
      <c r="G48" s="51">
        <f>$D48*G44</f>
        <v>235000</v>
      </c>
      <c r="H48" s="51">
        <f>$D48*H44</f>
        <v>705000</v>
      </c>
      <c r="I48" s="51">
        <f>E48-F48-G48-H48</f>
        <v>4113000</v>
      </c>
      <c r="L48" s="51">
        <f>SUM(F48:I48)</f>
        <v>5288000</v>
      </c>
      <c r="M48" s="51"/>
      <c r="N48" s="298"/>
    </row>
    <row r="49" spans="1:14" ht="16.5" thickBot="1" x14ac:dyDescent="0.3">
      <c r="B49" s="45"/>
      <c r="C49" t="s">
        <v>0</v>
      </c>
      <c r="D49" s="53">
        <f t="shared" ref="D49:H49" si="8">SUM(D45:D48)</f>
        <v>124</v>
      </c>
      <c r="E49" s="53">
        <f t="shared" si="8"/>
        <v>5749800</v>
      </c>
      <c r="F49" s="53">
        <f t="shared" si="8"/>
        <v>466600</v>
      </c>
      <c r="G49" s="53">
        <f t="shared" si="8"/>
        <v>355200</v>
      </c>
      <c r="H49" s="54">
        <f t="shared" si="8"/>
        <v>815000</v>
      </c>
      <c r="I49" s="54">
        <f>SUM(I45:I48)</f>
        <v>4113000</v>
      </c>
      <c r="L49" s="53">
        <f>SUM(L45:L48)</f>
        <v>5749800</v>
      </c>
      <c r="M49" s="57"/>
      <c r="N49" s="298"/>
    </row>
    <row r="50" spans="1:14" ht="16.5" thickTop="1" x14ac:dyDescent="0.25">
      <c r="N50" s="298"/>
    </row>
    <row r="51" spans="1:14" x14ac:dyDescent="0.25">
      <c r="B51" s="446" t="s">
        <v>111</v>
      </c>
      <c r="C51" s="446"/>
      <c r="D51" s="446"/>
      <c r="E51" s="446"/>
      <c r="F51" s="446"/>
      <c r="G51" s="446"/>
      <c r="H51" s="446"/>
      <c r="N51" s="298"/>
    </row>
    <row r="52" spans="1:14" x14ac:dyDescent="0.25">
      <c r="C52" s="56"/>
      <c r="D52" s="200" t="s">
        <v>109</v>
      </c>
      <c r="E52" s="200" t="s">
        <v>110</v>
      </c>
      <c r="F52" s="446" t="s">
        <v>112</v>
      </c>
      <c r="G52" s="446"/>
      <c r="H52" s="200" t="s">
        <v>34</v>
      </c>
      <c r="N52" s="298"/>
    </row>
    <row r="53" spans="1:14" x14ac:dyDescent="0.25">
      <c r="B53" s="45" t="s">
        <v>44</v>
      </c>
      <c r="C53" s="51">
        <f>C45</f>
        <v>5000</v>
      </c>
      <c r="D53" s="57">
        <f>D49</f>
        <v>124</v>
      </c>
      <c r="E53" s="57">
        <f>F49</f>
        <v>466600</v>
      </c>
      <c r="F53" s="58">
        <f>'CurRates CN 2023-00334'!F12</f>
        <v>47.25</v>
      </c>
      <c r="G53" t="s">
        <v>154</v>
      </c>
      <c r="H53" s="58">
        <f>F53*D53</f>
        <v>5859</v>
      </c>
      <c r="N53" s="298"/>
    </row>
    <row r="54" spans="1:14" x14ac:dyDescent="0.25">
      <c r="B54" s="45" t="s">
        <v>45</v>
      </c>
      <c r="C54" s="51">
        <f t="shared" ref="C54:C55" si="9">C46</f>
        <v>5000</v>
      </c>
      <c r="E54" s="57">
        <f>G49</f>
        <v>355200</v>
      </c>
      <c r="F54" s="62">
        <v>7.6299999999999996E-3</v>
      </c>
      <c r="G54" t="s">
        <v>152</v>
      </c>
      <c r="H54" s="202">
        <f>ROUND(E54*F54,2)</f>
        <v>2710.18</v>
      </c>
      <c r="N54" s="298"/>
    </row>
    <row r="55" spans="1:14" x14ac:dyDescent="0.25">
      <c r="B55" s="45" t="s">
        <v>45</v>
      </c>
      <c r="C55" s="51">
        <f t="shared" si="9"/>
        <v>15000</v>
      </c>
      <c r="E55" s="57">
        <f>H49</f>
        <v>815000</v>
      </c>
      <c r="F55" s="62">
        <v>6.9800000000000001E-3</v>
      </c>
      <c r="G55" t="s">
        <v>152</v>
      </c>
      <c r="H55" s="202">
        <f>ROUND(E55*F55,2)</f>
        <v>5688.7</v>
      </c>
      <c r="N55" s="298"/>
    </row>
    <row r="56" spans="1:14" x14ac:dyDescent="0.25">
      <c r="B56" s="45" t="s">
        <v>58</v>
      </c>
      <c r="C56" s="51">
        <f>SUM(C53:C55)</f>
        <v>25000</v>
      </c>
      <c r="D56" s="56"/>
      <c r="E56" s="59">
        <f>I49</f>
        <v>4113000</v>
      </c>
      <c r="F56" s="62">
        <v>6.3699999999999998E-3</v>
      </c>
      <c r="G56" t="s">
        <v>152</v>
      </c>
      <c r="H56" s="202">
        <f>ROUND(E56*F56,2)</f>
        <v>26199.81</v>
      </c>
      <c r="N56" s="298"/>
    </row>
    <row r="57" spans="1:14" ht="16.5" thickBot="1" x14ac:dyDescent="0.3">
      <c r="C57" t="s">
        <v>37</v>
      </c>
      <c r="E57" s="53">
        <f>SUM(E53:E56)</f>
        <v>5749800</v>
      </c>
      <c r="H57" s="203">
        <f>SUM(H53:H56)</f>
        <v>40457.69</v>
      </c>
      <c r="N57" s="300">
        <f>ROUND(E57/D53,0)</f>
        <v>46369</v>
      </c>
    </row>
    <row r="58" spans="1:14" ht="16.5" thickTop="1" x14ac:dyDescent="0.25">
      <c r="N58" s="298"/>
    </row>
    <row r="59" spans="1:14" x14ac:dyDescent="0.25">
      <c r="A59" t="s">
        <v>199</v>
      </c>
      <c r="B59" s="76" t="s">
        <v>289</v>
      </c>
      <c r="I59"/>
      <c r="J59"/>
      <c r="N59" s="298"/>
    </row>
    <row r="60" spans="1:14" x14ac:dyDescent="0.25">
      <c r="N60" s="225"/>
    </row>
    <row r="61" spans="1:14" x14ac:dyDescent="0.25">
      <c r="N61" s="225"/>
    </row>
    <row r="62" spans="1:14" x14ac:dyDescent="0.25">
      <c r="N62" s="225"/>
    </row>
    <row r="63" spans="1:14" x14ac:dyDescent="0.25">
      <c r="N63" s="225"/>
    </row>
    <row r="64" spans="1:14" x14ac:dyDescent="0.25">
      <c r="N64" s="225"/>
    </row>
    <row r="65" spans="14:14" x14ac:dyDescent="0.25">
      <c r="N65" s="225"/>
    </row>
    <row r="66" spans="14:14" x14ac:dyDescent="0.25">
      <c r="N66" s="225"/>
    </row>
  </sheetData>
  <mergeCells count="11">
    <mergeCell ref="P21:T21"/>
    <mergeCell ref="F52:G52"/>
    <mergeCell ref="A1:L1"/>
    <mergeCell ref="A2:L2"/>
    <mergeCell ref="A4:L4"/>
    <mergeCell ref="F5:H5"/>
    <mergeCell ref="C6:D6"/>
    <mergeCell ref="B31:H31"/>
    <mergeCell ref="P31:T31"/>
    <mergeCell ref="F32:G32"/>
    <mergeCell ref="B51:H5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158F8-A65E-4657-8A19-CBF1A78A8BFB}">
  <dimension ref="B1:S54"/>
  <sheetViews>
    <sheetView showGridLines="0" topLeftCell="A2" workbookViewId="0">
      <selection activeCell="A20" sqref="A1:XFD1048576"/>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50" t="s">
        <v>566</v>
      </c>
      <c r="C1" s="450"/>
      <c r="D1" s="450"/>
      <c r="E1" s="450"/>
      <c r="F1" s="450"/>
      <c r="G1" s="450"/>
      <c r="H1" s="450"/>
      <c r="I1" s="450"/>
      <c r="J1" s="450"/>
      <c r="K1" s="450"/>
      <c r="L1" s="450"/>
      <c r="M1" s="185"/>
      <c r="N1" s="185"/>
      <c r="O1" s="185"/>
      <c r="P1" s="185"/>
      <c r="Q1" s="185"/>
    </row>
    <row r="2" spans="2:17" ht="18.75" x14ac:dyDescent="0.3">
      <c r="B2" s="452" t="str">
        <f>'SAO - DSC'!F1</f>
        <v>Western Rockcastle Association</v>
      </c>
      <c r="C2" s="450"/>
      <c r="D2" s="450"/>
      <c r="E2" s="450"/>
      <c r="F2" s="450"/>
      <c r="G2" s="450"/>
      <c r="H2" s="450"/>
      <c r="I2" s="450"/>
      <c r="J2" s="450"/>
      <c r="K2" s="450"/>
      <c r="L2" s="450"/>
      <c r="M2" s="184"/>
      <c r="N2" s="184"/>
      <c r="O2" s="184"/>
      <c r="P2" s="184"/>
      <c r="Q2" s="184"/>
    </row>
    <row r="3" spans="2:17" ht="18.75" x14ac:dyDescent="0.3">
      <c r="B3" s="2"/>
      <c r="C3" s="2"/>
      <c r="D3" s="2"/>
      <c r="E3" s="2"/>
      <c r="F3" s="2"/>
      <c r="G3" s="2"/>
      <c r="H3" s="2"/>
      <c r="I3" s="2"/>
      <c r="J3" s="2"/>
      <c r="K3" s="185"/>
      <c r="L3" s="185"/>
      <c r="M3" s="2"/>
      <c r="N3" s="2"/>
      <c r="O3" s="2"/>
      <c r="P3" s="2"/>
      <c r="Q3" s="2"/>
    </row>
    <row r="4" spans="2:17" ht="18.75" x14ac:dyDescent="0.3">
      <c r="B4" s="448" t="s">
        <v>57</v>
      </c>
      <c r="C4" s="448"/>
      <c r="D4" s="448"/>
      <c r="E4" s="448"/>
      <c r="F4" s="448"/>
      <c r="G4" s="448"/>
      <c r="H4" s="448"/>
      <c r="I4" s="448"/>
      <c r="J4" s="448"/>
      <c r="K4" s="448"/>
      <c r="L4" s="448"/>
      <c r="M4" s="185"/>
      <c r="N4" s="185"/>
      <c r="O4" s="185"/>
      <c r="P4" s="185"/>
      <c r="Q4" s="185"/>
    </row>
    <row r="5" spans="2:17" ht="18.75" x14ac:dyDescent="0.3">
      <c r="I5"/>
      <c r="K5" s="185"/>
      <c r="L5" s="185"/>
    </row>
    <row r="6" spans="2:17" ht="18.75" x14ac:dyDescent="0.3">
      <c r="C6" s="76"/>
      <c r="D6" s="447" t="s">
        <v>189</v>
      </c>
      <c r="E6" s="447"/>
      <c r="G6" s="47" t="s">
        <v>190</v>
      </c>
      <c r="H6" s="47" t="s">
        <v>36</v>
      </c>
      <c r="I6" s="49" t="s">
        <v>34</v>
      </c>
      <c r="K6" s="185"/>
      <c r="L6" s="185"/>
    </row>
    <row r="7" spans="2:17" ht="18.75" x14ac:dyDescent="0.3">
      <c r="C7" s="76"/>
      <c r="D7" t="s">
        <v>191</v>
      </c>
      <c r="G7" s="51">
        <f>E31</f>
        <v>52171</v>
      </c>
      <c r="H7" s="51">
        <f>F36</f>
        <v>304303600</v>
      </c>
      <c r="I7" s="191">
        <f>I36</f>
        <v>2982262.08</v>
      </c>
      <c r="K7" s="185"/>
      <c r="L7" s="185"/>
    </row>
    <row r="8" spans="2:17" ht="18.75" x14ac:dyDescent="0.3">
      <c r="C8" s="76"/>
      <c r="D8" t="s">
        <v>192</v>
      </c>
      <c r="G8" s="48">
        <f>E49</f>
        <v>124</v>
      </c>
      <c r="H8" s="48">
        <f>F53</f>
        <v>5749800</v>
      </c>
      <c r="I8" s="348">
        <f>I53</f>
        <v>38810.729999999996</v>
      </c>
      <c r="K8" s="185"/>
      <c r="L8" s="185"/>
    </row>
    <row r="9" spans="2:17" ht="18.75" x14ac:dyDescent="0.3">
      <c r="C9" s="76"/>
      <c r="D9" s="193" t="s">
        <v>195</v>
      </c>
      <c r="E9" s="193"/>
      <c r="G9" s="45"/>
      <c r="H9" s="45"/>
      <c r="I9" s="192">
        <f>'CN 2023-000334 Rates'!H10</f>
        <v>-855037.6</v>
      </c>
      <c r="K9" s="185"/>
      <c r="L9" s="185"/>
    </row>
    <row r="10" spans="2:17" ht="18.75" x14ac:dyDescent="0.3">
      <c r="C10" s="76"/>
      <c r="D10" s="316" t="s">
        <v>279</v>
      </c>
      <c r="E10" s="193"/>
      <c r="G10" s="317"/>
      <c r="H10" s="317"/>
      <c r="I10" s="194">
        <f>SUM(I7:I9)</f>
        <v>2166035.21</v>
      </c>
      <c r="K10" s="185"/>
      <c r="L10" s="185"/>
    </row>
    <row r="11" spans="2:17" ht="18.75" x14ac:dyDescent="0.3">
      <c r="C11" s="76"/>
      <c r="D11" s="316" t="s">
        <v>278</v>
      </c>
      <c r="E11" s="193"/>
      <c r="G11" s="317"/>
      <c r="H11" s="317"/>
      <c r="I11" s="195">
        <f>-'SAO - Op Ratio'!I57</f>
        <v>0</v>
      </c>
      <c r="K11" s="185"/>
      <c r="L11" s="185"/>
    </row>
    <row r="12" spans="2:17" ht="19.5" thickBot="1" x14ac:dyDescent="0.35">
      <c r="C12" s="76"/>
      <c r="D12" s="196" t="s">
        <v>198</v>
      </c>
      <c r="E12" s="196"/>
      <c r="G12" s="317"/>
      <c r="H12" s="317"/>
      <c r="I12" s="198">
        <f>SUM(I10:I11)</f>
        <v>2166035.21</v>
      </c>
      <c r="K12" s="185"/>
      <c r="L12" s="185"/>
    </row>
    <row r="13" spans="2:17" ht="19.5" thickTop="1" x14ac:dyDescent="0.3">
      <c r="C13" s="76"/>
      <c r="D13" s="196"/>
      <c r="E13" s="196"/>
      <c r="G13" s="317"/>
      <c r="H13" s="317"/>
      <c r="I13" s="319"/>
      <c r="K13" s="185"/>
      <c r="L13" s="185"/>
    </row>
    <row r="14" spans="2:17" ht="18.75" x14ac:dyDescent="0.3">
      <c r="C14" s="76"/>
      <c r="D14" s="320" t="s">
        <v>282</v>
      </c>
      <c r="E14" s="196"/>
      <c r="G14" s="317"/>
      <c r="H14" s="317"/>
      <c r="I14" s="319"/>
      <c r="K14" s="185"/>
      <c r="L14" s="185"/>
    </row>
    <row r="15" spans="2:17" ht="18.75" x14ac:dyDescent="0.3">
      <c r="C15" s="76"/>
      <c r="D15" s="311" t="s">
        <v>277</v>
      </c>
      <c r="H15" s="317"/>
      <c r="I15" s="312">
        <f>I10</f>
        <v>2166035.21</v>
      </c>
      <c r="K15" s="185"/>
      <c r="L15" s="185"/>
    </row>
    <row r="16" spans="2:17" ht="18.75" x14ac:dyDescent="0.3">
      <c r="C16" s="76"/>
      <c r="D16" s="311" t="s">
        <v>458</v>
      </c>
      <c r="H16" s="317"/>
      <c r="I16" s="313">
        <f>-'SAO - Op Ratio'!I57</f>
        <v>0</v>
      </c>
      <c r="K16" s="185"/>
      <c r="L16" s="185"/>
    </row>
    <row r="17" spans="2:19" ht="19.5" thickBot="1" x14ac:dyDescent="0.35">
      <c r="C17" s="76"/>
      <c r="D17" s="311" t="s">
        <v>71</v>
      </c>
      <c r="H17" s="317"/>
      <c r="I17" s="314">
        <f>SUM(I15:I16)</f>
        <v>2166035.21</v>
      </c>
      <c r="K17" s="185"/>
      <c r="L17" s="185"/>
    </row>
    <row r="18" spans="2:19" ht="19.5" thickTop="1" x14ac:dyDescent="0.3">
      <c r="C18" s="76"/>
      <c r="D18" s="196"/>
      <c r="E18" s="196"/>
      <c r="G18" s="317"/>
      <c r="H18" s="317"/>
      <c r="I18" s="319"/>
      <c r="K18" s="216"/>
      <c r="L18" s="185"/>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199">
        <f>D22</f>
        <v>2000</v>
      </c>
      <c r="H21" s="48">
        <f>D23</f>
        <v>3000</v>
      </c>
      <c r="I21" s="49">
        <f>D24</f>
        <v>5000</v>
      </c>
      <c r="J21" s="49">
        <f>D25</f>
        <v>15000</v>
      </c>
      <c r="K21" s="50">
        <f>D26</f>
        <v>25000</v>
      </c>
      <c r="L21" s="47"/>
      <c r="M21" s="45"/>
      <c r="N21" s="45"/>
      <c r="O21" s="45"/>
      <c r="P21" s="45"/>
      <c r="Q21" s="45"/>
    </row>
    <row r="22" spans="2:19" x14ac:dyDescent="0.2">
      <c r="C22" s="45" t="s">
        <v>44</v>
      </c>
      <c r="D22" s="211">
        <v>2000</v>
      </c>
      <c r="E22" s="346">
        <f>'CN 2023-000334 Rates'!D24</f>
        <v>20419</v>
      </c>
      <c r="F22" s="346">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1">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1">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1">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46" t="s">
        <v>111</v>
      </c>
      <c r="D29" s="446"/>
      <c r="E29" s="446"/>
      <c r="F29" s="446"/>
      <c r="G29" s="446"/>
      <c r="H29" s="446"/>
      <c r="I29" s="446"/>
    </row>
    <row r="30" spans="2:19" x14ac:dyDescent="0.2">
      <c r="D30" s="56"/>
      <c r="E30" s="200" t="s">
        <v>109</v>
      </c>
      <c r="F30" s="200" t="s">
        <v>110</v>
      </c>
      <c r="G30" s="446" t="s">
        <v>112</v>
      </c>
      <c r="H30" s="446"/>
      <c r="I30" s="200" t="s">
        <v>34</v>
      </c>
    </row>
    <row r="31" spans="2:19" x14ac:dyDescent="0.2">
      <c r="C31" s="45" t="s">
        <v>44</v>
      </c>
      <c r="D31" s="51">
        <f>D22</f>
        <v>2000</v>
      </c>
      <c r="E31" s="57">
        <f>E27</f>
        <v>52171</v>
      </c>
      <c r="F31" s="57">
        <f>G27</f>
        <v>82263200</v>
      </c>
      <c r="G31" s="58">
        <f>'Rates Comp OR'!L11</f>
        <v>28.44</v>
      </c>
      <c r="H31" t="s">
        <v>154</v>
      </c>
      <c r="I31" s="58">
        <f>G31*E31</f>
        <v>1483743.24</v>
      </c>
    </row>
    <row r="32" spans="2:19" x14ac:dyDescent="0.2">
      <c r="C32" s="45" t="s">
        <v>45</v>
      </c>
      <c r="D32" s="51">
        <f>D23</f>
        <v>3000</v>
      </c>
      <c r="F32" s="57">
        <f>H27</f>
        <v>58623200</v>
      </c>
      <c r="G32" s="62">
        <f>'Rates Comp OR'!L12</f>
        <v>7.9699999999999997E-3</v>
      </c>
      <c r="H32" t="s">
        <v>152</v>
      </c>
      <c r="I32" s="202">
        <f>ROUND(F32*G32,2)</f>
        <v>467226.9</v>
      </c>
      <c r="S32" s="162">
        <v>9.5399999999999991</v>
      </c>
    </row>
    <row r="33" spans="2:19" x14ac:dyDescent="0.2">
      <c r="C33" s="45" t="s">
        <v>45</v>
      </c>
      <c r="D33" s="51">
        <f>D24</f>
        <v>5000</v>
      </c>
      <c r="F33" s="57">
        <f>I27</f>
        <v>24658200</v>
      </c>
      <c r="G33" s="62">
        <f>'Rates Comp OR'!L13</f>
        <v>7.3299999999999997E-3</v>
      </c>
      <c r="H33" t="s">
        <v>152</v>
      </c>
      <c r="I33" s="202">
        <f>ROUND(F33*G33,2)</f>
        <v>180744.61</v>
      </c>
      <c r="S33" s="162">
        <v>8.77</v>
      </c>
    </row>
    <row r="34" spans="2:19" x14ac:dyDescent="0.2">
      <c r="C34" s="45" t="s">
        <v>45</v>
      </c>
      <c r="D34" s="51">
        <f>D25</f>
        <v>15000</v>
      </c>
      <c r="F34" s="57">
        <f>J27</f>
        <v>13574100</v>
      </c>
      <c r="G34" s="62">
        <f>'Rates Comp OR'!L14</f>
        <v>6.6800000000000002E-3</v>
      </c>
      <c r="H34" t="s">
        <v>152</v>
      </c>
      <c r="I34" s="202">
        <f>ROUND(F34*G34,2)</f>
        <v>90674.99</v>
      </c>
      <c r="S34" s="162">
        <v>8.09</v>
      </c>
    </row>
    <row r="35" spans="2:19" x14ac:dyDescent="0.2">
      <c r="C35" s="45" t="s">
        <v>58</v>
      </c>
      <c r="D35" s="51">
        <f>D26</f>
        <v>25000</v>
      </c>
      <c r="E35" s="56"/>
      <c r="F35" s="59">
        <f>K26</f>
        <v>125184900</v>
      </c>
      <c r="G35" s="62">
        <f>'Rates Comp OR'!L15</f>
        <v>6.0699999999999999E-3</v>
      </c>
      <c r="H35" t="s">
        <v>152</v>
      </c>
      <c r="I35" s="202">
        <f>ROUND(F35*G35,2)</f>
        <v>759872.34</v>
      </c>
      <c r="S35" s="162">
        <v>6.77</v>
      </c>
    </row>
    <row r="36" spans="2:19" ht="15.75" thickBot="1" x14ac:dyDescent="0.25">
      <c r="D36" t="s">
        <v>37</v>
      </c>
      <c r="F36" s="53">
        <f>SUM(F31:F35)</f>
        <v>304303600</v>
      </c>
      <c r="I36" s="203">
        <f>SUM(I31:I35)</f>
        <v>2982262.08</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199">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46" t="s">
        <v>111</v>
      </c>
      <c r="D47" s="446"/>
      <c r="E47" s="446"/>
      <c r="F47" s="446"/>
      <c r="G47" s="446"/>
      <c r="H47" s="446"/>
      <c r="I47" s="446"/>
    </row>
    <row r="48" spans="2:19" x14ac:dyDescent="0.2">
      <c r="D48" s="56"/>
      <c r="E48" s="200" t="s">
        <v>109</v>
      </c>
      <c r="F48" s="200" t="s">
        <v>110</v>
      </c>
      <c r="G48" s="446" t="s">
        <v>112</v>
      </c>
      <c r="H48" s="446"/>
      <c r="I48" s="200" t="s">
        <v>34</v>
      </c>
    </row>
    <row r="49" spans="3:9" x14ac:dyDescent="0.2">
      <c r="C49" s="45" t="s">
        <v>44</v>
      </c>
      <c r="D49" s="51">
        <v>5000</v>
      </c>
      <c r="E49" s="57">
        <f>E45</f>
        <v>124</v>
      </c>
      <c r="F49" s="57">
        <f>G45</f>
        <v>466600</v>
      </c>
      <c r="G49" s="58">
        <f>'Rates Comp OR'!L18</f>
        <v>46.75</v>
      </c>
      <c r="H49" t="s">
        <v>154</v>
      </c>
      <c r="I49" s="58">
        <f>G49*E49</f>
        <v>5797</v>
      </c>
    </row>
    <row r="50" spans="3:9" x14ac:dyDescent="0.2">
      <c r="C50" s="45" t="s">
        <v>45</v>
      </c>
      <c r="D50" s="51">
        <v>15000</v>
      </c>
      <c r="F50" s="57">
        <f>H45</f>
        <v>355200</v>
      </c>
      <c r="G50" s="62">
        <f>G33</f>
        <v>7.3299999999999997E-3</v>
      </c>
      <c r="H50" t="s">
        <v>152</v>
      </c>
      <c r="I50" s="202">
        <f>ROUND(F50*G50,2)</f>
        <v>2603.62</v>
      </c>
    </row>
    <row r="51" spans="3:9" x14ac:dyDescent="0.2">
      <c r="C51" s="45" t="s">
        <v>45</v>
      </c>
      <c r="D51" s="51">
        <v>30000</v>
      </c>
      <c r="F51" s="57">
        <f>I45</f>
        <v>815000</v>
      </c>
      <c r="G51" s="62">
        <f t="shared" ref="G51:G52" si="4">G34</f>
        <v>6.6800000000000002E-3</v>
      </c>
      <c r="H51" t="s">
        <v>152</v>
      </c>
      <c r="I51" s="202">
        <f>ROUND(F51*G51,2)</f>
        <v>5444.2</v>
      </c>
    </row>
    <row r="52" spans="3:9" x14ac:dyDescent="0.2">
      <c r="C52" s="45" t="s">
        <v>58</v>
      </c>
      <c r="D52" s="51">
        <f>SUM(D49:D51)</f>
        <v>50000</v>
      </c>
      <c r="E52" s="56"/>
      <c r="F52" s="59">
        <f>J45</f>
        <v>4113000</v>
      </c>
      <c r="G52" s="62">
        <f t="shared" si="4"/>
        <v>6.0699999999999999E-3</v>
      </c>
      <c r="H52" t="s">
        <v>152</v>
      </c>
      <c r="I52" s="202">
        <f>ROUND(F52*G52,2)</f>
        <v>24965.91</v>
      </c>
    </row>
    <row r="53" spans="3:9" ht="15.75" thickBot="1" x14ac:dyDescent="0.25">
      <c r="D53" t="s">
        <v>37</v>
      </c>
      <c r="F53" s="53">
        <f>SUM(F49:F52)</f>
        <v>5749800</v>
      </c>
      <c r="I53" s="203">
        <f>SUM(I49:I52)</f>
        <v>38810.729999999996</v>
      </c>
    </row>
    <row r="54" spans="3:9" ht="15.75" thickTop="1" x14ac:dyDescent="0.2"/>
  </sheetData>
  <mergeCells count="8">
    <mergeCell ref="C47:I47"/>
    <mergeCell ref="G48:H48"/>
    <mergeCell ref="B1:L1"/>
    <mergeCell ref="B2:L2"/>
    <mergeCell ref="B4:L4"/>
    <mergeCell ref="D6:E6"/>
    <mergeCell ref="C29:I29"/>
    <mergeCell ref="G30:H30"/>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E7BFB-29BA-4560-AEFE-C03B5B437A42}">
  <dimension ref="B1:S54"/>
  <sheetViews>
    <sheetView showGridLines="0" topLeftCell="A19" zoomScale="118" zoomScaleNormal="118" workbookViewId="0">
      <selection activeCell="D11" sqref="D11"/>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50" t="s">
        <v>274</v>
      </c>
      <c r="C1" s="450"/>
      <c r="D1" s="450"/>
      <c r="E1" s="450"/>
      <c r="F1" s="450"/>
      <c r="G1" s="450"/>
      <c r="H1" s="450"/>
      <c r="I1" s="450"/>
      <c r="J1" s="450"/>
      <c r="K1" s="450"/>
      <c r="L1" s="450"/>
      <c r="M1" s="185"/>
      <c r="N1" s="185"/>
      <c r="O1" s="185"/>
      <c r="P1" s="185"/>
      <c r="Q1" s="185"/>
    </row>
    <row r="2" spans="2:17" ht="18.75" x14ac:dyDescent="0.3">
      <c r="B2" s="452" t="str">
        <f>'SAO - DSC'!F1</f>
        <v>Western Rockcastle Association</v>
      </c>
      <c r="C2" s="450"/>
      <c r="D2" s="450"/>
      <c r="E2" s="450"/>
      <c r="F2" s="450"/>
      <c r="G2" s="450"/>
      <c r="H2" s="450"/>
      <c r="I2" s="450"/>
      <c r="J2" s="450"/>
      <c r="K2" s="450"/>
      <c r="L2" s="450"/>
      <c r="M2" s="184"/>
      <c r="N2" s="184"/>
      <c r="O2" s="184"/>
      <c r="P2" s="184"/>
      <c r="Q2" s="184"/>
    </row>
    <row r="3" spans="2:17" ht="18.75" x14ac:dyDescent="0.3">
      <c r="B3" s="2"/>
      <c r="C3" s="2"/>
      <c r="D3" s="2"/>
      <c r="E3" s="2"/>
      <c r="F3" s="2"/>
      <c r="G3" s="2"/>
      <c r="H3" s="2"/>
      <c r="I3" s="2"/>
      <c r="J3" s="2"/>
      <c r="K3" s="185"/>
      <c r="L3" s="185"/>
      <c r="M3" s="2"/>
      <c r="N3" s="2"/>
      <c r="O3" s="2"/>
      <c r="P3" s="2"/>
      <c r="Q3" s="2"/>
    </row>
    <row r="4" spans="2:17" ht="18.75" x14ac:dyDescent="0.3">
      <c r="B4" s="448" t="s">
        <v>57</v>
      </c>
      <c r="C4" s="448"/>
      <c r="D4" s="448"/>
      <c r="E4" s="448"/>
      <c r="F4" s="448"/>
      <c r="G4" s="448"/>
      <c r="H4" s="448"/>
      <c r="I4" s="448"/>
      <c r="J4" s="448"/>
      <c r="K4" s="448"/>
      <c r="L4" s="448"/>
      <c r="M4" s="185"/>
      <c r="N4" s="185"/>
      <c r="O4" s="185"/>
      <c r="P4" s="185"/>
      <c r="Q4" s="185"/>
    </row>
    <row r="5" spans="2:17" ht="18.75" x14ac:dyDescent="0.3">
      <c r="I5"/>
      <c r="K5" s="185"/>
      <c r="L5" s="185"/>
    </row>
    <row r="6" spans="2:17" ht="18.75" x14ac:dyDescent="0.3">
      <c r="C6" s="76"/>
      <c r="D6" s="447" t="s">
        <v>189</v>
      </c>
      <c r="E6" s="447"/>
      <c r="G6" s="47" t="s">
        <v>190</v>
      </c>
      <c r="H6" s="47" t="s">
        <v>36</v>
      </c>
      <c r="I6" s="49" t="s">
        <v>34</v>
      </c>
      <c r="K6" s="185"/>
      <c r="L6" s="185"/>
    </row>
    <row r="7" spans="2:17" ht="18.75" x14ac:dyDescent="0.3">
      <c r="C7" s="76"/>
      <c r="D7" t="s">
        <v>191</v>
      </c>
      <c r="G7" s="51">
        <f>E31</f>
        <v>52171</v>
      </c>
      <c r="H7" s="51">
        <f>F36</f>
        <v>304303600</v>
      </c>
      <c r="I7" s="191">
        <f>I36</f>
        <v>3179755.35</v>
      </c>
      <c r="L7" s="185"/>
    </row>
    <row r="8" spans="2:17" ht="18.75" x14ac:dyDescent="0.3">
      <c r="C8" s="76"/>
      <c r="D8" t="s">
        <v>192</v>
      </c>
      <c r="G8" s="48">
        <f>E49</f>
        <v>124</v>
      </c>
      <c r="H8" s="48">
        <f>F53</f>
        <v>5749800</v>
      </c>
      <c r="I8" s="348">
        <f>I53</f>
        <v>41765.39</v>
      </c>
      <c r="L8" s="185"/>
    </row>
    <row r="9" spans="2:17" ht="18.75" x14ac:dyDescent="0.3">
      <c r="C9" s="76"/>
      <c r="D9" s="193" t="s">
        <v>195</v>
      </c>
      <c r="E9" s="193"/>
      <c r="G9" s="45"/>
      <c r="H9" s="45"/>
      <c r="I9" s="192">
        <f>'CN 2023-000334 Rates'!H10</f>
        <v>-855037.6</v>
      </c>
      <c r="K9" s="185"/>
      <c r="L9" s="185"/>
    </row>
    <row r="10" spans="2:17" ht="18.75" x14ac:dyDescent="0.3">
      <c r="C10" s="76"/>
      <c r="D10" s="316" t="s">
        <v>279</v>
      </c>
      <c r="E10" s="193"/>
      <c r="G10" s="317"/>
      <c r="H10" s="317"/>
      <c r="I10" s="194">
        <f>SUM(I7:I9)</f>
        <v>2366483.14</v>
      </c>
      <c r="K10" s="185"/>
      <c r="L10" s="185"/>
    </row>
    <row r="11" spans="2:17" ht="18.75" x14ac:dyDescent="0.3">
      <c r="C11" s="76"/>
      <c r="D11" s="316" t="s">
        <v>278</v>
      </c>
      <c r="E11" s="193"/>
      <c r="G11" s="317"/>
      <c r="H11" s="317"/>
      <c r="I11" s="195">
        <f>-'CN 2023-000334 Rates'!H11</f>
        <v>-2260379.79</v>
      </c>
      <c r="K11" s="185"/>
      <c r="L11" s="185"/>
    </row>
    <row r="12" spans="2:17" ht="19.5" thickBot="1" x14ac:dyDescent="0.35">
      <c r="C12" s="76"/>
      <c r="D12" s="196" t="s">
        <v>198</v>
      </c>
      <c r="E12" s="196"/>
      <c r="G12" s="317"/>
      <c r="H12" s="317"/>
      <c r="I12" s="198">
        <f>SUM(I10:I11)</f>
        <v>106103.35000000009</v>
      </c>
      <c r="K12" s="216"/>
      <c r="L12" s="185"/>
    </row>
    <row r="13" spans="2:17" ht="19.5" thickTop="1" x14ac:dyDescent="0.3">
      <c r="C13" s="76"/>
      <c r="D13" s="196"/>
      <c r="E13" s="196"/>
      <c r="G13" s="317"/>
      <c r="H13" s="317"/>
      <c r="I13" s="319"/>
      <c r="K13" s="216"/>
      <c r="L13" s="185"/>
    </row>
    <row r="14" spans="2:17" ht="18.75" x14ac:dyDescent="0.3">
      <c r="C14" s="76"/>
      <c r="D14" s="320" t="s">
        <v>282</v>
      </c>
      <c r="E14" s="196"/>
      <c r="G14" s="317"/>
      <c r="H14" s="317"/>
      <c r="I14" s="319"/>
      <c r="K14" s="216"/>
      <c r="L14" s="185"/>
    </row>
    <row r="15" spans="2:17" ht="18.75" x14ac:dyDescent="0.3">
      <c r="C15" s="76"/>
      <c r="D15" s="311" t="s">
        <v>277</v>
      </c>
      <c r="H15" s="317"/>
      <c r="I15" s="312">
        <f>I10</f>
        <v>2366483.14</v>
      </c>
      <c r="K15" s="216"/>
      <c r="L15" s="185"/>
    </row>
    <row r="16" spans="2:17" ht="18.75" x14ac:dyDescent="0.3">
      <c r="C16" s="76"/>
      <c r="D16" s="311" t="s">
        <v>459</v>
      </c>
      <c r="H16" s="317"/>
      <c r="I16" s="313">
        <f>-'SAO - DSC'!U55</f>
        <v>-2345790</v>
      </c>
      <c r="K16" s="216"/>
      <c r="L16" s="185"/>
    </row>
    <row r="17" spans="2:19" ht="19.5" thickBot="1" x14ac:dyDescent="0.35">
      <c r="C17" s="76"/>
      <c r="D17" s="311" t="s">
        <v>71</v>
      </c>
      <c r="H17" s="317"/>
      <c r="I17" s="314">
        <f>SUM(I15:I16)</f>
        <v>20693.14000000013</v>
      </c>
      <c r="K17" s="216"/>
      <c r="L17" s="185"/>
    </row>
    <row r="18" spans="2:19" ht="19.5" thickTop="1" x14ac:dyDescent="0.3">
      <c r="C18" s="76"/>
      <c r="D18" s="196"/>
      <c r="E18" s="196"/>
      <c r="G18" s="317"/>
      <c r="H18" s="317"/>
      <c r="I18" s="319"/>
      <c r="K18" s="216"/>
      <c r="L18" s="185"/>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199">
        <f>D22</f>
        <v>2000</v>
      </c>
      <c r="H21" s="48">
        <f>D23</f>
        <v>3000</v>
      </c>
      <c r="I21" s="49">
        <f>D24</f>
        <v>5000</v>
      </c>
      <c r="J21" s="49">
        <f>D25</f>
        <v>15000</v>
      </c>
      <c r="K21" s="50">
        <f>D26</f>
        <v>25000</v>
      </c>
      <c r="L21" s="47"/>
      <c r="M21" s="45"/>
      <c r="N21" s="45"/>
      <c r="O21" s="45"/>
      <c r="P21" s="45"/>
      <c r="Q21" s="45"/>
    </row>
    <row r="22" spans="2:19" x14ac:dyDescent="0.2">
      <c r="C22" s="45" t="s">
        <v>44</v>
      </c>
      <c r="D22" s="211">
        <v>2000</v>
      </c>
      <c r="E22" s="346">
        <f>'CN 2023-000334 Rates'!D24</f>
        <v>20419</v>
      </c>
      <c r="F22" s="346">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1">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1">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1">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46" t="s">
        <v>111</v>
      </c>
      <c r="D29" s="446"/>
      <c r="E29" s="446"/>
      <c r="F29" s="446"/>
      <c r="G29" s="446"/>
      <c r="H29" s="446"/>
      <c r="I29" s="446"/>
    </row>
    <row r="30" spans="2:19" x14ac:dyDescent="0.2">
      <c r="D30" s="56"/>
      <c r="E30" s="200" t="s">
        <v>109</v>
      </c>
      <c r="F30" s="200" t="s">
        <v>110</v>
      </c>
      <c r="G30" s="446" t="s">
        <v>112</v>
      </c>
      <c r="H30" s="446"/>
      <c r="I30" s="200" t="s">
        <v>34</v>
      </c>
    </row>
    <row r="31" spans="2:19" x14ac:dyDescent="0.2">
      <c r="C31" s="45" t="s">
        <v>44</v>
      </c>
      <c r="D31" s="51">
        <f>D22</f>
        <v>2000</v>
      </c>
      <c r="E31" s="57">
        <f>E27</f>
        <v>52171</v>
      </c>
      <c r="F31" s="57">
        <f>G27</f>
        <v>82263200</v>
      </c>
      <c r="G31" s="58">
        <f>'Rates Comp DSC'!L11</f>
        <v>29.990000000000002</v>
      </c>
      <c r="H31" t="s">
        <v>154</v>
      </c>
      <c r="I31" s="58">
        <f>G31*E31</f>
        <v>1564608.29</v>
      </c>
    </row>
    <row r="32" spans="2:19" x14ac:dyDescent="0.2">
      <c r="C32" s="45" t="s">
        <v>45</v>
      </c>
      <c r="D32" s="51">
        <f>D23</f>
        <v>3000</v>
      </c>
      <c r="F32" s="57">
        <f>H27</f>
        <v>58623200</v>
      </c>
      <c r="G32" s="201">
        <f>'Rates Comp DSC'!L12</f>
        <v>8.539999999999999E-3</v>
      </c>
      <c r="H32" t="s">
        <v>152</v>
      </c>
      <c r="I32" s="202">
        <f>ROUND(F32*G32,2)</f>
        <v>500642.13</v>
      </c>
      <c r="S32" s="162">
        <v>9.5399999999999991</v>
      </c>
    </row>
    <row r="33" spans="2:19" x14ac:dyDescent="0.2">
      <c r="C33" s="45" t="s">
        <v>45</v>
      </c>
      <c r="D33" s="51">
        <f>D24</f>
        <v>5000</v>
      </c>
      <c r="F33" s="57">
        <f>I27</f>
        <v>24658200</v>
      </c>
      <c r="G33" s="201">
        <f>'Rates Comp DSC'!L13</f>
        <v>7.8799999999999999E-3</v>
      </c>
      <c r="H33" t="s">
        <v>152</v>
      </c>
      <c r="I33" s="202">
        <f>ROUND(F33*G33,2)</f>
        <v>194306.62</v>
      </c>
      <c r="S33" s="162">
        <v>8.77</v>
      </c>
    </row>
    <row r="34" spans="2:19" x14ac:dyDescent="0.2">
      <c r="C34" s="45" t="s">
        <v>45</v>
      </c>
      <c r="D34" s="51">
        <f>D25</f>
        <v>15000</v>
      </c>
      <c r="F34" s="57">
        <f>J27</f>
        <v>13574100</v>
      </c>
      <c r="G34" s="201">
        <f>'Rates Comp DSC'!L14</f>
        <v>7.1999999999999998E-3</v>
      </c>
      <c r="H34" t="s">
        <v>152</v>
      </c>
      <c r="I34" s="202">
        <f>ROUND(F34*G34,2)</f>
        <v>97733.52</v>
      </c>
      <c r="S34" s="162">
        <v>8.09</v>
      </c>
    </row>
    <row r="35" spans="2:19" x14ac:dyDescent="0.2">
      <c r="C35" s="45" t="s">
        <v>58</v>
      </c>
      <c r="D35" s="51">
        <f>D26</f>
        <v>25000</v>
      </c>
      <c r="E35" s="56"/>
      <c r="F35" s="59">
        <f>K26</f>
        <v>125184900</v>
      </c>
      <c r="G35" s="201">
        <f>'Rates Comp DSC'!L15</f>
        <v>6.5699999999999995E-3</v>
      </c>
      <c r="H35" t="s">
        <v>152</v>
      </c>
      <c r="I35" s="202">
        <f>ROUND(F35*G35,2)</f>
        <v>822464.79</v>
      </c>
      <c r="S35" s="162">
        <v>6.77</v>
      </c>
    </row>
    <row r="36" spans="2:19" ht="15.75" thickBot="1" x14ac:dyDescent="0.25">
      <c r="D36" t="s">
        <v>37</v>
      </c>
      <c r="F36" s="53">
        <f>SUM(F31:F35)</f>
        <v>304303600</v>
      </c>
      <c r="I36" s="203">
        <f>SUM(I31:I35)</f>
        <v>3179755.35</v>
      </c>
      <c r="L36" t="s">
        <v>113</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199">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46" t="s">
        <v>111</v>
      </c>
      <c r="D47" s="446"/>
      <c r="E47" s="446"/>
      <c r="F47" s="446"/>
      <c r="G47" s="446"/>
      <c r="H47" s="446"/>
      <c r="I47" s="446"/>
    </row>
    <row r="48" spans="2:19" x14ac:dyDescent="0.2">
      <c r="D48" s="56"/>
      <c r="E48" s="200" t="s">
        <v>109</v>
      </c>
      <c r="F48" s="200" t="s">
        <v>110</v>
      </c>
      <c r="G48" s="446" t="s">
        <v>112</v>
      </c>
      <c r="H48" s="446"/>
      <c r="I48" s="200" t="s">
        <v>34</v>
      </c>
    </row>
    <row r="49" spans="3:9" x14ac:dyDescent="0.2">
      <c r="C49" s="45" t="s">
        <v>44</v>
      </c>
      <c r="D49" s="51">
        <v>5000</v>
      </c>
      <c r="E49" s="57">
        <f>E45</f>
        <v>124</v>
      </c>
      <c r="F49" s="57">
        <f>G45</f>
        <v>466600</v>
      </c>
      <c r="G49" s="58">
        <f>'Rates Comp DSC'!L18</f>
        <v>49</v>
      </c>
      <c r="H49" t="s">
        <v>154</v>
      </c>
      <c r="I49" s="58">
        <f>G49*E49</f>
        <v>6076</v>
      </c>
    </row>
    <row r="50" spans="3:9" x14ac:dyDescent="0.2">
      <c r="C50" s="45" t="s">
        <v>45</v>
      </c>
      <c r="D50" s="51">
        <v>15000</v>
      </c>
      <c r="F50" s="57">
        <f>H45</f>
        <v>355200</v>
      </c>
      <c r="G50" s="62">
        <f>G33</f>
        <v>7.8799999999999999E-3</v>
      </c>
      <c r="H50" t="s">
        <v>152</v>
      </c>
      <c r="I50" s="202">
        <f>ROUND(F50*G50,2)</f>
        <v>2798.98</v>
      </c>
    </row>
    <row r="51" spans="3:9" x14ac:dyDescent="0.2">
      <c r="C51" s="45" t="s">
        <v>45</v>
      </c>
      <c r="D51" s="51">
        <v>30000</v>
      </c>
      <c r="F51" s="57">
        <f>I45</f>
        <v>815000</v>
      </c>
      <c r="G51" s="62">
        <f t="shared" ref="G51:G52" si="4">G34</f>
        <v>7.1999999999999998E-3</v>
      </c>
      <c r="H51" t="s">
        <v>152</v>
      </c>
      <c r="I51" s="202">
        <f>ROUND(F51*G51,2)</f>
        <v>5868</v>
      </c>
    </row>
    <row r="52" spans="3:9" x14ac:dyDescent="0.2">
      <c r="C52" s="45" t="s">
        <v>58</v>
      </c>
      <c r="D52" s="51">
        <f>SUM(D49:D51)</f>
        <v>50000</v>
      </c>
      <c r="E52" s="56"/>
      <c r="F52" s="59">
        <f>J45</f>
        <v>4113000</v>
      </c>
      <c r="G52" s="62">
        <f t="shared" si="4"/>
        <v>6.5699999999999995E-3</v>
      </c>
      <c r="H52" t="s">
        <v>152</v>
      </c>
      <c r="I52" s="202">
        <f>ROUND(F52*G52,2)</f>
        <v>27022.41</v>
      </c>
    </row>
    <row r="53" spans="3:9" ht="15.75" thickBot="1" x14ac:dyDescent="0.25">
      <c r="D53" t="s">
        <v>37</v>
      </c>
      <c r="F53" s="53">
        <f>SUM(F49:F52)</f>
        <v>5749800</v>
      </c>
      <c r="I53" s="203">
        <f>SUM(I49:I52)</f>
        <v>41765.39</v>
      </c>
    </row>
    <row r="54" spans="3:9" ht="15.75" thickTop="1" x14ac:dyDescent="0.2"/>
  </sheetData>
  <mergeCells count="8">
    <mergeCell ref="G30:H30"/>
    <mergeCell ref="C47:I47"/>
    <mergeCell ref="G48:H48"/>
    <mergeCell ref="D6:E6"/>
    <mergeCell ref="B1:L1"/>
    <mergeCell ref="B2:L2"/>
    <mergeCell ref="B4:L4"/>
    <mergeCell ref="C29:I29"/>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673C-A2AC-444A-A8CD-80DE014E2781}">
  <dimension ref="A2:Y319"/>
  <sheetViews>
    <sheetView showGridLines="0" topLeftCell="A78" workbookViewId="0">
      <selection activeCell="B154" sqref="B154:S176"/>
    </sheetView>
  </sheetViews>
  <sheetFormatPr defaultRowHeight="14.25" x14ac:dyDescent="0.2"/>
  <cols>
    <col min="1" max="1" width="7.33203125" style="20" customWidth="1"/>
    <col min="2" max="2" width="1.33203125" style="21" customWidth="1"/>
    <col min="3" max="3" width="37.44140625" style="21" customWidth="1"/>
    <col min="4" max="4" width="1.33203125" style="21" customWidth="1"/>
    <col min="5" max="5" width="13" style="22" customWidth="1"/>
    <col min="6" max="6" width="1.33203125" style="21" customWidth="1"/>
    <col min="7" max="7" width="13" style="22" customWidth="1"/>
    <col min="8" max="8" width="1.33203125" style="21" customWidth="1"/>
    <col min="9" max="9" width="13" style="22" customWidth="1"/>
    <col min="10" max="11" width="1.33203125" style="21" customWidth="1"/>
    <col min="12" max="12" width="13" style="22" customWidth="1"/>
    <col min="13" max="13" width="1.33203125" style="43" customWidth="1"/>
    <col min="14" max="14" width="13" style="22" customWidth="1"/>
    <col min="15" max="15" width="1.33203125" style="21" customWidth="1"/>
    <col min="16" max="16" width="13" style="22" customWidth="1"/>
    <col min="17" max="17" width="1.33203125" style="21" customWidth="1"/>
    <col min="18" max="18" width="11.44140625" style="22" customWidth="1"/>
    <col min="19" max="22" width="1.33203125" style="21" customWidth="1"/>
    <col min="23" max="23" width="8.88671875" style="23"/>
    <col min="24" max="24" width="1.33203125" style="21" customWidth="1"/>
    <col min="25" max="25" width="32.21875" style="21" customWidth="1"/>
    <col min="26" max="16384" width="8.88671875" style="21"/>
  </cols>
  <sheetData>
    <row r="2" spans="1:25" x14ac:dyDescent="0.2">
      <c r="B2" s="170"/>
      <c r="C2" s="171"/>
      <c r="D2" s="171"/>
      <c r="E2" s="172"/>
      <c r="F2" s="171"/>
      <c r="G2" s="172"/>
      <c r="H2" s="171"/>
      <c r="I2" s="172"/>
      <c r="J2" s="171"/>
      <c r="K2" s="171"/>
      <c r="L2" s="172"/>
      <c r="M2" s="173"/>
      <c r="N2" s="172"/>
      <c r="O2" s="171"/>
      <c r="P2" s="172"/>
      <c r="Q2" s="171"/>
      <c r="R2" s="172"/>
      <c r="S2" s="174"/>
    </row>
    <row r="3" spans="1:25" ht="15" x14ac:dyDescent="0.2">
      <c r="B3" s="250"/>
      <c r="C3" s="429" t="s">
        <v>76</v>
      </c>
      <c r="D3" s="429"/>
      <c r="E3" s="429"/>
      <c r="F3" s="429"/>
      <c r="G3" s="429"/>
      <c r="H3" s="429"/>
      <c r="I3" s="429"/>
      <c r="J3" s="429"/>
      <c r="K3" s="429"/>
      <c r="L3" s="429"/>
      <c r="M3" s="429"/>
      <c r="N3" s="429"/>
      <c r="O3" s="429"/>
      <c r="P3" s="429"/>
      <c r="Q3" s="429"/>
      <c r="R3" s="429"/>
      <c r="S3" s="245"/>
    </row>
    <row r="4" spans="1:25" ht="15" x14ac:dyDescent="0.2">
      <c r="B4" s="250"/>
      <c r="C4" s="429" t="s">
        <v>77</v>
      </c>
      <c r="D4" s="429"/>
      <c r="E4" s="429"/>
      <c r="F4" s="429"/>
      <c r="G4" s="429"/>
      <c r="H4" s="429"/>
      <c r="I4" s="429"/>
      <c r="J4" s="429"/>
      <c r="K4" s="429"/>
      <c r="L4" s="429"/>
      <c r="M4" s="429"/>
      <c r="N4" s="429"/>
      <c r="O4" s="429"/>
      <c r="P4" s="429"/>
      <c r="Q4" s="429"/>
      <c r="R4" s="429"/>
      <c r="S4" s="245"/>
    </row>
    <row r="5" spans="1:25" ht="15" x14ac:dyDescent="0.2">
      <c r="B5" s="157"/>
      <c r="C5" s="429" t="str">
        <f>'SAO - DSC'!F1</f>
        <v>Western Rockcastle Association</v>
      </c>
      <c r="D5" s="429"/>
      <c r="E5" s="429"/>
      <c r="F5" s="429"/>
      <c r="G5" s="429"/>
      <c r="H5" s="429"/>
      <c r="I5" s="429"/>
      <c r="J5" s="429"/>
      <c r="K5" s="429"/>
      <c r="L5" s="429"/>
      <c r="M5" s="429"/>
      <c r="N5" s="429"/>
      <c r="O5" s="429"/>
      <c r="P5" s="429"/>
      <c r="Q5" s="429"/>
      <c r="R5" s="429"/>
      <c r="S5" s="245"/>
    </row>
    <row r="6" spans="1:25" x14ac:dyDescent="0.2">
      <c r="B6" s="157"/>
      <c r="S6" s="175"/>
    </row>
    <row r="7" spans="1:25" x14ac:dyDescent="0.2">
      <c r="B7" s="157"/>
      <c r="E7" s="152" t="s">
        <v>83</v>
      </c>
      <c r="G7" s="152" t="s">
        <v>84</v>
      </c>
      <c r="I7" s="24">
        <v>2022</v>
      </c>
      <c r="L7" s="243" t="s">
        <v>155</v>
      </c>
      <c r="N7" s="243" t="s">
        <v>283</v>
      </c>
      <c r="P7" s="24" t="s">
        <v>85</v>
      </c>
      <c r="R7" s="24" t="s">
        <v>85</v>
      </c>
      <c r="S7" s="175"/>
    </row>
    <row r="8" spans="1:25" x14ac:dyDescent="0.2">
      <c r="B8" s="157"/>
      <c r="C8" s="25" t="s">
        <v>86</v>
      </c>
      <c r="E8" s="26" t="s">
        <v>87</v>
      </c>
      <c r="G8" s="27">
        <v>44562</v>
      </c>
      <c r="I8" s="26" t="s">
        <v>88</v>
      </c>
      <c r="L8" s="244" t="s">
        <v>156</v>
      </c>
      <c r="N8" s="244" t="s">
        <v>85</v>
      </c>
      <c r="P8" s="28" t="s">
        <v>526</v>
      </c>
      <c r="R8" s="26" t="s">
        <v>90</v>
      </c>
      <c r="S8" s="175"/>
    </row>
    <row r="9" spans="1:25" x14ac:dyDescent="0.2">
      <c r="B9" s="157"/>
      <c r="C9" s="248" t="s">
        <v>345</v>
      </c>
      <c r="E9" s="247"/>
      <c r="G9" s="247"/>
      <c r="I9" s="247"/>
      <c r="L9" s="247"/>
      <c r="N9" s="247"/>
      <c r="P9" s="247"/>
      <c r="R9" s="152"/>
      <c r="S9" s="175"/>
    </row>
    <row r="10" spans="1:25" x14ac:dyDescent="0.2">
      <c r="B10" s="157"/>
      <c r="C10" s="252" t="s">
        <v>327</v>
      </c>
      <c r="E10" s="29">
        <f>'Dep Adj'!G10</f>
        <v>9800</v>
      </c>
      <c r="G10" s="29">
        <f>'Dep Adj'!I10</f>
        <v>9800</v>
      </c>
      <c r="I10" s="29">
        <f>'Dep Adj'!K10</f>
        <v>0</v>
      </c>
      <c r="L10" s="251">
        <f>'Dep Adj'!O10</f>
        <v>10</v>
      </c>
      <c r="M10" s="251"/>
      <c r="N10" s="251">
        <f>'Dep Adj'!Q10</f>
        <v>0</v>
      </c>
      <c r="P10" s="29">
        <f>'Dep Adj'!S10</f>
        <v>0</v>
      </c>
      <c r="R10" s="251">
        <f t="shared" ref="R10:R28" si="0">ROUND(P10-I10,0)</f>
        <v>0</v>
      </c>
      <c r="S10" s="175"/>
      <c r="W10" s="23">
        <v>304</v>
      </c>
      <c r="Y10" s="21" t="s">
        <v>92</v>
      </c>
    </row>
    <row r="11" spans="1:25" x14ac:dyDescent="0.2">
      <c r="B11" s="157"/>
      <c r="C11" s="252" t="s">
        <v>328</v>
      </c>
      <c r="E11" s="251">
        <f>'Dep Adj'!G11</f>
        <v>7500</v>
      </c>
      <c r="G11" s="251">
        <f>'Dep Adj'!I11</f>
        <v>7250</v>
      </c>
      <c r="I11" s="251">
        <f>'Dep Adj'!K11</f>
        <v>250</v>
      </c>
      <c r="L11" s="251">
        <f>'Dep Adj'!O11</f>
        <v>15</v>
      </c>
      <c r="N11" s="251">
        <f>'Dep Adj'!Q11</f>
        <v>37.5</v>
      </c>
      <c r="P11" s="251">
        <f>'Dep Adj'!S11</f>
        <v>200</v>
      </c>
      <c r="R11" s="251">
        <f t="shared" si="0"/>
        <v>-50</v>
      </c>
      <c r="S11" s="175"/>
    </row>
    <row r="12" spans="1:25" x14ac:dyDescent="0.2">
      <c r="B12" s="157"/>
      <c r="C12" s="252" t="s">
        <v>329</v>
      </c>
      <c r="E12" s="251">
        <f>'Dep Adj'!G12</f>
        <v>2723</v>
      </c>
      <c r="G12" s="251">
        <f>'Dep Adj'!I12</f>
        <v>2723</v>
      </c>
      <c r="I12" s="251">
        <f>'Dep Adj'!K12</f>
        <v>0</v>
      </c>
      <c r="L12" s="251">
        <f>'Dep Adj'!O12</f>
        <v>20</v>
      </c>
      <c r="N12" s="251">
        <f>'Dep Adj'!Q12</f>
        <v>37.5</v>
      </c>
      <c r="P12" s="251">
        <f>'Dep Adj'!S12</f>
        <v>0</v>
      </c>
      <c r="R12" s="251">
        <f t="shared" si="0"/>
        <v>0</v>
      </c>
      <c r="S12" s="175"/>
    </row>
    <row r="13" spans="1:25" x14ac:dyDescent="0.2">
      <c r="A13" s="151"/>
      <c r="B13" s="157"/>
      <c r="C13" s="252" t="s">
        <v>329</v>
      </c>
      <c r="E13" s="251">
        <f>'Dep Adj'!G13</f>
        <v>10737</v>
      </c>
      <c r="G13" s="251">
        <f>'Dep Adj'!I13</f>
        <v>10737</v>
      </c>
      <c r="I13" s="251">
        <f>'Dep Adj'!K13</f>
        <v>0</v>
      </c>
      <c r="L13" s="251">
        <f>'Dep Adj'!O13</f>
        <v>20</v>
      </c>
      <c r="N13" s="251">
        <f>'Dep Adj'!Q13</f>
        <v>37.5</v>
      </c>
      <c r="P13" s="251">
        <f>'Dep Adj'!S13</f>
        <v>0</v>
      </c>
      <c r="R13" s="251">
        <f t="shared" si="0"/>
        <v>0</v>
      </c>
      <c r="S13" s="175"/>
    </row>
    <row r="14" spans="1:25" x14ac:dyDescent="0.2">
      <c r="A14" s="151"/>
      <c r="B14" s="157"/>
      <c r="C14" s="252" t="s">
        <v>330</v>
      </c>
      <c r="E14" s="251">
        <f>'Dep Adj'!G14</f>
        <v>936585</v>
      </c>
      <c r="G14" s="251">
        <f>'Dep Adj'!I14</f>
        <v>558051</v>
      </c>
      <c r="I14" s="251">
        <f>'Dep Adj'!K14</f>
        <v>23415</v>
      </c>
      <c r="L14" s="251">
        <f>'Dep Adj'!O14</f>
        <v>40</v>
      </c>
      <c r="N14" s="251">
        <f>'Dep Adj'!Q14</f>
        <v>37.5</v>
      </c>
      <c r="P14" s="251">
        <f>'Dep Adj'!S14</f>
        <v>24975.599999999999</v>
      </c>
      <c r="R14" s="251">
        <f t="shared" si="0"/>
        <v>1561</v>
      </c>
      <c r="S14" s="175"/>
    </row>
    <row r="15" spans="1:25" x14ac:dyDescent="0.2">
      <c r="A15" s="151"/>
      <c r="B15" s="157"/>
      <c r="C15" s="252" t="s">
        <v>331</v>
      </c>
      <c r="E15" s="251">
        <f>'Dep Adj'!G15</f>
        <v>113150</v>
      </c>
      <c r="G15" s="251">
        <f>'Dep Adj'!I15</f>
        <v>50918</v>
      </c>
      <c r="I15" s="251">
        <f>'Dep Adj'!K15</f>
        <v>2262</v>
      </c>
      <c r="L15" s="251">
        <f>'Dep Adj'!O15</f>
        <v>50</v>
      </c>
      <c r="N15" s="251">
        <f>'Dep Adj'!Q15</f>
        <v>37.5</v>
      </c>
      <c r="P15" s="251">
        <f>'Dep Adj'!S15</f>
        <v>3017.33</v>
      </c>
      <c r="R15" s="251">
        <f t="shared" si="0"/>
        <v>755</v>
      </c>
      <c r="S15" s="175"/>
    </row>
    <row r="16" spans="1:25" x14ac:dyDescent="0.2">
      <c r="A16" s="151"/>
      <c r="B16" s="157"/>
      <c r="C16" s="252" t="s">
        <v>332</v>
      </c>
      <c r="E16" s="251">
        <f>'Dep Adj'!G16</f>
        <v>3825</v>
      </c>
      <c r="G16" s="251">
        <f>'Dep Adj'!I16</f>
        <v>2161</v>
      </c>
      <c r="I16" s="251">
        <f>'Dep Adj'!K16</f>
        <v>99</v>
      </c>
      <c r="L16" s="251">
        <f>'Dep Adj'!O16</f>
        <v>39</v>
      </c>
      <c r="N16" s="251">
        <f>'Dep Adj'!Q16</f>
        <v>37.5</v>
      </c>
      <c r="P16" s="251">
        <f>'Dep Adj'!S16</f>
        <v>102</v>
      </c>
      <c r="R16" s="251">
        <f t="shared" si="0"/>
        <v>3</v>
      </c>
      <c r="S16" s="175"/>
    </row>
    <row r="17" spans="1:19" x14ac:dyDescent="0.2">
      <c r="A17" s="151"/>
      <c r="B17" s="157"/>
      <c r="C17" s="252" t="s">
        <v>333</v>
      </c>
      <c r="E17" s="251">
        <f>'Dep Adj'!G17</f>
        <v>350000</v>
      </c>
      <c r="G17" s="251">
        <f>'Dep Adj'!I17</f>
        <v>197059</v>
      </c>
      <c r="I17" s="251">
        <f>'Dep Adj'!K17</f>
        <v>8975</v>
      </c>
      <c r="L17" s="251">
        <f>'Dep Adj'!O17</f>
        <v>39</v>
      </c>
      <c r="N17" s="251">
        <f>'Dep Adj'!Q17</f>
        <v>37.5</v>
      </c>
      <c r="P17" s="251">
        <f>'Dep Adj'!S17</f>
        <v>9333.33</v>
      </c>
      <c r="R17" s="251">
        <f t="shared" si="0"/>
        <v>358</v>
      </c>
      <c r="S17" s="175"/>
    </row>
    <row r="18" spans="1:19" x14ac:dyDescent="0.2">
      <c r="A18" s="151"/>
      <c r="B18" s="157"/>
      <c r="C18" s="252" t="s">
        <v>334</v>
      </c>
      <c r="E18" s="251">
        <f>'Dep Adj'!G18</f>
        <v>3100</v>
      </c>
      <c r="G18" s="251">
        <f>'Dep Adj'!I18</f>
        <v>3100</v>
      </c>
      <c r="I18" s="251">
        <f>'Dep Adj'!K18</f>
        <v>0</v>
      </c>
      <c r="L18" s="251">
        <f>'Dep Adj'!O18</f>
        <v>15</v>
      </c>
      <c r="N18" s="251">
        <f>'Dep Adj'!Q18</f>
        <v>37.5</v>
      </c>
      <c r="P18" s="251">
        <f>'Dep Adj'!S18</f>
        <v>0</v>
      </c>
      <c r="R18" s="251">
        <f t="shared" si="0"/>
        <v>0</v>
      </c>
      <c r="S18" s="175"/>
    </row>
    <row r="19" spans="1:19" x14ac:dyDescent="0.2">
      <c r="A19" s="151"/>
      <c r="B19" s="157"/>
      <c r="C19" s="252" t="s">
        <v>335</v>
      </c>
      <c r="E19" s="251">
        <f>'Dep Adj'!G19</f>
        <v>237750</v>
      </c>
      <c r="G19" s="251">
        <f>'Dep Adj'!I19</f>
        <v>85194</v>
      </c>
      <c r="I19" s="251">
        <f>'Dep Adj'!K19</f>
        <v>6097</v>
      </c>
      <c r="L19" s="251">
        <f>'Dep Adj'!O19</f>
        <v>39</v>
      </c>
      <c r="N19" s="251">
        <f>'Dep Adj'!Q19</f>
        <v>37.5</v>
      </c>
      <c r="P19" s="251">
        <f>'Dep Adj'!S19</f>
        <v>6340</v>
      </c>
      <c r="R19" s="251">
        <f t="shared" si="0"/>
        <v>243</v>
      </c>
      <c r="S19" s="175"/>
    </row>
    <row r="20" spans="1:19" x14ac:dyDescent="0.2">
      <c r="A20" s="151"/>
      <c r="B20" s="157"/>
      <c r="C20" s="252" t="s">
        <v>336</v>
      </c>
      <c r="E20" s="251">
        <f>'Dep Adj'!G20</f>
        <v>8492</v>
      </c>
      <c r="G20" s="251">
        <f>'Dep Adj'!I20</f>
        <v>8492</v>
      </c>
      <c r="I20" s="251">
        <f>'Dep Adj'!K20</f>
        <v>0</v>
      </c>
      <c r="L20" s="251">
        <f>'Dep Adj'!O20</f>
        <v>10</v>
      </c>
      <c r="N20" s="251">
        <f>'Dep Adj'!Q20</f>
        <v>37.5</v>
      </c>
      <c r="P20" s="251">
        <f>'Dep Adj'!S20</f>
        <v>0</v>
      </c>
      <c r="R20" s="251">
        <f t="shared" si="0"/>
        <v>0</v>
      </c>
      <c r="S20" s="175"/>
    </row>
    <row r="21" spans="1:19" x14ac:dyDescent="0.2">
      <c r="A21" s="151"/>
      <c r="B21" s="157"/>
      <c r="C21" s="252" t="s">
        <v>337</v>
      </c>
      <c r="E21" s="251">
        <f>'Dep Adj'!G21</f>
        <v>29436</v>
      </c>
      <c r="G21" s="251">
        <f>'Dep Adj'!I21</f>
        <v>15863</v>
      </c>
      <c r="I21" s="251">
        <f>'Dep Adj'!K21</f>
        <v>1962</v>
      </c>
      <c r="L21" s="251">
        <f>'Dep Adj'!O21</f>
        <v>15</v>
      </c>
      <c r="N21" s="251">
        <f>'Dep Adj'!Q21</f>
        <v>37.5</v>
      </c>
      <c r="P21" s="251">
        <f>'Dep Adj'!S21</f>
        <v>784.96</v>
      </c>
      <c r="R21" s="251">
        <f t="shared" si="0"/>
        <v>-1177</v>
      </c>
      <c r="S21" s="175"/>
    </row>
    <row r="22" spans="1:19" x14ac:dyDescent="0.2">
      <c r="A22" s="151"/>
      <c r="B22" s="157"/>
      <c r="C22" s="252" t="s">
        <v>338</v>
      </c>
      <c r="E22" s="251">
        <f>'Dep Adj'!G22</f>
        <v>16550</v>
      </c>
      <c r="G22" s="251">
        <f>'Dep Adj'!I22</f>
        <v>8183</v>
      </c>
      <c r="I22" s="251">
        <f>'Dep Adj'!K22</f>
        <v>1103</v>
      </c>
      <c r="L22" s="251">
        <f>'Dep Adj'!O22</f>
        <v>15</v>
      </c>
      <c r="N22" s="251">
        <f>'Dep Adj'!Q22</f>
        <v>37.5</v>
      </c>
      <c r="P22" s="251">
        <f>'Dep Adj'!S22</f>
        <v>441.33</v>
      </c>
      <c r="R22" s="251">
        <f t="shared" si="0"/>
        <v>-662</v>
      </c>
      <c r="S22" s="175"/>
    </row>
    <row r="23" spans="1:19" x14ac:dyDescent="0.2">
      <c r="A23" s="151"/>
      <c r="B23" s="157"/>
      <c r="C23" s="252" t="s">
        <v>339</v>
      </c>
      <c r="E23" s="251">
        <f>'Dep Adj'!G23</f>
        <v>10800</v>
      </c>
      <c r="G23" s="251">
        <f>'Dep Adj'!I23</f>
        <v>5340</v>
      </c>
      <c r="I23" s="251">
        <f>'Dep Adj'!K23</f>
        <v>720</v>
      </c>
      <c r="L23" s="251">
        <f>'Dep Adj'!O23</f>
        <v>15</v>
      </c>
      <c r="N23" s="251">
        <f>'Dep Adj'!Q23</f>
        <v>37.5</v>
      </c>
      <c r="P23" s="251">
        <f>'Dep Adj'!S23</f>
        <v>288</v>
      </c>
      <c r="R23" s="251">
        <f t="shared" si="0"/>
        <v>-432</v>
      </c>
      <c r="S23" s="175"/>
    </row>
    <row r="24" spans="1:19" x14ac:dyDescent="0.2">
      <c r="A24" s="151"/>
      <c r="B24" s="157"/>
      <c r="C24" s="252" t="s">
        <v>340</v>
      </c>
      <c r="E24" s="251">
        <f>'Dep Adj'!G24</f>
        <v>3800</v>
      </c>
      <c r="G24" s="251">
        <f>'Dep Adj'!I24</f>
        <v>3800</v>
      </c>
      <c r="I24" s="251">
        <f>'Dep Adj'!K24</f>
        <v>0</v>
      </c>
      <c r="L24" s="251">
        <f>'Dep Adj'!O24</f>
        <v>7</v>
      </c>
      <c r="N24" s="251">
        <f>'Dep Adj'!Q24</f>
        <v>37.5</v>
      </c>
      <c r="P24" s="251">
        <f>'Dep Adj'!S24</f>
        <v>0</v>
      </c>
      <c r="R24" s="251">
        <f t="shared" si="0"/>
        <v>0</v>
      </c>
      <c r="S24" s="175"/>
    </row>
    <row r="25" spans="1:19" x14ac:dyDescent="0.2">
      <c r="A25" s="151"/>
      <c r="B25" s="157"/>
      <c r="C25" s="252" t="s">
        <v>341</v>
      </c>
      <c r="E25" s="251">
        <f>'Dep Adj'!G25</f>
        <v>1111</v>
      </c>
      <c r="G25" s="251">
        <f>'Dep Adj'!I25</f>
        <v>471</v>
      </c>
      <c r="I25" s="251">
        <f>'Dep Adj'!K25</f>
        <v>101</v>
      </c>
      <c r="L25" s="251">
        <f>'Dep Adj'!O25</f>
        <v>11</v>
      </c>
      <c r="N25" s="251">
        <f>'Dep Adj'!Q25</f>
        <v>37.5</v>
      </c>
      <c r="P25" s="251">
        <f>'Dep Adj'!S25</f>
        <v>29.63</v>
      </c>
      <c r="R25" s="251">
        <f t="shared" si="0"/>
        <v>-71</v>
      </c>
      <c r="S25" s="175"/>
    </row>
    <row r="26" spans="1:19" x14ac:dyDescent="0.2">
      <c r="A26" s="151"/>
      <c r="B26" s="157"/>
      <c r="C26" s="252" t="s">
        <v>342</v>
      </c>
      <c r="E26" s="251">
        <f>'Dep Adj'!G26</f>
        <v>1725</v>
      </c>
      <c r="G26" s="251">
        <f>'Dep Adj'!I26</f>
        <v>575</v>
      </c>
      <c r="I26" s="251">
        <f>'Dep Adj'!K26</f>
        <v>115</v>
      </c>
      <c r="L26" s="251">
        <f>'Dep Adj'!O26</f>
        <v>15</v>
      </c>
      <c r="N26" s="251">
        <f>'Dep Adj'!Q26</f>
        <v>37.5</v>
      </c>
      <c r="P26" s="251">
        <f>'Dep Adj'!S26</f>
        <v>46</v>
      </c>
      <c r="R26" s="251">
        <f t="shared" si="0"/>
        <v>-69</v>
      </c>
      <c r="S26" s="175"/>
    </row>
    <row r="27" spans="1:19" x14ac:dyDescent="0.2">
      <c r="A27" s="151"/>
      <c r="B27" s="157"/>
      <c r="C27" s="252" t="s">
        <v>338</v>
      </c>
      <c r="E27" s="251">
        <f>'Dep Adj'!G27</f>
        <v>3500</v>
      </c>
      <c r="G27" s="251">
        <f>'Dep Adj'!I27</f>
        <v>719</v>
      </c>
      <c r="I27" s="251">
        <f>'Dep Adj'!K27</f>
        <v>234</v>
      </c>
      <c r="L27" s="251">
        <f>'Dep Adj'!O27</f>
        <v>15</v>
      </c>
      <c r="N27" s="251">
        <f>'Dep Adj'!Q27</f>
        <v>37.5</v>
      </c>
      <c r="P27" s="251">
        <f>'Dep Adj'!S27</f>
        <v>93.33</v>
      </c>
      <c r="R27" s="251">
        <f t="shared" si="0"/>
        <v>-141</v>
      </c>
      <c r="S27" s="175"/>
    </row>
    <row r="28" spans="1:19" x14ac:dyDescent="0.2">
      <c r="A28" s="151"/>
      <c r="B28" s="157"/>
      <c r="C28" s="252" t="s">
        <v>343</v>
      </c>
      <c r="E28" s="251">
        <f>'Dep Adj'!G28</f>
        <v>2540</v>
      </c>
      <c r="G28" s="251">
        <f>'Dep Adj'!I28</f>
        <v>1330</v>
      </c>
      <c r="I28" s="251">
        <f>'Dep Adj'!K28</f>
        <v>363</v>
      </c>
      <c r="L28" s="251">
        <f>'Dep Adj'!O28</f>
        <v>7</v>
      </c>
      <c r="N28" s="251">
        <f>'Dep Adj'!Q28</f>
        <v>37.5</v>
      </c>
      <c r="P28" s="251">
        <f>'Dep Adj'!S28</f>
        <v>67.73</v>
      </c>
      <c r="R28" s="251">
        <f t="shared" si="0"/>
        <v>-295</v>
      </c>
      <c r="S28" s="175"/>
    </row>
    <row r="29" spans="1:19" x14ac:dyDescent="0.2">
      <c r="A29" s="151"/>
      <c r="B29" s="157"/>
      <c r="C29" s="336" t="s">
        <v>335</v>
      </c>
      <c r="E29" s="343">
        <f>SUM(E10:E28)</f>
        <v>1753124</v>
      </c>
      <c r="G29" s="343">
        <f>SUM(G10:G28)</f>
        <v>971766</v>
      </c>
      <c r="I29" s="343">
        <f>SUM(I10:I28)</f>
        <v>45696</v>
      </c>
      <c r="K29" s="29"/>
      <c r="L29" s="343">
        <f>SUM(L10:L28)</f>
        <v>397</v>
      </c>
      <c r="M29" s="253"/>
      <c r="N29" s="343">
        <f>SUM(N10:N28)</f>
        <v>675</v>
      </c>
      <c r="O29" s="29"/>
      <c r="P29" s="343">
        <f>SUM(P10:P28)</f>
        <v>45719.240000000005</v>
      </c>
      <c r="Q29" s="29"/>
      <c r="R29" s="246">
        <f>SUM(R10:R28)</f>
        <v>23</v>
      </c>
      <c r="S29" s="154"/>
    </row>
    <row r="30" spans="1:19" x14ac:dyDescent="0.2">
      <c r="A30" s="151"/>
      <c r="B30" s="157"/>
      <c r="E30" s="29"/>
      <c r="G30" s="29"/>
      <c r="I30" s="29"/>
      <c r="L30" s="29"/>
      <c r="N30" s="29"/>
      <c r="P30" s="29"/>
      <c r="R30" s="29"/>
      <c r="S30" s="175"/>
    </row>
    <row r="31" spans="1:19" x14ac:dyDescent="0.2">
      <c r="A31" s="151"/>
      <c r="B31" s="157"/>
      <c r="C31" s="254" t="s">
        <v>347</v>
      </c>
      <c r="E31" s="29"/>
      <c r="G31" s="29"/>
      <c r="I31" s="29"/>
      <c r="L31" s="29"/>
      <c r="N31" s="29"/>
      <c r="P31" s="29"/>
      <c r="R31" s="29"/>
      <c r="S31" s="175"/>
    </row>
    <row r="32" spans="1:19" x14ac:dyDescent="0.2">
      <c r="A32" s="151"/>
      <c r="B32" s="157"/>
      <c r="C32" s="252" t="s">
        <v>346</v>
      </c>
      <c r="E32" s="251">
        <f>'Dep Adj'!G32</f>
        <v>3930</v>
      </c>
      <c r="G32" s="251">
        <f>'Dep Adj'!I32</f>
        <v>3930</v>
      </c>
      <c r="I32" s="251">
        <f>'Dep Adj'!K32</f>
        <v>0</v>
      </c>
      <c r="L32" s="251">
        <f>'Dep Adj'!O32</f>
        <v>10</v>
      </c>
      <c r="N32" s="251">
        <f>'Dep Adj'!Q32</f>
        <v>17.5</v>
      </c>
      <c r="P32" s="251">
        <f>'Dep Adj'!S32</f>
        <v>0</v>
      </c>
      <c r="R32" s="251">
        <f t="shared" ref="R32:R50" si="1">ROUND(P32-I32,0)</f>
        <v>0</v>
      </c>
      <c r="S32" s="175"/>
    </row>
    <row r="33" spans="1:19" x14ac:dyDescent="0.2">
      <c r="A33" s="151"/>
      <c r="B33" s="157"/>
      <c r="C33" s="252" t="s">
        <v>346</v>
      </c>
      <c r="E33" s="251">
        <f>'Dep Adj'!G33</f>
        <v>7303</v>
      </c>
      <c r="G33" s="251">
        <f>'Dep Adj'!I33</f>
        <v>7303</v>
      </c>
      <c r="I33" s="251">
        <f>'Dep Adj'!K33</f>
        <v>0</v>
      </c>
      <c r="L33" s="251">
        <f>'Dep Adj'!O33</f>
        <v>10</v>
      </c>
      <c r="N33" s="251">
        <f>'Dep Adj'!Q33</f>
        <v>17.5</v>
      </c>
      <c r="P33" s="251">
        <f>'Dep Adj'!S33</f>
        <v>0</v>
      </c>
      <c r="R33" s="251">
        <f t="shared" si="1"/>
        <v>0</v>
      </c>
      <c r="S33" s="175"/>
    </row>
    <row r="34" spans="1:19" x14ac:dyDescent="0.2">
      <c r="A34" s="151"/>
      <c r="B34" s="157"/>
      <c r="C34" s="252" t="s">
        <v>348</v>
      </c>
      <c r="E34" s="251">
        <f>'Dep Adj'!G34</f>
        <v>89</v>
      </c>
      <c r="G34" s="251">
        <f>'Dep Adj'!I34</f>
        <v>89</v>
      </c>
      <c r="I34" s="251">
        <f>'Dep Adj'!K34</f>
        <v>0</v>
      </c>
      <c r="L34" s="251">
        <f>'Dep Adj'!O34</f>
        <v>7</v>
      </c>
      <c r="N34" s="251">
        <f>'Dep Adj'!Q34</f>
        <v>17.5</v>
      </c>
      <c r="P34" s="251">
        <f>'Dep Adj'!S34</f>
        <v>0</v>
      </c>
      <c r="R34" s="251">
        <f t="shared" si="1"/>
        <v>0</v>
      </c>
      <c r="S34" s="175"/>
    </row>
    <row r="35" spans="1:19" x14ac:dyDescent="0.2">
      <c r="A35" s="151"/>
      <c r="B35" s="157"/>
      <c r="C35" s="252" t="s">
        <v>349</v>
      </c>
      <c r="E35" s="251">
        <f>'Dep Adj'!G35</f>
        <v>320</v>
      </c>
      <c r="G35" s="251">
        <f>'Dep Adj'!I35</f>
        <v>320</v>
      </c>
      <c r="I35" s="251">
        <f>'Dep Adj'!K35</f>
        <v>0</v>
      </c>
      <c r="L35" s="251">
        <f>'Dep Adj'!O35</f>
        <v>7</v>
      </c>
      <c r="N35" s="251">
        <f>'Dep Adj'!Q35</f>
        <v>17.5</v>
      </c>
      <c r="P35" s="251">
        <f>'Dep Adj'!S35</f>
        <v>0</v>
      </c>
      <c r="R35" s="251">
        <f t="shared" si="1"/>
        <v>0</v>
      </c>
      <c r="S35" s="175"/>
    </row>
    <row r="36" spans="1:19" x14ac:dyDescent="0.2">
      <c r="A36" s="151"/>
      <c r="B36" s="157"/>
      <c r="C36" s="252" t="s">
        <v>350</v>
      </c>
      <c r="E36" s="251">
        <f>'Dep Adj'!G36</f>
        <v>350</v>
      </c>
      <c r="G36" s="251">
        <f>'Dep Adj'!I36</f>
        <v>350</v>
      </c>
      <c r="I36" s="251">
        <f>'Dep Adj'!K36</f>
        <v>0</v>
      </c>
      <c r="L36" s="251">
        <f>'Dep Adj'!O36</f>
        <v>7</v>
      </c>
      <c r="N36" s="251">
        <f>'Dep Adj'!Q36</f>
        <v>17.5</v>
      </c>
      <c r="P36" s="251">
        <f>'Dep Adj'!S36</f>
        <v>0</v>
      </c>
      <c r="R36" s="251">
        <f t="shared" si="1"/>
        <v>0</v>
      </c>
      <c r="S36" s="175"/>
    </row>
    <row r="37" spans="1:19" x14ac:dyDescent="0.2">
      <c r="A37" s="151"/>
      <c r="B37" s="157"/>
      <c r="C37" s="252" t="s">
        <v>351</v>
      </c>
      <c r="E37" s="251">
        <f>'Dep Adj'!G37</f>
        <v>1700</v>
      </c>
      <c r="G37" s="251">
        <f>'Dep Adj'!I37</f>
        <v>1700</v>
      </c>
      <c r="I37" s="251">
        <f>'Dep Adj'!K37</f>
        <v>0</v>
      </c>
      <c r="L37" s="251">
        <f>'Dep Adj'!O37</f>
        <v>7</v>
      </c>
      <c r="N37" s="251">
        <f>'Dep Adj'!Q37</f>
        <v>17.5</v>
      </c>
      <c r="P37" s="251">
        <f>'Dep Adj'!S37</f>
        <v>0</v>
      </c>
      <c r="R37" s="251">
        <f t="shared" si="1"/>
        <v>0</v>
      </c>
      <c r="S37" s="175"/>
    </row>
    <row r="38" spans="1:19" x14ac:dyDescent="0.2">
      <c r="A38" s="151"/>
      <c r="B38" s="157"/>
      <c r="C38" s="252" t="s">
        <v>352</v>
      </c>
      <c r="E38" s="251">
        <f>'Dep Adj'!G38</f>
        <v>200</v>
      </c>
      <c r="G38" s="251">
        <f>'Dep Adj'!I38</f>
        <v>200</v>
      </c>
      <c r="I38" s="251">
        <f>'Dep Adj'!K38</f>
        <v>0</v>
      </c>
      <c r="L38" s="251">
        <f>'Dep Adj'!O38</f>
        <v>5</v>
      </c>
      <c r="N38" s="251">
        <f>'Dep Adj'!Q38</f>
        <v>17.5</v>
      </c>
      <c r="P38" s="251">
        <f>'Dep Adj'!S38</f>
        <v>0</v>
      </c>
      <c r="R38" s="251">
        <f t="shared" si="1"/>
        <v>0</v>
      </c>
      <c r="S38" s="175"/>
    </row>
    <row r="39" spans="1:19" x14ac:dyDescent="0.2">
      <c r="A39" s="151"/>
      <c r="B39" s="157"/>
      <c r="C39" s="252" t="s">
        <v>353</v>
      </c>
      <c r="E39" s="251">
        <f>'Dep Adj'!G39</f>
        <v>855</v>
      </c>
      <c r="G39" s="251">
        <f>'Dep Adj'!I39</f>
        <v>855</v>
      </c>
      <c r="I39" s="251">
        <f>'Dep Adj'!K39</f>
        <v>0</v>
      </c>
      <c r="L39" s="251">
        <f>'Dep Adj'!O39</f>
        <v>10</v>
      </c>
      <c r="N39" s="251">
        <f>'Dep Adj'!Q39</f>
        <v>17.5</v>
      </c>
      <c r="P39" s="251">
        <f>'Dep Adj'!S39</f>
        <v>0</v>
      </c>
      <c r="R39" s="251">
        <f t="shared" si="1"/>
        <v>0</v>
      </c>
      <c r="S39" s="175"/>
    </row>
    <row r="40" spans="1:19" x14ac:dyDescent="0.2">
      <c r="A40" s="151"/>
      <c r="B40" s="157"/>
      <c r="C40" s="252" t="s">
        <v>354</v>
      </c>
      <c r="E40" s="251">
        <f>'Dep Adj'!G40</f>
        <v>236</v>
      </c>
      <c r="G40" s="251">
        <f>'Dep Adj'!I40</f>
        <v>236</v>
      </c>
      <c r="I40" s="251">
        <f>'Dep Adj'!K40</f>
        <v>0</v>
      </c>
      <c r="L40" s="251">
        <f>'Dep Adj'!O40</f>
        <v>10</v>
      </c>
      <c r="N40" s="251">
        <f>'Dep Adj'!Q40</f>
        <v>17.5</v>
      </c>
      <c r="P40" s="251">
        <f>'Dep Adj'!S40</f>
        <v>0</v>
      </c>
      <c r="R40" s="251">
        <f t="shared" si="1"/>
        <v>0</v>
      </c>
      <c r="S40" s="175"/>
    </row>
    <row r="41" spans="1:19" x14ac:dyDescent="0.2">
      <c r="A41" s="151"/>
      <c r="B41" s="157"/>
      <c r="C41" s="252" t="s">
        <v>355</v>
      </c>
      <c r="E41" s="251">
        <f>'Dep Adj'!G41</f>
        <v>555</v>
      </c>
      <c r="G41" s="251">
        <f>'Dep Adj'!I41</f>
        <v>555</v>
      </c>
      <c r="I41" s="251">
        <f>'Dep Adj'!K41</f>
        <v>0</v>
      </c>
      <c r="L41" s="251">
        <f>'Dep Adj'!O41</f>
        <v>10</v>
      </c>
      <c r="N41" s="251">
        <f>'Dep Adj'!Q41</f>
        <v>17.5</v>
      </c>
      <c r="P41" s="251">
        <f>'Dep Adj'!S41</f>
        <v>0</v>
      </c>
      <c r="R41" s="251">
        <f t="shared" si="1"/>
        <v>0</v>
      </c>
      <c r="S41" s="175"/>
    </row>
    <row r="42" spans="1:19" x14ac:dyDescent="0.2">
      <c r="A42" s="151"/>
      <c r="B42" s="157"/>
      <c r="C42" s="252" t="s">
        <v>346</v>
      </c>
      <c r="E42" s="251">
        <f>'Dep Adj'!G42</f>
        <v>36768</v>
      </c>
      <c r="G42" s="251">
        <f>'Dep Adj'!I42</f>
        <v>36768</v>
      </c>
      <c r="I42" s="251">
        <f>'Dep Adj'!K42</f>
        <v>0</v>
      </c>
      <c r="L42" s="251">
        <f>'Dep Adj'!O42</f>
        <v>10</v>
      </c>
      <c r="N42" s="251">
        <f>'Dep Adj'!Q42</f>
        <v>17.5</v>
      </c>
      <c r="P42" s="251">
        <f>'Dep Adj'!S42</f>
        <v>0</v>
      </c>
      <c r="R42" s="251">
        <f t="shared" si="1"/>
        <v>0</v>
      </c>
      <c r="S42" s="175"/>
    </row>
    <row r="43" spans="1:19" x14ac:dyDescent="0.2">
      <c r="A43" s="151"/>
      <c r="B43" s="157"/>
      <c r="C43" s="252" t="s">
        <v>346</v>
      </c>
      <c r="E43" s="251">
        <f>'Dep Adj'!G43</f>
        <v>13879</v>
      </c>
      <c r="G43" s="251">
        <f>'Dep Adj'!I43</f>
        <v>13879</v>
      </c>
      <c r="I43" s="251">
        <f>'Dep Adj'!K43</f>
        <v>0</v>
      </c>
      <c r="L43" s="251">
        <f>'Dep Adj'!O43</f>
        <v>10</v>
      </c>
      <c r="N43" s="251">
        <f>'Dep Adj'!Q43</f>
        <v>17.5</v>
      </c>
      <c r="P43" s="251">
        <f>'Dep Adj'!S43</f>
        <v>0</v>
      </c>
      <c r="R43" s="251">
        <f t="shared" si="1"/>
        <v>0</v>
      </c>
      <c r="S43" s="175"/>
    </row>
    <row r="44" spans="1:19" x14ac:dyDescent="0.2">
      <c r="A44" s="151"/>
      <c r="B44" s="157"/>
      <c r="C44" s="252" t="s">
        <v>346</v>
      </c>
      <c r="E44" s="251">
        <f>'Dep Adj'!G44</f>
        <v>1218</v>
      </c>
      <c r="G44" s="251">
        <f>'Dep Adj'!I44</f>
        <v>1218</v>
      </c>
      <c r="I44" s="251">
        <f>'Dep Adj'!K44</f>
        <v>0</v>
      </c>
      <c r="L44" s="251">
        <f>'Dep Adj'!O44</f>
        <v>10</v>
      </c>
      <c r="N44" s="251">
        <f>'Dep Adj'!Q44</f>
        <v>17.5</v>
      </c>
      <c r="P44" s="251">
        <f>'Dep Adj'!S44</f>
        <v>0</v>
      </c>
      <c r="R44" s="251">
        <f t="shared" si="1"/>
        <v>0</v>
      </c>
      <c r="S44" s="175"/>
    </row>
    <row r="45" spans="1:19" x14ac:dyDescent="0.2">
      <c r="A45" s="151"/>
      <c r="B45" s="157"/>
      <c r="C45" s="252" t="s">
        <v>356</v>
      </c>
      <c r="E45" s="251">
        <f>'Dep Adj'!G45</f>
        <v>1285</v>
      </c>
      <c r="G45" s="251">
        <f>'Dep Adj'!I45</f>
        <v>1285</v>
      </c>
      <c r="I45" s="251">
        <f>'Dep Adj'!K45</f>
        <v>0</v>
      </c>
      <c r="L45" s="251">
        <f>'Dep Adj'!O45</f>
        <v>7</v>
      </c>
      <c r="N45" s="251">
        <f>'Dep Adj'!Q45</f>
        <v>17.5</v>
      </c>
      <c r="P45" s="251">
        <f>'Dep Adj'!S45</f>
        <v>0</v>
      </c>
      <c r="R45" s="251">
        <f t="shared" si="1"/>
        <v>0</v>
      </c>
      <c r="S45" s="175"/>
    </row>
    <row r="46" spans="1:19" x14ac:dyDescent="0.2">
      <c r="A46" s="151"/>
      <c r="B46" s="157"/>
      <c r="C46" s="252" t="s">
        <v>357</v>
      </c>
      <c r="E46" s="251">
        <f>'Dep Adj'!G46</f>
        <v>24355</v>
      </c>
      <c r="G46" s="251">
        <f>'Dep Adj'!I46</f>
        <v>24355</v>
      </c>
      <c r="I46" s="251">
        <f>'Dep Adj'!K46</f>
        <v>0</v>
      </c>
      <c r="L46" s="251">
        <f>'Dep Adj'!O46</f>
        <v>7</v>
      </c>
      <c r="N46" s="251">
        <f>'Dep Adj'!Q46</f>
        <v>17.5</v>
      </c>
      <c r="P46" s="251">
        <f>'Dep Adj'!S46</f>
        <v>0</v>
      </c>
      <c r="R46" s="251">
        <f t="shared" si="1"/>
        <v>0</v>
      </c>
      <c r="S46" s="175"/>
    </row>
    <row r="47" spans="1:19" x14ac:dyDescent="0.2">
      <c r="A47" s="151"/>
      <c r="B47" s="157"/>
      <c r="C47" s="252" t="s">
        <v>358</v>
      </c>
      <c r="E47" s="251">
        <f>'Dep Adj'!G47</f>
        <v>17500</v>
      </c>
      <c r="G47" s="251">
        <f>'Dep Adj'!I47</f>
        <v>17500</v>
      </c>
      <c r="I47" s="251">
        <f>'Dep Adj'!K47</f>
        <v>0</v>
      </c>
      <c r="L47" s="251">
        <f>'Dep Adj'!O47</f>
        <v>7</v>
      </c>
      <c r="N47" s="251">
        <f>'Dep Adj'!Q47</f>
        <v>17.5</v>
      </c>
      <c r="P47" s="251">
        <f>'Dep Adj'!S47</f>
        <v>0</v>
      </c>
      <c r="R47" s="251">
        <f t="shared" si="1"/>
        <v>0</v>
      </c>
      <c r="S47" s="175"/>
    </row>
    <row r="48" spans="1:19" x14ac:dyDescent="0.2">
      <c r="A48" s="151"/>
      <c r="B48" s="157"/>
      <c r="C48" s="252" t="s">
        <v>359</v>
      </c>
      <c r="E48" s="251">
        <f>'Dep Adj'!G48</f>
        <v>3370</v>
      </c>
      <c r="G48" s="251">
        <f>'Dep Adj'!I48</f>
        <v>3370</v>
      </c>
      <c r="I48" s="251">
        <f>'Dep Adj'!K48</f>
        <v>0</v>
      </c>
      <c r="L48" s="251">
        <f>'Dep Adj'!O48</f>
        <v>7</v>
      </c>
      <c r="N48" s="251">
        <f>'Dep Adj'!Q48</f>
        <v>17.5</v>
      </c>
      <c r="P48" s="251">
        <f>'Dep Adj'!S48</f>
        <v>0</v>
      </c>
      <c r="R48" s="251">
        <f t="shared" si="1"/>
        <v>0</v>
      </c>
      <c r="S48" s="175"/>
    </row>
    <row r="49" spans="1:19" x14ac:dyDescent="0.2">
      <c r="A49" s="151"/>
      <c r="B49" s="157"/>
      <c r="C49" s="252" t="s">
        <v>360</v>
      </c>
      <c r="E49" s="251">
        <f>'Dep Adj'!G49</f>
        <v>52150</v>
      </c>
      <c r="G49" s="251">
        <f>'Dep Adj'!I49</f>
        <v>52150</v>
      </c>
      <c r="I49" s="251">
        <f>'Dep Adj'!K49</f>
        <v>0</v>
      </c>
      <c r="L49" s="251">
        <f>'Dep Adj'!O49</f>
        <v>7</v>
      </c>
      <c r="N49" s="251">
        <f>'Dep Adj'!Q49</f>
        <v>17.5</v>
      </c>
      <c r="P49" s="251">
        <f>'Dep Adj'!S49</f>
        <v>0</v>
      </c>
      <c r="R49" s="251">
        <f t="shared" si="1"/>
        <v>0</v>
      </c>
      <c r="S49" s="175"/>
    </row>
    <row r="50" spans="1:19" x14ac:dyDescent="0.2">
      <c r="A50" s="151"/>
      <c r="B50" s="157"/>
      <c r="C50" s="252" t="s">
        <v>361</v>
      </c>
      <c r="E50" s="251">
        <f>'Dep Adj'!G50</f>
        <v>3082</v>
      </c>
      <c r="G50" s="251">
        <f>'Dep Adj'!I50</f>
        <v>3082</v>
      </c>
      <c r="I50" s="251">
        <f>'Dep Adj'!K50</f>
        <v>0</v>
      </c>
      <c r="L50" s="251">
        <f>'Dep Adj'!O50</f>
        <v>7</v>
      </c>
      <c r="N50" s="251">
        <f>'Dep Adj'!Q50</f>
        <v>17.5</v>
      </c>
      <c r="P50" s="251">
        <f>'Dep Adj'!S50</f>
        <v>0</v>
      </c>
      <c r="R50" s="251">
        <f t="shared" si="1"/>
        <v>0</v>
      </c>
      <c r="S50" s="175"/>
    </row>
    <row r="51" spans="1:19" x14ac:dyDescent="0.2">
      <c r="A51" s="151"/>
      <c r="B51" s="158"/>
      <c r="C51" s="408"/>
      <c r="D51" s="155"/>
      <c r="E51" s="344"/>
      <c r="F51" s="155"/>
      <c r="G51" s="344"/>
      <c r="H51" s="155"/>
      <c r="I51" s="344"/>
      <c r="J51" s="155"/>
      <c r="K51" s="155"/>
      <c r="L51" s="344"/>
      <c r="M51" s="25"/>
      <c r="N51" s="344"/>
      <c r="O51" s="155"/>
      <c r="P51" s="344"/>
      <c r="Q51" s="155"/>
      <c r="R51" s="344"/>
      <c r="S51" s="176"/>
    </row>
    <row r="52" spans="1:19" x14ac:dyDescent="0.2">
      <c r="A52" s="151"/>
      <c r="B52" s="170"/>
      <c r="C52" s="171"/>
      <c r="D52" s="171"/>
      <c r="E52" s="172"/>
      <c r="F52" s="171"/>
      <c r="G52" s="172"/>
      <c r="H52" s="171"/>
      <c r="I52" s="172"/>
      <c r="J52" s="171"/>
      <c r="K52" s="171"/>
      <c r="L52" s="172"/>
      <c r="M52" s="173"/>
      <c r="N52" s="172"/>
      <c r="O52" s="171"/>
      <c r="P52" s="172"/>
      <c r="Q52" s="171"/>
      <c r="R52" s="172"/>
      <c r="S52" s="174"/>
    </row>
    <row r="53" spans="1:19" ht="15" x14ac:dyDescent="0.2">
      <c r="A53" s="151"/>
      <c r="B53" s="250"/>
      <c r="C53" s="429" t="s">
        <v>527</v>
      </c>
      <c r="D53" s="429"/>
      <c r="E53" s="429"/>
      <c r="F53" s="429"/>
      <c r="G53" s="429"/>
      <c r="H53" s="429"/>
      <c r="I53" s="429"/>
      <c r="J53" s="429"/>
      <c r="K53" s="429"/>
      <c r="L53" s="429"/>
      <c r="M53" s="429"/>
      <c r="N53" s="429"/>
      <c r="O53" s="429"/>
      <c r="P53" s="429"/>
      <c r="Q53" s="429"/>
      <c r="R53" s="429"/>
      <c r="S53" s="245"/>
    </row>
    <row r="54" spans="1:19" ht="15" x14ac:dyDescent="0.2">
      <c r="A54" s="151"/>
      <c r="B54" s="250"/>
      <c r="C54" s="429" t="s">
        <v>77</v>
      </c>
      <c r="D54" s="429"/>
      <c r="E54" s="429"/>
      <c r="F54" s="429"/>
      <c r="G54" s="429"/>
      <c r="H54" s="429"/>
      <c r="I54" s="429"/>
      <c r="J54" s="429"/>
      <c r="K54" s="429"/>
      <c r="L54" s="429"/>
      <c r="M54" s="429"/>
      <c r="N54" s="429"/>
      <c r="O54" s="429"/>
      <c r="P54" s="429"/>
      <c r="Q54" s="429"/>
      <c r="R54" s="429"/>
      <c r="S54" s="245"/>
    </row>
    <row r="55" spans="1:19" ht="15" x14ac:dyDescent="0.2">
      <c r="A55" s="151"/>
      <c r="B55" s="157"/>
      <c r="C55" s="429" t="str">
        <f>'SAO - DSC'!F1</f>
        <v>Western Rockcastle Association</v>
      </c>
      <c r="D55" s="429"/>
      <c r="E55" s="429"/>
      <c r="F55" s="429"/>
      <c r="G55" s="429"/>
      <c r="H55" s="429"/>
      <c r="I55" s="429"/>
      <c r="J55" s="429"/>
      <c r="K55" s="429"/>
      <c r="L55" s="429"/>
      <c r="M55" s="429"/>
      <c r="N55" s="429"/>
      <c r="O55" s="429"/>
      <c r="P55" s="429"/>
      <c r="Q55" s="429"/>
      <c r="R55" s="429"/>
      <c r="S55" s="245"/>
    </row>
    <row r="56" spans="1:19" ht="15" x14ac:dyDescent="0.2">
      <c r="A56" s="151"/>
      <c r="B56" s="157"/>
      <c r="C56" s="90"/>
      <c r="D56" s="90"/>
      <c r="E56" s="90"/>
      <c r="F56" s="90"/>
      <c r="G56" s="90"/>
      <c r="H56" s="90"/>
      <c r="I56" s="90"/>
      <c r="J56" s="90"/>
      <c r="K56" s="90"/>
      <c r="L56" s="90"/>
      <c r="M56" s="90"/>
      <c r="N56" s="90"/>
      <c r="O56" s="90"/>
      <c r="P56" s="90"/>
      <c r="Q56" s="90"/>
      <c r="R56" s="90"/>
      <c r="S56" s="245"/>
    </row>
    <row r="57" spans="1:19" x14ac:dyDescent="0.2">
      <c r="A57" s="151"/>
      <c r="B57" s="157"/>
      <c r="C57" s="252" t="s">
        <v>362</v>
      </c>
      <c r="E57" s="251">
        <f>'Dep Adj'!G51</f>
        <v>19588</v>
      </c>
      <c r="G57" s="251">
        <f>'Dep Adj'!I51</f>
        <v>19588</v>
      </c>
      <c r="I57" s="251">
        <f>'Dep Adj'!K51</f>
        <v>0</v>
      </c>
      <c r="L57" s="251">
        <f>'Dep Adj'!O51</f>
        <v>5</v>
      </c>
      <c r="N57" s="251">
        <f>'Dep Adj'!Q51</f>
        <v>17.5</v>
      </c>
      <c r="P57" s="251">
        <f>'Dep Adj'!S51</f>
        <v>0</v>
      </c>
      <c r="R57" s="251">
        <f t="shared" ref="R57:R78" si="2">ROUND(P57-I57,0)</f>
        <v>0</v>
      </c>
      <c r="S57" s="175"/>
    </row>
    <row r="58" spans="1:19" x14ac:dyDescent="0.2">
      <c r="A58" s="151"/>
      <c r="B58" s="157"/>
      <c r="C58" s="252" t="s">
        <v>363</v>
      </c>
      <c r="E58" s="251">
        <f>'Dep Adj'!G52</f>
        <v>3040</v>
      </c>
      <c r="G58" s="251">
        <f>'Dep Adj'!I52</f>
        <v>3040</v>
      </c>
      <c r="I58" s="251">
        <f>'Dep Adj'!K52</f>
        <v>0</v>
      </c>
      <c r="L58" s="251">
        <f>'Dep Adj'!O52</f>
        <v>7</v>
      </c>
      <c r="N58" s="251">
        <f>'Dep Adj'!Q52</f>
        <v>17.5</v>
      </c>
      <c r="P58" s="251">
        <f>'Dep Adj'!S52</f>
        <v>0</v>
      </c>
      <c r="R58" s="251">
        <f t="shared" si="2"/>
        <v>0</v>
      </c>
      <c r="S58" s="175"/>
    </row>
    <row r="59" spans="1:19" x14ac:dyDescent="0.2">
      <c r="A59" s="151"/>
      <c r="B59" s="157"/>
      <c r="C59" s="252" t="s">
        <v>364</v>
      </c>
      <c r="E59" s="251">
        <f>'Dep Adj'!G53</f>
        <v>8278</v>
      </c>
      <c r="G59" s="251">
        <f>'Dep Adj'!I53</f>
        <v>8278</v>
      </c>
      <c r="I59" s="251">
        <f>'Dep Adj'!K53</f>
        <v>0</v>
      </c>
      <c r="L59" s="251">
        <f>'Dep Adj'!O53</f>
        <v>10</v>
      </c>
      <c r="N59" s="251">
        <f>'Dep Adj'!Q53</f>
        <v>17.5</v>
      </c>
      <c r="P59" s="251">
        <f>'Dep Adj'!S53</f>
        <v>0</v>
      </c>
      <c r="R59" s="251">
        <f t="shared" si="2"/>
        <v>0</v>
      </c>
      <c r="S59" s="175"/>
    </row>
    <row r="60" spans="1:19" x14ac:dyDescent="0.2">
      <c r="A60" s="151"/>
      <c r="B60" s="157"/>
      <c r="C60" s="252" t="s">
        <v>365</v>
      </c>
      <c r="E60" s="251">
        <f>'Dep Adj'!G54</f>
        <v>47147</v>
      </c>
      <c r="G60" s="251">
        <f>'Dep Adj'!I54</f>
        <v>47147</v>
      </c>
      <c r="I60" s="251">
        <f>'Dep Adj'!K54</f>
        <v>0</v>
      </c>
      <c r="L60" s="251">
        <f>'Dep Adj'!O54</f>
        <v>10</v>
      </c>
      <c r="N60" s="251">
        <f>'Dep Adj'!Q54</f>
        <v>17.5</v>
      </c>
      <c r="P60" s="251">
        <f>'Dep Adj'!S54</f>
        <v>0</v>
      </c>
      <c r="R60" s="251">
        <f t="shared" si="2"/>
        <v>0</v>
      </c>
      <c r="S60" s="175"/>
    </row>
    <row r="61" spans="1:19" x14ac:dyDescent="0.2">
      <c r="A61" s="151"/>
      <c r="B61" s="157"/>
      <c r="C61" s="252" t="s">
        <v>366</v>
      </c>
      <c r="E61" s="251">
        <f>'Dep Adj'!G55</f>
        <v>2251</v>
      </c>
      <c r="G61" s="251">
        <f>'Dep Adj'!I55</f>
        <v>2251</v>
      </c>
      <c r="I61" s="251">
        <f>'Dep Adj'!K55</f>
        <v>0</v>
      </c>
      <c r="L61" s="251">
        <f>'Dep Adj'!O55</f>
        <v>5</v>
      </c>
      <c r="N61" s="251">
        <f>'Dep Adj'!Q55</f>
        <v>17.5</v>
      </c>
      <c r="P61" s="251">
        <f>'Dep Adj'!S55</f>
        <v>0</v>
      </c>
      <c r="R61" s="251">
        <f t="shared" si="2"/>
        <v>0</v>
      </c>
      <c r="S61" s="175"/>
    </row>
    <row r="62" spans="1:19" x14ac:dyDescent="0.2">
      <c r="A62" s="151"/>
      <c r="B62" s="157"/>
      <c r="C62" s="252" t="s">
        <v>367</v>
      </c>
      <c r="E62" s="251">
        <f>'Dep Adj'!G56</f>
        <v>2850</v>
      </c>
      <c r="G62" s="251">
        <f>'Dep Adj'!I56</f>
        <v>2850</v>
      </c>
      <c r="I62" s="251">
        <f>'Dep Adj'!K56</f>
        <v>0</v>
      </c>
      <c r="L62" s="251">
        <f>'Dep Adj'!O56</f>
        <v>7</v>
      </c>
      <c r="N62" s="251">
        <f>'Dep Adj'!Q56</f>
        <v>17.5</v>
      </c>
      <c r="P62" s="251">
        <f>'Dep Adj'!S56</f>
        <v>0</v>
      </c>
      <c r="R62" s="251">
        <f t="shared" si="2"/>
        <v>0</v>
      </c>
      <c r="S62" s="175"/>
    </row>
    <row r="63" spans="1:19" x14ac:dyDescent="0.2">
      <c r="A63" s="151"/>
      <c r="B63" s="157"/>
      <c r="C63" s="252" t="s">
        <v>368</v>
      </c>
      <c r="E63" s="251">
        <f>'Dep Adj'!G57</f>
        <v>7535</v>
      </c>
      <c r="G63" s="251">
        <f>'Dep Adj'!I57</f>
        <v>2637</v>
      </c>
      <c r="I63" s="251">
        <f>'Dep Adj'!K57</f>
        <v>301</v>
      </c>
      <c r="L63" s="251">
        <f>'Dep Adj'!O57</f>
        <v>25</v>
      </c>
      <c r="N63" s="251">
        <f>'Dep Adj'!Q57</f>
        <v>17.5</v>
      </c>
      <c r="P63" s="251">
        <f>'Dep Adj'!S57</f>
        <v>430.57</v>
      </c>
      <c r="R63" s="251">
        <f t="shared" si="2"/>
        <v>130</v>
      </c>
      <c r="S63" s="175"/>
    </row>
    <row r="64" spans="1:19" x14ac:dyDescent="0.2">
      <c r="A64" s="151"/>
      <c r="B64" s="157"/>
      <c r="C64" s="252" t="s">
        <v>390</v>
      </c>
      <c r="E64" s="251">
        <f>'Dep Adj'!G58</f>
        <v>10184</v>
      </c>
      <c r="G64" s="251">
        <f>'Dep Adj'!I58</f>
        <v>10184</v>
      </c>
      <c r="I64" s="251">
        <f>'Dep Adj'!K58</f>
        <v>0</v>
      </c>
      <c r="L64" s="251">
        <f>'Dep Adj'!O58</f>
        <v>7</v>
      </c>
      <c r="N64" s="251">
        <f>'Dep Adj'!Q58</f>
        <v>17.5</v>
      </c>
      <c r="P64" s="251">
        <f>'Dep Adj'!S58</f>
        <v>0</v>
      </c>
      <c r="R64" s="251">
        <f t="shared" si="2"/>
        <v>0</v>
      </c>
      <c r="S64" s="175"/>
    </row>
    <row r="65" spans="1:19" x14ac:dyDescent="0.2">
      <c r="A65" s="151"/>
      <c r="B65" s="157"/>
      <c r="C65" s="252" t="s">
        <v>391</v>
      </c>
      <c r="E65" s="251">
        <f>'Dep Adj'!G59</f>
        <v>2860</v>
      </c>
      <c r="G65" s="251">
        <f>'Dep Adj'!I59</f>
        <v>1668</v>
      </c>
      <c r="I65" s="251">
        <f>'Dep Adj'!K59</f>
        <v>191</v>
      </c>
      <c r="L65" s="251">
        <f>'Dep Adj'!O59</f>
        <v>15</v>
      </c>
      <c r="N65" s="251">
        <f>'Dep Adj'!Q59</f>
        <v>17.5</v>
      </c>
      <c r="P65" s="251">
        <f>'Dep Adj'!S59</f>
        <v>163.43</v>
      </c>
      <c r="R65" s="251">
        <f t="shared" si="2"/>
        <v>-28</v>
      </c>
      <c r="S65" s="175"/>
    </row>
    <row r="66" spans="1:19" x14ac:dyDescent="0.2">
      <c r="A66" s="151"/>
      <c r="B66" s="157"/>
      <c r="C66" s="252" t="s">
        <v>392</v>
      </c>
      <c r="E66" s="251">
        <f>'Dep Adj'!G60</f>
        <v>2185</v>
      </c>
      <c r="G66" s="251">
        <f>'Dep Adj'!I60</f>
        <v>1857</v>
      </c>
      <c r="I66" s="251">
        <f>'Dep Adj'!K60</f>
        <v>219</v>
      </c>
      <c r="L66" s="251">
        <f>'Dep Adj'!O60</f>
        <v>10</v>
      </c>
      <c r="N66" s="251">
        <f>'Dep Adj'!Q60</f>
        <v>17.5</v>
      </c>
      <c r="P66" s="251">
        <f>'Dep Adj'!S60</f>
        <v>124.86</v>
      </c>
      <c r="R66" s="251">
        <f t="shared" si="2"/>
        <v>-94</v>
      </c>
      <c r="S66" s="175"/>
    </row>
    <row r="67" spans="1:19" x14ac:dyDescent="0.2">
      <c r="A67" s="151"/>
      <c r="B67" s="157"/>
      <c r="C67" s="252" t="s">
        <v>393</v>
      </c>
      <c r="E67" s="251">
        <f>'Dep Adj'!G61</f>
        <v>1034</v>
      </c>
      <c r="G67" s="251">
        <f>'Dep Adj'!I61</f>
        <v>1034</v>
      </c>
      <c r="I67" s="251">
        <f>'Dep Adj'!K61</f>
        <v>0</v>
      </c>
      <c r="L67" s="251">
        <f>'Dep Adj'!O61</f>
        <v>7</v>
      </c>
      <c r="N67" s="251">
        <f>'Dep Adj'!Q61</f>
        <v>17.5</v>
      </c>
      <c r="P67" s="251">
        <f>'Dep Adj'!S61</f>
        <v>0</v>
      </c>
      <c r="R67" s="251">
        <f t="shared" si="2"/>
        <v>0</v>
      </c>
      <c r="S67" s="175"/>
    </row>
    <row r="68" spans="1:19" x14ac:dyDescent="0.2">
      <c r="A68" s="151"/>
      <c r="B68" s="157"/>
      <c r="C68" s="252" t="s">
        <v>394</v>
      </c>
      <c r="E68" s="251">
        <f>'Dep Adj'!G62</f>
        <v>27308</v>
      </c>
      <c r="G68" s="251">
        <f>'Dep Adj'!I62</f>
        <v>11227</v>
      </c>
      <c r="I68" s="251">
        <f>'Dep Adj'!K62</f>
        <v>1821</v>
      </c>
      <c r="L68" s="251">
        <f>'Dep Adj'!O62</f>
        <v>15</v>
      </c>
      <c r="N68" s="251">
        <f>'Dep Adj'!Q62</f>
        <v>17.5</v>
      </c>
      <c r="P68" s="251">
        <f>'Dep Adj'!S62</f>
        <v>1560.46</v>
      </c>
      <c r="R68" s="251">
        <f t="shared" si="2"/>
        <v>-261</v>
      </c>
      <c r="S68" s="175"/>
    </row>
    <row r="69" spans="1:19" x14ac:dyDescent="0.2">
      <c r="A69" s="151"/>
      <c r="B69" s="157"/>
      <c r="C69" s="252" t="s">
        <v>395</v>
      </c>
      <c r="E69" s="251">
        <f>'Dep Adj'!G63</f>
        <v>1200</v>
      </c>
      <c r="G69" s="251">
        <f>'Dep Adj'!I63</f>
        <v>1080</v>
      </c>
      <c r="I69" s="251">
        <f>'Dep Adj'!K63</f>
        <v>120</v>
      </c>
      <c r="L69" s="251">
        <f>'Dep Adj'!O63</f>
        <v>5</v>
      </c>
      <c r="N69" s="251">
        <f>'Dep Adj'!Q63</f>
        <v>17.5</v>
      </c>
      <c r="P69" s="251">
        <f>'Dep Adj'!S63</f>
        <v>68.569999999999993</v>
      </c>
      <c r="R69" s="251">
        <f t="shared" si="2"/>
        <v>-51</v>
      </c>
      <c r="S69" s="175"/>
    </row>
    <row r="70" spans="1:19" x14ac:dyDescent="0.2">
      <c r="A70" s="151"/>
      <c r="B70" s="157"/>
      <c r="C70" s="252" t="s">
        <v>396</v>
      </c>
      <c r="E70" s="251">
        <f>'Dep Adj'!G64</f>
        <v>6445</v>
      </c>
      <c r="G70" s="251">
        <f>'Dep Adj'!I64</f>
        <v>2916</v>
      </c>
      <c r="I70" s="251">
        <f>'Dep Adj'!K64</f>
        <v>921</v>
      </c>
      <c r="L70" s="251">
        <f>'Dep Adj'!O64</f>
        <v>7</v>
      </c>
      <c r="N70" s="251">
        <f>'Dep Adj'!Q64</f>
        <v>17.5</v>
      </c>
      <c r="P70" s="251">
        <f>'Dep Adj'!S64</f>
        <v>368.29</v>
      </c>
      <c r="R70" s="251">
        <f t="shared" si="2"/>
        <v>-553</v>
      </c>
      <c r="S70" s="175"/>
    </row>
    <row r="71" spans="1:19" x14ac:dyDescent="0.2">
      <c r="A71" s="151"/>
      <c r="B71" s="157"/>
      <c r="C71" s="252" t="s">
        <v>397</v>
      </c>
      <c r="E71" s="251">
        <f>'Dep Adj'!G65</f>
        <v>3540</v>
      </c>
      <c r="G71" s="251">
        <f>'Dep Adj'!I65</f>
        <v>2478</v>
      </c>
      <c r="I71" s="251">
        <f>'Dep Adj'!K65</f>
        <v>708</v>
      </c>
      <c r="L71" s="251">
        <f>'Dep Adj'!O65</f>
        <v>5</v>
      </c>
      <c r="N71" s="251">
        <f>'Dep Adj'!Q65</f>
        <v>17.5</v>
      </c>
      <c r="P71" s="251">
        <f>'Dep Adj'!S65</f>
        <v>202.29</v>
      </c>
      <c r="R71" s="251">
        <f t="shared" si="2"/>
        <v>-506</v>
      </c>
      <c r="S71" s="175"/>
    </row>
    <row r="72" spans="1:19" x14ac:dyDescent="0.2">
      <c r="A72" s="151"/>
      <c r="B72" s="157"/>
      <c r="C72" s="252" t="s">
        <v>398</v>
      </c>
      <c r="E72" s="251">
        <f>'Dep Adj'!G66</f>
        <v>4068</v>
      </c>
      <c r="G72" s="251">
        <f>'Dep Adj'!I66</f>
        <v>2034</v>
      </c>
      <c r="I72" s="251">
        <f>'Dep Adj'!K66</f>
        <v>581</v>
      </c>
      <c r="L72" s="251">
        <f>'Dep Adj'!O66</f>
        <v>7</v>
      </c>
      <c r="N72" s="251">
        <f>'Dep Adj'!Q66</f>
        <v>17.5</v>
      </c>
      <c r="P72" s="251">
        <f>'Dep Adj'!S66</f>
        <v>232.46</v>
      </c>
      <c r="R72" s="251">
        <f t="shared" si="2"/>
        <v>-349</v>
      </c>
      <c r="S72" s="175"/>
    </row>
    <row r="73" spans="1:19" x14ac:dyDescent="0.2">
      <c r="A73" s="151"/>
      <c r="B73" s="157"/>
      <c r="C73" s="252" t="s">
        <v>399</v>
      </c>
      <c r="E73" s="251">
        <f>'Dep Adj'!G67</f>
        <v>2598</v>
      </c>
      <c r="G73" s="251">
        <f>'Dep Adj'!I67</f>
        <v>928</v>
      </c>
      <c r="I73" s="251">
        <f>'Dep Adj'!K67</f>
        <v>371</v>
      </c>
      <c r="L73" s="251">
        <f>'Dep Adj'!O67</f>
        <v>7</v>
      </c>
      <c r="N73" s="251">
        <f>'Dep Adj'!Q67</f>
        <v>17.5</v>
      </c>
      <c r="P73" s="251">
        <f>'Dep Adj'!S67</f>
        <v>148.46</v>
      </c>
      <c r="R73" s="251">
        <f t="shared" si="2"/>
        <v>-223</v>
      </c>
      <c r="S73" s="175"/>
    </row>
    <row r="74" spans="1:19" x14ac:dyDescent="0.2">
      <c r="A74" s="151"/>
      <c r="B74" s="157"/>
      <c r="C74" s="252" t="s">
        <v>400</v>
      </c>
      <c r="E74" s="251">
        <f>'Dep Adj'!G68</f>
        <v>2000</v>
      </c>
      <c r="G74" s="251">
        <f>'Dep Adj'!I68</f>
        <v>517</v>
      </c>
      <c r="I74" s="251">
        <f>'Dep Adj'!K68</f>
        <v>200</v>
      </c>
      <c r="L74" s="251">
        <f>'Dep Adj'!O68</f>
        <v>10</v>
      </c>
      <c r="N74" s="251">
        <f>'Dep Adj'!Q68</f>
        <v>17.5</v>
      </c>
      <c r="P74" s="251">
        <f>'Dep Adj'!S68</f>
        <v>114.29</v>
      </c>
      <c r="R74" s="251">
        <f t="shared" si="2"/>
        <v>-86</v>
      </c>
      <c r="S74" s="175"/>
    </row>
    <row r="75" spans="1:19" x14ac:dyDescent="0.2">
      <c r="A75" s="151"/>
      <c r="B75" s="157"/>
      <c r="C75" s="252" t="s">
        <v>401</v>
      </c>
      <c r="E75" s="251">
        <f>'Dep Adj'!G69</f>
        <v>15850</v>
      </c>
      <c r="G75" s="251">
        <f>'Dep Adj'!I69</f>
        <v>377</v>
      </c>
      <c r="I75" s="251">
        <f>'Dep Adj'!K69</f>
        <v>2264</v>
      </c>
      <c r="L75" s="251">
        <f>'Dep Adj'!O69</f>
        <v>7</v>
      </c>
      <c r="N75" s="251">
        <f>'Dep Adj'!Q69</f>
        <v>7</v>
      </c>
      <c r="P75" s="251">
        <f>'Dep Adj'!S69</f>
        <v>2264.29</v>
      </c>
      <c r="R75" s="251">
        <f t="shared" si="2"/>
        <v>0</v>
      </c>
      <c r="S75" s="175"/>
    </row>
    <row r="76" spans="1:19" x14ac:dyDescent="0.2">
      <c r="A76" s="151"/>
      <c r="B76" s="157"/>
      <c r="C76" s="252" t="s">
        <v>402</v>
      </c>
      <c r="E76" s="251">
        <f>'Dep Adj'!G70</f>
        <v>44000</v>
      </c>
      <c r="G76" s="251">
        <f>'Dep Adj'!I70</f>
        <v>2619</v>
      </c>
      <c r="I76" s="251">
        <f>'Dep Adj'!K70</f>
        <v>6286</v>
      </c>
      <c r="L76" s="251">
        <f>'Dep Adj'!O70</f>
        <v>7</v>
      </c>
      <c r="N76" s="251">
        <f>'Dep Adj'!Q70</f>
        <v>7</v>
      </c>
      <c r="P76" s="251">
        <f>'Dep Adj'!S70</f>
        <v>6285.71</v>
      </c>
      <c r="R76" s="251">
        <f t="shared" si="2"/>
        <v>0</v>
      </c>
      <c r="S76" s="175"/>
    </row>
    <row r="77" spans="1:19" x14ac:dyDescent="0.2">
      <c r="A77" s="151"/>
      <c r="B77" s="157"/>
      <c r="C77" s="252" t="s">
        <v>403</v>
      </c>
      <c r="E77" s="251">
        <f>'Dep Adj'!G71</f>
        <v>57330</v>
      </c>
      <c r="G77" s="251">
        <f>'Dep Adj'!I71</f>
        <v>0</v>
      </c>
      <c r="I77" s="251">
        <f>'Dep Adj'!K71</f>
        <v>7644</v>
      </c>
      <c r="L77" s="251">
        <f>'Dep Adj'!O71</f>
        <v>5</v>
      </c>
      <c r="N77" s="251">
        <f>'Dep Adj'!Q71</f>
        <v>7</v>
      </c>
      <c r="P77" s="251">
        <f>'Dep Adj'!S71</f>
        <v>8190</v>
      </c>
      <c r="R77" s="251">
        <f t="shared" si="2"/>
        <v>546</v>
      </c>
      <c r="S77" s="175"/>
    </row>
    <row r="78" spans="1:19" x14ac:dyDescent="0.2">
      <c r="A78" s="151"/>
      <c r="B78" s="157"/>
      <c r="C78" s="252" t="s">
        <v>404</v>
      </c>
      <c r="E78" s="344">
        <f>'Dep Adj'!G72</f>
        <v>6375</v>
      </c>
      <c r="G78" s="344">
        <f>'Dep Adj'!I72</f>
        <v>0</v>
      </c>
      <c r="I78" s="344">
        <f>'Dep Adj'!K72</f>
        <v>319</v>
      </c>
      <c r="L78" s="344">
        <f>'Dep Adj'!O72</f>
        <v>5</v>
      </c>
      <c r="N78" s="344">
        <f>'Dep Adj'!Q72</f>
        <v>7</v>
      </c>
      <c r="P78" s="344">
        <f>'Dep Adj'!S72</f>
        <v>910.71</v>
      </c>
      <c r="R78" s="344">
        <f t="shared" si="2"/>
        <v>592</v>
      </c>
      <c r="S78" s="175"/>
    </row>
    <row r="79" spans="1:19" x14ac:dyDescent="0.2">
      <c r="A79" s="151"/>
      <c r="B79" s="157"/>
      <c r="C79" s="336" t="s">
        <v>346</v>
      </c>
      <c r="E79" s="251">
        <f>SUM(E32:E78)</f>
        <v>446811</v>
      </c>
      <c r="G79" s="251">
        <f>SUM(G32:G78)</f>
        <v>293855</v>
      </c>
      <c r="I79" s="251">
        <f>SUM(I32:I78)</f>
        <v>21946</v>
      </c>
      <c r="L79" s="251">
        <f>SUM(L32:L78)</f>
        <v>343</v>
      </c>
      <c r="N79" s="251">
        <f>SUM(N32:N78)</f>
        <v>675.5</v>
      </c>
      <c r="P79" s="251">
        <f>SUM(P32:P78)</f>
        <v>21064.39</v>
      </c>
      <c r="R79" s="251">
        <f>SUM(R32:R78)</f>
        <v>-883</v>
      </c>
      <c r="S79" s="175"/>
    </row>
    <row r="80" spans="1:19" x14ac:dyDescent="0.2">
      <c r="A80" s="151"/>
      <c r="B80" s="157"/>
      <c r="C80" s="336" t="s">
        <v>405</v>
      </c>
      <c r="E80" s="251">
        <f>'Dep Adj'!G74</f>
        <v>-47147</v>
      </c>
      <c r="G80" s="251">
        <f>'Dep Adj'!I74</f>
        <v>-47147</v>
      </c>
      <c r="I80" s="251">
        <f>'Dep Adj'!K74</f>
        <v>0</v>
      </c>
      <c r="L80" s="251">
        <f>'Dep Adj'!O74</f>
        <v>0</v>
      </c>
      <c r="N80" s="251">
        <f>'Dep Adj'!Q74</f>
        <v>0</v>
      </c>
      <c r="P80" s="251">
        <f>'Dep Adj'!S74</f>
        <v>0</v>
      </c>
      <c r="R80" s="251"/>
      <c r="S80" s="175"/>
    </row>
    <row r="81" spans="1:19" x14ac:dyDescent="0.2">
      <c r="A81" s="151"/>
      <c r="B81" s="157"/>
      <c r="C81" s="336" t="s">
        <v>406</v>
      </c>
      <c r="E81" s="343">
        <f>SUM(E79:E80)</f>
        <v>399664</v>
      </c>
      <c r="G81" s="343">
        <f>SUM(G79:G80)</f>
        <v>246708</v>
      </c>
      <c r="I81" s="343">
        <f>SUM(I79:I80)</f>
        <v>21946</v>
      </c>
      <c r="L81" s="343">
        <f>SUM(L79:L80)</f>
        <v>343</v>
      </c>
      <c r="N81" s="343">
        <f>SUM(N79:N80)</f>
        <v>675.5</v>
      </c>
      <c r="P81" s="343">
        <f>SUM(P79:P80)</f>
        <v>21064.39</v>
      </c>
      <c r="R81" s="343">
        <f>SUM(R79:R80)</f>
        <v>-883</v>
      </c>
      <c r="S81" s="175"/>
    </row>
    <row r="82" spans="1:19" x14ac:dyDescent="0.2">
      <c r="A82" s="151"/>
      <c r="B82" s="157"/>
      <c r="C82" s="336"/>
      <c r="E82" s="251"/>
      <c r="G82" s="251"/>
      <c r="I82" s="251"/>
      <c r="L82" s="251"/>
      <c r="N82" s="251"/>
      <c r="P82" s="251"/>
      <c r="R82" s="251"/>
      <c r="S82" s="175"/>
    </row>
    <row r="83" spans="1:19" x14ac:dyDescent="0.2">
      <c r="A83" s="151"/>
      <c r="B83" s="157"/>
      <c r="C83" s="21" t="s">
        <v>407</v>
      </c>
      <c r="E83" s="251"/>
      <c r="G83" s="251"/>
      <c r="I83" s="251"/>
      <c r="L83" s="251"/>
      <c r="N83" s="251"/>
      <c r="P83" s="251"/>
      <c r="R83" s="251"/>
      <c r="S83" s="175"/>
    </row>
    <row r="84" spans="1:19" x14ac:dyDescent="0.2">
      <c r="A84" s="151"/>
      <c r="B84" s="157"/>
      <c r="C84" s="252" t="s">
        <v>408</v>
      </c>
      <c r="E84" s="251">
        <f>'Dep Adj'!G78</f>
        <v>2250</v>
      </c>
      <c r="G84" s="251">
        <f>'Dep Adj'!I78</f>
        <v>0</v>
      </c>
      <c r="I84" s="251">
        <f>'Dep Adj'!K78</f>
        <v>0</v>
      </c>
      <c r="L84" s="251">
        <f>'Dep Adj'!O78</f>
        <v>0</v>
      </c>
      <c r="N84" s="251">
        <f>'Dep Adj'!Q78</f>
        <v>0</v>
      </c>
      <c r="P84" s="251">
        <f>'Dep Adj'!S78</f>
        <v>0</v>
      </c>
      <c r="R84" s="251"/>
      <c r="S84" s="175"/>
    </row>
    <row r="85" spans="1:19" x14ac:dyDescent="0.2">
      <c r="A85" s="151"/>
      <c r="B85" s="157"/>
      <c r="C85" s="252" t="s">
        <v>408</v>
      </c>
      <c r="E85" s="251">
        <f>'Dep Adj'!G79</f>
        <v>7250</v>
      </c>
      <c r="G85" s="251">
        <f>'Dep Adj'!I79</f>
        <v>0</v>
      </c>
      <c r="I85" s="251">
        <f>'Dep Adj'!K79</f>
        <v>0</v>
      </c>
      <c r="L85" s="251">
        <f>'Dep Adj'!O79</f>
        <v>0</v>
      </c>
      <c r="N85" s="251">
        <f>'Dep Adj'!Q79</f>
        <v>0</v>
      </c>
      <c r="P85" s="251">
        <f>'Dep Adj'!S79</f>
        <v>0</v>
      </c>
      <c r="R85" s="251"/>
      <c r="S85" s="175"/>
    </row>
    <row r="86" spans="1:19" x14ac:dyDescent="0.2">
      <c r="A86" s="151"/>
      <c r="B86" s="157"/>
      <c r="C86" s="252" t="s">
        <v>409</v>
      </c>
      <c r="E86" s="251">
        <f>'Dep Adj'!G80</f>
        <v>4000</v>
      </c>
      <c r="G86" s="251">
        <f>'Dep Adj'!I80</f>
        <v>0</v>
      </c>
      <c r="I86" s="251">
        <f>'Dep Adj'!K80</f>
        <v>0</v>
      </c>
      <c r="L86" s="251">
        <f>'Dep Adj'!O80</f>
        <v>0</v>
      </c>
      <c r="N86" s="251">
        <f>'Dep Adj'!Q80</f>
        <v>0</v>
      </c>
      <c r="P86" s="251">
        <f>'Dep Adj'!S80</f>
        <v>0</v>
      </c>
      <c r="R86" s="251"/>
      <c r="S86" s="175"/>
    </row>
    <row r="87" spans="1:19" x14ac:dyDescent="0.2">
      <c r="A87" s="151"/>
      <c r="B87" s="157"/>
      <c r="C87" s="336" t="s">
        <v>410</v>
      </c>
      <c r="E87" s="251">
        <f>'Dep Adj'!G81</f>
        <v>13500</v>
      </c>
      <c r="G87" s="251">
        <f>'Dep Adj'!I81</f>
        <v>0</v>
      </c>
      <c r="I87" s="251">
        <f>'Dep Adj'!K81</f>
        <v>0</v>
      </c>
      <c r="L87" s="251">
        <f>'Dep Adj'!O81</f>
        <v>0</v>
      </c>
      <c r="N87" s="251">
        <f>'Dep Adj'!Q81</f>
        <v>0</v>
      </c>
      <c r="P87" s="251">
        <f>'Dep Adj'!S81</f>
        <v>0</v>
      </c>
      <c r="R87" s="251"/>
      <c r="S87" s="175"/>
    </row>
    <row r="88" spans="1:19" x14ac:dyDescent="0.2">
      <c r="A88" s="151"/>
      <c r="B88" s="157"/>
      <c r="E88" s="251"/>
      <c r="G88" s="251"/>
      <c r="I88" s="251"/>
      <c r="L88" s="251"/>
      <c r="N88" s="251"/>
      <c r="P88" s="251"/>
      <c r="R88" s="251"/>
      <c r="S88" s="175"/>
    </row>
    <row r="89" spans="1:19" x14ac:dyDescent="0.2">
      <c r="A89" s="151"/>
      <c r="B89" s="157"/>
      <c r="C89" s="21" t="s">
        <v>411</v>
      </c>
      <c r="E89" s="251"/>
      <c r="G89" s="251"/>
      <c r="I89" s="251"/>
      <c r="L89" s="251"/>
      <c r="N89" s="251"/>
      <c r="P89" s="251"/>
      <c r="R89" s="251"/>
      <c r="S89" s="175"/>
    </row>
    <row r="90" spans="1:19" x14ac:dyDescent="0.2">
      <c r="A90" s="151"/>
      <c r="B90" s="157"/>
      <c r="C90" s="252" t="s">
        <v>412</v>
      </c>
      <c r="E90" s="251">
        <f>'Dep Adj'!G84</f>
        <v>9145</v>
      </c>
      <c r="G90" s="251">
        <f>'Dep Adj'!I84</f>
        <v>9145</v>
      </c>
      <c r="I90" s="251">
        <f>'Dep Adj'!K84</f>
        <v>0</v>
      </c>
      <c r="L90" s="251">
        <f>'Dep Adj'!O84</f>
        <v>7</v>
      </c>
      <c r="N90" s="251">
        <f>'Dep Adj'!Q84</f>
        <v>22.5</v>
      </c>
      <c r="P90" s="251">
        <f>'Dep Adj'!S84</f>
        <v>0</v>
      </c>
      <c r="R90" s="251">
        <f t="shared" ref="R90:R96" si="3">ROUND(P90-I90,0)</f>
        <v>0</v>
      </c>
      <c r="S90" s="175"/>
    </row>
    <row r="91" spans="1:19" x14ac:dyDescent="0.2">
      <c r="A91" s="151"/>
      <c r="B91" s="157"/>
      <c r="C91" s="252" t="s">
        <v>412</v>
      </c>
      <c r="E91" s="251">
        <f>'Dep Adj'!G85</f>
        <v>5466</v>
      </c>
      <c r="G91" s="251">
        <f>'Dep Adj'!I85</f>
        <v>5466</v>
      </c>
      <c r="I91" s="251">
        <f>'Dep Adj'!K85</f>
        <v>0</v>
      </c>
      <c r="L91" s="251">
        <f>'Dep Adj'!O85</f>
        <v>7</v>
      </c>
      <c r="N91" s="251">
        <f>'Dep Adj'!Q85</f>
        <v>22.5</v>
      </c>
      <c r="P91" s="251">
        <f>'Dep Adj'!S85</f>
        <v>0</v>
      </c>
      <c r="R91" s="251">
        <f t="shared" si="3"/>
        <v>0</v>
      </c>
      <c r="S91" s="175"/>
    </row>
    <row r="92" spans="1:19" x14ac:dyDescent="0.2">
      <c r="A92" s="151"/>
      <c r="B92" s="157"/>
      <c r="C92" s="252" t="s">
        <v>413</v>
      </c>
      <c r="E92" s="251">
        <f>'Dep Adj'!G86</f>
        <v>5412</v>
      </c>
      <c r="G92" s="251">
        <f>'Dep Adj'!I86</f>
        <v>5283</v>
      </c>
      <c r="I92" s="251">
        <f>'Dep Adj'!K86</f>
        <v>129</v>
      </c>
      <c r="L92" s="251">
        <f>'Dep Adj'!O86</f>
        <v>7</v>
      </c>
      <c r="N92" s="251">
        <f>'Dep Adj'!Q86</f>
        <v>22.5</v>
      </c>
      <c r="P92" s="251">
        <f>'Dep Adj'!S86</f>
        <v>0</v>
      </c>
      <c r="R92" s="251">
        <f t="shared" si="3"/>
        <v>-129</v>
      </c>
      <c r="S92" s="175"/>
    </row>
    <row r="93" spans="1:19" x14ac:dyDescent="0.2">
      <c r="A93" s="151"/>
      <c r="B93" s="157"/>
      <c r="C93" s="252" t="s">
        <v>414</v>
      </c>
      <c r="E93" s="251">
        <f>'Dep Adj'!G87</f>
        <v>7872</v>
      </c>
      <c r="G93" s="251">
        <f>'Dep Adj'!I87</f>
        <v>7497</v>
      </c>
      <c r="I93" s="251">
        <f>'Dep Adj'!K87</f>
        <v>375</v>
      </c>
      <c r="L93" s="251">
        <f>'Dep Adj'!O87</f>
        <v>7</v>
      </c>
      <c r="N93" s="251">
        <f>'Dep Adj'!Q87</f>
        <v>22.5</v>
      </c>
      <c r="P93" s="251">
        <f>'Dep Adj'!S87</f>
        <v>0</v>
      </c>
      <c r="R93" s="251">
        <f t="shared" si="3"/>
        <v>-375</v>
      </c>
      <c r="S93" s="175"/>
    </row>
    <row r="94" spans="1:19" x14ac:dyDescent="0.2">
      <c r="A94" s="151"/>
      <c r="B94" s="157"/>
      <c r="C94" s="252" t="s">
        <v>415</v>
      </c>
      <c r="E94" s="251">
        <f>'Dep Adj'!G88</f>
        <v>11773</v>
      </c>
      <c r="G94" s="251">
        <f>'Dep Adj'!I88</f>
        <v>11773</v>
      </c>
      <c r="I94" s="251">
        <f>'Dep Adj'!K88</f>
        <v>0</v>
      </c>
      <c r="L94" s="251">
        <f>'Dep Adj'!O88</f>
        <v>5</v>
      </c>
      <c r="N94" s="251">
        <f>'Dep Adj'!Q88</f>
        <v>22.5</v>
      </c>
      <c r="P94" s="251">
        <f>'Dep Adj'!S88</f>
        <v>0</v>
      </c>
      <c r="R94" s="251">
        <f t="shared" si="3"/>
        <v>0</v>
      </c>
      <c r="S94" s="175"/>
    </row>
    <row r="95" spans="1:19" x14ac:dyDescent="0.2">
      <c r="A95" s="151"/>
      <c r="B95" s="157"/>
      <c r="C95" s="252" t="s">
        <v>416</v>
      </c>
      <c r="E95" s="251">
        <f>'Dep Adj'!G89</f>
        <v>7236</v>
      </c>
      <c r="G95" s="251">
        <f>'Dep Adj'!I89</f>
        <v>7236</v>
      </c>
      <c r="I95" s="251">
        <f>'Dep Adj'!K89</f>
        <v>0</v>
      </c>
      <c r="L95" s="251">
        <f>'Dep Adj'!O89</f>
        <v>5</v>
      </c>
      <c r="N95" s="251">
        <f>'Dep Adj'!Q89</f>
        <v>22.5</v>
      </c>
      <c r="P95" s="251">
        <f>'Dep Adj'!S89</f>
        <v>0</v>
      </c>
      <c r="R95" s="251">
        <f t="shared" si="3"/>
        <v>0</v>
      </c>
      <c r="S95" s="175"/>
    </row>
    <row r="96" spans="1:19" x14ac:dyDescent="0.2">
      <c r="A96" s="151"/>
      <c r="B96" s="157"/>
      <c r="C96" s="252" t="s">
        <v>417</v>
      </c>
      <c r="E96" s="251">
        <f>'Dep Adj'!G90</f>
        <v>9220</v>
      </c>
      <c r="G96" s="251">
        <f>'Dep Adj'!I90</f>
        <v>8451</v>
      </c>
      <c r="I96" s="251">
        <f>'Dep Adj'!K90</f>
        <v>769</v>
      </c>
      <c r="L96" s="251">
        <f>'Dep Adj'!O90</f>
        <v>5</v>
      </c>
      <c r="N96" s="251">
        <f>'Dep Adj'!Q90</f>
        <v>22.5</v>
      </c>
      <c r="P96" s="251">
        <f>'Dep Adj'!S90</f>
        <v>0</v>
      </c>
      <c r="R96" s="251">
        <f t="shared" si="3"/>
        <v>-769</v>
      </c>
      <c r="S96" s="175"/>
    </row>
    <row r="97" spans="1:19" x14ac:dyDescent="0.2">
      <c r="A97" s="151"/>
      <c r="B97" s="157"/>
      <c r="C97" s="336" t="s">
        <v>418</v>
      </c>
      <c r="E97" s="343">
        <f>SUM(E90:E96)</f>
        <v>56124</v>
      </c>
      <c r="G97" s="343">
        <f>SUM(G90:G96)</f>
        <v>54851</v>
      </c>
      <c r="I97" s="343">
        <f>SUM(I90:I96)</f>
        <v>1273</v>
      </c>
      <c r="K97" s="29"/>
      <c r="L97" s="343">
        <f>SUM(L90:L96)</f>
        <v>43</v>
      </c>
      <c r="M97" s="253"/>
      <c r="N97" s="343">
        <f>SUM(N90:N96)</f>
        <v>157.5</v>
      </c>
      <c r="O97" s="29"/>
      <c r="P97" s="343">
        <f>SUM(P90:P96)</f>
        <v>0</v>
      </c>
      <c r="Q97" s="29"/>
      <c r="R97" s="343">
        <f>SUM(R90:R96)</f>
        <v>-1273</v>
      </c>
      <c r="S97" s="154"/>
    </row>
    <row r="98" spans="1:19" x14ac:dyDescent="0.2">
      <c r="A98" s="151"/>
      <c r="B98" s="158"/>
      <c r="C98" s="155"/>
      <c r="D98" s="155"/>
      <c r="E98" s="409"/>
      <c r="F98" s="410"/>
      <c r="G98" s="409"/>
      <c r="H98" s="410"/>
      <c r="I98" s="409"/>
      <c r="J98" s="410"/>
      <c r="K98" s="410"/>
      <c r="L98" s="409"/>
      <c r="M98" s="411"/>
      <c r="N98" s="409"/>
      <c r="O98" s="410"/>
      <c r="P98" s="409"/>
      <c r="Q98" s="410"/>
      <c r="R98" s="409"/>
      <c r="S98" s="176"/>
    </row>
    <row r="99" spans="1:19" x14ac:dyDescent="0.2">
      <c r="A99" s="151"/>
      <c r="B99" s="157"/>
      <c r="S99" s="175"/>
    </row>
    <row r="100" spans="1:19" ht="15" x14ac:dyDescent="0.2">
      <c r="A100" s="151"/>
      <c r="B100" s="250"/>
      <c r="C100" s="429" t="s">
        <v>527</v>
      </c>
      <c r="D100" s="429"/>
      <c r="E100" s="429"/>
      <c r="F100" s="429"/>
      <c r="G100" s="429"/>
      <c r="H100" s="429"/>
      <c r="I100" s="429"/>
      <c r="J100" s="429"/>
      <c r="K100" s="429"/>
      <c r="L100" s="429"/>
      <c r="M100" s="429"/>
      <c r="N100" s="429"/>
      <c r="O100" s="429"/>
      <c r="P100" s="429"/>
      <c r="Q100" s="429"/>
      <c r="R100" s="429"/>
      <c r="S100" s="175"/>
    </row>
    <row r="101" spans="1:19" ht="15" x14ac:dyDescent="0.2">
      <c r="A101" s="151"/>
      <c r="B101" s="250"/>
      <c r="C101" s="429" t="s">
        <v>77</v>
      </c>
      <c r="D101" s="429"/>
      <c r="E101" s="429"/>
      <c r="F101" s="429"/>
      <c r="G101" s="429"/>
      <c r="H101" s="429"/>
      <c r="I101" s="429"/>
      <c r="J101" s="429"/>
      <c r="K101" s="429"/>
      <c r="L101" s="429"/>
      <c r="M101" s="429"/>
      <c r="N101" s="429"/>
      <c r="O101" s="429"/>
      <c r="P101" s="429"/>
      <c r="Q101" s="429"/>
      <c r="R101" s="429"/>
      <c r="S101" s="175"/>
    </row>
    <row r="102" spans="1:19" ht="15" x14ac:dyDescent="0.2">
      <c r="A102" s="151"/>
      <c r="B102" s="157"/>
      <c r="C102" s="429" t="str">
        <f>'SAO - DSC'!F1</f>
        <v>Western Rockcastle Association</v>
      </c>
      <c r="D102" s="429"/>
      <c r="E102" s="429"/>
      <c r="F102" s="429"/>
      <c r="G102" s="429"/>
      <c r="H102" s="429"/>
      <c r="I102" s="429"/>
      <c r="J102" s="429"/>
      <c r="K102" s="429"/>
      <c r="L102" s="429"/>
      <c r="M102" s="429"/>
      <c r="N102" s="429"/>
      <c r="O102" s="429"/>
      <c r="P102" s="429"/>
      <c r="Q102" s="429"/>
      <c r="R102" s="429"/>
      <c r="S102" s="175"/>
    </row>
    <row r="103" spans="1:19" ht="15" x14ac:dyDescent="0.2">
      <c r="A103" s="151"/>
      <c r="B103" s="157"/>
      <c r="C103" s="90"/>
      <c r="D103" s="90"/>
      <c r="E103" s="90"/>
      <c r="F103" s="90"/>
      <c r="G103" s="90"/>
      <c r="H103" s="90"/>
      <c r="I103" s="90"/>
      <c r="J103" s="90"/>
      <c r="K103" s="90"/>
      <c r="L103" s="90"/>
      <c r="M103" s="90"/>
      <c r="N103" s="90"/>
      <c r="O103" s="90"/>
      <c r="P103" s="90"/>
      <c r="Q103" s="90"/>
      <c r="R103" s="90"/>
      <c r="S103" s="175"/>
    </row>
    <row r="104" spans="1:19" x14ac:dyDescent="0.2">
      <c r="A104" s="151"/>
      <c r="B104" s="157"/>
      <c r="C104" s="21" t="s">
        <v>419</v>
      </c>
      <c r="E104" s="29"/>
      <c r="G104" s="29"/>
      <c r="I104" s="29"/>
      <c r="L104" s="29"/>
      <c r="N104" s="29"/>
      <c r="P104" s="29"/>
      <c r="R104" s="29"/>
      <c r="S104" s="175"/>
    </row>
    <row r="105" spans="1:19" x14ac:dyDescent="0.2">
      <c r="A105" s="151"/>
      <c r="B105" s="157"/>
      <c r="C105" s="252" t="s">
        <v>420</v>
      </c>
      <c r="E105" s="251">
        <f>'Dep Adj'!G94</f>
        <v>13797</v>
      </c>
      <c r="G105" s="251">
        <f>'Dep Adj'!I94</f>
        <v>13797</v>
      </c>
      <c r="I105" s="251">
        <f>'Dep Adj'!K94</f>
        <v>0</v>
      </c>
      <c r="L105" s="251">
        <f>'Dep Adj'!O94</f>
        <v>7</v>
      </c>
      <c r="N105" s="251">
        <f>'Dep Adj'!Q94</f>
        <v>0</v>
      </c>
      <c r="P105" s="251">
        <f>'Dep Adj'!S94</f>
        <v>0</v>
      </c>
      <c r="R105" s="251"/>
      <c r="S105" s="175"/>
    </row>
    <row r="106" spans="1:19" x14ac:dyDescent="0.2">
      <c r="A106" s="151"/>
      <c r="B106" s="157"/>
      <c r="C106" s="252" t="s">
        <v>421</v>
      </c>
      <c r="E106" s="251">
        <f>'Dep Adj'!G95</f>
        <v>18792</v>
      </c>
      <c r="G106" s="251">
        <f>'Dep Adj'!I95</f>
        <v>18792</v>
      </c>
      <c r="I106" s="251">
        <f>'Dep Adj'!K95</f>
        <v>0</v>
      </c>
      <c r="L106" s="251">
        <f>'Dep Adj'!O95</f>
        <v>7</v>
      </c>
      <c r="N106" s="251">
        <f>'Dep Adj'!Q95</f>
        <v>0</v>
      </c>
      <c r="P106" s="251">
        <f>'Dep Adj'!S95</f>
        <v>0</v>
      </c>
      <c r="R106" s="251"/>
      <c r="S106" s="175"/>
    </row>
    <row r="107" spans="1:19" x14ac:dyDescent="0.2">
      <c r="A107" s="151"/>
      <c r="B107" s="157"/>
      <c r="C107" s="252" t="s">
        <v>421</v>
      </c>
      <c r="E107" s="251">
        <f>'Dep Adj'!G96</f>
        <v>12522</v>
      </c>
      <c r="G107" s="251">
        <f>'Dep Adj'!I96</f>
        <v>12522</v>
      </c>
      <c r="I107" s="251">
        <f>'Dep Adj'!K96</f>
        <v>0</v>
      </c>
      <c r="L107" s="251">
        <f>'Dep Adj'!O96</f>
        <v>7</v>
      </c>
      <c r="N107" s="251">
        <f>'Dep Adj'!Q96</f>
        <v>0</v>
      </c>
      <c r="P107" s="251">
        <f>'Dep Adj'!S96</f>
        <v>0</v>
      </c>
      <c r="R107" s="251"/>
      <c r="S107" s="175"/>
    </row>
    <row r="108" spans="1:19" x14ac:dyDescent="0.2">
      <c r="A108" s="151"/>
      <c r="B108" s="157"/>
      <c r="C108" s="252" t="s">
        <v>422</v>
      </c>
      <c r="E108" s="251">
        <f>'Dep Adj'!G97</f>
        <v>9160</v>
      </c>
      <c r="G108" s="251">
        <f>'Dep Adj'!I97</f>
        <v>9160</v>
      </c>
      <c r="I108" s="251">
        <f>'Dep Adj'!K97</f>
        <v>0</v>
      </c>
      <c r="L108" s="251">
        <f>'Dep Adj'!O97</f>
        <v>7</v>
      </c>
      <c r="N108" s="251">
        <f>'Dep Adj'!Q97</f>
        <v>0</v>
      </c>
      <c r="P108" s="251">
        <f>'Dep Adj'!S97</f>
        <v>0</v>
      </c>
      <c r="R108" s="251"/>
      <c r="S108" s="175"/>
    </row>
    <row r="109" spans="1:19" x14ac:dyDescent="0.2">
      <c r="A109" s="151"/>
      <c r="B109" s="157"/>
      <c r="C109" s="252" t="s">
        <v>423</v>
      </c>
      <c r="E109" s="251">
        <f>'Dep Adj'!G98</f>
        <v>3000</v>
      </c>
      <c r="G109" s="251">
        <f>'Dep Adj'!I98</f>
        <v>3000</v>
      </c>
      <c r="I109" s="251">
        <f>'Dep Adj'!K98</f>
        <v>0</v>
      </c>
      <c r="L109" s="251">
        <f>'Dep Adj'!O98</f>
        <v>7</v>
      </c>
      <c r="N109" s="251">
        <f>'Dep Adj'!Q98</f>
        <v>0</v>
      </c>
      <c r="P109" s="251">
        <f>'Dep Adj'!S98</f>
        <v>0</v>
      </c>
      <c r="R109" s="251"/>
      <c r="S109" s="175"/>
    </row>
    <row r="110" spans="1:19" x14ac:dyDescent="0.2">
      <c r="A110" s="151"/>
      <c r="B110" s="157"/>
      <c r="C110" s="336" t="s">
        <v>421</v>
      </c>
      <c r="E110" s="343">
        <f>SUM(E105:E109)</f>
        <v>57271</v>
      </c>
      <c r="G110" s="343">
        <f>SUM(G105:G109)</f>
        <v>57271</v>
      </c>
      <c r="I110" s="343">
        <f>SUM(I105:I109)</f>
        <v>0</v>
      </c>
      <c r="L110" s="343">
        <f>SUM(L105:L109)</f>
        <v>35</v>
      </c>
      <c r="N110" s="343">
        <f>SUM(N105:N109)</f>
        <v>0</v>
      </c>
      <c r="P110" s="343">
        <f>SUM(P105:P109)</f>
        <v>0</v>
      </c>
      <c r="R110" s="343">
        <f>SUM(R105:R109)</f>
        <v>0</v>
      </c>
      <c r="S110" s="175"/>
    </row>
    <row r="111" spans="1:19" x14ac:dyDescent="0.2">
      <c r="A111" s="151"/>
      <c r="B111" s="157"/>
      <c r="E111" s="29"/>
      <c r="G111" s="29"/>
      <c r="I111" s="29"/>
      <c r="L111" s="29"/>
      <c r="N111" s="29"/>
      <c r="P111" s="29"/>
      <c r="R111" s="29"/>
      <c r="S111" s="175"/>
    </row>
    <row r="112" spans="1:19" x14ac:dyDescent="0.2">
      <c r="A112" s="151"/>
      <c r="B112" s="157"/>
      <c r="C112" s="254" t="s">
        <v>424</v>
      </c>
      <c r="E112" s="29"/>
      <c r="G112" s="29"/>
      <c r="I112" s="29"/>
      <c r="L112" s="29"/>
      <c r="N112" s="29"/>
      <c r="P112" s="29"/>
      <c r="R112" s="29"/>
      <c r="S112" s="175"/>
    </row>
    <row r="113" spans="1:19" x14ac:dyDescent="0.2">
      <c r="A113" s="151"/>
      <c r="B113" s="157"/>
      <c r="C113" s="21" t="s">
        <v>425</v>
      </c>
      <c r="E113" s="251">
        <f>'Dep Adj'!G102</f>
        <v>15000</v>
      </c>
      <c r="G113" s="251">
        <f>'Dep Adj'!I102</f>
        <v>15000</v>
      </c>
      <c r="I113" s="251">
        <f>'Dep Adj'!K102</f>
        <v>0</v>
      </c>
      <c r="L113" s="251">
        <f>'Dep Adj'!O102</f>
        <v>5</v>
      </c>
      <c r="N113" s="251">
        <f>'Dep Adj'!Q102</f>
        <v>7</v>
      </c>
      <c r="P113" s="251">
        <f>'Dep Adj'!S102</f>
        <v>0</v>
      </c>
      <c r="R113" s="251">
        <f t="shared" ref="R113:R121" si="4">ROUND(P113-I113,0)</f>
        <v>0</v>
      </c>
      <c r="S113" s="175"/>
    </row>
    <row r="114" spans="1:19" x14ac:dyDescent="0.2">
      <c r="A114" s="151"/>
      <c r="B114" s="157"/>
      <c r="C114" s="21" t="s">
        <v>426</v>
      </c>
      <c r="E114" s="251">
        <f>'Dep Adj'!G103</f>
        <v>29913</v>
      </c>
      <c r="G114" s="251">
        <f>'Dep Adj'!I103</f>
        <v>29913</v>
      </c>
      <c r="I114" s="251">
        <f>'Dep Adj'!K103</f>
        <v>0</v>
      </c>
      <c r="L114" s="251">
        <f>'Dep Adj'!O103</f>
        <v>5</v>
      </c>
      <c r="N114" s="251">
        <f>'Dep Adj'!Q103</f>
        <v>7</v>
      </c>
      <c r="P114" s="251">
        <f>'Dep Adj'!S103</f>
        <v>0</v>
      </c>
      <c r="R114" s="251">
        <f t="shared" si="4"/>
        <v>0</v>
      </c>
      <c r="S114" s="175"/>
    </row>
    <row r="115" spans="1:19" x14ac:dyDescent="0.2">
      <c r="A115" s="151"/>
      <c r="B115" s="157"/>
      <c r="C115" s="21" t="s">
        <v>427</v>
      </c>
      <c r="E115" s="251">
        <f>'Dep Adj'!G104</f>
        <v>7338</v>
      </c>
      <c r="G115" s="251">
        <f>'Dep Adj'!I104</f>
        <v>7338</v>
      </c>
      <c r="I115" s="251">
        <f>'Dep Adj'!K104</f>
        <v>0</v>
      </c>
      <c r="L115" s="251">
        <f>'Dep Adj'!O104</f>
        <v>7</v>
      </c>
      <c r="N115" s="251">
        <f>'Dep Adj'!Q104</f>
        <v>7</v>
      </c>
      <c r="P115" s="251">
        <f>'Dep Adj'!S104</f>
        <v>0</v>
      </c>
      <c r="R115" s="251">
        <f t="shared" si="4"/>
        <v>0</v>
      </c>
      <c r="S115" s="175"/>
    </row>
    <row r="116" spans="1:19" x14ac:dyDescent="0.2">
      <c r="A116" s="151"/>
      <c r="B116" s="157"/>
      <c r="C116" s="21" t="s">
        <v>428</v>
      </c>
      <c r="E116" s="251">
        <f>'Dep Adj'!G105</f>
        <v>4198</v>
      </c>
      <c r="G116" s="251">
        <f>'Dep Adj'!I105</f>
        <v>4198</v>
      </c>
      <c r="I116" s="251">
        <f>'Dep Adj'!K105</f>
        <v>0</v>
      </c>
      <c r="L116" s="251">
        <f>'Dep Adj'!O105</f>
        <v>7</v>
      </c>
      <c r="N116" s="251">
        <f>'Dep Adj'!Q105</f>
        <v>7</v>
      </c>
      <c r="P116" s="251">
        <f>'Dep Adj'!S105</f>
        <v>0</v>
      </c>
      <c r="R116" s="251">
        <f t="shared" si="4"/>
        <v>0</v>
      </c>
      <c r="S116" s="175"/>
    </row>
    <row r="117" spans="1:19" x14ac:dyDescent="0.2">
      <c r="A117" s="151"/>
      <c r="B117" s="157"/>
      <c r="C117" s="21" t="s">
        <v>429</v>
      </c>
      <c r="E117" s="251">
        <f>'Dep Adj'!G106</f>
        <v>5365</v>
      </c>
      <c r="G117" s="251">
        <f>'Dep Adj'!I106</f>
        <v>5237</v>
      </c>
      <c r="I117" s="251">
        <f>'Dep Adj'!K106</f>
        <v>128</v>
      </c>
      <c r="L117" s="251">
        <f>'Dep Adj'!O106</f>
        <v>7</v>
      </c>
      <c r="N117" s="251">
        <f>'Dep Adj'!Q106</f>
        <v>7</v>
      </c>
      <c r="P117" s="251">
        <f>'Dep Adj'!S106</f>
        <v>0</v>
      </c>
      <c r="R117" s="251">
        <f t="shared" si="4"/>
        <v>-128</v>
      </c>
      <c r="S117" s="175"/>
    </row>
    <row r="118" spans="1:19" x14ac:dyDescent="0.2">
      <c r="A118" s="151"/>
      <c r="B118" s="157"/>
      <c r="C118" s="21" t="s">
        <v>430</v>
      </c>
      <c r="E118" s="251">
        <f>'Dep Adj'!G107</f>
        <v>34630</v>
      </c>
      <c r="G118" s="251">
        <f>'Dep Adj'!I107</f>
        <v>33476</v>
      </c>
      <c r="I118" s="251">
        <f>'Dep Adj'!K107</f>
        <v>1154</v>
      </c>
      <c r="L118" s="251">
        <f>'Dep Adj'!O107</f>
        <v>5</v>
      </c>
      <c r="N118" s="251">
        <f>'Dep Adj'!Q107</f>
        <v>7</v>
      </c>
      <c r="P118" s="251">
        <f>'Dep Adj'!S107</f>
        <v>0</v>
      </c>
      <c r="R118" s="251">
        <f t="shared" si="4"/>
        <v>-1154</v>
      </c>
      <c r="S118" s="175"/>
    </row>
    <row r="119" spans="1:19" x14ac:dyDescent="0.2">
      <c r="A119" s="151"/>
      <c r="B119" s="157"/>
      <c r="C119" s="21" t="s">
        <v>431</v>
      </c>
      <c r="E119" s="251">
        <f>'Dep Adj'!G108</f>
        <v>34630</v>
      </c>
      <c r="G119" s="251">
        <f>'Dep Adj'!I108</f>
        <v>33476</v>
      </c>
      <c r="I119" s="251">
        <f>'Dep Adj'!K108</f>
        <v>1154</v>
      </c>
      <c r="L119" s="251">
        <f>'Dep Adj'!O108</f>
        <v>5</v>
      </c>
      <c r="N119" s="251">
        <f>'Dep Adj'!Q108</f>
        <v>7</v>
      </c>
      <c r="P119" s="251">
        <f>'Dep Adj'!S108</f>
        <v>0</v>
      </c>
      <c r="R119" s="251">
        <f t="shared" si="4"/>
        <v>-1154</v>
      </c>
      <c r="S119" s="175"/>
    </row>
    <row r="120" spans="1:19" x14ac:dyDescent="0.2">
      <c r="A120" s="151"/>
      <c r="B120" s="157"/>
      <c r="C120" s="21" t="s">
        <v>432</v>
      </c>
      <c r="E120" s="251">
        <f>'Dep Adj'!G109</f>
        <v>48392</v>
      </c>
      <c r="G120" s="251">
        <f>'Dep Adj'!I109</f>
        <v>8065</v>
      </c>
      <c r="I120" s="251">
        <f>'Dep Adj'!K109</f>
        <v>6913</v>
      </c>
      <c r="L120" s="251">
        <f>'Dep Adj'!O109</f>
        <v>7</v>
      </c>
      <c r="N120" s="251">
        <f>'Dep Adj'!Q109</f>
        <v>7</v>
      </c>
      <c r="P120" s="251">
        <f>'Dep Adj'!S109</f>
        <v>6913.14</v>
      </c>
      <c r="R120" s="251">
        <f t="shared" si="4"/>
        <v>0</v>
      </c>
      <c r="S120" s="175"/>
    </row>
    <row r="121" spans="1:19" x14ac:dyDescent="0.2">
      <c r="A121" s="151"/>
      <c r="B121" s="157"/>
      <c r="C121" s="21" t="s">
        <v>433</v>
      </c>
      <c r="E121" s="251">
        <f>'Dep Adj'!G110</f>
        <v>33764</v>
      </c>
      <c r="G121" s="251">
        <f>'Dep Adj'!I110</f>
        <v>5627</v>
      </c>
      <c r="I121" s="251">
        <f>'Dep Adj'!K110</f>
        <v>4824</v>
      </c>
      <c r="L121" s="251">
        <f>'Dep Adj'!O110</f>
        <v>7</v>
      </c>
      <c r="N121" s="251">
        <f>'Dep Adj'!Q110</f>
        <v>7</v>
      </c>
      <c r="P121" s="251">
        <f>'Dep Adj'!S110</f>
        <v>4823.43</v>
      </c>
      <c r="R121" s="251">
        <f t="shared" si="4"/>
        <v>-1</v>
      </c>
      <c r="S121" s="175"/>
    </row>
    <row r="122" spans="1:19" x14ac:dyDescent="0.2">
      <c r="A122" s="151"/>
      <c r="B122" s="157"/>
      <c r="C122" s="336" t="s">
        <v>434</v>
      </c>
      <c r="E122" s="343">
        <f>SUM(E113:E121)</f>
        <v>213230</v>
      </c>
      <c r="G122" s="343">
        <f>SUM(G113:G121)</f>
        <v>142330</v>
      </c>
      <c r="I122" s="343">
        <f>SUM(I113:I121)</f>
        <v>14173</v>
      </c>
      <c r="K122" s="29"/>
      <c r="L122" s="343">
        <f>SUM(L113:L121)</f>
        <v>55</v>
      </c>
      <c r="M122" s="253"/>
      <c r="N122" s="343">
        <f>SUM(N113:N121)</f>
        <v>63</v>
      </c>
      <c r="O122" s="29"/>
      <c r="P122" s="343">
        <f>SUM(P113:P121)</f>
        <v>11736.57</v>
      </c>
      <c r="Q122" s="29"/>
      <c r="R122" s="343">
        <f>SUM(R113:R121)</f>
        <v>-2437</v>
      </c>
      <c r="S122" s="175"/>
    </row>
    <row r="123" spans="1:19" x14ac:dyDescent="0.2">
      <c r="A123" s="151"/>
      <c r="B123" s="157"/>
      <c r="E123" s="29"/>
      <c r="G123" s="29"/>
      <c r="I123" s="29"/>
      <c r="L123" s="29"/>
      <c r="N123" s="29"/>
      <c r="P123" s="29"/>
      <c r="R123" s="29"/>
      <c r="S123" s="175"/>
    </row>
    <row r="124" spans="1:19" x14ac:dyDescent="0.2">
      <c r="A124" s="151"/>
      <c r="B124" s="157"/>
      <c r="C124" s="254" t="s">
        <v>435</v>
      </c>
      <c r="E124" s="29"/>
      <c r="G124" s="29"/>
      <c r="I124" s="29"/>
      <c r="L124" s="29"/>
      <c r="N124" s="29"/>
      <c r="P124" s="29"/>
      <c r="R124" s="29"/>
      <c r="S124" s="175"/>
    </row>
    <row r="125" spans="1:19" x14ac:dyDescent="0.2">
      <c r="A125" s="151"/>
      <c r="B125" s="157"/>
      <c r="C125" s="252" t="s">
        <v>436</v>
      </c>
      <c r="E125" s="251">
        <f>'Dep Adj'!G114</f>
        <v>1270719</v>
      </c>
      <c r="G125" s="251">
        <f>'Dep Adj'!I114</f>
        <v>1167816</v>
      </c>
      <c r="I125" s="251">
        <f>'Dep Adj'!K114</f>
        <v>25414</v>
      </c>
      <c r="L125" s="251">
        <f>'Dep Adj'!O114</f>
        <v>50</v>
      </c>
      <c r="N125" s="251">
        <f>'Dep Adj'!Q114</f>
        <v>62.5</v>
      </c>
      <c r="P125" s="251">
        <f>'Dep Adj'!S114</f>
        <v>0</v>
      </c>
      <c r="R125" s="251">
        <f t="shared" ref="R125:R152" si="5">ROUND(P125-I125,0)</f>
        <v>-25414</v>
      </c>
      <c r="S125" s="175"/>
    </row>
    <row r="126" spans="1:19" x14ac:dyDescent="0.2">
      <c r="A126" s="151"/>
      <c r="B126" s="157"/>
      <c r="C126" s="252" t="s">
        <v>253</v>
      </c>
      <c r="E126" s="251">
        <f>'Dep Adj'!G115</f>
        <v>25925</v>
      </c>
      <c r="G126" s="251">
        <f>'Dep Adj'!I115</f>
        <v>25925</v>
      </c>
      <c r="I126" s="251">
        <f>'Dep Adj'!K115</f>
        <v>0</v>
      </c>
      <c r="L126" s="251">
        <f>'Dep Adj'!O115</f>
        <v>25</v>
      </c>
      <c r="N126" s="251">
        <f>'Dep Adj'!Q115</f>
        <v>20</v>
      </c>
      <c r="P126" s="251">
        <f>'Dep Adj'!S115</f>
        <v>0</v>
      </c>
      <c r="R126" s="251">
        <f t="shared" si="5"/>
        <v>0</v>
      </c>
      <c r="S126" s="175"/>
    </row>
    <row r="127" spans="1:19" x14ac:dyDescent="0.2">
      <c r="A127" s="151"/>
      <c r="B127" s="157"/>
      <c r="C127" s="252" t="s">
        <v>253</v>
      </c>
      <c r="E127" s="251">
        <f>'Dep Adj'!G116</f>
        <v>12936</v>
      </c>
      <c r="G127" s="251">
        <f>'Dep Adj'!I116</f>
        <v>12936</v>
      </c>
      <c r="I127" s="251">
        <f>'Dep Adj'!K116</f>
        <v>0</v>
      </c>
      <c r="L127" s="251">
        <f>'Dep Adj'!O116</f>
        <v>25</v>
      </c>
      <c r="N127" s="251">
        <f>'Dep Adj'!Q116</f>
        <v>20</v>
      </c>
      <c r="P127" s="251">
        <f>'Dep Adj'!S116</f>
        <v>0</v>
      </c>
      <c r="R127" s="251">
        <f t="shared" si="5"/>
        <v>0</v>
      </c>
      <c r="S127" s="175"/>
    </row>
    <row r="128" spans="1:19" x14ac:dyDescent="0.2">
      <c r="A128" s="151"/>
      <c r="B128" s="157"/>
      <c r="C128" s="252" t="s">
        <v>253</v>
      </c>
      <c r="E128" s="251">
        <f>'Dep Adj'!G117</f>
        <v>6215</v>
      </c>
      <c r="G128" s="251">
        <f>'Dep Adj'!I117</f>
        <v>6215</v>
      </c>
      <c r="I128" s="251">
        <f>'Dep Adj'!K117</f>
        <v>0</v>
      </c>
      <c r="L128" s="251">
        <f>'Dep Adj'!O117</f>
        <v>25</v>
      </c>
      <c r="N128" s="251">
        <f>'Dep Adj'!Q117</f>
        <v>20</v>
      </c>
      <c r="P128" s="251">
        <f>'Dep Adj'!S117</f>
        <v>0</v>
      </c>
      <c r="R128" s="251">
        <f t="shared" si="5"/>
        <v>0</v>
      </c>
      <c r="S128" s="175"/>
    </row>
    <row r="129" spans="1:19" x14ac:dyDescent="0.2">
      <c r="A129" s="151"/>
      <c r="B129" s="157"/>
      <c r="C129" s="252" t="s">
        <v>437</v>
      </c>
      <c r="E129" s="251">
        <f>'Dep Adj'!G118</f>
        <v>868516</v>
      </c>
      <c r="G129" s="251">
        <f>'Dep Adj'!I118</f>
        <v>675121</v>
      </c>
      <c r="I129" s="251">
        <f>'Dep Adj'!K118</f>
        <v>17370</v>
      </c>
      <c r="L129" s="251">
        <f>'Dep Adj'!O118</f>
        <v>50</v>
      </c>
      <c r="N129" s="251">
        <f>'Dep Adj'!Q118</f>
        <v>62.5</v>
      </c>
      <c r="P129" s="251">
        <f>'Dep Adj'!S118</f>
        <v>0</v>
      </c>
      <c r="R129" s="251">
        <f t="shared" si="5"/>
        <v>-17370</v>
      </c>
      <c r="S129" s="175"/>
    </row>
    <row r="130" spans="1:19" x14ac:dyDescent="0.2">
      <c r="A130" s="151"/>
      <c r="B130" s="157"/>
      <c r="C130" s="252" t="s">
        <v>253</v>
      </c>
      <c r="E130" s="251">
        <f>'Dep Adj'!G119</f>
        <v>7341</v>
      </c>
      <c r="G130" s="251">
        <f>'Dep Adj'!I119</f>
        <v>7341</v>
      </c>
      <c r="I130" s="251">
        <f>'Dep Adj'!K119</f>
        <v>0</v>
      </c>
      <c r="L130" s="251">
        <f>'Dep Adj'!O119</f>
        <v>25</v>
      </c>
      <c r="N130" s="251">
        <f>'Dep Adj'!Q119</f>
        <v>20</v>
      </c>
      <c r="P130" s="251">
        <f>'Dep Adj'!S119</f>
        <v>0</v>
      </c>
      <c r="R130" s="251">
        <f t="shared" si="5"/>
        <v>0</v>
      </c>
      <c r="S130" s="175"/>
    </row>
    <row r="131" spans="1:19" x14ac:dyDescent="0.2">
      <c r="A131" s="151"/>
      <c r="B131" s="157"/>
      <c r="C131" s="252" t="s">
        <v>437</v>
      </c>
      <c r="E131" s="251">
        <f>'Dep Adj'!G120</f>
        <v>137966</v>
      </c>
      <c r="G131" s="251">
        <f>'Dep Adj'!I120</f>
        <v>107264</v>
      </c>
      <c r="I131" s="251">
        <f>'Dep Adj'!K120</f>
        <v>2759</v>
      </c>
      <c r="L131" s="251">
        <f>'Dep Adj'!O120</f>
        <v>50</v>
      </c>
      <c r="N131" s="251">
        <f>'Dep Adj'!Q120</f>
        <v>62.5</v>
      </c>
      <c r="P131" s="251">
        <f>'Dep Adj'!S120</f>
        <v>2207.46</v>
      </c>
      <c r="R131" s="251">
        <f t="shared" si="5"/>
        <v>-552</v>
      </c>
      <c r="S131" s="175"/>
    </row>
    <row r="132" spans="1:19" x14ac:dyDescent="0.2">
      <c r="A132" s="151"/>
      <c r="B132" s="157"/>
      <c r="C132" s="252" t="s">
        <v>253</v>
      </c>
      <c r="E132" s="251">
        <f>'Dep Adj'!G121</f>
        <v>9994</v>
      </c>
      <c r="G132" s="251">
        <f>'Dep Adj'!I121</f>
        <v>9994</v>
      </c>
      <c r="I132" s="251">
        <f>'Dep Adj'!K121</f>
        <v>0</v>
      </c>
      <c r="L132" s="251">
        <f>'Dep Adj'!O121</f>
        <v>25</v>
      </c>
      <c r="N132" s="251">
        <f>'Dep Adj'!Q121</f>
        <v>20</v>
      </c>
      <c r="P132" s="251">
        <f>'Dep Adj'!S121</f>
        <v>0</v>
      </c>
      <c r="R132" s="251">
        <f t="shared" si="5"/>
        <v>0</v>
      </c>
      <c r="S132" s="175"/>
    </row>
    <row r="133" spans="1:19" x14ac:dyDescent="0.2">
      <c r="A133" s="151"/>
      <c r="B133" s="157"/>
      <c r="C133" s="252" t="s">
        <v>438</v>
      </c>
      <c r="E133" s="251">
        <f>'Dep Adj'!G122</f>
        <v>13600</v>
      </c>
      <c r="G133" s="251">
        <f>'Dep Adj'!I122</f>
        <v>11900</v>
      </c>
      <c r="I133" s="251">
        <f>'Dep Adj'!K122</f>
        <v>340</v>
      </c>
      <c r="L133" s="251">
        <f>'Dep Adj'!O122</f>
        <v>40</v>
      </c>
      <c r="N133" s="251">
        <f>'Dep Adj'!Q122</f>
        <v>45</v>
      </c>
      <c r="P133" s="251">
        <f>'Dep Adj'!S122</f>
        <v>302.22000000000003</v>
      </c>
      <c r="R133" s="251">
        <f t="shared" si="5"/>
        <v>-38</v>
      </c>
      <c r="S133" s="175"/>
    </row>
    <row r="134" spans="1:19" x14ac:dyDescent="0.2">
      <c r="A134" s="151"/>
      <c r="B134" s="157"/>
      <c r="C134" s="252" t="s">
        <v>253</v>
      </c>
      <c r="E134" s="251">
        <f>'Dep Adj'!G123</f>
        <v>15651</v>
      </c>
      <c r="G134" s="251">
        <f>'Dep Adj'!I123</f>
        <v>15651</v>
      </c>
      <c r="I134" s="251">
        <f>'Dep Adj'!K123</f>
        <v>0</v>
      </c>
      <c r="L134" s="251">
        <f>'Dep Adj'!O123</f>
        <v>25</v>
      </c>
      <c r="N134" s="251">
        <f>'Dep Adj'!Q123</f>
        <v>20</v>
      </c>
      <c r="P134" s="251">
        <f>'Dep Adj'!S123</f>
        <v>0</v>
      </c>
      <c r="R134" s="251">
        <f t="shared" si="5"/>
        <v>0</v>
      </c>
      <c r="S134" s="175"/>
    </row>
    <row r="135" spans="1:19" x14ac:dyDescent="0.2">
      <c r="A135" s="151"/>
      <c r="B135" s="157"/>
      <c r="C135" s="252" t="s">
        <v>253</v>
      </c>
      <c r="E135" s="251">
        <f>'Dep Adj'!G124</f>
        <v>16430</v>
      </c>
      <c r="G135" s="251">
        <f>'Dep Adj'!I124</f>
        <v>16430</v>
      </c>
      <c r="I135" s="251">
        <f>'Dep Adj'!K124</f>
        <v>0</v>
      </c>
      <c r="L135" s="251">
        <f>'Dep Adj'!O124</f>
        <v>25</v>
      </c>
      <c r="N135" s="251">
        <f>'Dep Adj'!Q124</f>
        <v>20</v>
      </c>
      <c r="P135" s="251">
        <f>'Dep Adj'!S124</f>
        <v>0</v>
      </c>
      <c r="R135" s="251">
        <f t="shared" si="5"/>
        <v>0</v>
      </c>
      <c r="S135" s="175"/>
    </row>
    <row r="136" spans="1:19" x14ac:dyDescent="0.2">
      <c r="A136" s="151"/>
      <c r="B136" s="157"/>
      <c r="C136" s="252" t="s">
        <v>253</v>
      </c>
      <c r="E136" s="251">
        <f>'Dep Adj'!G125</f>
        <v>47321</v>
      </c>
      <c r="G136" s="251">
        <f>'Dep Adj'!I125</f>
        <v>47321</v>
      </c>
      <c r="I136" s="251">
        <f>'Dep Adj'!K125</f>
        <v>0</v>
      </c>
      <c r="L136" s="251">
        <f>'Dep Adj'!O125</f>
        <v>25</v>
      </c>
      <c r="N136" s="251">
        <f>'Dep Adj'!Q125</f>
        <v>20</v>
      </c>
      <c r="P136" s="251">
        <f>'Dep Adj'!S125</f>
        <v>0</v>
      </c>
      <c r="R136" s="251">
        <f t="shared" si="5"/>
        <v>0</v>
      </c>
      <c r="S136" s="175"/>
    </row>
    <row r="137" spans="1:19" x14ac:dyDescent="0.2">
      <c r="A137" s="151"/>
      <c r="B137" s="157"/>
      <c r="C137" s="252" t="s">
        <v>439</v>
      </c>
      <c r="E137" s="251">
        <f>'Dep Adj'!G126</f>
        <v>17353</v>
      </c>
      <c r="G137" s="251">
        <f>'Dep Adj'!I126</f>
        <v>17353</v>
      </c>
      <c r="I137" s="251">
        <f>'Dep Adj'!K126</f>
        <v>0</v>
      </c>
      <c r="L137" s="251">
        <f>'Dep Adj'!O126</f>
        <v>10</v>
      </c>
      <c r="N137" s="251">
        <f>'Dep Adj'!Q126</f>
        <v>20</v>
      </c>
      <c r="P137" s="251">
        <f>'Dep Adj'!S126</f>
        <v>0</v>
      </c>
      <c r="R137" s="251">
        <f t="shared" si="5"/>
        <v>0</v>
      </c>
      <c r="S137" s="175"/>
    </row>
    <row r="138" spans="1:19" x14ac:dyDescent="0.2">
      <c r="A138" s="151"/>
      <c r="B138" s="157"/>
      <c r="C138" s="252" t="s">
        <v>439</v>
      </c>
      <c r="E138" s="251">
        <f>'Dep Adj'!G127</f>
        <v>15165</v>
      </c>
      <c r="G138" s="251">
        <f>'Dep Adj'!I127</f>
        <v>15165</v>
      </c>
      <c r="I138" s="251">
        <f>'Dep Adj'!K127</f>
        <v>0</v>
      </c>
      <c r="L138" s="251">
        <f>'Dep Adj'!O127</f>
        <v>20</v>
      </c>
      <c r="N138" s="251">
        <f>'Dep Adj'!Q127</f>
        <v>20</v>
      </c>
      <c r="P138" s="251">
        <f>'Dep Adj'!S127</f>
        <v>0</v>
      </c>
      <c r="R138" s="251">
        <f t="shared" si="5"/>
        <v>0</v>
      </c>
      <c r="S138" s="175"/>
    </row>
    <row r="139" spans="1:19" x14ac:dyDescent="0.2">
      <c r="A139" s="151"/>
      <c r="B139" s="157"/>
      <c r="C139" s="252" t="s">
        <v>439</v>
      </c>
      <c r="E139" s="251">
        <f>'Dep Adj'!G128</f>
        <v>16335</v>
      </c>
      <c r="G139" s="251">
        <f>'Dep Adj'!I128</f>
        <v>16335</v>
      </c>
      <c r="I139" s="251">
        <f>'Dep Adj'!K128</f>
        <v>0</v>
      </c>
      <c r="L139" s="251">
        <f>'Dep Adj'!O128</f>
        <v>20</v>
      </c>
      <c r="N139" s="251">
        <f>'Dep Adj'!Q128</f>
        <v>20</v>
      </c>
      <c r="P139" s="251">
        <f>'Dep Adj'!S128</f>
        <v>0</v>
      </c>
      <c r="R139" s="251">
        <f t="shared" si="5"/>
        <v>0</v>
      </c>
      <c r="S139" s="175"/>
    </row>
    <row r="140" spans="1:19" x14ac:dyDescent="0.2">
      <c r="A140" s="151"/>
      <c r="B140" s="157"/>
      <c r="C140" s="252" t="s">
        <v>437</v>
      </c>
      <c r="E140" s="251">
        <f>'Dep Adj'!G129</f>
        <v>364572</v>
      </c>
      <c r="G140" s="251">
        <f>'Dep Adj'!I129</f>
        <v>182282</v>
      </c>
      <c r="I140" s="251">
        <f>'Dep Adj'!K129</f>
        <v>7291</v>
      </c>
      <c r="L140" s="251">
        <f>'Dep Adj'!O129</f>
        <v>50</v>
      </c>
      <c r="N140" s="251">
        <f>'Dep Adj'!Q129</f>
        <v>62.5</v>
      </c>
      <c r="P140" s="251">
        <f>'Dep Adj'!S129</f>
        <v>5833.15</v>
      </c>
      <c r="R140" s="251">
        <f t="shared" si="5"/>
        <v>-1458</v>
      </c>
      <c r="S140" s="175"/>
    </row>
    <row r="141" spans="1:19" x14ac:dyDescent="0.2">
      <c r="A141" s="151"/>
      <c r="B141" s="157"/>
      <c r="C141" s="252" t="s">
        <v>439</v>
      </c>
      <c r="E141" s="251">
        <f>'Dep Adj'!G130</f>
        <v>530</v>
      </c>
      <c r="G141" s="251">
        <f>'Dep Adj'!I130</f>
        <v>530</v>
      </c>
      <c r="I141" s="251">
        <f>'Dep Adj'!K130</f>
        <v>0</v>
      </c>
      <c r="L141" s="251">
        <f>'Dep Adj'!O130</f>
        <v>20</v>
      </c>
      <c r="N141" s="251">
        <f>'Dep Adj'!Q130</f>
        <v>45</v>
      </c>
      <c r="P141" s="251">
        <f>'Dep Adj'!S130</f>
        <v>0</v>
      </c>
      <c r="R141" s="251">
        <f t="shared" si="5"/>
        <v>0</v>
      </c>
      <c r="S141" s="175"/>
    </row>
    <row r="142" spans="1:19" x14ac:dyDescent="0.2">
      <c r="A142" s="151"/>
      <c r="B142" s="157"/>
      <c r="C142" s="252" t="s">
        <v>439</v>
      </c>
      <c r="E142" s="251">
        <f>'Dep Adj'!G131</f>
        <v>71892</v>
      </c>
      <c r="G142" s="251">
        <f>'Dep Adj'!I131</f>
        <v>71892</v>
      </c>
      <c r="I142" s="251">
        <f>'Dep Adj'!K131</f>
        <v>0</v>
      </c>
      <c r="L142" s="251">
        <f>'Dep Adj'!O131</f>
        <v>20</v>
      </c>
      <c r="N142" s="251">
        <f>'Dep Adj'!Q131</f>
        <v>45</v>
      </c>
      <c r="P142" s="251">
        <f>'Dep Adj'!S131</f>
        <v>0</v>
      </c>
      <c r="R142" s="251">
        <f t="shared" si="5"/>
        <v>0</v>
      </c>
      <c r="S142" s="175"/>
    </row>
    <row r="143" spans="1:19" x14ac:dyDescent="0.2">
      <c r="A143" s="151"/>
      <c r="B143" s="157"/>
      <c r="C143" s="252" t="s">
        <v>437</v>
      </c>
      <c r="E143" s="251">
        <f>'Dep Adj'!G132</f>
        <v>785636</v>
      </c>
      <c r="G143" s="251">
        <f>'Dep Adj'!I132</f>
        <v>400678</v>
      </c>
      <c r="I143" s="251">
        <f>'Dep Adj'!K132</f>
        <v>15713</v>
      </c>
      <c r="L143" s="251">
        <f>'Dep Adj'!O132</f>
        <v>50</v>
      </c>
      <c r="N143" s="251">
        <f>'Dep Adj'!Q132</f>
        <v>62.5</v>
      </c>
      <c r="P143" s="251">
        <f>'Dep Adj'!S132</f>
        <v>12570.18</v>
      </c>
      <c r="R143" s="251">
        <f t="shared" si="5"/>
        <v>-3143</v>
      </c>
      <c r="S143" s="175"/>
    </row>
    <row r="144" spans="1:19" x14ac:dyDescent="0.2">
      <c r="A144" s="151"/>
      <c r="B144" s="157"/>
      <c r="C144" s="252" t="s">
        <v>439</v>
      </c>
      <c r="E144" s="251">
        <f>'Dep Adj'!G133</f>
        <v>35100</v>
      </c>
      <c r="G144" s="251">
        <f>'Dep Adj'!I133</f>
        <v>35100</v>
      </c>
      <c r="I144" s="251">
        <f>'Dep Adj'!K133</f>
        <v>0</v>
      </c>
      <c r="L144" s="251">
        <f>'Dep Adj'!O133</f>
        <v>20</v>
      </c>
      <c r="N144" s="251">
        <f>'Dep Adj'!Q133</f>
        <v>45</v>
      </c>
      <c r="P144" s="251">
        <f>'Dep Adj'!S133</f>
        <v>0</v>
      </c>
      <c r="R144" s="251">
        <f t="shared" si="5"/>
        <v>0</v>
      </c>
      <c r="S144" s="175"/>
    </row>
    <row r="145" spans="1:19" x14ac:dyDescent="0.2">
      <c r="A145" s="151"/>
      <c r="B145" s="157"/>
      <c r="C145" s="252" t="s">
        <v>439</v>
      </c>
      <c r="E145" s="251">
        <f>'Dep Adj'!G134</f>
        <v>13130</v>
      </c>
      <c r="G145" s="251">
        <f>'Dep Adj'!I134</f>
        <v>13130</v>
      </c>
      <c r="I145" s="251">
        <f>'Dep Adj'!K134</f>
        <v>0</v>
      </c>
      <c r="L145" s="251">
        <f>'Dep Adj'!O134</f>
        <v>20</v>
      </c>
      <c r="N145" s="251">
        <f>'Dep Adj'!Q134</f>
        <v>45</v>
      </c>
      <c r="P145" s="251">
        <f>'Dep Adj'!S134</f>
        <v>0</v>
      </c>
      <c r="R145" s="251">
        <f t="shared" si="5"/>
        <v>0</v>
      </c>
      <c r="S145" s="175"/>
    </row>
    <row r="146" spans="1:19" x14ac:dyDescent="0.2">
      <c r="A146" s="151"/>
      <c r="B146" s="157"/>
      <c r="C146" s="252" t="s">
        <v>437</v>
      </c>
      <c r="E146" s="251">
        <f>'Dep Adj'!G135</f>
        <v>595062</v>
      </c>
      <c r="G146" s="251">
        <f>'Dep Adj'!I135</f>
        <v>279678</v>
      </c>
      <c r="I146" s="251">
        <f>'Dep Adj'!K135</f>
        <v>11901</v>
      </c>
      <c r="L146" s="251">
        <f>'Dep Adj'!O135</f>
        <v>50</v>
      </c>
      <c r="N146" s="251">
        <f>'Dep Adj'!Q135</f>
        <v>62.5</v>
      </c>
      <c r="P146" s="251">
        <f>'Dep Adj'!S135</f>
        <v>9520.99</v>
      </c>
      <c r="R146" s="251">
        <f t="shared" si="5"/>
        <v>-2380</v>
      </c>
      <c r="S146" s="175"/>
    </row>
    <row r="147" spans="1:19" x14ac:dyDescent="0.2">
      <c r="A147" s="151"/>
      <c r="B147" s="157"/>
      <c r="C147" s="252" t="s">
        <v>437</v>
      </c>
      <c r="E147" s="251">
        <f>'Dep Adj'!G136</f>
        <v>59334</v>
      </c>
      <c r="G147" s="251">
        <f>'Dep Adj'!I136</f>
        <v>26702</v>
      </c>
      <c r="I147" s="251">
        <f>'Dep Adj'!K136</f>
        <v>1187</v>
      </c>
      <c r="L147" s="251">
        <f>'Dep Adj'!O136</f>
        <v>50</v>
      </c>
      <c r="N147" s="251">
        <f>'Dep Adj'!Q136</f>
        <v>62.5</v>
      </c>
      <c r="P147" s="251">
        <f>'Dep Adj'!S136</f>
        <v>949.34</v>
      </c>
      <c r="R147" s="251">
        <f t="shared" si="5"/>
        <v>-238</v>
      </c>
      <c r="S147" s="175"/>
    </row>
    <row r="148" spans="1:19" x14ac:dyDescent="0.2">
      <c r="A148" s="151"/>
      <c r="B148" s="157"/>
      <c r="C148" s="252" t="s">
        <v>440</v>
      </c>
      <c r="E148" s="251">
        <f>'Dep Adj'!G137</f>
        <v>15378</v>
      </c>
      <c r="G148" s="251">
        <f>'Dep Adj'!I137</f>
        <v>11995</v>
      </c>
      <c r="I148" s="251">
        <f>'Dep Adj'!K137</f>
        <v>615</v>
      </c>
      <c r="L148" s="251">
        <f>'Dep Adj'!O137</f>
        <v>25</v>
      </c>
      <c r="N148" s="251">
        <f>'Dep Adj'!Q137</f>
        <v>40</v>
      </c>
      <c r="P148" s="251">
        <f>'Dep Adj'!S137</f>
        <v>384.45</v>
      </c>
      <c r="R148" s="251">
        <f t="shared" si="5"/>
        <v>-231</v>
      </c>
      <c r="S148" s="175"/>
    </row>
    <row r="149" spans="1:19" x14ac:dyDescent="0.2">
      <c r="A149" s="151"/>
      <c r="B149" s="157"/>
      <c r="C149" s="252" t="s">
        <v>254</v>
      </c>
      <c r="E149" s="251">
        <f>'Dep Adj'!G138</f>
        <v>687892</v>
      </c>
      <c r="G149" s="251">
        <f>'Dep Adj'!I138</f>
        <v>509041</v>
      </c>
      <c r="I149" s="251">
        <f>'Dep Adj'!K138</f>
        <v>27516</v>
      </c>
      <c r="L149" s="251">
        <f>'Dep Adj'!O138</f>
        <v>25</v>
      </c>
      <c r="N149" s="251">
        <f>'Dep Adj'!Q138</f>
        <v>62.5</v>
      </c>
      <c r="P149" s="251">
        <f>'Dep Adj'!S138</f>
        <v>11006.27</v>
      </c>
      <c r="R149" s="251">
        <f t="shared" si="5"/>
        <v>-16510</v>
      </c>
      <c r="S149" s="175"/>
    </row>
    <row r="150" spans="1:19" x14ac:dyDescent="0.2">
      <c r="A150" s="151"/>
      <c r="B150" s="157"/>
      <c r="C150" s="252" t="s">
        <v>439</v>
      </c>
      <c r="E150" s="251">
        <f>'Dep Adj'!G139</f>
        <v>224157</v>
      </c>
      <c r="G150" s="251">
        <f>'Dep Adj'!I139</f>
        <v>156909</v>
      </c>
      <c r="I150" s="251">
        <f>'Dep Adj'!K139</f>
        <v>8966</v>
      </c>
      <c r="L150" s="251">
        <f>'Dep Adj'!O139</f>
        <v>25</v>
      </c>
      <c r="N150" s="251">
        <f>'Dep Adj'!Q139</f>
        <v>25</v>
      </c>
      <c r="P150" s="251">
        <f>'Dep Adj'!S139</f>
        <v>8966.2800000000007</v>
      </c>
      <c r="R150" s="251">
        <f t="shared" si="5"/>
        <v>0</v>
      </c>
      <c r="S150" s="175"/>
    </row>
    <row r="151" spans="1:19" x14ac:dyDescent="0.2">
      <c r="A151" s="151"/>
      <c r="B151" s="157"/>
      <c r="C151" s="252" t="s">
        <v>439</v>
      </c>
      <c r="E151" s="251">
        <f>'Dep Adj'!G140</f>
        <v>443836</v>
      </c>
      <c r="G151" s="251">
        <f>'Dep Adj'!I140</f>
        <v>277359</v>
      </c>
      <c r="I151" s="251">
        <f>'Dep Adj'!K140</f>
        <v>17753</v>
      </c>
      <c r="L151" s="251">
        <f>'Dep Adj'!O140</f>
        <v>25</v>
      </c>
      <c r="N151" s="251">
        <f>'Dep Adj'!Q140</f>
        <v>25</v>
      </c>
      <c r="P151" s="251">
        <f>'Dep Adj'!S140</f>
        <v>17753.439999999999</v>
      </c>
      <c r="R151" s="251">
        <f t="shared" si="5"/>
        <v>0</v>
      </c>
      <c r="S151" s="175"/>
    </row>
    <row r="152" spans="1:19" x14ac:dyDescent="0.2">
      <c r="A152" s="151"/>
      <c r="B152" s="157"/>
      <c r="C152" s="252" t="s">
        <v>440</v>
      </c>
      <c r="E152" s="251">
        <f>'Dep Adj'!G141</f>
        <v>8368</v>
      </c>
      <c r="G152" s="251">
        <f>'Dep Adj'!I141</f>
        <v>8368</v>
      </c>
      <c r="I152" s="251">
        <f>'Dep Adj'!K141</f>
        <v>0</v>
      </c>
      <c r="L152" s="251">
        <f>'Dep Adj'!O141</f>
        <v>15</v>
      </c>
      <c r="N152" s="251">
        <f>'Dep Adj'!Q141</f>
        <v>40</v>
      </c>
      <c r="P152" s="251">
        <f>'Dep Adj'!S141</f>
        <v>0</v>
      </c>
      <c r="R152" s="251">
        <f t="shared" si="5"/>
        <v>0</v>
      </c>
      <c r="S152" s="175"/>
    </row>
    <row r="153" spans="1:19" x14ac:dyDescent="0.2">
      <c r="A153" s="151"/>
      <c r="B153" s="158"/>
      <c r="C153" s="155"/>
      <c r="D153" s="155"/>
      <c r="E153" s="156"/>
      <c r="F153" s="155"/>
      <c r="G153" s="156"/>
      <c r="H153" s="155"/>
      <c r="I153" s="156"/>
      <c r="J153" s="155"/>
      <c r="K153" s="155"/>
      <c r="L153" s="156"/>
      <c r="M153" s="25"/>
      <c r="N153" s="156"/>
      <c r="O153" s="155"/>
      <c r="P153" s="156"/>
      <c r="Q153" s="155"/>
      <c r="R153" s="156"/>
      <c r="S153" s="176"/>
    </row>
    <row r="154" spans="1:19" x14ac:dyDescent="0.2">
      <c r="A154" s="151"/>
      <c r="B154" s="157"/>
      <c r="S154" s="175"/>
    </row>
    <row r="155" spans="1:19" ht="15" x14ac:dyDescent="0.2">
      <c r="A155" s="151"/>
      <c r="B155" s="250"/>
      <c r="C155" s="429" t="s">
        <v>527</v>
      </c>
      <c r="D155" s="429"/>
      <c r="E155" s="429"/>
      <c r="F155" s="429"/>
      <c r="G155" s="429"/>
      <c r="H155" s="429"/>
      <c r="I155" s="429"/>
      <c r="J155" s="429"/>
      <c r="K155" s="429"/>
      <c r="L155" s="429"/>
      <c r="M155" s="429"/>
      <c r="N155" s="429"/>
      <c r="O155" s="429"/>
      <c r="P155" s="429"/>
      <c r="Q155" s="429"/>
      <c r="R155" s="429"/>
      <c r="S155" s="175"/>
    </row>
    <row r="156" spans="1:19" ht="15" x14ac:dyDescent="0.2">
      <c r="A156" s="151"/>
      <c r="B156" s="250"/>
      <c r="C156" s="429" t="s">
        <v>77</v>
      </c>
      <c r="D156" s="429"/>
      <c r="E156" s="429"/>
      <c r="F156" s="429"/>
      <c r="G156" s="429"/>
      <c r="H156" s="429"/>
      <c r="I156" s="429"/>
      <c r="J156" s="429"/>
      <c r="K156" s="429"/>
      <c r="L156" s="429"/>
      <c r="M156" s="429"/>
      <c r="N156" s="429"/>
      <c r="O156" s="429"/>
      <c r="P156" s="429"/>
      <c r="Q156" s="429"/>
      <c r="R156" s="429"/>
      <c r="S156" s="175"/>
    </row>
    <row r="157" spans="1:19" ht="15" x14ac:dyDescent="0.2">
      <c r="A157" s="151"/>
      <c r="B157" s="157"/>
      <c r="C157" s="429" t="str">
        <f>'SAO - DSC'!F1</f>
        <v>Western Rockcastle Association</v>
      </c>
      <c r="D157" s="429"/>
      <c r="E157" s="429"/>
      <c r="F157" s="429"/>
      <c r="G157" s="429"/>
      <c r="H157" s="429"/>
      <c r="I157" s="429"/>
      <c r="J157" s="429"/>
      <c r="K157" s="429"/>
      <c r="L157" s="429"/>
      <c r="M157" s="429"/>
      <c r="N157" s="429"/>
      <c r="O157" s="429"/>
      <c r="P157" s="429"/>
      <c r="Q157" s="429"/>
      <c r="R157" s="429"/>
      <c r="S157" s="175"/>
    </row>
    <row r="158" spans="1:19" ht="15" x14ac:dyDescent="0.2">
      <c r="A158" s="151"/>
      <c r="B158" s="157"/>
      <c r="C158" s="90"/>
      <c r="D158" s="90"/>
      <c r="E158" s="90"/>
      <c r="F158" s="90"/>
      <c r="G158" s="90"/>
      <c r="H158" s="90"/>
      <c r="I158" s="90"/>
      <c r="J158" s="90"/>
      <c r="K158" s="90"/>
      <c r="L158" s="90"/>
      <c r="M158" s="90"/>
      <c r="N158" s="90"/>
      <c r="O158" s="90"/>
      <c r="P158" s="90"/>
      <c r="Q158" s="90"/>
      <c r="R158" s="90"/>
      <c r="S158" s="175"/>
    </row>
    <row r="159" spans="1:19" x14ac:dyDescent="0.2">
      <c r="A159" s="151"/>
      <c r="B159" s="157"/>
      <c r="C159" s="252" t="s">
        <v>441</v>
      </c>
      <c r="E159" s="251">
        <f>'Dep Adj'!G142</f>
        <v>57328</v>
      </c>
      <c r="G159" s="251">
        <f>'Dep Adj'!I142</f>
        <v>35544</v>
      </c>
      <c r="I159" s="251">
        <f>'Dep Adj'!K142</f>
        <v>2293</v>
      </c>
      <c r="L159" s="251">
        <f>'Dep Adj'!O142</f>
        <v>25</v>
      </c>
      <c r="N159" s="251">
        <f>'Dep Adj'!Q142</f>
        <v>62.5</v>
      </c>
      <c r="P159" s="251">
        <f>'Dep Adj'!S142</f>
        <v>917.25</v>
      </c>
      <c r="R159" s="251">
        <f t="shared" ref="R159:R170" si="6">ROUND(P159-I159,0)</f>
        <v>-1376</v>
      </c>
      <c r="S159" s="175"/>
    </row>
    <row r="160" spans="1:19" x14ac:dyDescent="0.2">
      <c r="A160" s="151"/>
      <c r="B160" s="157"/>
      <c r="C160" s="252" t="s">
        <v>442</v>
      </c>
      <c r="E160" s="251">
        <f>'Dep Adj'!G143</f>
        <v>3046</v>
      </c>
      <c r="G160" s="251">
        <f>'Dep Adj'!I143</f>
        <v>3046</v>
      </c>
      <c r="I160" s="251">
        <f>'Dep Adj'!K143</f>
        <v>0</v>
      </c>
      <c r="L160" s="251">
        <f>'Dep Adj'!O143</f>
        <v>15</v>
      </c>
      <c r="N160" s="251">
        <f>'Dep Adj'!Q143</f>
        <v>40</v>
      </c>
      <c r="P160" s="251">
        <f>'Dep Adj'!S143</f>
        <v>0</v>
      </c>
      <c r="R160" s="251">
        <f t="shared" si="6"/>
        <v>0</v>
      </c>
      <c r="S160" s="175"/>
    </row>
    <row r="161" spans="1:19" x14ac:dyDescent="0.2">
      <c r="A161" s="151"/>
      <c r="B161" s="157"/>
      <c r="C161" s="252" t="s">
        <v>437</v>
      </c>
      <c r="E161" s="251">
        <f>'Dep Adj'!G144</f>
        <v>875939</v>
      </c>
      <c r="G161" s="251">
        <f>'Dep Adj'!I144</f>
        <v>462139</v>
      </c>
      <c r="I161" s="251">
        <f>'Dep Adj'!K144</f>
        <v>21899</v>
      </c>
      <c r="L161" s="251">
        <f>'Dep Adj'!O144</f>
        <v>40</v>
      </c>
      <c r="N161" s="251">
        <f>'Dep Adj'!Q144</f>
        <v>62.5</v>
      </c>
      <c r="P161" s="251">
        <f>'Dep Adj'!S144</f>
        <v>14015.02</v>
      </c>
      <c r="R161" s="251">
        <f t="shared" si="6"/>
        <v>-7884</v>
      </c>
      <c r="S161" s="175"/>
    </row>
    <row r="162" spans="1:19" x14ac:dyDescent="0.2">
      <c r="A162" s="151"/>
      <c r="B162" s="157"/>
      <c r="C162" s="252" t="s">
        <v>438</v>
      </c>
      <c r="E162" s="251">
        <f>'Dep Adj'!G145</f>
        <v>441155</v>
      </c>
      <c r="G162" s="251">
        <f>'Dep Adj'!I145</f>
        <v>213225</v>
      </c>
      <c r="I162" s="251">
        <f>'Dep Adj'!K145</f>
        <v>17646</v>
      </c>
      <c r="L162" s="251">
        <f>'Dep Adj'!O145</f>
        <v>25</v>
      </c>
      <c r="N162" s="251">
        <f>'Dep Adj'!Q145</f>
        <v>62.5</v>
      </c>
      <c r="P162" s="251">
        <f>'Dep Adj'!S145</f>
        <v>7058.48</v>
      </c>
      <c r="R162" s="251">
        <f t="shared" si="6"/>
        <v>-10588</v>
      </c>
      <c r="S162" s="175"/>
    </row>
    <row r="163" spans="1:19" x14ac:dyDescent="0.2">
      <c r="A163" s="151"/>
      <c r="B163" s="157"/>
      <c r="C163" s="252" t="s">
        <v>443</v>
      </c>
      <c r="E163" s="251">
        <f>'Dep Adj'!G146</f>
        <v>491460</v>
      </c>
      <c r="G163" s="251">
        <f>'Dep Adj'!I146</f>
        <v>228904</v>
      </c>
      <c r="I163" s="251">
        <f>'Dep Adj'!K146</f>
        <v>19659</v>
      </c>
      <c r="L163" s="251">
        <f>'Dep Adj'!O146</f>
        <v>25</v>
      </c>
      <c r="N163" s="251">
        <f>'Dep Adj'!Q146</f>
        <v>62.5</v>
      </c>
      <c r="P163" s="251">
        <f>'Dep Adj'!S146</f>
        <v>7863.36</v>
      </c>
      <c r="R163" s="251">
        <f t="shared" si="6"/>
        <v>-11796</v>
      </c>
      <c r="S163" s="175"/>
    </row>
    <row r="164" spans="1:19" x14ac:dyDescent="0.2">
      <c r="A164" s="151"/>
      <c r="B164" s="157"/>
      <c r="C164" s="252" t="s">
        <v>253</v>
      </c>
      <c r="E164" s="251">
        <f>'Dep Adj'!G147</f>
        <v>45000</v>
      </c>
      <c r="G164" s="251">
        <f>'Dep Adj'!I147</f>
        <v>20250</v>
      </c>
      <c r="I164" s="251">
        <f>'Dep Adj'!K147</f>
        <v>1800</v>
      </c>
      <c r="L164" s="251">
        <f>'Dep Adj'!O147</f>
        <v>25</v>
      </c>
      <c r="N164" s="251">
        <f>'Dep Adj'!Q147</f>
        <v>62.5</v>
      </c>
      <c r="P164" s="251">
        <f>'Dep Adj'!S147</f>
        <v>720</v>
      </c>
      <c r="R164" s="251">
        <f t="shared" si="6"/>
        <v>-1080</v>
      </c>
      <c r="S164" s="175"/>
    </row>
    <row r="165" spans="1:19" x14ac:dyDescent="0.2">
      <c r="A165" s="151"/>
      <c r="B165" s="157"/>
      <c r="C165" s="252" t="s">
        <v>253</v>
      </c>
      <c r="E165" s="251">
        <f>'Dep Adj'!G148</f>
        <v>500396</v>
      </c>
      <c r="G165" s="251">
        <f>'Dep Adj'!I148</f>
        <v>223510</v>
      </c>
      <c r="I165" s="251">
        <f>'Dep Adj'!K148</f>
        <v>20016</v>
      </c>
      <c r="L165" s="251">
        <f>'Dep Adj'!O148</f>
        <v>25</v>
      </c>
      <c r="N165" s="251">
        <f>'Dep Adj'!Q148</f>
        <v>62.5</v>
      </c>
      <c r="P165" s="251">
        <f>'Dep Adj'!S148</f>
        <v>8006.34</v>
      </c>
      <c r="R165" s="251">
        <f t="shared" si="6"/>
        <v>-12010</v>
      </c>
      <c r="S165" s="175"/>
    </row>
    <row r="166" spans="1:19" x14ac:dyDescent="0.2">
      <c r="A166" s="151"/>
      <c r="B166" s="157"/>
      <c r="C166" s="252" t="s">
        <v>444</v>
      </c>
      <c r="E166" s="251">
        <f>'Dep Adj'!G149</f>
        <v>1360</v>
      </c>
      <c r="G166" s="251">
        <f>'Dep Adj'!I149</f>
        <v>1360</v>
      </c>
      <c r="I166" s="251">
        <f>'Dep Adj'!K149</f>
        <v>0</v>
      </c>
      <c r="L166" s="251">
        <f>'Dep Adj'!O149</f>
        <v>7</v>
      </c>
      <c r="N166" s="251">
        <f>'Dep Adj'!Q149</f>
        <v>62.5</v>
      </c>
      <c r="P166" s="251">
        <f>'Dep Adj'!S149</f>
        <v>0</v>
      </c>
      <c r="R166" s="251">
        <f t="shared" si="6"/>
        <v>0</v>
      </c>
      <c r="S166" s="175"/>
    </row>
    <row r="167" spans="1:19" x14ac:dyDescent="0.2">
      <c r="A167" s="151"/>
      <c r="B167" s="157"/>
      <c r="C167" s="252" t="s">
        <v>445</v>
      </c>
      <c r="E167" s="251">
        <f>'Dep Adj'!G150</f>
        <v>892561</v>
      </c>
      <c r="G167" s="251">
        <f>'Dep Adj'!I150</f>
        <v>161777</v>
      </c>
      <c r="I167" s="251">
        <f>'Dep Adj'!K150</f>
        <v>22314</v>
      </c>
      <c r="L167" s="251">
        <f>'Dep Adj'!O150</f>
        <v>40</v>
      </c>
      <c r="N167" s="251">
        <f>'Dep Adj'!Q150</f>
        <v>62.5</v>
      </c>
      <c r="P167" s="251">
        <f>'Dep Adj'!S150</f>
        <v>14280.98</v>
      </c>
      <c r="R167" s="251">
        <f t="shared" si="6"/>
        <v>-8033</v>
      </c>
      <c r="S167" s="175"/>
    </row>
    <row r="168" spans="1:19" x14ac:dyDescent="0.2">
      <c r="A168" s="151"/>
      <c r="B168" s="157"/>
      <c r="C168" s="252" t="s">
        <v>446</v>
      </c>
      <c r="E168" s="251">
        <f>'Dep Adj'!G151</f>
        <v>4000</v>
      </c>
      <c r="G168" s="251">
        <f>'Dep Adj'!I151</f>
        <v>1311</v>
      </c>
      <c r="I168" s="251">
        <f>'Dep Adj'!K151</f>
        <v>267</v>
      </c>
      <c r="L168" s="251">
        <f>'Dep Adj'!O151</f>
        <v>15</v>
      </c>
      <c r="N168" s="251">
        <f>'Dep Adj'!Q151</f>
        <v>62.5</v>
      </c>
      <c r="P168" s="251">
        <f>'Dep Adj'!S151</f>
        <v>64</v>
      </c>
      <c r="R168" s="251">
        <f t="shared" si="6"/>
        <v>-203</v>
      </c>
      <c r="S168" s="175"/>
    </row>
    <row r="169" spans="1:19" x14ac:dyDescent="0.2">
      <c r="A169" s="151"/>
      <c r="B169" s="157"/>
      <c r="C169" s="252" t="s">
        <v>447</v>
      </c>
      <c r="E169" s="251">
        <f>'Dep Adj'!G152</f>
        <v>900</v>
      </c>
      <c r="G169" s="251">
        <f>'Dep Adj'!I152</f>
        <v>364</v>
      </c>
      <c r="I169" s="251">
        <f>'Dep Adj'!K152</f>
        <v>129</v>
      </c>
      <c r="L169" s="251">
        <f>'Dep Adj'!O152</f>
        <v>7</v>
      </c>
      <c r="N169" s="251">
        <f>'Dep Adj'!Q152</f>
        <v>62.5</v>
      </c>
      <c r="P169" s="251">
        <f>'Dep Adj'!S152</f>
        <v>14.4</v>
      </c>
      <c r="R169" s="251">
        <f t="shared" si="6"/>
        <v>-115</v>
      </c>
      <c r="S169" s="175"/>
    </row>
    <row r="170" spans="1:19" x14ac:dyDescent="0.2">
      <c r="A170" s="151"/>
      <c r="B170" s="157"/>
      <c r="C170" s="252" t="s">
        <v>448</v>
      </c>
      <c r="E170" s="251">
        <f>'Dep Adj'!G153</f>
        <v>2353</v>
      </c>
      <c r="G170" s="251">
        <f>'Dep Adj'!I153</f>
        <v>980</v>
      </c>
      <c r="I170" s="251">
        <f>'Dep Adj'!K153</f>
        <v>337</v>
      </c>
      <c r="L170" s="251">
        <f>'Dep Adj'!O153</f>
        <v>7</v>
      </c>
      <c r="N170" s="251">
        <f>'Dep Adj'!Q153</f>
        <v>62.5</v>
      </c>
      <c r="P170" s="251">
        <f>'Dep Adj'!S153</f>
        <v>37.65</v>
      </c>
      <c r="R170" s="251">
        <f t="shared" si="6"/>
        <v>-299</v>
      </c>
      <c r="S170" s="175"/>
    </row>
    <row r="171" spans="1:19" x14ac:dyDescent="0.2">
      <c r="A171" s="151"/>
      <c r="B171" s="157"/>
      <c r="C171" s="336" t="s">
        <v>449</v>
      </c>
      <c r="E171" s="343">
        <f>SUM(E125:E170)</f>
        <v>9101852</v>
      </c>
      <c r="G171" s="343">
        <f>SUM(G125:G170)</f>
        <v>5478841</v>
      </c>
      <c r="I171" s="343">
        <f>SUM(I125:I170)</f>
        <v>243185</v>
      </c>
      <c r="K171" s="29"/>
      <c r="L171" s="343">
        <f>SUM(L125:L170)</f>
        <v>1091</v>
      </c>
      <c r="M171" s="253"/>
      <c r="N171" s="343">
        <f>SUM(N125:N170)</f>
        <v>1802.5</v>
      </c>
      <c r="O171" s="29"/>
      <c r="P171" s="343">
        <f>SUM(P125:P170)</f>
        <v>122471.25999999998</v>
      </c>
      <c r="R171" s="343">
        <f>SUM(R148:R170)</f>
        <v>-70125</v>
      </c>
      <c r="S171" s="175"/>
    </row>
    <row r="172" spans="1:19" x14ac:dyDescent="0.2">
      <c r="A172" s="151"/>
      <c r="B172" s="157"/>
      <c r="E172" s="29"/>
      <c r="G172" s="29"/>
      <c r="I172" s="29"/>
      <c r="L172" s="29"/>
      <c r="N172" s="29"/>
      <c r="P172" s="29"/>
      <c r="R172" s="29"/>
      <c r="S172" s="175"/>
    </row>
    <row r="173" spans="1:19" x14ac:dyDescent="0.2">
      <c r="A173" s="151"/>
      <c r="B173" s="157"/>
      <c r="C173" s="21" t="s">
        <v>450</v>
      </c>
      <c r="E173" s="251">
        <f>SUM(E29,E79,E87,E97,E110,E122,E171)</f>
        <v>11641912</v>
      </c>
      <c r="G173" s="251">
        <f>SUM(G29,G79,G87,G97,G110,G122,G171)</f>
        <v>6998914</v>
      </c>
      <c r="I173" s="251">
        <f>SUM(I29,I79,I87,I97,I110,I122,I171)</f>
        <v>326273</v>
      </c>
      <c r="L173" s="251">
        <f>SUM(L29,L79,L87,L97,L110,L122,L171)</f>
        <v>1964</v>
      </c>
      <c r="N173" s="251">
        <f>SUM(N29,N79,N87,N97,N110,N122,N171)</f>
        <v>3373.5</v>
      </c>
      <c r="P173" s="251">
        <f>SUM(P29,P79,P87,P97,P110,P122,P171)</f>
        <v>200991.46</v>
      </c>
      <c r="R173" s="251">
        <f>SUM(R29,R79,R87,R97,R110,R122,R171)</f>
        <v>-74695</v>
      </c>
      <c r="S173" s="175"/>
    </row>
    <row r="174" spans="1:19" x14ac:dyDescent="0.2">
      <c r="A174" s="151"/>
      <c r="B174" s="157"/>
      <c r="C174" s="345" t="s">
        <v>405</v>
      </c>
      <c r="E174" s="344">
        <f>E80</f>
        <v>-47147</v>
      </c>
      <c r="G174" s="344">
        <f>G80</f>
        <v>-47147</v>
      </c>
      <c r="I174" s="344">
        <f>I80</f>
        <v>0</v>
      </c>
      <c r="L174" s="344">
        <f>L80</f>
        <v>0</v>
      </c>
      <c r="N174" s="344">
        <f>N80</f>
        <v>0</v>
      </c>
      <c r="P174" s="344">
        <f>P80</f>
        <v>0</v>
      </c>
      <c r="R174" s="344">
        <f>R80</f>
        <v>0</v>
      </c>
      <c r="S174" s="175"/>
    </row>
    <row r="175" spans="1:19" ht="15" thickBot="1" x14ac:dyDescent="0.25">
      <c r="A175" s="151"/>
      <c r="B175" s="157"/>
      <c r="C175" s="21" t="s">
        <v>451</v>
      </c>
      <c r="E175" s="256">
        <f>SUM(E173:E174)</f>
        <v>11594765</v>
      </c>
      <c r="G175" s="256">
        <f>SUM(G173:G174)</f>
        <v>6951767</v>
      </c>
      <c r="I175" s="256">
        <f>SUM(I173:I174)</f>
        <v>326273</v>
      </c>
      <c r="L175" s="256">
        <f>SUM(L173:L174)</f>
        <v>1964</v>
      </c>
      <c r="N175" s="256">
        <f>SUM(N173:N174)</f>
        <v>3373.5</v>
      </c>
      <c r="P175" s="256">
        <f>SUM(P173:P174)</f>
        <v>200991.46</v>
      </c>
      <c r="R175" s="256">
        <f>SUM(R173:R174)</f>
        <v>-74695</v>
      </c>
      <c r="S175" s="175"/>
    </row>
    <row r="176" spans="1:19" ht="15" thickTop="1" x14ac:dyDescent="0.2">
      <c r="A176" s="151"/>
      <c r="B176" s="158"/>
      <c r="C176" s="155"/>
      <c r="D176" s="155"/>
      <c r="E176" s="255"/>
      <c r="F176" s="155"/>
      <c r="G176" s="255"/>
      <c r="H176" s="155"/>
      <c r="I176" s="255"/>
      <c r="J176" s="155"/>
      <c r="K176" s="155"/>
      <c r="L176" s="255"/>
      <c r="M176" s="25"/>
      <c r="N176" s="255"/>
      <c r="O176" s="155"/>
      <c r="P176" s="255"/>
      <c r="Q176" s="155"/>
      <c r="R176" s="255"/>
      <c r="S176" s="176"/>
    </row>
    <row r="177" spans="1:18" x14ac:dyDescent="0.2">
      <c r="A177" s="151"/>
      <c r="E177" s="29"/>
      <c r="G177" s="29"/>
      <c r="I177" s="29"/>
      <c r="L177" s="29"/>
      <c r="N177" s="29"/>
      <c r="P177" s="29"/>
      <c r="R177" s="29"/>
    </row>
    <row r="178" spans="1:18" x14ac:dyDescent="0.2">
      <c r="A178" s="151"/>
      <c r="E178" s="29"/>
      <c r="G178" s="29"/>
      <c r="I178" s="29"/>
      <c r="L178" s="29"/>
      <c r="N178" s="29"/>
      <c r="P178" s="29"/>
      <c r="R178" s="29"/>
    </row>
    <row r="179" spans="1:18" x14ac:dyDescent="0.2">
      <c r="A179" s="151"/>
      <c r="E179" s="29"/>
      <c r="G179" s="29"/>
      <c r="I179" s="29"/>
      <c r="L179" s="29"/>
      <c r="N179" s="29"/>
      <c r="P179" s="29"/>
      <c r="R179" s="29"/>
    </row>
    <row r="180" spans="1:18" x14ac:dyDescent="0.2">
      <c r="A180" s="151"/>
      <c r="E180" s="29"/>
      <c r="G180" s="29"/>
      <c r="I180" s="29"/>
      <c r="L180" s="29"/>
      <c r="N180" s="29"/>
      <c r="P180" s="29"/>
      <c r="R180" s="29"/>
    </row>
    <row r="181" spans="1:18" x14ac:dyDescent="0.2">
      <c r="A181" s="151"/>
      <c r="E181" s="29"/>
      <c r="G181" s="29"/>
      <c r="I181" s="29"/>
      <c r="L181" s="29"/>
      <c r="N181" s="29"/>
      <c r="P181" s="29"/>
      <c r="R181" s="29"/>
    </row>
    <row r="182" spans="1:18" x14ac:dyDescent="0.2">
      <c r="A182" s="151"/>
      <c r="E182" s="29"/>
      <c r="G182" s="29"/>
      <c r="I182" s="29"/>
      <c r="L182" s="29"/>
      <c r="N182" s="29"/>
      <c r="P182" s="29"/>
      <c r="R182" s="29"/>
    </row>
    <row r="183" spans="1:18" x14ac:dyDescent="0.2">
      <c r="A183" s="151"/>
      <c r="E183" s="29"/>
      <c r="G183" s="29"/>
      <c r="I183" s="29"/>
      <c r="L183" s="29"/>
      <c r="N183" s="29"/>
      <c r="P183" s="29"/>
      <c r="R183" s="29"/>
    </row>
    <row r="184" spans="1:18" x14ac:dyDescent="0.2">
      <c r="A184" s="151"/>
      <c r="E184" s="29"/>
      <c r="G184" s="29"/>
      <c r="I184" s="29"/>
      <c r="L184" s="29"/>
      <c r="N184" s="29"/>
      <c r="P184" s="29"/>
      <c r="R184" s="29"/>
    </row>
    <row r="185" spans="1:18" x14ac:dyDescent="0.2">
      <c r="A185" s="151"/>
      <c r="E185" s="29"/>
      <c r="G185" s="29"/>
      <c r="I185" s="29"/>
      <c r="L185" s="29"/>
      <c r="N185" s="29"/>
      <c r="P185" s="29"/>
      <c r="R185" s="29"/>
    </row>
    <row r="186" spans="1:18" x14ac:dyDescent="0.2">
      <c r="A186" s="151"/>
      <c r="E186" s="29"/>
      <c r="G186" s="29"/>
      <c r="I186" s="29"/>
      <c r="L186" s="29"/>
      <c r="N186" s="29"/>
      <c r="P186" s="29"/>
      <c r="R186" s="29"/>
    </row>
    <row r="187" spans="1:18" x14ac:dyDescent="0.2">
      <c r="A187" s="151"/>
      <c r="E187" s="29"/>
      <c r="G187" s="29"/>
      <c r="I187" s="29"/>
      <c r="L187" s="29"/>
      <c r="N187" s="29"/>
      <c r="P187" s="29"/>
      <c r="R187" s="29"/>
    </row>
    <row r="188" spans="1:18" x14ac:dyDescent="0.2">
      <c r="A188" s="151"/>
      <c r="E188" s="29"/>
      <c r="G188" s="29"/>
      <c r="I188" s="29"/>
      <c r="L188" s="29"/>
      <c r="N188" s="29"/>
      <c r="P188" s="29"/>
      <c r="R188" s="29"/>
    </row>
    <row r="189" spans="1:18" x14ac:dyDescent="0.2">
      <c r="A189" s="151"/>
      <c r="E189" s="29"/>
      <c r="G189" s="29"/>
      <c r="I189" s="29"/>
      <c r="L189" s="29"/>
      <c r="N189" s="29"/>
      <c r="P189" s="29"/>
      <c r="R189" s="29"/>
    </row>
    <row r="190" spans="1:18" x14ac:dyDescent="0.2">
      <c r="A190" s="151"/>
      <c r="E190" s="29"/>
      <c r="G190" s="29"/>
      <c r="I190" s="29"/>
      <c r="L190" s="29"/>
      <c r="N190" s="29"/>
      <c r="P190" s="29"/>
      <c r="R190" s="29"/>
    </row>
    <row r="191" spans="1:18" x14ac:dyDescent="0.2">
      <c r="A191" s="151"/>
      <c r="E191" s="29"/>
      <c r="G191" s="29"/>
      <c r="I191" s="29"/>
      <c r="L191" s="29"/>
      <c r="N191" s="29"/>
      <c r="P191" s="29"/>
      <c r="R191" s="29"/>
    </row>
    <row r="192" spans="1:18" x14ac:dyDescent="0.2">
      <c r="A192" s="151"/>
      <c r="E192" s="29"/>
      <c r="G192" s="29"/>
      <c r="I192" s="29"/>
      <c r="L192" s="29"/>
      <c r="N192" s="29"/>
      <c r="P192" s="29"/>
      <c r="R192" s="29"/>
    </row>
    <row r="193" spans="1:18" x14ac:dyDescent="0.2">
      <c r="A193" s="151"/>
      <c r="E193" s="29"/>
      <c r="G193" s="29"/>
      <c r="I193" s="29"/>
      <c r="L193" s="29"/>
      <c r="N193" s="29"/>
      <c r="P193" s="29"/>
      <c r="R193" s="29"/>
    </row>
    <row r="194" spans="1:18" x14ac:dyDescent="0.2">
      <c r="A194" s="151"/>
      <c r="E194" s="29"/>
      <c r="G194" s="29"/>
      <c r="I194" s="29"/>
      <c r="L194" s="29"/>
      <c r="N194" s="29"/>
      <c r="P194" s="29"/>
      <c r="R194" s="29"/>
    </row>
    <row r="195" spans="1:18" x14ac:dyDescent="0.2">
      <c r="A195" s="151"/>
      <c r="E195" s="29"/>
      <c r="G195" s="29"/>
      <c r="I195" s="29"/>
      <c r="L195" s="29"/>
      <c r="N195" s="29"/>
      <c r="P195" s="29"/>
      <c r="R195" s="29"/>
    </row>
    <row r="196" spans="1:18" x14ac:dyDescent="0.2">
      <c r="A196" s="151"/>
      <c r="E196" s="29"/>
      <c r="G196" s="29"/>
      <c r="I196" s="29"/>
      <c r="L196" s="29"/>
      <c r="N196" s="29"/>
      <c r="P196" s="29"/>
      <c r="R196" s="29"/>
    </row>
    <row r="197" spans="1:18" x14ac:dyDescent="0.2">
      <c r="A197" s="151"/>
      <c r="E197" s="29"/>
      <c r="G197" s="29"/>
      <c r="I197" s="29"/>
      <c r="L197" s="29"/>
      <c r="N197" s="29"/>
      <c r="P197" s="29"/>
      <c r="R197" s="29"/>
    </row>
    <row r="198" spans="1:18" x14ac:dyDescent="0.2">
      <c r="A198" s="151"/>
      <c r="E198" s="29"/>
      <c r="G198" s="29"/>
      <c r="I198" s="29"/>
      <c r="L198" s="29"/>
      <c r="N198" s="29"/>
      <c r="P198" s="29"/>
      <c r="R198" s="29"/>
    </row>
    <row r="199" spans="1:18" x14ac:dyDescent="0.2">
      <c r="A199" s="151"/>
      <c r="E199" s="29"/>
      <c r="G199" s="29"/>
      <c r="I199" s="29"/>
      <c r="L199" s="29"/>
      <c r="N199" s="29"/>
      <c r="P199" s="29"/>
      <c r="R199" s="29"/>
    </row>
    <row r="200" spans="1:18" x14ac:dyDescent="0.2">
      <c r="A200" s="151"/>
      <c r="E200" s="29"/>
      <c r="G200" s="29"/>
      <c r="I200" s="29"/>
      <c r="L200" s="29"/>
      <c r="N200" s="29"/>
      <c r="P200" s="29"/>
      <c r="R200" s="29"/>
    </row>
    <row r="201" spans="1:18" x14ac:dyDescent="0.2">
      <c r="A201" s="151"/>
      <c r="E201" s="29"/>
      <c r="G201" s="29"/>
      <c r="I201" s="29"/>
      <c r="L201" s="29"/>
      <c r="N201" s="29"/>
      <c r="P201" s="29"/>
      <c r="R201" s="29"/>
    </row>
    <row r="202" spans="1:18" x14ac:dyDescent="0.2">
      <c r="A202" s="151"/>
      <c r="E202" s="29"/>
      <c r="G202" s="29"/>
      <c r="I202" s="29"/>
      <c r="L202" s="29"/>
      <c r="N202" s="29"/>
      <c r="P202" s="29"/>
      <c r="R202" s="29"/>
    </row>
    <row r="203" spans="1:18" x14ac:dyDescent="0.2">
      <c r="A203" s="151"/>
      <c r="E203" s="29"/>
      <c r="G203" s="29"/>
      <c r="I203" s="29"/>
      <c r="L203" s="29"/>
      <c r="N203" s="29"/>
      <c r="P203" s="29"/>
      <c r="R203" s="29"/>
    </row>
    <row r="204" spans="1:18" x14ac:dyDescent="0.2">
      <c r="A204" s="151"/>
      <c r="E204" s="29"/>
      <c r="G204" s="29"/>
      <c r="I204" s="29"/>
      <c r="L204" s="29"/>
      <c r="N204" s="29"/>
      <c r="P204" s="29"/>
      <c r="R204" s="29"/>
    </row>
    <row r="205" spans="1:18" x14ac:dyDescent="0.2">
      <c r="A205" s="151"/>
      <c r="E205" s="29"/>
      <c r="G205" s="29"/>
      <c r="I205" s="29"/>
      <c r="L205" s="29"/>
      <c r="N205" s="29"/>
      <c r="P205" s="29"/>
      <c r="R205" s="29"/>
    </row>
    <row r="206" spans="1:18" x14ac:dyDescent="0.2">
      <c r="A206" s="151"/>
      <c r="E206" s="29"/>
      <c r="G206" s="29"/>
      <c r="I206" s="29"/>
      <c r="L206" s="29"/>
      <c r="N206" s="29"/>
      <c r="P206" s="29"/>
      <c r="R206" s="29"/>
    </row>
    <row r="207" spans="1:18" x14ac:dyDescent="0.2">
      <c r="A207" s="151"/>
      <c r="E207" s="29"/>
      <c r="G207" s="29"/>
      <c r="I207" s="29"/>
      <c r="L207" s="29"/>
      <c r="N207" s="29"/>
      <c r="P207" s="29"/>
      <c r="R207" s="29"/>
    </row>
    <row r="208" spans="1:18" x14ac:dyDescent="0.2">
      <c r="A208" s="151"/>
      <c r="E208" s="29"/>
      <c r="G208" s="29"/>
      <c r="I208" s="29"/>
      <c r="L208" s="29"/>
      <c r="N208" s="29"/>
      <c r="P208" s="29"/>
      <c r="R208" s="29"/>
    </row>
    <row r="209" spans="1:18" x14ac:dyDescent="0.2">
      <c r="A209" s="151"/>
      <c r="E209" s="29"/>
      <c r="G209" s="29"/>
      <c r="I209" s="29"/>
      <c r="L209" s="29"/>
      <c r="N209" s="29"/>
      <c r="P209" s="29"/>
      <c r="R209" s="29"/>
    </row>
    <row r="210" spans="1:18" x14ac:dyDescent="0.2">
      <c r="A210" s="151"/>
      <c r="E210" s="29"/>
      <c r="G210" s="29"/>
      <c r="I210" s="29"/>
      <c r="L210" s="29"/>
      <c r="N210" s="29"/>
      <c r="P210" s="29"/>
      <c r="R210" s="29"/>
    </row>
    <row r="211" spans="1:18" x14ac:dyDescent="0.2">
      <c r="A211" s="151"/>
      <c r="E211" s="29"/>
      <c r="G211" s="29"/>
      <c r="I211" s="29"/>
      <c r="L211" s="29"/>
      <c r="N211" s="29"/>
      <c r="P211" s="29"/>
      <c r="R211" s="29"/>
    </row>
    <row r="212" spans="1:18" x14ac:dyDescent="0.2">
      <c r="A212" s="151"/>
      <c r="E212" s="29"/>
      <c r="G212" s="29"/>
      <c r="I212" s="29"/>
      <c r="L212" s="29"/>
      <c r="N212" s="29"/>
      <c r="P212" s="29"/>
      <c r="R212" s="29"/>
    </row>
    <row r="213" spans="1:18" x14ac:dyDescent="0.2">
      <c r="A213" s="151"/>
      <c r="E213" s="29"/>
      <c r="G213" s="29"/>
      <c r="I213" s="29"/>
      <c r="L213" s="29"/>
      <c r="N213" s="29"/>
      <c r="P213" s="29"/>
      <c r="R213" s="29"/>
    </row>
    <row r="214" spans="1:18" x14ac:dyDescent="0.2">
      <c r="A214" s="151"/>
      <c r="E214" s="29"/>
      <c r="G214" s="29"/>
      <c r="I214" s="29"/>
      <c r="L214" s="29"/>
      <c r="N214" s="29"/>
      <c r="P214" s="29"/>
      <c r="R214" s="29"/>
    </row>
    <row r="215" spans="1:18" x14ac:dyDescent="0.2">
      <c r="A215" s="151"/>
      <c r="E215" s="29"/>
      <c r="G215" s="29"/>
      <c r="I215" s="29"/>
      <c r="L215" s="29"/>
      <c r="N215" s="29"/>
      <c r="P215" s="29"/>
      <c r="R215" s="29"/>
    </row>
    <row r="216" spans="1:18" x14ac:dyDescent="0.2">
      <c r="A216" s="151"/>
      <c r="E216" s="29"/>
      <c r="G216" s="29"/>
      <c r="I216" s="29"/>
      <c r="L216" s="29"/>
      <c r="N216" s="29"/>
      <c r="P216" s="29"/>
      <c r="R216" s="29"/>
    </row>
    <row r="217" spans="1:18" x14ac:dyDescent="0.2">
      <c r="A217" s="151"/>
      <c r="E217" s="29"/>
      <c r="G217" s="29"/>
      <c r="I217" s="29"/>
      <c r="L217" s="29"/>
      <c r="N217" s="29"/>
      <c r="P217" s="29"/>
      <c r="R217" s="29"/>
    </row>
    <row r="218" spans="1:18" x14ac:dyDescent="0.2">
      <c r="A218" s="151"/>
      <c r="E218" s="29"/>
      <c r="G218" s="29"/>
      <c r="I218" s="29"/>
      <c r="L218" s="29"/>
      <c r="N218" s="29"/>
      <c r="P218" s="29"/>
      <c r="R218" s="29"/>
    </row>
    <row r="219" spans="1:18" x14ac:dyDescent="0.2">
      <c r="A219" s="151"/>
      <c r="E219" s="29"/>
      <c r="G219" s="29"/>
      <c r="I219" s="29"/>
      <c r="L219" s="29"/>
      <c r="N219" s="29"/>
      <c r="P219" s="29"/>
      <c r="R219" s="29"/>
    </row>
    <row r="220" spans="1:18" x14ac:dyDescent="0.2">
      <c r="A220" s="151"/>
      <c r="E220" s="29"/>
      <c r="G220" s="29"/>
      <c r="I220" s="29"/>
      <c r="L220" s="29"/>
      <c r="N220" s="29"/>
      <c r="P220" s="29"/>
      <c r="R220" s="29"/>
    </row>
    <row r="221" spans="1:18" x14ac:dyDescent="0.2">
      <c r="A221" s="151"/>
      <c r="E221" s="29"/>
      <c r="G221" s="29"/>
      <c r="I221" s="29"/>
      <c r="L221" s="29"/>
      <c r="N221" s="29"/>
      <c r="P221" s="29"/>
      <c r="R221" s="29"/>
    </row>
    <row r="222" spans="1:18" x14ac:dyDescent="0.2">
      <c r="A222" s="151"/>
      <c r="E222" s="29"/>
      <c r="G222" s="29"/>
      <c r="I222" s="29"/>
      <c r="L222" s="29"/>
      <c r="N222" s="29"/>
      <c r="P222" s="29"/>
      <c r="R222" s="29"/>
    </row>
    <row r="223" spans="1:18" x14ac:dyDescent="0.2">
      <c r="A223" s="151"/>
      <c r="E223" s="29"/>
      <c r="G223" s="29"/>
      <c r="I223" s="29"/>
      <c r="L223" s="29"/>
      <c r="N223" s="29"/>
      <c r="P223" s="29"/>
      <c r="R223" s="29"/>
    </row>
    <row r="224" spans="1:18" x14ac:dyDescent="0.2">
      <c r="A224" s="151"/>
      <c r="E224" s="29"/>
      <c r="G224" s="29"/>
      <c r="I224" s="29"/>
      <c r="L224" s="29"/>
      <c r="N224" s="29"/>
      <c r="P224" s="29"/>
      <c r="R224" s="29"/>
    </row>
    <row r="225" spans="1:18" x14ac:dyDescent="0.2">
      <c r="A225" s="151"/>
      <c r="E225" s="29"/>
      <c r="G225" s="29"/>
      <c r="I225" s="29"/>
      <c r="L225" s="29"/>
      <c r="N225" s="29"/>
      <c r="P225" s="29"/>
      <c r="R225" s="29"/>
    </row>
    <row r="226" spans="1:18" x14ac:dyDescent="0.2">
      <c r="A226" s="151"/>
      <c r="E226" s="29"/>
      <c r="G226" s="29"/>
      <c r="I226" s="29"/>
      <c r="L226" s="29"/>
      <c r="N226" s="29"/>
      <c r="P226" s="29"/>
      <c r="R226" s="29"/>
    </row>
    <row r="227" spans="1:18" x14ac:dyDescent="0.2">
      <c r="A227" s="151"/>
      <c r="E227" s="29"/>
      <c r="G227" s="29"/>
      <c r="I227" s="29"/>
      <c r="L227" s="29"/>
      <c r="N227" s="29"/>
      <c r="P227" s="29"/>
      <c r="R227" s="29"/>
    </row>
    <row r="228" spans="1:18" x14ac:dyDescent="0.2">
      <c r="A228" s="151"/>
      <c r="E228" s="29"/>
      <c r="G228" s="29"/>
      <c r="I228" s="29"/>
      <c r="L228" s="29"/>
      <c r="N228" s="29"/>
      <c r="P228" s="29"/>
      <c r="R228" s="29"/>
    </row>
    <row r="229" spans="1:18" x14ac:dyDescent="0.2">
      <c r="A229" s="151"/>
      <c r="E229" s="29"/>
      <c r="G229" s="29"/>
      <c r="I229" s="29"/>
      <c r="L229" s="29"/>
      <c r="N229" s="29"/>
      <c r="P229" s="29"/>
      <c r="R229" s="29"/>
    </row>
    <row r="230" spans="1:18" x14ac:dyDescent="0.2">
      <c r="A230" s="151"/>
      <c r="E230" s="29"/>
      <c r="G230" s="29"/>
      <c r="I230" s="29"/>
      <c r="L230" s="29"/>
      <c r="N230" s="29"/>
      <c r="P230" s="29"/>
      <c r="R230" s="29"/>
    </row>
    <row r="231" spans="1:18" x14ac:dyDescent="0.2">
      <c r="A231" s="151"/>
      <c r="E231" s="29"/>
      <c r="G231" s="29"/>
      <c r="I231" s="29"/>
      <c r="L231" s="29"/>
      <c r="N231" s="29"/>
      <c r="P231" s="29"/>
      <c r="R231" s="29"/>
    </row>
    <row r="232" spans="1:18" x14ac:dyDescent="0.2">
      <c r="A232" s="151"/>
      <c r="E232" s="29"/>
      <c r="G232" s="29"/>
      <c r="I232" s="29"/>
      <c r="L232" s="29"/>
      <c r="N232" s="29"/>
      <c r="P232" s="29"/>
      <c r="R232" s="29"/>
    </row>
    <row r="233" spans="1:18" x14ac:dyDescent="0.2">
      <c r="A233" s="151"/>
      <c r="E233" s="29"/>
      <c r="G233" s="29"/>
      <c r="I233" s="29"/>
      <c r="L233" s="29"/>
      <c r="N233" s="29"/>
      <c r="P233" s="29"/>
      <c r="R233" s="29"/>
    </row>
    <row r="234" spans="1:18" x14ac:dyDescent="0.2">
      <c r="A234" s="151"/>
      <c r="E234" s="29"/>
      <c r="G234" s="29"/>
      <c r="I234" s="29"/>
      <c r="L234" s="29"/>
      <c r="N234" s="29"/>
      <c r="P234" s="29"/>
      <c r="R234" s="29"/>
    </row>
    <row r="235" spans="1:18" x14ac:dyDescent="0.2">
      <c r="A235" s="151"/>
      <c r="E235" s="29"/>
      <c r="G235" s="29"/>
      <c r="I235" s="29"/>
      <c r="L235" s="29"/>
      <c r="N235" s="29"/>
      <c r="P235" s="29"/>
      <c r="R235" s="29"/>
    </row>
    <row r="236" spans="1:18" x14ac:dyDescent="0.2">
      <c r="A236" s="151"/>
      <c r="E236" s="29"/>
      <c r="G236" s="29"/>
      <c r="I236" s="29"/>
      <c r="L236" s="29"/>
      <c r="N236" s="29"/>
      <c r="P236" s="29"/>
      <c r="R236" s="29"/>
    </row>
    <row r="237" spans="1:18" x14ac:dyDescent="0.2">
      <c r="A237" s="151"/>
      <c r="E237" s="29"/>
      <c r="G237" s="29"/>
      <c r="I237" s="29"/>
      <c r="L237" s="29"/>
      <c r="N237" s="29"/>
      <c r="P237" s="29"/>
      <c r="R237" s="29"/>
    </row>
    <row r="238" spans="1:18" x14ac:dyDescent="0.2">
      <c r="A238" s="151"/>
      <c r="E238" s="29"/>
      <c r="G238" s="29"/>
      <c r="I238" s="29"/>
      <c r="L238" s="29"/>
      <c r="N238" s="29"/>
      <c r="P238" s="29"/>
      <c r="R238" s="29"/>
    </row>
    <row r="239" spans="1:18" x14ac:dyDescent="0.2">
      <c r="A239" s="151"/>
      <c r="E239" s="29"/>
      <c r="G239" s="29"/>
      <c r="I239" s="29"/>
      <c r="L239" s="29"/>
      <c r="N239" s="29"/>
      <c r="P239" s="29"/>
      <c r="R239" s="29"/>
    </row>
    <row r="240" spans="1:18" x14ac:dyDescent="0.2">
      <c r="A240" s="151"/>
      <c r="E240" s="29"/>
      <c r="G240" s="29"/>
      <c r="I240" s="29"/>
      <c r="L240" s="29"/>
      <c r="N240" s="29"/>
      <c r="P240" s="29"/>
      <c r="R240" s="29"/>
    </row>
    <row r="241" spans="1:18" x14ac:dyDescent="0.2">
      <c r="A241" s="151"/>
      <c r="E241" s="29"/>
      <c r="G241" s="29"/>
      <c r="I241" s="29"/>
      <c r="L241" s="29"/>
      <c r="N241" s="29"/>
      <c r="P241" s="29"/>
      <c r="R241" s="29"/>
    </row>
    <row r="242" spans="1:18" x14ac:dyDescent="0.2">
      <c r="A242" s="151"/>
      <c r="E242" s="29"/>
      <c r="G242" s="29"/>
      <c r="I242" s="29"/>
      <c r="L242" s="29"/>
      <c r="N242" s="29"/>
      <c r="P242" s="29"/>
      <c r="R242" s="29"/>
    </row>
    <row r="243" spans="1:18" x14ac:dyDescent="0.2">
      <c r="A243" s="151"/>
      <c r="E243" s="29"/>
      <c r="G243" s="29"/>
      <c r="I243" s="29"/>
      <c r="L243" s="29"/>
      <c r="N243" s="29"/>
      <c r="P243" s="29"/>
      <c r="R243" s="29"/>
    </row>
    <row r="244" spans="1:18" x14ac:dyDescent="0.2">
      <c r="A244" s="151"/>
      <c r="E244" s="29"/>
      <c r="G244" s="29"/>
      <c r="I244" s="29"/>
      <c r="L244" s="29"/>
      <c r="N244" s="29"/>
      <c r="P244" s="29"/>
      <c r="R244" s="29"/>
    </row>
    <row r="245" spans="1:18" x14ac:dyDescent="0.2">
      <c r="A245" s="151"/>
      <c r="E245" s="29"/>
      <c r="G245" s="29"/>
      <c r="I245" s="29"/>
      <c r="L245" s="29"/>
      <c r="N245" s="29"/>
      <c r="P245" s="29"/>
      <c r="R245" s="29"/>
    </row>
    <row r="246" spans="1:18" x14ac:dyDescent="0.2">
      <c r="A246" s="151"/>
      <c r="E246" s="29"/>
      <c r="G246" s="29"/>
      <c r="I246" s="29"/>
      <c r="L246" s="29"/>
      <c r="N246" s="29"/>
      <c r="P246" s="29"/>
      <c r="R246" s="29"/>
    </row>
    <row r="247" spans="1:18" x14ac:dyDescent="0.2">
      <c r="A247" s="151"/>
      <c r="E247" s="29"/>
      <c r="G247" s="29"/>
      <c r="I247" s="29"/>
      <c r="L247" s="29"/>
      <c r="N247" s="29"/>
      <c r="P247" s="29"/>
      <c r="R247" s="29"/>
    </row>
    <row r="248" spans="1:18" x14ac:dyDescent="0.2">
      <c r="A248" s="151"/>
      <c r="E248" s="29"/>
      <c r="G248" s="29"/>
      <c r="I248" s="29"/>
      <c r="L248" s="29"/>
      <c r="N248" s="29"/>
      <c r="P248" s="29"/>
      <c r="R248" s="29"/>
    </row>
    <row r="249" spans="1:18" x14ac:dyDescent="0.2">
      <c r="A249" s="151"/>
      <c r="E249" s="29"/>
      <c r="G249" s="29"/>
      <c r="I249" s="29"/>
      <c r="L249" s="29"/>
      <c r="N249" s="29"/>
      <c r="P249" s="29"/>
      <c r="R249" s="29"/>
    </row>
    <row r="250" spans="1:18" x14ac:dyDescent="0.2">
      <c r="A250" s="151"/>
      <c r="E250" s="29"/>
      <c r="G250" s="29"/>
      <c r="I250" s="29"/>
      <c r="L250" s="29"/>
      <c r="N250" s="29"/>
      <c r="P250" s="29"/>
      <c r="R250" s="29"/>
    </row>
    <row r="251" spans="1:18" x14ac:dyDescent="0.2">
      <c r="A251" s="151"/>
      <c r="E251" s="29"/>
      <c r="G251" s="29"/>
      <c r="I251" s="29"/>
      <c r="L251" s="29"/>
      <c r="N251" s="29"/>
      <c r="P251" s="29"/>
      <c r="R251" s="29"/>
    </row>
    <row r="252" spans="1:18" x14ac:dyDescent="0.2">
      <c r="A252" s="151"/>
      <c r="E252" s="29"/>
      <c r="G252" s="29"/>
      <c r="I252" s="29"/>
      <c r="L252" s="29"/>
      <c r="N252" s="29"/>
      <c r="P252" s="29"/>
      <c r="R252" s="29"/>
    </row>
    <row r="253" spans="1:18" x14ac:dyDescent="0.2">
      <c r="A253" s="151"/>
      <c r="E253" s="29"/>
      <c r="G253" s="29"/>
      <c r="I253" s="29"/>
      <c r="L253" s="29"/>
      <c r="N253" s="29"/>
      <c r="P253" s="29"/>
      <c r="R253" s="29"/>
    </row>
    <row r="254" spans="1:18" x14ac:dyDescent="0.2">
      <c r="A254" s="151"/>
      <c r="E254" s="29"/>
      <c r="G254" s="29"/>
      <c r="I254" s="29"/>
      <c r="L254" s="29"/>
      <c r="N254" s="29"/>
      <c r="P254" s="29"/>
      <c r="R254" s="29"/>
    </row>
    <row r="255" spans="1:18" x14ac:dyDescent="0.2">
      <c r="A255" s="151"/>
      <c r="E255" s="29"/>
      <c r="G255" s="29"/>
      <c r="I255" s="29"/>
      <c r="L255" s="29"/>
      <c r="N255" s="29"/>
      <c r="P255" s="29"/>
      <c r="R255" s="29"/>
    </row>
    <row r="256" spans="1:18" x14ac:dyDescent="0.2">
      <c r="A256" s="151"/>
      <c r="E256" s="29"/>
      <c r="G256" s="29"/>
      <c r="I256" s="29"/>
      <c r="L256" s="29"/>
      <c r="N256" s="29"/>
      <c r="P256" s="29"/>
      <c r="R256" s="29"/>
    </row>
    <row r="257" spans="1:18" x14ac:dyDescent="0.2">
      <c r="A257" s="151"/>
      <c r="E257" s="29"/>
      <c r="G257" s="29"/>
      <c r="I257" s="29"/>
      <c r="L257" s="29"/>
      <c r="N257" s="29"/>
      <c r="P257" s="29"/>
      <c r="R257" s="29"/>
    </row>
    <row r="258" spans="1:18" x14ac:dyDescent="0.2">
      <c r="A258" s="151"/>
      <c r="E258" s="29"/>
      <c r="G258" s="29"/>
      <c r="I258" s="29"/>
      <c r="L258" s="29"/>
      <c r="N258" s="29"/>
      <c r="P258" s="29"/>
      <c r="R258" s="29"/>
    </row>
    <row r="259" spans="1:18" x14ac:dyDescent="0.2">
      <c r="A259" s="151"/>
      <c r="E259" s="29"/>
      <c r="G259" s="29"/>
      <c r="I259" s="29"/>
      <c r="L259" s="29"/>
      <c r="N259" s="29"/>
      <c r="P259" s="29"/>
      <c r="R259" s="29"/>
    </row>
    <row r="260" spans="1:18" x14ac:dyDescent="0.2">
      <c r="A260" s="151"/>
      <c r="E260" s="29"/>
      <c r="G260" s="29"/>
      <c r="I260" s="29"/>
      <c r="L260" s="29"/>
      <c r="N260" s="29"/>
      <c r="P260" s="29"/>
      <c r="R260" s="29"/>
    </row>
    <row r="261" spans="1:18" x14ac:dyDescent="0.2">
      <c r="A261" s="151"/>
      <c r="E261" s="29"/>
      <c r="G261" s="29"/>
      <c r="I261" s="29"/>
      <c r="L261" s="29"/>
      <c r="N261" s="29"/>
      <c r="P261" s="29"/>
      <c r="R261" s="29"/>
    </row>
    <row r="262" spans="1:18" x14ac:dyDescent="0.2">
      <c r="A262" s="151"/>
      <c r="E262" s="29"/>
      <c r="G262" s="29"/>
      <c r="I262" s="29"/>
      <c r="L262" s="29"/>
      <c r="N262" s="29"/>
      <c r="P262" s="29"/>
      <c r="R262" s="29"/>
    </row>
    <row r="263" spans="1:18" x14ac:dyDescent="0.2">
      <c r="A263" s="151"/>
      <c r="E263" s="29"/>
      <c r="G263" s="29"/>
      <c r="I263" s="29"/>
      <c r="L263" s="29"/>
      <c r="N263" s="29"/>
      <c r="P263" s="29"/>
      <c r="R263" s="29"/>
    </row>
    <row r="264" spans="1:18" x14ac:dyDescent="0.2">
      <c r="A264" s="151"/>
      <c r="E264" s="29"/>
      <c r="G264" s="29"/>
      <c r="I264" s="29"/>
      <c r="L264" s="29"/>
      <c r="N264" s="29"/>
      <c r="P264" s="29"/>
      <c r="R264" s="29"/>
    </row>
    <row r="265" spans="1:18" x14ac:dyDescent="0.2">
      <c r="A265" s="151"/>
      <c r="E265" s="29"/>
      <c r="G265" s="29"/>
      <c r="I265" s="29"/>
      <c r="L265" s="29"/>
      <c r="N265" s="29"/>
      <c r="P265" s="29"/>
      <c r="R265" s="29"/>
    </row>
    <row r="266" spans="1:18" x14ac:dyDescent="0.2">
      <c r="A266" s="151"/>
      <c r="E266" s="29"/>
      <c r="G266" s="29"/>
      <c r="I266" s="29"/>
      <c r="L266" s="29"/>
      <c r="N266" s="29"/>
      <c r="P266" s="29"/>
      <c r="R266" s="29"/>
    </row>
    <row r="267" spans="1:18" x14ac:dyDescent="0.2">
      <c r="A267" s="151"/>
      <c r="E267" s="29"/>
      <c r="G267" s="29"/>
      <c r="I267" s="29"/>
      <c r="L267" s="29"/>
      <c r="N267" s="29"/>
      <c r="P267" s="29"/>
      <c r="R267" s="29"/>
    </row>
    <row r="268" spans="1:18" x14ac:dyDescent="0.2">
      <c r="A268" s="151"/>
      <c r="E268" s="29"/>
      <c r="G268" s="29"/>
      <c r="I268" s="29"/>
      <c r="L268" s="29"/>
      <c r="N268" s="29"/>
      <c r="P268" s="29"/>
      <c r="R268" s="29"/>
    </row>
    <row r="269" spans="1:18" x14ac:dyDescent="0.2">
      <c r="A269" s="151"/>
      <c r="E269" s="29"/>
      <c r="G269" s="29"/>
      <c r="I269" s="29"/>
      <c r="L269" s="29"/>
      <c r="N269" s="29"/>
      <c r="P269" s="29"/>
      <c r="R269" s="29"/>
    </row>
    <row r="270" spans="1:18" x14ac:dyDescent="0.2">
      <c r="A270" s="151"/>
      <c r="E270" s="29"/>
      <c r="G270" s="29"/>
      <c r="I270" s="29"/>
      <c r="L270" s="29"/>
      <c r="N270" s="29"/>
      <c r="P270" s="29"/>
      <c r="R270" s="29"/>
    </row>
    <row r="271" spans="1:18" x14ac:dyDescent="0.2">
      <c r="A271" s="151"/>
      <c r="E271" s="29"/>
      <c r="G271" s="29"/>
      <c r="I271" s="29"/>
      <c r="L271" s="29"/>
      <c r="N271" s="29"/>
      <c r="P271" s="29"/>
      <c r="R271" s="29"/>
    </row>
    <row r="272" spans="1:18" x14ac:dyDescent="0.2">
      <c r="A272" s="151"/>
      <c r="E272" s="29"/>
      <c r="G272" s="29"/>
      <c r="I272" s="29"/>
      <c r="L272" s="29"/>
      <c r="N272" s="29"/>
      <c r="P272" s="29"/>
      <c r="R272" s="29"/>
    </row>
    <row r="273" spans="1:18" x14ac:dyDescent="0.2">
      <c r="A273" s="151"/>
      <c r="E273" s="29"/>
      <c r="G273" s="29"/>
      <c r="I273" s="29"/>
      <c r="L273" s="29"/>
      <c r="N273" s="29"/>
      <c r="P273" s="29"/>
      <c r="R273" s="29"/>
    </row>
    <row r="274" spans="1:18" x14ac:dyDescent="0.2">
      <c r="A274" s="151"/>
      <c r="E274" s="29"/>
      <c r="G274" s="29"/>
      <c r="I274" s="29"/>
      <c r="L274" s="29"/>
      <c r="N274" s="29"/>
      <c r="P274" s="29"/>
      <c r="R274" s="29"/>
    </row>
    <row r="275" spans="1:18" x14ac:dyDescent="0.2">
      <c r="A275" s="151"/>
      <c r="E275" s="29"/>
      <c r="G275" s="29"/>
      <c r="I275" s="29"/>
      <c r="L275" s="29"/>
      <c r="N275" s="29"/>
      <c r="P275" s="29"/>
      <c r="R275" s="29"/>
    </row>
    <row r="276" spans="1:18" x14ac:dyDescent="0.2">
      <c r="A276" s="151"/>
      <c r="E276" s="29"/>
      <c r="G276" s="29"/>
      <c r="I276" s="29"/>
      <c r="L276" s="29"/>
      <c r="N276" s="29"/>
      <c r="P276" s="29"/>
      <c r="R276" s="29"/>
    </row>
    <row r="277" spans="1:18" x14ac:dyDescent="0.2">
      <c r="A277" s="151"/>
      <c r="E277" s="29"/>
      <c r="G277" s="29"/>
      <c r="I277" s="29"/>
      <c r="L277" s="29"/>
      <c r="N277" s="29"/>
      <c r="P277" s="29"/>
      <c r="R277" s="29"/>
    </row>
    <row r="278" spans="1:18" x14ac:dyDescent="0.2">
      <c r="A278" s="151"/>
      <c r="E278" s="29"/>
      <c r="G278" s="29"/>
      <c r="I278" s="29"/>
      <c r="L278" s="29"/>
      <c r="N278" s="29"/>
      <c r="P278" s="29"/>
      <c r="R278" s="29"/>
    </row>
    <row r="279" spans="1:18" x14ac:dyDescent="0.2">
      <c r="A279" s="151"/>
      <c r="E279" s="29"/>
      <c r="G279" s="29"/>
      <c r="I279" s="29"/>
      <c r="L279" s="29"/>
      <c r="N279" s="29"/>
      <c r="P279" s="29"/>
      <c r="R279" s="29"/>
    </row>
    <row r="280" spans="1:18" x14ac:dyDescent="0.2">
      <c r="A280" s="151"/>
      <c r="E280" s="29"/>
      <c r="G280" s="29"/>
      <c r="I280" s="29"/>
      <c r="L280" s="29"/>
      <c r="N280" s="29"/>
      <c r="P280" s="29"/>
      <c r="R280" s="29"/>
    </row>
    <row r="281" spans="1:18" x14ac:dyDescent="0.2">
      <c r="A281" s="151"/>
      <c r="E281" s="29"/>
      <c r="G281" s="29"/>
      <c r="I281" s="29"/>
      <c r="L281" s="29"/>
      <c r="N281" s="29"/>
      <c r="P281" s="29"/>
      <c r="R281" s="29"/>
    </row>
    <row r="282" spans="1:18" x14ac:dyDescent="0.2">
      <c r="A282" s="151"/>
      <c r="E282" s="29"/>
      <c r="G282" s="29"/>
      <c r="I282" s="29"/>
      <c r="L282" s="29"/>
      <c r="N282" s="29"/>
      <c r="P282" s="29"/>
      <c r="R282" s="29"/>
    </row>
    <row r="283" spans="1:18" x14ac:dyDescent="0.2">
      <c r="A283" s="151"/>
      <c r="E283" s="29"/>
      <c r="G283" s="29"/>
      <c r="I283" s="29"/>
      <c r="L283" s="29"/>
      <c r="N283" s="29"/>
      <c r="P283" s="29"/>
      <c r="R283" s="29"/>
    </row>
    <row r="284" spans="1:18" x14ac:dyDescent="0.2">
      <c r="A284" s="151"/>
      <c r="E284" s="29"/>
      <c r="G284" s="29"/>
      <c r="I284" s="29"/>
      <c r="L284" s="29"/>
      <c r="N284" s="29"/>
      <c r="P284" s="29"/>
      <c r="R284" s="29"/>
    </row>
    <row r="285" spans="1:18" x14ac:dyDescent="0.2">
      <c r="A285" s="151"/>
      <c r="E285" s="29"/>
      <c r="G285" s="29"/>
      <c r="I285" s="29"/>
      <c r="L285" s="29"/>
      <c r="N285" s="29"/>
      <c r="P285" s="29"/>
      <c r="R285" s="29"/>
    </row>
    <row r="286" spans="1:18" x14ac:dyDescent="0.2">
      <c r="A286" s="151"/>
      <c r="E286" s="29"/>
      <c r="G286" s="29"/>
      <c r="I286" s="29"/>
      <c r="L286" s="29"/>
      <c r="N286" s="29"/>
      <c r="P286" s="29"/>
      <c r="R286" s="29"/>
    </row>
    <row r="287" spans="1:18" x14ac:dyDescent="0.2">
      <c r="A287" s="151"/>
      <c r="E287" s="29"/>
      <c r="G287" s="29"/>
      <c r="I287" s="29"/>
      <c r="L287" s="29"/>
      <c r="N287" s="29"/>
      <c r="P287" s="29"/>
      <c r="R287" s="29"/>
    </row>
    <row r="288" spans="1:18" x14ac:dyDescent="0.2">
      <c r="A288" s="151"/>
      <c r="E288" s="29"/>
      <c r="G288" s="29"/>
      <c r="I288" s="29"/>
      <c r="L288" s="29"/>
      <c r="N288" s="29"/>
      <c r="P288" s="29"/>
      <c r="R288" s="29"/>
    </row>
    <row r="289" spans="1:25" x14ac:dyDescent="0.2">
      <c r="A289" s="151">
        <v>304</v>
      </c>
      <c r="C289" s="21" t="s">
        <v>91</v>
      </c>
      <c r="E289" s="22">
        <v>13193.36</v>
      </c>
      <c r="G289" s="22">
        <v>13193.36</v>
      </c>
      <c r="I289" s="22">
        <v>13193.36</v>
      </c>
      <c r="L289" s="22">
        <v>13193.36</v>
      </c>
      <c r="N289" s="22">
        <v>13193.36</v>
      </c>
      <c r="P289" s="22">
        <v>13193.36</v>
      </c>
      <c r="R289" s="22">
        <f t="shared" ref="R289:R317" si="7">ROUND(P289-I289,0)</f>
        <v>0</v>
      </c>
      <c r="W289" s="23">
        <v>304</v>
      </c>
      <c r="Y289" s="21" t="s">
        <v>92</v>
      </c>
    </row>
    <row r="290" spans="1:25" x14ac:dyDescent="0.2">
      <c r="A290" s="151">
        <v>305</v>
      </c>
      <c r="C290" s="21" t="s">
        <v>93</v>
      </c>
      <c r="E290" s="22">
        <v>22788</v>
      </c>
      <c r="G290" s="22">
        <v>22788</v>
      </c>
      <c r="I290" s="22">
        <v>22788</v>
      </c>
      <c r="L290" s="22">
        <v>22788</v>
      </c>
      <c r="N290" s="22">
        <v>22788</v>
      </c>
      <c r="P290" s="22">
        <v>22788</v>
      </c>
      <c r="R290" s="22">
        <f t="shared" si="7"/>
        <v>0</v>
      </c>
      <c r="W290" s="23">
        <v>305</v>
      </c>
      <c r="Y290" s="21" t="s">
        <v>93</v>
      </c>
    </row>
    <row r="291" spans="1:25" x14ac:dyDescent="0.2">
      <c r="A291" s="151">
        <v>309</v>
      </c>
      <c r="C291" s="21" t="s">
        <v>94</v>
      </c>
      <c r="E291" s="22">
        <v>21511</v>
      </c>
      <c r="G291" s="22">
        <v>21511</v>
      </c>
      <c r="I291" s="22">
        <v>21511</v>
      </c>
      <c r="L291" s="22">
        <v>21511</v>
      </c>
      <c r="N291" s="22">
        <v>21511</v>
      </c>
      <c r="P291" s="22">
        <v>21511</v>
      </c>
      <c r="R291" s="22">
        <f t="shared" si="7"/>
        <v>0</v>
      </c>
      <c r="W291" s="23">
        <v>309</v>
      </c>
      <c r="Y291" s="21" t="s">
        <v>94</v>
      </c>
    </row>
    <row r="292" spans="1:25" x14ac:dyDescent="0.2">
      <c r="A292" s="151">
        <v>311</v>
      </c>
      <c r="C292" s="21" t="s">
        <v>74</v>
      </c>
      <c r="E292" s="22">
        <v>17808</v>
      </c>
      <c r="G292" s="22">
        <v>17808</v>
      </c>
      <c r="I292" s="22">
        <v>17808</v>
      </c>
      <c r="L292" s="22">
        <v>17808</v>
      </c>
      <c r="N292" s="22">
        <v>17808</v>
      </c>
      <c r="P292" s="22">
        <v>17808</v>
      </c>
      <c r="R292" s="22">
        <f t="shared" si="7"/>
        <v>0</v>
      </c>
      <c r="W292" s="23">
        <v>311</v>
      </c>
      <c r="Y292" s="21" t="s">
        <v>74</v>
      </c>
    </row>
    <row r="293" spans="1:25" x14ac:dyDescent="0.2">
      <c r="A293" s="151">
        <v>330</v>
      </c>
      <c r="C293" s="21" t="s">
        <v>95</v>
      </c>
      <c r="E293" s="22">
        <v>182531</v>
      </c>
      <c r="G293" s="22">
        <v>182531</v>
      </c>
      <c r="I293" s="22">
        <v>182531</v>
      </c>
      <c r="L293" s="22">
        <v>182531</v>
      </c>
      <c r="N293" s="22">
        <v>182531</v>
      </c>
      <c r="P293" s="22">
        <v>182531</v>
      </c>
      <c r="R293" s="22">
        <f t="shared" si="7"/>
        <v>0</v>
      </c>
      <c r="W293" s="23">
        <v>330</v>
      </c>
      <c r="Y293" s="21" t="s">
        <v>95</v>
      </c>
    </row>
    <row r="294" spans="1:25" x14ac:dyDescent="0.2">
      <c r="A294" s="151">
        <v>331</v>
      </c>
      <c r="C294" s="21" t="s">
        <v>96</v>
      </c>
      <c r="E294" s="22">
        <v>1874765.42</v>
      </c>
      <c r="G294" s="22">
        <v>1874765.42</v>
      </c>
      <c r="I294" s="22">
        <v>1874765.42</v>
      </c>
      <c r="L294" s="22">
        <v>1874765.42</v>
      </c>
      <c r="N294" s="22">
        <v>1874765.42</v>
      </c>
      <c r="P294" s="22">
        <v>1874765.42</v>
      </c>
      <c r="R294" s="22">
        <f t="shared" si="7"/>
        <v>0</v>
      </c>
      <c r="W294" s="23">
        <v>331</v>
      </c>
      <c r="Y294" s="21" t="s">
        <v>96</v>
      </c>
    </row>
    <row r="295" spans="1:25" x14ac:dyDescent="0.2">
      <c r="A295" s="151">
        <v>334</v>
      </c>
      <c r="C295" s="21" t="s">
        <v>97</v>
      </c>
      <c r="E295" s="22">
        <v>143815.19</v>
      </c>
      <c r="G295" s="22">
        <v>143815.19</v>
      </c>
      <c r="I295" s="22">
        <v>143815.19</v>
      </c>
      <c r="L295" s="22">
        <v>143815.19</v>
      </c>
      <c r="N295" s="22">
        <v>143815.19</v>
      </c>
      <c r="P295" s="22">
        <v>143815.19</v>
      </c>
      <c r="R295" s="22">
        <f t="shared" si="7"/>
        <v>0</v>
      </c>
      <c r="W295" s="23">
        <v>334</v>
      </c>
      <c r="Y295" s="21" t="s">
        <v>97</v>
      </c>
    </row>
    <row r="296" spans="1:25" x14ac:dyDescent="0.2">
      <c r="A296" s="151">
        <v>334</v>
      </c>
      <c r="C296" s="21" t="s">
        <v>97</v>
      </c>
      <c r="E296" s="22">
        <v>3300.31</v>
      </c>
      <c r="G296" s="22">
        <v>3300.31</v>
      </c>
      <c r="I296" s="22">
        <v>3300.31</v>
      </c>
      <c r="L296" s="22">
        <v>3300.31</v>
      </c>
      <c r="N296" s="22">
        <v>3300.31</v>
      </c>
      <c r="P296" s="22">
        <v>3300.31</v>
      </c>
      <c r="R296" s="22">
        <f t="shared" si="7"/>
        <v>0</v>
      </c>
      <c r="W296" s="23">
        <v>334</v>
      </c>
      <c r="Y296" s="21" t="s">
        <v>97</v>
      </c>
    </row>
    <row r="297" spans="1:25" x14ac:dyDescent="0.2">
      <c r="A297" s="151">
        <v>334</v>
      </c>
      <c r="C297" s="21" t="s">
        <v>97</v>
      </c>
      <c r="E297" s="22">
        <v>1170.6600000000001</v>
      </c>
      <c r="G297" s="22">
        <v>1170.6600000000001</v>
      </c>
      <c r="I297" s="22">
        <v>1170.6600000000001</v>
      </c>
      <c r="L297" s="22">
        <v>1170.6600000000001</v>
      </c>
      <c r="N297" s="22">
        <v>1170.6600000000001</v>
      </c>
      <c r="P297" s="22">
        <v>1170.6600000000001</v>
      </c>
      <c r="R297" s="22">
        <f t="shared" si="7"/>
        <v>0</v>
      </c>
      <c r="W297" s="23">
        <v>334</v>
      </c>
      <c r="Y297" s="21" t="s">
        <v>97</v>
      </c>
    </row>
    <row r="298" spans="1:25" x14ac:dyDescent="0.2">
      <c r="A298" s="151">
        <v>334</v>
      </c>
      <c r="C298" s="21" t="s">
        <v>97</v>
      </c>
      <c r="E298" s="22">
        <v>120</v>
      </c>
      <c r="G298" s="22">
        <v>120</v>
      </c>
      <c r="I298" s="22">
        <v>120</v>
      </c>
      <c r="L298" s="22">
        <v>120</v>
      </c>
      <c r="N298" s="22">
        <v>120</v>
      </c>
      <c r="P298" s="22">
        <v>120</v>
      </c>
      <c r="R298" s="22">
        <f t="shared" si="7"/>
        <v>0</v>
      </c>
      <c r="W298" s="23">
        <v>334</v>
      </c>
      <c r="Y298" s="21" t="s">
        <v>97</v>
      </c>
    </row>
    <row r="299" spans="1:25" x14ac:dyDescent="0.2">
      <c r="A299" s="151">
        <v>334</v>
      </c>
      <c r="C299" s="21" t="s">
        <v>97</v>
      </c>
      <c r="E299" s="22">
        <v>1539.24</v>
      </c>
      <c r="G299" s="22">
        <v>1539.24</v>
      </c>
      <c r="I299" s="22">
        <v>1539.24</v>
      </c>
      <c r="L299" s="22">
        <v>1539.24</v>
      </c>
      <c r="N299" s="22">
        <v>1539.24</v>
      </c>
      <c r="P299" s="22">
        <v>1539.24</v>
      </c>
      <c r="R299" s="22">
        <f t="shared" si="7"/>
        <v>0</v>
      </c>
      <c r="W299" s="23">
        <v>334</v>
      </c>
      <c r="Y299" s="21" t="s">
        <v>97</v>
      </c>
    </row>
    <row r="300" spans="1:25" x14ac:dyDescent="0.2">
      <c r="A300" s="151">
        <v>334</v>
      </c>
      <c r="C300" s="21" t="s">
        <v>97</v>
      </c>
      <c r="E300" s="22">
        <v>2562</v>
      </c>
      <c r="G300" s="22">
        <v>2562</v>
      </c>
      <c r="I300" s="22">
        <v>2562</v>
      </c>
      <c r="L300" s="22">
        <v>2562</v>
      </c>
      <c r="N300" s="22">
        <v>2562</v>
      </c>
      <c r="P300" s="22">
        <v>2562</v>
      </c>
      <c r="R300" s="22">
        <f t="shared" si="7"/>
        <v>0</v>
      </c>
      <c r="W300" s="23">
        <v>334</v>
      </c>
      <c r="Y300" s="21" t="s">
        <v>97</v>
      </c>
    </row>
    <row r="301" spans="1:25" x14ac:dyDescent="0.2">
      <c r="A301" s="151">
        <v>334</v>
      </c>
      <c r="C301" s="21" t="s">
        <v>97</v>
      </c>
      <c r="E301" s="22">
        <v>3556</v>
      </c>
      <c r="G301" s="22">
        <v>3556</v>
      </c>
      <c r="I301" s="22">
        <v>3556</v>
      </c>
      <c r="L301" s="22">
        <v>3556</v>
      </c>
      <c r="N301" s="22">
        <v>3556</v>
      </c>
      <c r="P301" s="22">
        <v>3556</v>
      </c>
      <c r="R301" s="22">
        <f t="shared" si="7"/>
        <v>0</v>
      </c>
      <c r="W301" s="23">
        <v>334</v>
      </c>
      <c r="Y301" s="21" t="s">
        <v>97</v>
      </c>
    </row>
    <row r="302" spans="1:25" x14ac:dyDescent="0.2">
      <c r="A302" s="151">
        <v>334</v>
      </c>
      <c r="C302" s="21" t="s">
        <v>97</v>
      </c>
      <c r="E302" s="22">
        <v>9441.65</v>
      </c>
      <c r="G302" s="22">
        <v>9441.65</v>
      </c>
      <c r="I302" s="22">
        <v>9441.65</v>
      </c>
      <c r="L302" s="22">
        <v>9441.65</v>
      </c>
      <c r="N302" s="22">
        <v>9441.65</v>
      </c>
      <c r="P302" s="22">
        <v>9441.65</v>
      </c>
      <c r="R302" s="22">
        <f t="shared" si="7"/>
        <v>0</v>
      </c>
      <c r="W302" s="23">
        <v>334</v>
      </c>
      <c r="Y302" s="21" t="s">
        <v>97</v>
      </c>
    </row>
    <row r="303" spans="1:25" x14ac:dyDescent="0.2">
      <c r="A303" s="151">
        <v>334</v>
      </c>
      <c r="C303" s="21" t="s">
        <v>97</v>
      </c>
      <c r="E303" s="22">
        <v>14366</v>
      </c>
      <c r="G303" s="22">
        <v>14366</v>
      </c>
      <c r="I303" s="22">
        <v>14366</v>
      </c>
      <c r="L303" s="22">
        <v>14366</v>
      </c>
      <c r="N303" s="22">
        <v>14366</v>
      </c>
      <c r="P303" s="22">
        <v>14366</v>
      </c>
      <c r="R303" s="22">
        <f t="shared" si="7"/>
        <v>0</v>
      </c>
      <c r="W303" s="23">
        <v>334</v>
      </c>
      <c r="Y303" s="21" t="s">
        <v>97</v>
      </c>
    </row>
    <row r="304" spans="1:25" x14ac:dyDescent="0.2">
      <c r="A304" s="151">
        <v>334</v>
      </c>
      <c r="C304" s="21" t="s">
        <v>148</v>
      </c>
      <c r="E304" s="22" t="e">
        <f>#REF!</f>
        <v>#REF!</v>
      </c>
      <c r="G304" s="22" t="e">
        <f>#REF!</f>
        <v>#REF!</v>
      </c>
      <c r="I304" s="22" t="e">
        <f>#REF!</f>
        <v>#REF!</v>
      </c>
      <c r="L304" s="22" t="e">
        <f>#REF!</f>
        <v>#REF!</v>
      </c>
      <c r="N304" s="22" t="e">
        <f>#REF!</f>
        <v>#REF!</v>
      </c>
      <c r="P304" s="22" t="e">
        <f>#REF!</f>
        <v>#REF!</v>
      </c>
      <c r="R304" s="22" t="e">
        <f t="shared" si="7"/>
        <v>#REF!</v>
      </c>
    </row>
    <row r="305" spans="1:25" x14ac:dyDescent="0.2">
      <c r="A305" s="151">
        <v>334</v>
      </c>
      <c r="C305" s="21" t="s">
        <v>149</v>
      </c>
      <c r="E305" s="22">
        <v>187000</v>
      </c>
      <c r="G305" s="22">
        <v>187000</v>
      </c>
      <c r="I305" s="22">
        <v>187000</v>
      </c>
      <c r="L305" s="22">
        <v>187000</v>
      </c>
      <c r="N305" s="22">
        <v>187000</v>
      </c>
      <c r="P305" s="22">
        <v>187000</v>
      </c>
      <c r="R305" s="22">
        <f t="shared" si="7"/>
        <v>0</v>
      </c>
    </row>
    <row r="306" spans="1:25" x14ac:dyDescent="0.2">
      <c r="A306" s="151">
        <v>335</v>
      </c>
      <c r="C306" s="21" t="s">
        <v>98</v>
      </c>
      <c r="E306" s="22">
        <v>4313</v>
      </c>
      <c r="G306" s="22">
        <v>4313</v>
      </c>
      <c r="I306" s="22">
        <v>4313</v>
      </c>
      <c r="L306" s="22">
        <v>4313</v>
      </c>
      <c r="N306" s="22">
        <v>4313</v>
      </c>
      <c r="P306" s="22">
        <v>4313</v>
      </c>
      <c r="R306" s="22">
        <f t="shared" si="7"/>
        <v>0</v>
      </c>
      <c r="W306" s="23">
        <v>335</v>
      </c>
      <c r="Y306" s="21" t="s">
        <v>98</v>
      </c>
    </row>
    <row r="307" spans="1:25" x14ac:dyDescent="0.2">
      <c r="A307" s="151">
        <v>340</v>
      </c>
      <c r="C307" s="21" t="s">
        <v>99</v>
      </c>
      <c r="E307" s="22">
        <v>17029</v>
      </c>
      <c r="G307" s="22">
        <v>17029</v>
      </c>
      <c r="I307" s="22">
        <v>17029</v>
      </c>
      <c r="L307" s="22">
        <v>17029</v>
      </c>
      <c r="N307" s="22">
        <v>17029</v>
      </c>
      <c r="P307" s="22">
        <v>17029</v>
      </c>
      <c r="R307" s="22">
        <f t="shared" si="7"/>
        <v>0</v>
      </c>
      <c r="W307" s="23">
        <v>340</v>
      </c>
      <c r="Y307" s="21" t="s">
        <v>99</v>
      </c>
    </row>
    <row r="308" spans="1:25" x14ac:dyDescent="0.2">
      <c r="A308" s="151">
        <v>340</v>
      </c>
      <c r="C308" s="21" t="s">
        <v>99</v>
      </c>
      <c r="E308" s="22">
        <v>19361.02</v>
      </c>
      <c r="G308" s="22">
        <v>19361.02</v>
      </c>
      <c r="I308" s="22">
        <v>19361.02</v>
      </c>
      <c r="L308" s="22">
        <v>19361.02</v>
      </c>
      <c r="N308" s="22">
        <v>19361.02</v>
      </c>
      <c r="P308" s="22">
        <v>19361.02</v>
      </c>
      <c r="R308" s="22">
        <f t="shared" si="7"/>
        <v>0</v>
      </c>
      <c r="W308" s="23">
        <v>340</v>
      </c>
      <c r="Y308" s="21" t="s">
        <v>99</v>
      </c>
    </row>
    <row r="309" spans="1:25" x14ac:dyDescent="0.2">
      <c r="A309" s="151">
        <v>340</v>
      </c>
      <c r="C309" s="21" t="s">
        <v>100</v>
      </c>
      <c r="E309" s="22">
        <v>11335</v>
      </c>
      <c r="G309" s="22">
        <v>11335</v>
      </c>
      <c r="I309" s="22">
        <v>11335</v>
      </c>
      <c r="L309" s="22">
        <v>11335</v>
      </c>
      <c r="N309" s="22">
        <v>11335</v>
      </c>
      <c r="P309" s="22">
        <v>11335</v>
      </c>
      <c r="R309" s="22">
        <f t="shared" si="7"/>
        <v>0</v>
      </c>
      <c r="W309" s="23">
        <v>340</v>
      </c>
      <c r="Y309" s="21" t="s">
        <v>100</v>
      </c>
    </row>
    <row r="310" spans="1:25" x14ac:dyDescent="0.2">
      <c r="A310" s="151">
        <v>340</v>
      </c>
      <c r="C310" s="21" t="s">
        <v>150</v>
      </c>
      <c r="E310" s="22">
        <v>2560</v>
      </c>
      <c r="G310" s="22">
        <v>2560</v>
      </c>
      <c r="I310" s="22">
        <v>2560</v>
      </c>
      <c r="L310" s="22">
        <v>2560</v>
      </c>
      <c r="N310" s="22">
        <v>2560</v>
      </c>
      <c r="P310" s="22">
        <v>2560</v>
      </c>
      <c r="R310" s="22">
        <f t="shared" si="7"/>
        <v>0</v>
      </c>
    </row>
    <row r="311" spans="1:25" x14ac:dyDescent="0.2">
      <c r="A311" s="151">
        <v>341</v>
      </c>
      <c r="C311" s="21" t="s">
        <v>101</v>
      </c>
      <c r="E311" s="22">
        <v>18026.87</v>
      </c>
      <c r="G311" s="22">
        <v>18026.87</v>
      </c>
      <c r="I311" s="22">
        <v>18026.87</v>
      </c>
      <c r="L311" s="22">
        <v>18026.87</v>
      </c>
      <c r="N311" s="22">
        <v>18026.87</v>
      </c>
      <c r="P311" s="22">
        <v>18026.87</v>
      </c>
      <c r="R311" s="22">
        <f t="shared" si="7"/>
        <v>0</v>
      </c>
      <c r="W311" s="23">
        <v>341</v>
      </c>
      <c r="Y311" s="21" t="s">
        <v>101</v>
      </c>
    </row>
    <row r="312" spans="1:25" x14ac:dyDescent="0.2">
      <c r="A312" s="151">
        <v>347</v>
      </c>
      <c r="C312" s="21" t="s">
        <v>102</v>
      </c>
      <c r="E312" s="22">
        <v>36387</v>
      </c>
      <c r="G312" s="22">
        <v>36387</v>
      </c>
      <c r="I312" s="22">
        <v>36387</v>
      </c>
      <c r="L312" s="22">
        <v>36387</v>
      </c>
      <c r="N312" s="22">
        <v>36387</v>
      </c>
      <c r="P312" s="22">
        <v>36387</v>
      </c>
      <c r="R312" s="22">
        <f t="shared" si="7"/>
        <v>0</v>
      </c>
      <c r="W312" s="23">
        <v>347</v>
      </c>
      <c r="Y312" s="21" t="s">
        <v>102</v>
      </c>
    </row>
    <row r="313" spans="1:25" x14ac:dyDescent="0.2">
      <c r="A313" s="151">
        <v>347</v>
      </c>
      <c r="C313" s="21" t="s">
        <v>103</v>
      </c>
      <c r="E313" s="22">
        <v>7574</v>
      </c>
      <c r="G313" s="22">
        <v>7574</v>
      </c>
      <c r="I313" s="22">
        <v>7574</v>
      </c>
      <c r="L313" s="22">
        <v>7574</v>
      </c>
      <c r="N313" s="22">
        <v>7574</v>
      </c>
      <c r="P313" s="22">
        <v>7574</v>
      </c>
      <c r="R313" s="22">
        <f t="shared" si="7"/>
        <v>0</v>
      </c>
      <c r="W313" s="23">
        <v>347</v>
      </c>
      <c r="Y313" s="21" t="s">
        <v>103</v>
      </c>
    </row>
    <row r="314" spans="1:25" x14ac:dyDescent="0.2">
      <c r="A314" s="151">
        <v>347</v>
      </c>
      <c r="C314" s="21" t="s">
        <v>104</v>
      </c>
      <c r="E314" s="22">
        <v>6453.68</v>
      </c>
      <c r="G314" s="22">
        <v>6453.68</v>
      </c>
      <c r="I314" s="22">
        <v>6453.68</v>
      </c>
      <c r="L314" s="22">
        <v>6453.68</v>
      </c>
      <c r="N314" s="22">
        <v>6453.68</v>
      </c>
      <c r="P314" s="22">
        <v>6453.68</v>
      </c>
      <c r="R314" s="22">
        <f t="shared" si="7"/>
        <v>0</v>
      </c>
      <c r="W314" s="23">
        <v>347</v>
      </c>
      <c r="Y314" s="21" t="s">
        <v>104</v>
      </c>
    </row>
    <row r="315" spans="1:25" x14ac:dyDescent="0.2">
      <c r="A315" s="151">
        <v>347</v>
      </c>
      <c r="C315" s="21" t="s">
        <v>151</v>
      </c>
      <c r="E315" s="22">
        <v>8750</v>
      </c>
      <c r="G315" s="22">
        <v>8750</v>
      </c>
      <c r="I315" s="22">
        <v>8750</v>
      </c>
      <c r="L315" s="22">
        <v>8750</v>
      </c>
      <c r="N315" s="22">
        <v>8750</v>
      </c>
      <c r="P315" s="22">
        <v>8750</v>
      </c>
      <c r="R315" s="22">
        <f t="shared" si="7"/>
        <v>0</v>
      </c>
    </row>
    <row r="316" spans="1:25" x14ac:dyDescent="0.2">
      <c r="A316" s="151">
        <v>347</v>
      </c>
      <c r="C316" s="21" t="s">
        <v>105</v>
      </c>
      <c r="E316" s="22">
        <v>1307.99</v>
      </c>
      <c r="G316" s="22">
        <v>1307.99</v>
      </c>
      <c r="I316" s="22">
        <v>1307.99</v>
      </c>
      <c r="L316" s="22">
        <v>1307.99</v>
      </c>
      <c r="N316" s="22">
        <v>1307.99</v>
      </c>
      <c r="P316" s="22">
        <v>1307.99</v>
      </c>
      <c r="R316" s="22">
        <f t="shared" si="7"/>
        <v>0</v>
      </c>
      <c r="W316" s="23">
        <v>347</v>
      </c>
      <c r="Y316" s="21" t="s">
        <v>105</v>
      </c>
    </row>
    <row r="317" spans="1:25" x14ac:dyDescent="0.2">
      <c r="A317" s="151">
        <v>347</v>
      </c>
      <c r="C317" s="21" t="s">
        <v>105</v>
      </c>
      <c r="E317" s="22">
        <v>678.36</v>
      </c>
      <c r="G317" s="22">
        <v>678.36</v>
      </c>
      <c r="I317" s="22">
        <v>678.36</v>
      </c>
      <c r="L317" s="22">
        <v>678.36</v>
      </c>
      <c r="N317" s="22">
        <v>678.36</v>
      </c>
      <c r="P317" s="22">
        <v>678.36</v>
      </c>
      <c r="R317" s="22">
        <f t="shared" si="7"/>
        <v>0</v>
      </c>
      <c r="W317" s="23">
        <v>347</v>
      </c>
      <c r="Y317" s="21" t="s">
        <v>105</v>
      </c>
    </row>
    <row r="318" spans="1:25" x14ac:dyDescent="0.2">
      <c r="A318" s="151"/>
      <c r="E318" s="257" t="e">
        <f>SUM(E10:E317)</f>
        <v>#REF!</v>
      </c>
      <c r="G318" s="257" t="e">
        <f>SUM(G10:G317)</f>
        <v>#REF!</v>
      </c>
      <c r="I318" s="257" t="e">
        <f>SUM(I10:I317)</f>
        <v>#REF!</v>
      </c>
      <c r="L318" s="257" t="e">
        <f>SUM(L10:L317)</f>
        <v>#REF!</v>
      </c>
      <c r="N318" s="257" t="e">
        <f>SUM(N10:N317)</f>
        <v>#REF!</v>
      </c>
      <c r="P318" s="257" t="e">
        <f>SUM(P10:P317)</f>
        <v>#REF!</v>
      </c>
      <c r="R318" s="257" t="e">
        <f>SUM(R10:R317)</f>
        <v>#REF!</v>
      </c>
    </row>
    <row r="319" spans="1:25" x14ac:dyDescent="0.2">
      <c r="A319" s="153"/>
    </row>
  </sheetData>
  <mergeCells count="12">
    <mergeCell ref="C156:R156"/>
    <mergeCell ref="C157:R157"/>
    <mergeCell ref="C55:R55"/>
    <mergeCell ref="C100:R100"/>
    <mergeCell ref="C101:R101"/>
    <mergeCell ref="C102:R102"/>
    <mergeCell ref="C155:R155"/>
    <mergeCell ref="C3:R3"/>
    <mergeCell ref="C4:R4"/>
    <mergeCell ref="C5:R5"/>
    <mergeCell ref="C53:R53"/>
    <mergeCell ref="C54:R5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F1E-2CA4-4CBC-A9AA-F61FC5A191A1}">
  <dimension ref="A1:L1032026"/>
  <sheetViews>
    <sheetView workbookViewId="0">
      <selection activeCell="H22" sqref="H22"/>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486</v>
      </c>
    </row>
    <row r="5" spans="1:12" x14ac:dyDescent="0.2">
      <c r="A5" s="385" t="s">
        <v>483</v>
      </c>
      <c r="L5" s="386">
        <v>201960</v>
      </c>
    </row>
    <row r="6" spans="1:12" x14ac:dyDescent="0.2">
      <c r="A6" s="385" t="s">
        <v>369</v>
      </c>
      <c r="L6" s="386">
        <v>9498</v>
      </c>
    </row>
    <row r="7" spans="1:12" x14ac:dyDescent="0.2">
      <c r="A7" s="394" t="s">
        <v>488</v>
      </c>
      <c r="L7" s="386">
        <v>10089</v>
      </c>
    </row>
    <row r="8" spans="1:12" x14ac:dyDescent="0.2">
      <c r="A8" s="385" t="s">
        <v>484</v>
      </c>
      <c r="L8" s="387">
        <v>3000</v>
      </c>
    </row>
    <row r="9" spans="1:12" ht="15.75" thickBot="1" x14ac:dyDescent="0.25">
      <c r="A9" s="76" t="s">
        <v>485</v>
      </c>
      <c r="L9" s="223">
        <f>SUM(L5:L8)</f>
        <v>224547</v>
      </c>
    </row>
    <row r="10" spans="1:12" ht="15.75" thickTop="1" x14ac:dyDescent="0.2"/>
    <row r="11" spans="1:12" x14ac:dyDescent="0.2">
      <c r="A11" s="64" t="s">
        <v>492</v>
      </c>
      <c r="L11" s="76">
        <f>L5</f>
        <v>201960</v>
      </c>
    </row>
    <row r="12" spans="1:12" x14ac:dyDescent="0.2">
      <c r="A12" s="64" t="s">
        <v>493</v>
      </c>
      <c r="L12" s="76">
        <f>L6</f>
        <v>9498</v>
      </c>
    </row>
    <row r="13" spans="1:12" x14ac:dyDescent="0.2">
      <c r="A13" s="64" t="s">
        <v>494</v>
      </c>
      <c r="L13" s="76">
        <f>SUM(L11:L12)</f>
        <v>211458</v>
      </c>
    </row>
    <row r="15" spans="1:12" x14ac:dyDescent="0.2">
      <c r="A15" s="76" t="s">
        <v>498</v>
      </c>
    </row>
    <row r="16" spans="1:12" x14ac:dyDescent="0.2">
      <c r="A16" s="385" t="s">
        <v>14</v>
      </c>
      <c r="L16" s="76">
        <f>-L8</f>
        <v>-3000</v>
      </c>
    </row>
    <row r="17" spans="1:12" x14ac:dyDescent="0.2">
      <c r="A17" s="385" t="s">
        <v>487</v>
      </c>
      <c r="L17" s="76">
        <f>+L8</f>
        <v>3000</v>
      </c>
    </row>
    <row r="19" spans="1:12" x14ac:dyDescent="0.2">
      <c r="B19" s="77"/>
    </row>
    <row r="20" spans="1:12" x14ac:dyDescent="0.2">
      <c r="B20" s="77"/>
    </row>
    <row r="21" spans="1:12" x14ac:dyDescent="0.2">
      <c r="B21" s="77"/>
    </row>
    <row r="22" spans="1:12" x14ac:dyDescent="0.2">
      <c r="B22" s="77"/>
    </row>
    <row r="23" spans="1:12" x14ac:dyDescent="0.2">
      <c r="B23" s="77"/>
    </row>
    <row r="24" spans="1:12" x14ac:dyDescent="0.2">
      <c r="B24" s="77"/>
    </row>
    <row r="25" spans="1:12" x14ac:dyDescent="0.2">
      <c r="B25" s="77"/>
    </row>
    <row r="26" spans="1:12" x14ac:dyDescent="0.2">
      <c r="B26" s="77"/>
    </row>
    <row r="27" spans="1:12" x14ac:dyDescent="0.2">
      <c r="B27" s="77"/>
    </row>
    <row r="28" spans="1:12" x14ac:dyDescent="0.2">
      <c r="B28" s="77"/>
    </row>
    <row r="29" spans="1:12" x14ac:dyDescent="0.2">
      <c r="B29" s="77"/>
    </row>
    <row r="30" spans="1:12" x14ac:dyDescent="0.2">
      <c r="B30" s="77"/>
    </row>
    <row r="31" spans="1:12" x14ac:dyDescent="0.2">
      <c r="B31" s="77"/>
    </row>
    <row r="32" spans="1:1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200" spans="2:2" x14ac:dyDescent="0.2">
      <c r="B16200" s="76" t="s">
        <v>173</v>
      </c>
    </row>
    <row r="16201" spans="2:2" x14ac:dyDescent="0.2">
      <c r="B16201" s="76" t="s">
        <v>174</v>
      </c>
    </row>
    <row r="16202" spans="2:2" x14ac:dyDescent="0.2">
      <c r="B16202" s="76" t="s">
        <v>175</v>
      </c>
    </row>
    <row r="16203" spans="2:2" x14ac:dyDescent="0.2">
      <c r="B16203" s="76" t="s">
        <v>176</v>
      </c>
    </row>
    <row r="16204" spans="2:2" x14ac:dyDescent="0.2">
      <c r="B16204" s="76" t="s">
        <v>177</v>
      </c>
    </row>
    <row r="16205" spans="2:2" x14ac:dyDescent="0.2">
      <c r="B16205" s="76" t="s">
        <v>178</v>
      </c>
    </row>
    <row r="16206" spans="2:2" x14ac:dyDescent="0.2">
      <c r="B16206" s="76" t="s">
        <v>179</v>
      </c>
    </row>
    <row r="16207" spans="2:2" x14ac:dyDescent="0.2">
      <c r="B16207" s="76" t="s">
        <v>180</v>
      </c>
    </row>
    <row r="16208" spans="2:2" x14ac:dyDescent="0.2">
      <c r="B16208" s="76" t="s">
        <v>181</v>
      </c>
    </row>
    <row r="16209" spans="2:2" x14ac:dyDescent="0.2">
      <c r="B16209" s="76" t="s">
        <v>182</v>
      </c>
    </row>
    <row r="16210" spans="2:2" x14ac:dyDescent="0.2">
      <c r="B16210" s="76" t="s">
        <v>183</v>
      </c>
    </row>
    <row r="16211" spans="2:2" x14ac:dyDescent="0.2">
      <c r="B16211" s="76" t="s">
        <v>184</v>
      </c>
    </row>
    <row r="16212" spans="2:2" x14ac:dyDescent="0.2">
      <c r="B16212" s="76" t="s">
        <v>185</v>
      </c>
    </row>
    <row r="16213" spans="2:2" x14ac:dyDescent="0.2">
      <c r="B16213" s="76" t="s">
        <v>186</v>
      </c>
    </row>
    <row r="16214" spans="2:2" x14ac:dyDescent="0.2">
      <c r="B16214" s="76" t="s">
        <v>176</v>
      </c>
    </row>
    <row r="16215" spans="2:2" x14ac:dyDescent="0.2">
      <c r="B16215" s="76" t="s">
        <v>174</v>
      </c>
    </row>
    <row r="16216" spans="2:2" x14ac:dyDescent="0.2">
      <c r="B16216" s="76" t="s">
        <v>187</v>
      </c>
    </row>
    <row r="16217" spans="2:2" x14ac:dyDescent="0.2">
      <c r="B16217" s="76" t="s">
        <v>188</v>
      </c>
    </row>
    <row r="16218" spans="2:2" x14ac:dyDescent="0.2">
      <c r="B16218" s="76" t="s">
        <v>50</v>
      </c>
    </row>
    <row r="32584" spans="2:2" x14ac:dyDescent="0.2">
      <c r="B32584" s="76" t="s">
        <v>173</v>
      </c>
    </row>
    <row r="32585" spans="2:2" x14ac:dyDescent="0.2">
      <c r="B32585" s="76" t="s">
        <v>174</v>
      </c>
    </row>
    <row r="32586" spans="2:2" x14ac:dyDescent="0.2">
      <c r="B32586" s="76" t="s">
        <v>175</v>
      </c>
    </row>
    <row r="32587" spans="2:2" x14ac:dyDescent="0.2">
      <c r="B32587" s="76" t="s">
        <v>176</v>
      </c>
    </row>
    <row r="32588" spans="2:2" x14ac:dyDescent="0.2">
      <c r="B32588" s="76" t="s">
        <v>177</v>
      </c>
    </row>
    <row r="32589" spans="2:2" x14ac:dyDescent="0.2">
      <c r="B32589" s="76" t="s">
        <v>178</v>
      </c>
    </row>
    <row r="32590" spans="2:2" x14ac:dyDescent="0.2">
      <c r="B32590" s="76" t="s">
        <v>179</v>
      </c>
    </row>
    <row r="32591" spans="2:2" x14ac:dyDescent="0.2">
      <c r="B32591" s="76" t="s">
        <v>180</v>
      </c>
    </row>
    <row r="32592" spans="2:2" x14ac:dyDescent="0.2">
      <c r="B32592" s="76" t="s">
        <v>181</v>
      </c>
    </row>
    <row r="32593" spans="2:2" x14ac:dyDescent="0.2">
      <c r="B32593" s="76" t="s">
        <v>182</v>
      </c>
    </row>
    <row r="32594" spans="2:2" x14ac:dyDescent="0.2">
      <c r="B32594" s="76" t="s">
        <v>183</v>
      </c>
    </row>
    <row r="32595" spans="2:2" x14ac:dyDescent="0.2">
      <c r="B32595" s="76" t="s">
        <v>184</v>
      </c>
    </row>
    <row r="32596" spans="2:2" x14ac:dyDescent="0.2">
      <c r="B32596" s="76" t="s">
        <v>185</v>
      </c>
    </row>
    <row r="32597" spans="2:2" x14ac:dyDescent="0.2">
      <c r="B32597" s="76" t="s">
        <v>186</v>
      </c>
    </row>
    <row r="32598" spans="2:2" x14ac:dyDescent="0.2">
      <c r="B32598" s="76" t="s">
        <v>176</v>
      </c>
    </row>
    <row r="32599" spans="2:2" x14ac:dyDescent="0.2">
      <c r="B32599" s="76" t="s">
        <v>174</v>
      </c>
    </row>
    <row r="32600" spans="2:2" x14ac:dyDescent="0.2">
      <c r="B32600" s="76" t="s">
        <v>187</v>
      </c>
    </row>
    <row r="32601" spans="2:2" x14ac:dyDescent="0.2">
      <c r="B32601" s="76" t="s">
        <v>188</v>
      </c>
    </row>
    <row r="32602" spans="2:2" x14ac:dyDescent="0.2">
      <c r="B32602" s="76" t="s">
        <v>50</v>
      </c>
    </row>
    <row r="48968" spans="2:2" x14ac:dyDescent="0.2">
      <c r="B48968" s="76" t="s">
        <v>173</v>
      </c>
    </row>
    <row r="48969" spans="2:2" x14ac:dyDescent="0.2">
      <c r="B48969" s="76" t="s">
        <v>174</v>
      </c>
    </row>
    <row r="48970" spans="2:2" x14ac:dyDescent="0.2">
      <c r="B48970" s="76" t="s">
        <v>175</v>
      </c>
    </row>
    <row r="48971" spans="2:2" x14ac:dyDescent="0.2">
      <c r="B48971" s="76" t="s">
        <v>176</v>
      </c>
    </row>
    <row r="48972" spans="2:2" x14ac:dyDescent="0.2">
      <c r="B48972" s="76" t="s">
        <v>177</v>
      </c>
    </row>
    <row r="48973" spans="2:2" x14ac:dyDescent="0.2">
      <c r="B48973" s="76" t="s">
        <v>178</v>
      </c>
    </row>
    <row r="48974" spans="2:2" x14ac:dyDescent="0.2">
      <c r="B48974" s="76" t="s">
        <v>179</v>
      </c>
    </row>
    <row r="48975" spans="2:2" x14ac:dyDescent="0.2">
      <c r="B48975" s="76" t="s">
        <v>180</v>
      </c>
    </row>
    <row r="48976" spans="2:2" x14ac:dyDescent="0.2">
      <c r="B48976" s="76" t="s">
        <v>181</v>
      </c>
    </row>
    <row r="48977" spans="2:2" x14ac:dyDescent="0.2">
      <c r="B48977" s="76" t="s">
        <v>182</v>
      </c>
    </row>
    <row r="48978" spans="2:2" x14ac:dyDescent="0.2">
      <c r="B48978" s="76" t="s">
        <v>183</v>
      </c>
    </row>
    <row r="48979" spans="2:2" x14ac:dyDescent="0.2">
      <c r="B48979" s="76" t="s">
        <v>184</v>
      </c>
    </row>
    <row r="48980" spans="2:2" x14ac:dyDescent="0.2">
      <c r="B48980" s="76" t="s">
        <v>185</v>
      </c>
    </row>
    <row r="48981" spans="2:2" x14ac:dyDescent="0.2">
      <c r="B48981" s="76" t="s">
        <v>186</v>
      </c>
    </row>
    <row r="48982" spans="2:2" x14ac:dyDescent="0.2">
      <c r="B48982" s="76" t="s">
        <v>176</v>
      </c>
    </row>
    <row r="48983" spans="2:2" x14ac:dyDescent="0.2">
      <c r="B48983" s="76" t="s">
        <v>174</v>
      </c>
    </row>
    <row r="48984" spans="2:2" x14ac:dyDescent="0.2">
      <c r="B48984" s="76" t="s">
        <v>187</v>
      </c>
    </row>
    <row r="48985" spans="2:2" x14ac:dyDescent="0.2">
      <c r="B48985" s="76" t="s">
        <v>188</v>
      </c>
    </row>
    <row r="48986" spans="2:2" x14ac:dyDescent="0.2">
      <c r="B48986" s="76" t="s">
        <v>50</v>
      </c>
    </row>
    <row r="65352" spans="2:2" x14ac:dyDescent="0.2">
      <c r="B65352" s="76" t="s">
        <v>173</v>
      </c>
    </row>
    <row r="65353" spans="2:2" x14ac:dyDescent="0.2">
      <c r="B65353" s="76" t="s">
        <v>174</v>
      </c>
    </row>
    <row r="65354" spans="2:2" x14ac:dyDescent="0.2">
      <c r="B65354" s="76" t="s">
        <v>175</v>
      </c>
    </row>
    <row r="65355" spans="2:2" x14ac:dyDescent="0.2">
      <c r="B65355" s="76" t="s">
        <v>176</v>
      </c>
    </row>
    <row r="65356" spans="2:2" x14ac:dyDescent="0.2">
      <c r="B65356" s="76" t="s">
        <v>177</v>
      </c>
    </row>
    <row r="65357" spans="2:2" x14ac:dyDescent="0.2">
      <c r="B65357" s="76" t="s">
        <v>178</v>
      </c>
    </row>
    <row r="65358" spans="2:2" x14ac:dyDescent="0.2">
      <c r="B65358" s="76" t="s">
        <v>179</v>
      </c>
    </row>
    <row r="65359" spans="2:2" x14ac:dyDescent="0.2">
      <c r="B65359" s="76" t="s">
        <v>180</v>
      </c>
    </row>
    <row r="65360" spans="2:2" x14ac:dyDescent="0.2">
      <c r="B65360" s="76" t="s">
        <v>181</v>
      </c>
    </row>
    <row r="65361" spans="2:2" x14ac:dyDescent="0.2">
      <c r="B65361" s="76" t="s">
        <v>182</v>
      </c>
    </row>
    <row r="65362" spans="2:2" x14ac:dyDescent="0.2">
      <c r="B65362" s="76" t="s">
        <v>183</v>
      </c>
    </row>
    <row r="65363" spans="2:2" x14ac:dyDescent="0.2">
      <c r="B65363" s="76" t="s">
        <v>184</v>
      </c>
    </row>
    <row r="65364" spans="2:2" x14ac:dyDescent="0.2">
      <c r="B65364" s="76" t="s">
        <v>185</v>
      </c>
    </row>
    <row r="65365" spans="2:2" x14ac:dyDescent="0.2">
      <c r="B65365" s="76" t="s">
        <v>186</v>
      </c>
    </row>
    <row r="65366" spans="2:2" x14ac:dyDescent="0.2">
      <c r="B65366" s="76" t="s">
        <v>176</v>
      </c>
    </row>
    <row r="65367" spans="2:2" x14ac:dyDescent="0.2">
      <c r="B65367" s="76" t="s">
        <v>174</v>
      </c>
    </row>
    <row r="65368" spans="2:2" x14ac:dyDescent="0.2">
      <c r="B65368" s="76" t="s">
        <v>187</v>
      </c>
    </row>
    <row r="65369" spans="2:2" x14ac:dyDescent="0.2">
      <c r="B65369" s="76" t="s">
        <v>188</v>
      </c>
    </row>
    <row r="65370" spans="2:2" x14ac:dyDescent="0.2">
      <c r="B65370" s="76" t="s">
        <v>50</v>
      </c>
    </row>
    <row r="81736" spans="2:2" x14ac:dyDescent="0.2">
      <c r="B81736" s="76" t="s">
        <v>173</v>
      </c>
    </row>
    <row r="81737" spans="2:2" x14ac:dyDescent="0.2">
      <c r="B81737" s="76" t="s">
        <v>174</v>
      </c>
    </row>
    <row r="81738" spans="2:2" x14ac:dyDescent="0.2">
      <c r="B81738" s="76" t="s">
        <v>175</v>
      </c>
    </row>
    <row r="81739" spans="2:2" x14ac:dyDescent="0.2">
      <c r="B81739" s="76" t="s">
        <v>176</v>
      </c>
    </row>
    <row r="81740" spans="2:2" x14ac:dyDescent="0.2">
      <c r="B81740" s="76" t="s">
        <v>177</v>
      </c>
    </row>
    <row r="81741" spans="2:2" x14ac:dyDescent="0.2">
      <c r="B81741" s="76" t="s">
        <v>178</v>
      </c>
    </row>
    <row r="81742" spans="2:2" x14ac:dyDescent="0.2">
      <c r="B81742" s="76" t="s">
        <v>179</v>
      </c>
    </row>
    <row r="81743" spans="2:2" x14ac:dyDescent="0.2">
      <c r="B81743" s="76" t="s">
        <v>180</v>
      </c>
    </row>
    <row r="81744" spans="2:2" x14ac:dyDescent="0.2">
      <c r="B81744" s="76" t="s">
        <v>181</v>
      </c>
    </row>
    <row r="81745" spans="2:2" x14ac:dyDescent="0.2">
      <c r="B81745" s="76" t="s">
        <v>182</v>
      </c>
    </row>
    <row r="81746" spans="2:2" x14ac:dyDescent="0.2">
      <c r="B81746" s="76" t="s">
        <v>183</v>
      </c>
    </row>
    <row r="81747" spans="2:2" x14ac:dyDescent="0.2">
      <c r="B81747" s="76" t="s">
        <v>184</v>
      </c>
    </row>
    <row r="81748" spans="2:2" x14ac:dyDescent="0.2">
      <c r="B81748" s="76" t="s">
        <v>185</v>
      </c>
    </row>
    <row r="81749" spans="2:2" x14ac:dyDescent="0.2">
      <c r="B81749" s="76" t="s">
        <v>186</v>
      </c>
    </row>
    <row r="81750" spans="2:2" x14ac:dyDescent="0.2">
      <c r="B81750" s="76" t="s">
        <v>176</v>
      </c>
    </row>
    <row r="81751" spans="2:2" x14ac:dyDescent="0.2">
      <c r="B81751" s="76" t="s">
        <v>174</v>
      </c>
    </row>
    <row r="81752" spans="2:2" x14ac:dyDescent="0.2">
      <c r="B81752" s="76" t="s">
        <v>187</v>
      </c>
    </row>
    <row r="81753" spans="2:2" x14ac:dyDescent="0.2">
      <c r="B81753" s="76" t="s">
        <v>188</v>
      </c>
    </row>
    <row r="81754" spans="2:2" x14ac:dyDescent="0.2">
      <c r="B81754" s="76" t="s">
        <v>50</v>
      </c>
    </row>
    <row r="98120" spans="2:2" x14ac:dyDescent="0.2">
      <c r="B98120" s="76" t="s">
        <v>173</v>
      </c>
    </row>
    <row r="98121" spans="2:2" x14ac:dyDescent="0.2">
      <c r="B98121" s="76" t="s">
        <v>174</v>
      </c>
    </row>
    <row r="98122" spans="2:2" x14ac:dyDescent="0.2">
      <c r="B98122" s="76" t="s">
        <v>175</v>
      </c>
    </row>
    <row r="98123" spans="2:2" x14ac:dyDescent="0.2">
      <c r="B98123" s="76" t="s">
        <v>176</v>
      </c>
    </row>
    <row r="98124" spans="2:2" x14ac:dyDescent="0.2">
      <c r="B98124" s="76" t="s">
        <v>177</v>
      </c>
    </row>
    <row r="98125" spans="2:2" x14ac:dyDescent="0.2">
      <c r="B98125" s="76" t="s">
        <v>178</v>
      </c>
    </row>
    <row r="98126" spans="2:2" x14ac:dyDescent="0.2">
      <c r="B98126" s="76" t="s">
        <v>179</v>
      </c>
    </row>
    <row r="98127" spans="2:2" x14ac:dyDescent="0.2">
      <c r="B98127" s="76" t="s">
        <v>180</v>
      </c>
    </row>
    <row r="98128" spans="2:2" x14ac:dyDescent="0.2">
      <c r="B98128" s="76" t="s">
        <v>181</v>
      </c>
    </row>
    <row r="98129" spans="2:2" x14ac:dyDescent="0.2">
      <c r="B98129" s="76" t="s">
        <v>182</v>
      </c>
    </row>
    <row r="98130" spans="2:2" x14ac:dyDescent="0.2">
      <c r="B98130" s="76" t="s">
        <v>183</v>
      </c>
    </row>
    <row r="98131" spans="2:2" x14ac:dyDescent="0.2">
      <c r="B98131" s="76" t="s">
        <v>184</v>
      </c>
    </row>
    <row r="98132" spans="2:2" x14ac:dyDescent="0.2">
      <c r="B98132" s="76" t="s">
        <v>185</v>
      </c>
    </row>
    <row r="98133" spans="2:2" x14ac:dyDescent="0.2">
      <c r="B98133" s="76" t="s">
        <v>186</v>
      </c>
    </row>
    <row r="98134" spans="2:2" x14ac:dyDescent="0.2">
      <c r="B98134" s="76" t="s">
        <v>176</v>
      </c>
    </row>
    <row r="98135" spans="2:2" x14ac:dyDescent="0.2">
      <c r="B98135" s="76" t="s">
        <v>174</v>
      </c>
    </row>
    <row r="98136" spans="2:2" x14ac:dyDescent="0.2">
      <c r="B98136" s="76" t="s">
        <v>187</v>
      </c>
    </row>
    <row r="98137" spans="2:2" x14ac:dyDescent="0.2">
      <c r="B98137" s="76" t="s">
        <v>188</v>
      </c>
    </row>
    <row r="98138" spans="2:2" x14ac:dyDescent="0.2">
      <c r="B98138" s="76" t="s">
        <v>50</v>
      </c>
    </row>
    <row r="114504" spans="2:2" x14ac:dyDescent="0.2">
      <c r="B114504" s="76" t="s">
        <v>173</v>
      </c>
    </row>
    <row r="114505" spans="2:2" x14ac:dyDescent="0.2">
      <c r="B114505" s="76" t="s">
        <v>174</v>
      </c>
    </row>
    <row r="114506" spans="2:2" x14ac:dyDescent="0.2">
      <c r="B114506" s="76" t="s">
        <v>175</v>
      </c>
    </row>
    <row r="114507" spans="2:2" x14ac:dyDescent="0.2">
      <c r="B114507" s="76" t="s">
        <v>176</v>
      </c>
    </row>
    <row r="114508" spans="2:2" x14ac:dyDescent="0.2">
      <c r="B114508" s="76" t="s">
        <v>177</v>
      </c>
    </row>
    <row r="114509" spans="2:2" x14ac:dyDescent="0.2">
      <c r="B114509" s="76" t="s">
        <v>178</v>
      </c>
    </row>
    <row r="114510" spans="2:2" x14ac:dyDescent="0.2">
      <c r="B114510" s="76" t="s">
        <v>179</v>
      </c>
    </row>
    <row r="114511" spans="2:2" x14ac:dyDescent="0.2">
      <c r="B114511" s="76" t="s">
        <v>180</v>
      </c>
    </row>
    <row r="114512" spans="2:2" x14ac:dyDescent="0.2">
      <c r="B114512" s="76" t="s">
        <v>181</v>
      </c>
    </row>
    <row r="114513" spans="2:2" x14ac:dyDescent="0.2">
      <c r="B114513" s="76" t="s">
        <v>182</v>
      </c>
    </row>
    <row r="114514" spans="2:2" x14ac:dyDescent="0.2">
      <c r="B114514" s="76" t="s">
        <v>183</v>
      </c>
    </row>
    <row r="114515" spans="2:2" x14ac:dyDescent="0.2">
      <c r="B114515" s="76" t="s">
        <v>184</v>
      </c>
    </row>
    <row r="114516" spans="2:2" x14ac:dyDescent="0.2">
      <c r="B114516" s="76" t="s">
        <v>185</v>
      </c>
    </row>
    <row r="114517" spans="2:2" x14ac:dyDescent="0.2">
      <c r="B114517" s="76" t="s">
        <v>186</v>
      </c>
    </row>
    <row r="114518" spans="2:2" x14ac:dyDescent="0.2">
      <c r="B114518" s="76" t="s">
        <v>176</v>
      </c>
    </row>
    <row r="114519" spans="2:2" x14ac:dyDescent="0.2">
      <c r="B114519" s="76" t="s">
        <v>174</v>
      </c>
    </row>
    <row r="114520" spans="2:2" x14ac:dyDescent="0.2">
      <c r="B114520" s="76" t="s">
        <v>187</v>
      </c>
    </row>
    <row r="114521" spans="2:2" x14ac:dyDescent="0.2">
      <c r="B114521" s="76" t="s">
        <v>188</v>
      </c>
    </row>
    <row r="114522" spans="2:2" x14ac:dyDescent="0.2">
      <c r="B114522" s="76" t="s">
        <v>50</v>
      </c>
    </row>
    <row r="130888" spans="2:2" x14ac:dyDescent="0.2">
      <c r="B130888" s="76" t="s">
        <v>173</v>
      </c>
    </row>
    <row r="130889" spans="2:2" x14ac:dyDescent="0.2">
      <c r="B130889" s="76" t="s">
        <v>174</v>
      </c>
    </row>
    <row r="130890" spans="2:2" x14ac:dyDescent="0.2">
      <c r="B130890" s="76" t="s">
        <v>175</v>
      </c>
    </row>
    <row r="130891" spans="2:2" x14ac:dyDescent="0.2">
      <c r="B130891" s="76" t="s">
        <v>176</v>
      </c>
    </row>
    <row r="130892" spans="2:2" x14ac:dyDescent="0.2">
      <c r="B130892" s="76" t="s">
        <v>177</v>
      </c>
    </row>
    <row r="130893" spans="2:2" x14ac:dyDescent="0.2">
      <c r="B130893" s="76" t="s">
        <v>178</v>
      </c>
    </row>
    <row r="130894" spans="2:2" x14ac:dyDescent="0.2">
      <c r="B130894" s="76" t="s">
        <v>179</v>
      </c>
    </row>
    <row r="130895" spans="2:2" x14ac:dyDescent="0.2">
      <c r="B130895" s="76" t="s">
        <v>180</v>
      </c>
    </row>
    <row r="130896" spans="2:2" x14ac:dyDescent="0.2">
      <c r="B130896" s="76" t="s">
        <v>181</v>
      </c>
    </row>
    <row r="130897" spans="2:2" x14ac:dyDescent="0.2">
      <c r="B130897" s="76" t="s">
        <v>182</v>
      </c>
    </row>
    <row r="130898" spans="2:2" x14ac:dyDescent="0.2">
      <c r="B130898" s="76" t="s">
        <v>183</v>
      </c>
    </row>
    <row r="130899" spans="2:2" x14ac:dyDescent="0.2">
      <c r="B130899" s="76" t="s">
        <v>184</v>
      </c>
    </row>
    <row r="130900" spans="2:2" x14ac:dyDescent="0.2">
      <c r="B130900" s="76" t="s">
        <v>185</v>
      </c>
    </row>
    <row r="130901" spans="2:2" x14ac:dyDescent="0.2">
      <c r="B130901" s="76" t="s">
        <v>186</v>
      </c>
    </row>
    <row r="130902" spans="2:2" x14ac:dyDescent="0.2">
      <c r="B130902" s="76" t="s">
        <v>176</v>
      </c>
    </row>
    <row r="130903" spans="2:2" x14ac:dyDescent="0.2">
      <c r="B130903" s="76" t="s">
        <v>174</v>
      </c>
    </row>
    <row r="130904" spans="2:2" x14ac:dyDescent="0.2">
      <c r="B130904" s="76" t="s">
        <v>187</v>
      </c>
    </row>
    <row r="130905" spans="2:2" x14ac:dyDescent="0.2">
      <c r="B130905" s="76" t="s">
        <v>188</v>
      </c>
    </row>
    <row r="130906" spans="2:2" x14ac:dyDescent="0.2">
      <c r="B130906" s="76" t="s">
        <v>50</v>
      </c>
    </row>
    <row r="147272" spans="2:2" x14ac:dyDescent="0.2">
      <c r="B147272" s="76" t="s">
        <v>173</v>
      </c>
    </row>
    <row r="147273" spans="2:2" x14ac:dyDescent="0.2">
      <c r="B147273" s="76" t="s">
        <v>174</v>
      </c>
    </row>
    <row r="147274" spans="2:2" x14ac:dyDescent="0.2">
      <c r="B147274" s="76" t="s">
        <v>175</v>
      </c>
    </row>
    <row r="147275" spans="2:2" x14ac:dyDescent="0.2">
      <c r="B147275" s="76" t="s">
        <v>176</v>
      </c>
    </row>
    <row r="147276" spans="2:2" x14ac:dyDescent="0.2">
      <c r="B147276" s="76" t="s">
        <v>177</v>
      </c>
    </row>
    <row r="147277" spans="2:2" x14ac:dyDescent="0.2">
      <c r="B147277" s="76" t="s">
        <v>178</v>
      </c>
    </row>
    <row r="147278" spans="2:2" x14ac:dyDescent="0.2">
      <c r="B147278" s="76" t="s">
        <v>179</v>
      </c>
    </row>
    <row r="147279" spans="2:2" x14ac:dyDescent="0.2">
      <c r="B147279" s="76" t="s">
        <v>180</v>
      </c>
    </row>
    <row r="147280" spans="2:2" x14ac:dyDescent="0.2">
      <c r="B147280" s="76" t="s">
        <v>181</v>
      </c>
    </row>
    <row r="147281" spans="2:2" x14ac:dyDescent="0.2">
      <c r="B147281" s="76" t="s">
        <v>182</v>
      </c>
    </row>
    <row r="147282" spans="2:2" x14ac:dyDescent="0.2">
      <c r="B147282" s="76" t="s">
        <v>183</v>
      </c>
    </row>
    <row r="147283" spans="2:2" x14ac:dyDescent="0.2">
      <c r="B147283" s="76" t="s">
        <v>184</v>
      </c>
    </row>
    <row r="147284" spans="2:2" x14ac:dyDescent="0.2">
      <c r="B147284" s="76" t="s">
        <v>185</v>
      </c>
    </row>
    <row r="147285" spans="2:2" x14ac:dyDescent="0.2">
      <c r="B147285" s="76" t="s">
        <v>186</v>
      </c>
    </row>
    <row r="147286" spans="2:2" x14ac:dyDescent="0.2">
      <c r="B147286" s="76" t="s">
        <v>176</v>
      </c>
    </row>
    <row r="147287" spans="2:2" x14ac:dyDescent="0.2">
      <c r="B147287" s="76" t="s">
        <v>174</v>
      </c>
    </row>
    <row r="147288" spans="2:2" x14ac:dyDescent="0.2">
      <c r="B147288" s="76" t="s">
        <v>187</v>
      </c>
    </row>
    <row r="147289" spans="2:2" x14ac:dyDescent="0.2">
      <c r="B147289" s="76" t="s">
        <v>188</v>
      </c>
    </row>
    <row r="147290" spans="2:2" x14ac:dyDescent="0.2">
      <c r="B147290" s="76" t="s">
        <v>50</v>
      </c>
    </row>
    <row r="163656" spans="2:2" x14ac:dyDescent="0.2">
      <c r="B163656" s="76" t="s">
        <v>173</v>
      </c>
    </row>
    <row r="163657" spans="2:2" x14ac:dyDescent="0.2">
      <c r="B163657" s="76" t="s">
        <v>174</v>
      </c>
    </row>
    <row r="163658" spans="2:2" x14ac:dyDescent="0.2">
      <c r="B163658" s="76" t="s">
        <v>175</v>
      </c>
    </row>
    <row r="163659" spans="2:2" x14ac:dyDescent="0.2">
      <c r="B163659" s="76" t="s">
        <v>176</v>
      </c>
    </row>
    <row r="163660" spans="2:2" x14ac:dyDescent="0.2">
      <c r="B163660" s="76" t="s">
        <v>177</v>
      </c>
    </row>
    <row r="163661" spans="2:2" x14ac:dyDescent="0.2">
      <c r="B163661" s="76" t="s">
        <v>178</v>
      </c>
    </row>
    <row r="163662" spans="2:2" x14ac:dyDescent="0.2">
      <c r="B163662" s="76" t="s">
        <v>179</v>
      </c>
    </row>
    <row r="163663" spans="2:2" x14ac:dyDescent="0.2">
      <c r="B163663" s="76" t="s">
        <v>180</v>
      </c>
    </row>
    <row r="163664" spans="2:2" x14ac:dyDescent="0.2">
      <c r="B163664" s="76" t="s">
        <v>181</v>
      </c>
    </row>
    <row r="163665" spans="2:2" x14ac:dyDescent="0.2">
      <c r="B163665" s="76" t="s">
        <v>182</v>
      </c>
    </row>
    <row r="163666" spans="2:2" x14ac:dyDescent="0.2">
      <c r="B163666" s="76" t="s">
        <v>183</v>
      </c>
    </row>
    <row r="163667" spans="2:2" x14ac:dyDescent="0.2">
      <c r="B163667" s="76" t="s">
        <v>184</v>
      </c>
    </row>
    <row r="163668" spans="2:2" x14ac:dyDescent="0.2">
      <c r="B163668" s="76" t="s">
        <v>185</v>
      </c>
    </row>
    <row r="163669" spans="2:2" x14ac:dyDescent="0.2">
      <c r="B163669" s="76" t="s">
        <v>186</v>
      </c>
    </row>
    <row r="163670" spans="2:2" x14ac:dyDescent="0.2">
      <c r="B163670" s="76" t="s">
        <v>176</v>
      </c>
    </row>
    <row r="163671" spans="2:2" x14ac:dyDescent="0.2">
      <c r="B163671" s="76" t="s">
        <v>174</v>
      </c>
    </row>
    <row r="163672" spans="2:2" x14ac:dyDescent="0.2">
      <c r="B163672" s="76" t="s">
        <v>187</v>
      </c>
    </row>
    <row r="163673" spans="2:2" x14ac:dyDescent="0.2">
      <c r="B163673" s="76" t="s">
        <v>188</v>
      </c>
    </row>
    <row r="163674" spans="2:2" x14ac:dyDescent="0.2">
      <c r="B163674" s="76" t="s">
        <v>50</v>
      </c>
    </row>
    <row r="180040" spans="2:2" x14ac:dyDescent="0.2">
      <c r="B180040" s="76" t="s">
        <v>173</v>
      </c>
    </row>
    <row r="180041" spans="2:2" x14ac:dyDescent="0.2">
      <c r="B180041" s="76" t="s">
        <v>174</v>
      </c>
    </row>
    <row r="180042" spans="2:2" x14ac:dyDescent="0.2">
      <c r="B180042" s="76" t="s">
        <v>175</v>
      </c>
    </row>
    <row r="180043" spans="2:2" x14ac:dyDescent="0.2">
      <c r="B180043" s="76" t="s">
        <v>176</v>
      </c>
    </row>
    <row r="180044" spans="2:2" x14ac:dyDescent="0.2">
      <c r="B180044" s="76" t="s">
        <v>177</v>
      </c>
    </row>
    <row r="180045" spans="2:2" x14ac:dyDescent="0.2">
      <c r="B180045" s="76" t="s">
        <v>178</v>
      </c>
    </row>
    <row r="180046" spans="2:2" x14ac:dyDescent="0.2">
      <c r="B180046" s="76" t="s">
        <v>179</v>
      </c>
    </row>
    <row r="180047" spans="2:2" x14ac:dyDescent="0.2">
      <c r="B180047" s="76" t="s">
        <v>180</v>
      </c>
    </row>
    <row r="180048" spans="2:2" x14ac:dyDescent="0.2">
      <c r="B180048" s="76" t="s">
        <v>181</v>
      </c>
    </row>
    <row r="180049" spans="2:2" x14ac:dyDescent="0.2">
      <c r="B180049" s="76" t="s">
        <v>182</v>
      </c>
    </row>
    <row r="180050" spans="2:2" x14ac:dyDescent="0.2">
      <c r="B180050" s="76" t="s">
        <v>183</v>
      </c>
    </row>
    <row r="180051" spans="2:2" x14ac:dyDescent="0.2">
      <c r="B180051" s="76" t="s">
        <v>184</v>
      </c>
    </row>
    <row r="180052" spans="2:2" x14ac:dyDescent="0.2">
      <c r="B180052" s="76" t="s">
        <v>185</v>
      </c>
    </row>
    <row r="180053" spans="2:2" x14ac:dyDescent="0.2">
      <c r="B180053" s="76" t="s">
        <v>186</v>
      </c>
    </row>
    <row r="180054" spans="2:2" x14ac:dyDescent="0.2">
      <c r="B180054" s="76" t="s">
        <v>176</v>
      </c>
    </row>
    <row r="180055" spans="2:2" x14ac:dyDescent="0.2">
      <c r="B180055" s="76" t="s">
        <v>174</v>
      </c>
    </row>
    <row r="180056" spans="2:2" x14ac:dyDescent="0.2">
      <c r="B180056" s="76" t="s">
        <v>187</v>
      </c>
    </row>
    <row r="180057" spans="2:2" x14ac:dyDescent="0.2">
      <c r="B180057" s="76" t="s">
        <v>188</v>
      </c>
    </row>
    <row r="180058" spans="2:2" x14ac:dyDescent="0.2">
      <c r="B180058" s="76" t="s">
        <v>50</v>
      </c>
    </row>
    <row r="196424" spans="2:2" x14ac:dyDescent="0.2">
      <c r="B196424" s="76" t="s">
        <v>173</v>
      </c>
    </row>
    <row r="196425" spans="2:2" x14ac:dyDescent="0.2">
      <c r="B196425" s="76" t="s">
        <v>174</v>
      </c>
    </row>
    <row r="196426" spans="2:2" x14ac:dyDescent="0.2">
      <c r="B196426" s="76" t="s">
        <v>175</v>
      </c>
    </row>
    <row r="196427" spans="2:2" x14ac:dyDescent="0.2">
      <c r="B196427" s="76" t="s">
        <v>176</v>
      </c>
    </row>
    <row r="196428" spans="2:2" x14ac:dyDescent="0.2">
      <c r="B196428" s="76" t="s">
        <v>177</v>
      </c>
    </row>
    <row r="196429" spans="2:2" x14ac:dyDescent="0.2">
      <c r="B196429" s="76" t="s">
        <v>178</v>
      </c>
    </row>
    <row r="196430" spans="2:2" x14ac:dyDescent="0.2">
      <c r="B196430" s="76" t="s">
        <v>179</v>
      </c>
    </row>
    <row r="196431" spans="2:2" x14ac:dyDescent="0.2">
      <c r="B196431" s="76" t="s">
        <v>180</v>
      </c>
    </row>
    <row r="196432" spans="2:2" x14ac:dyDescent="0.2">
      <c r="B196432" s="76" t="s">
        <v>181</v>
      </c>
    </row>
    <row r="196433" spans="2:2" x14ac:dyDescent="0.2">
      <c r="B196433" s="76" t="s">
        <v>182</v>
      </c>
    </row>
    <row r="196434" spans="2:2" x14ac:dyDescent="0.2">
      <c r="B196434" s="76" t="s">
        <v>183</v>
      </c>
    </row>
    <row r="196435" spans="2:2" x14ac:dyDescent="0.2">
      <c r="B196435" s="76" t="s">
        <v>184</v>
      </c>
    </row>
    <row r="196436" spans="2:2" x14ac:dyDescent="0.2">
      <c r="B196436" s="76" t="s">
        <v>185</v>
      </c>
    </row>
    <row r="196437" spans="2:2" x14ac:dyDescent="0.2">
      <c r="B196437" s="76" t="s">
        <v>186</v>
      </c>
    </row>
    <row r="196438" spans="2:2" x14ac:dyDescent="0.2">
      <c r="B196438" s="76" t="s">
        <v>176</v>
      </c>
    </row>
    <row r="196439" spans="2:2" x14ac:dyDescent="0.2">
      <c r="B196439" s="76" t="s">
        <v>174</v>
      </c>
    </row>
    <row r="196440" spans="2:2" x14ac:dyDescent="0.2">
      <c r="B196440" s="76" t="s">
        <v>187</v>
      </c>
    </row>
    <row r="196441" spans="2:2" x14ac:dyDescent="0.2">
      <c r="B196441" s="76" t="s">
        <v>188</v>
      </c>
    </row>
    <row r="196442" spans="2:2" x14ac:dyDescent="0.2">
      <c r="B196442" s="76" t="s">
        <v>50</v>
      </c>
    </row>
    <row r="212808" spans="2:2" x14ac:dyDescent="0.2">
      <c r="B212808" s="76" t="s">
        <v>173</v>
      </c>
    </row>
    <row r="212809" spans="2:2" x14ac:dyDescent="0.2">
      <c r="B212809" s="76" t="s">
        <v>174</v>
      </c>
    </row>
    <row r="212810" spans="2:2" x14ac:dyDescent="0.2">
      <c r="B212810" s="76" t="s">
        <v>175</v>
      </c>
    </row>
    <row r="212811" spans="2:2" x14ac:dyDescent="0.2">
      <c r="B212811" s="76" t="s">
        <v>176</v>
      </c>
    </row>
    <row r="212812" spans="2:2" x14ac:dyDescent="0.2">
      <c r="B212812" s="76" t="s">
        <v>177</v>
      </c>
    </row>
    <row r="212813" spans="2:2" x14ac:dyDescent="0.2">
      <c r="B212813" s="76" t="s">
        <v>178</v>
      </c>
    </row>
    <row r="212814" spans="2:2" x14ac:dyDescent="0.2">
      <c r="B212814" s="76" t="s">
        <v>179</v>
      </c>
    </row>
    <row r="212815" spans="2:2" x14ac:dyDescent="0.2">
      <c r="B212815" s="76" t="s">
        <v>180</v>
      </c>
    </row>
    <row r="212816" spans="2:2" x14ac:dyDescent="0.2">
      <c r="B212816" s="76" t="s">
        <v>181</v>
      </c>
    </row>
    <row r="212817" spans="2:2" x14ac:dyDescent="0.2">
      <c r="B212817" s="76" t="s">
        <v>182</v>
      </c>
    </row>
    <row r="212818" spans="2:2" x14ac:dyDescent="0.2">
      <c r="B212818" s="76" t="s">
        <v>183</v>
      </c>
    </row>
    <row r="212819" spans="2:2" x14ac:dyDescent="0.2">
      <c r="B212819" s="76" t="s">
        <v>184</v>
      </c>
    </row>
    <row r="212820" spans="2:2" x14ac:dyDescent="0.2">
      <c r="B212820" s="76" t="s">
        <v>185</v>
      </c>
    </row>
    <row r="212821" spans="2:2" x14ac:dyDescent="0.2">
      <c r="B212821" s="76" t="s">
        <v>186</v>
      </c>
    </row>
    <row r="212822" spans="2:2" x14ac:dyDescent="0.2">
      <c r="B212822" s="76" t="s">
        <v>176</v>
      </c>
    </row>
    <row r="212823" spans="2:2" x14ac:dyDescent="0.2">
      <c r="B212823" s="76" t="s">
        <v>174</v>
      </c>
    </row>
    <row r="212824" spans="2:2" x14ac:dyDescent="0.2">
      <c r="B212824" s="76" t="s">
        <v>187</v>
      </c>
    </row>
    <row r="212825" spans="2:2" x14ac:dyDescent="0.2">
      <c r="B212825" s="76" t="s">
        <v>188</v>
      </c>
    </row>
    <row r="212826" spans="2:2" x14ac:dyDescent="0.2">
      <c r="B212826" s="76" t="s">
        <v>50</v>
      </c>
    </row>
    <row r="229192" spans="2:2" x14ac:dyDescent="0.2">
      <c r="B229192" s="76" t="s">
        <v>173</v>
      </c>
    </row>
    <row r="229193" spans="2:2" x14ac:dyDescent="0.2">
      <c r="B229193" s="76" t="s">
        <v>174</v>
      </c>
    </row>
    <row r="229194" spans="2:2" x14ac:dyDescent="0.2">
      <c r="B229194" s="76" t="s">
        <v>175</v>
      </c>
    </row>
    <row r="229195" spans="2:2" x14ac:dyDescent="0.2">
      <c r="B229195" s="76" t="s">
        <v>176</v>
      </c>
    </row>
    <row r="229196" spans="2:2" x14ac:dyDescent="0.2">
      <c r="B229196" s="76" t="s">
        <v>177</v>
      </c>
    </row>
    <row r="229197" spans="2:2" x14ac:dyDescent="0.2">
      <c r="B229197" s="76" t="s">
        <v>178</v>
      </c>
    </row>
    <row r="229198" spans="2:2" x14ac:dyDescent="0.2">
      <c r="B229198" s="76" t="s">
        <v>179</v>
      </c>
    </row>
    <row r="229199" spans="2:2" x14ac:dyDescent="0.2">
      <c r="B229199" s="76" t="s">
        <v>180</v>
      </c>
    </row>
    <row r="229200" spans="2:2" x14ac:dyDescent="0.2">
      <c r="B229200" s="76" t="s">
        <v>181</v>
      </c>
    </row>
    <row r="229201" spans="2:2" x14ac:dyDescent="0.2">
      <c r="B229201" s="76" t="s">
        <v>182</v>
      </c>
    </row>
    <row r="229202" spans="2:2" x14ac:dyDescent="0.2">
      <c r="B229202" s="76" t="s">
        <v>183</v>
      </c>
    </row>
    <row r="229203" spans="2:2" x14ac:dyDescent="0.2">
      <c r="B229203" s="76" t="s">
        <v>184</v>
      </c>
    </row>
    <row r="229204" spans="2:2" x14ac:dyDescent="0.2">
      <c r="B229204" s="76" t="s">
        <v>185</v>
      </c>
    </row>
    <row r="229205" spans="2:2" x14ac:dyDescent="0.2">
      <c r="B229205" s="76" t="s">
        <v>186</v>
      </c>
    </row>
    <row r="229206" spans="2:2" x14ac:dyDescent="0.2">
      <c r="B229206" s="76" t="s">
        <v>176</v>
      </c>
    </row>
    <row r="229207" spans="2:2" x14ac:dyDescent="0.2">
      <c r="B229207" s="76" t="s">
        <v>174</v>
      </c>
    </row>
    <row r="229208" spans="2:2" x14ac:dyDescent="0.2">
      <c r="B229208" s="76" t="s">
        <v>187</v>
      </c>
    </row>
    <row r="229209" spans="2:2" x14ac:dyDescent="0.2">
      <c r="B229209" s="76" t="s">
        <v>188</v>
      </c>
    </row>
    <row r="229210" spans="2:2" x14ac:dyDescent="0.2">
      <c r="B229210" s="76" t="s">
        <v>50</v>
      </c>
    </row>
    <row r="245576" spans="2:2" x14ac:dyDescent="0.2">
      <c r="B245576" s="76" t="s">
        <v>173</v>
      </c>
    </row>
    <row r="245577" spans="2:2" x14ac:dyDescent="0.2">
      <c r="B245577" s="76" t="s">
        <v>174</v>
      </c>
    </row>
    <row r="245578" spans="2:2" x14ac:dyDescent="0.2">
      <c r="B245578" s="76" t="s">
        <v>175</v>
      </c>
    </row>
    <row r="245579" spans="2:2" x14ac:dyDescent="0.2">
      <c r="B245579" s="76" t="s">
        <v>176</v>
      </c>
    </row>
    <row r="245580" spans="2:2" x14ac:dyDescent="0.2">
      <c r="B245580" s="76" t="s">
        <v>177</v>
      </c>
    </row>
    <row r="245581" spans="2:2" x14ac:dyDescent="0.2">
      <c r="B245581" s="76" t="s">
        <v>178</v>
      </c>
    </row>
    <row r="245582" spans="2:2" x14ac:dyDescent="0.2">
      <c r="B245582" s="76" t="s">
        <v>179</v>
      </c>
    </row>
    <row r="245583" spans="2:2" x14ac:dyDescent="0.2">
      <c r="B245583" s="76" t="s">
        <v>180</v>
      </c>
    </row>
    <row r="245584" spans="2:2" x14ac:dyDescent="0.2">
      <c r="B245584" s="76" t="s">
        <v>181</v>
      </c>
    </row>
    <row r="245585" spans="2:2" x14ac:dyDescent="0.2">
      <c r="B245585" s="76" t="s">
        <v>182</v>
      </c>
    </row>
    <row r="245586" spans="2:2" x14ac:dyDescent="0.2">
      <c r="B245586" s="76" t="s">
        <v>183</v>
      </c>
    </row>
    <row r="245587" spans="2:2" x14ac:dyDescent="0.2">
      <c r="B245587" s="76" t="s">
        <v>184</v>
      </c>
    </row>
    <row r="245588" spans="2:2" x14ac:dyDescent="0.2">
      <c r="B245588" s="76" t="s">
        <v>185</v>
      </c>
    </row>
    <row r="245589" spans="2:2" x14ac:dyDescent="0.2">
      <c r="B245589" s="76" t="s">
        <v>186</v>
      </c>
    </row>
    <row r="245590" spans="2:2" x14ac:dyDescent="0.2">
      <c r="B245590" s="76" t="s">
        <v>176</v>
      </c>
    </row>
    <row r="245591" spans="2:2" x14ac:dyDescent="0.2">
      <c r="B245591" s="76" t="s">
        <v>174</v>
      </c>
    </row>
    <row r="245592" spans="2:2" x14ac:dyDescent="0.2">
      <c r="B245592" s="76" t="s">
        <v>187</v>
      </c>
    </row>
    <row r="245593" spans="2:2" x14ac:dyDescent="0.2">
      <c r="B245593" s="76" t="s">
        <v>188</v>
      </c>
    </row>
    <row r="245594" spans="2:2" x14ac:dyDescent="0.2">
      <c r="B245594" s="76" t="s">
        <v>50</v>
      </c>
    </row>
    <row r="261960" spans="2:2" x14ac:dyDescent="0.2">
      <c r="B261960" s="76" t="s">
        <v>173</v>
      </c>
    </row>
    <row r="261961" spans="2:2" x14ac:dyDescent="0.2">
      <c r="B261961" s="76" t="s">
        <v>174</v>
      </c>
    </row>
    <row r="261962" spans="2:2" x14ac:dyDescent="0.2">
      <c r="B261962" s="76" t="s">
        <v>175</v>
      </c>
    </row>
    <row r="261963" spans="2:2" x14ac:dyDescent="0.2">
      <c r="B261963" s="76" t="s">
        <v>176</v>
      </c>
    </row>
    <row r="261964" spans="2:2" x14ac:dyDescent="0.2">
      <c r="B261964" s="76" t="s">
        <v>177</v>
      </c>
    </row>
    <row r="261965" spans="2:2" x14ac:dyDescent="0.2">
      <c r="B261965" s="76" t="s">
        <v>178</v>
      </c>
    </row>
    <row r="261966" spans="2:2" x14ac:dyDescent="0.2">
      <c r="B261966" s="76" t="s">
        <v>179</v>
      </c>
    </row>
    <row r="261967" spans="2:2" x14ac:dyDescent="0.2">
      <c r="B261967" s="76" t="s">
        <v>180</v>
      </c>
    </row>
    <row r="261968" spans="2:2" x14ac:dyDescent="0.2">
      <c r="B261968" s="76" t="s">
        <v>181</v>
      </c>
    </row>
    <row r="261969" spans="2:2" x14ac:dyDescent="0.2">
      <c r="B261969" s="76" t="s">
        <v>182</v>
      </c>
    </row>
    <row r="261970" spans="2:2" x14ac:dyDescent="0.2">
      <c r="B261970" s="76" t="s">
        <v>183</v>
      </c>
    </row>
    <row r="261971" spans="2:2" x14ac:dyDescent="0.2">
      <c r="B261971" s="76" t="s">
        <v>184</v>
      </c>
    </row>
    <row r="261972" spans="2:2" x14ac:dyDescent="0.2">
      <c r="B261972" s="76" t="s">
        <v>185</v>
      </c>
    </row>
    <row r="261973" spans="2:2" x14ac:dyDescent="0.2">
      <c r="B261973" s="76" t="s">
        <v>186</v>
      </c>
    </row>
    <row r="261974" spans="2:2" x14ac:dyDescent="0.2">
      <c r="B261974" s="76" t="s">
        <v>176</v>
      </c>
    </row>
    <row r="261975" spans="2:2" x14ac:dyDescent="0.2">
      <c r="B261975" s="76" t="s">
        <v>174</v>
      </c>
    </row>
    <row r="261976" spans="2:2" x14ac:dyDescent="0.2">
      <c r="B261976" s="76" t="s">
        <v>187</v>
      </c>
    </row>
    <row r="261977" spans="2:2" x14ac:dyDescent="0.2">
      <c r="B261977" s="76" t="s">
        <v>188</v>
      </c>
    </row>
    <row r="261978" spans="2:2" x14ac:dyDescent="0.2">
      <c r="B261978" s="76" t="s">
        <v>50</v>
      </c>
    </row>
    <row r="278344" spans="2:2" x14ac:dyDescent="0.2">
      <c r="B278344" s="76" t="s">
        <v>173</v>
      </c>
    </row>
    <row r="278345" spans="2:2" x14ac:dyDescent="0.2">
      <c r="B278345" s="76" t="s">
        <v>174</v>
      </c>
    </row>
    <row r="278346" spans="2:2" x14ac:dyDescent="0.2">
      <c r="B278346" s="76" t="s">
        <v>175</v>
      </c>
    </row>
    <row r="278347" spans="2:2" x14ac:dyDescent="0.2">
      <c r="B278347" s="76" t="s">
        <v>176</v>
      </c>
    </row>
    <row r="278348" spans="2:2" x14ac:dyDescent="0.2">
      <c r="B278348" s="76" t="s">
        <v>177</v>
      </c>
    </row>
    <row r="278349" spans="2:2" x14ac:dyDescent="0.2">
      <c r="B278349" s="76" t="s">
        <v>178</v>
      </c>
    </row>
    <row r="278350" spans="2:2" x14ac:dyDescent="0.2">
      <c r="B278350" s="76" t="s">
        <v>179</v>
      </c>
    </row>
    <row r="278351" spans="2:2" x14ac:dyDescent="0.2">
      <c r="B278351" s="76" t="s">
        <v>180</v>
      </c>
    </row>
    <row r="278352" spans="2:2" x14ac:dyDescent="0.2">
      <c r="B278352" s="76" t="s">
        <v>181</v>
      </c>
    </row>
    <row r="278353" spans="2:2" x14ac:dyDescent="0.2">
      <c r="B278353" s="76" t="s">
        <v>182</v>
      </c>
    </row>
    <row r="278354" spans="2:2" x14ac:dyDescent="0.2">
      <c r="B278354" s="76" t="s">
        <v>183</v>
      </c>
    </row>
    <row r="278355" spans="2:2" x14ac:dyDescent="0.2">
      <c r="B278355" s="76" t="s">
        <v>184</v>
      </c>
    </row>
    <row r="278356" spans="2:2" x14ac:dyDescent="0.2">
      <c r="B278356" s="76" t="s">
        <v>185</v>
      </c>
    </row>
    <row r="278357" spans="2:2" x14ac:dyDescent="0.2">
      <c r="B278357" s="76" t="s">
        <v>186</v>
      </c>
    </row>
    <row r="278358" spans="2:2" x14ac:dyDescent="0.2">
      <c r="B278358" s="76" t="s">
        <v>176</v>
      </c>
    </row>
    <row r="278359" spans="2:2" x14ac:dyDescent="0.2">
      <c r="B278359" s="76" t="s">
        <v>174</v>
      </c>
    </row>
    <row r="278360" spans="2:2" x14ac:dyDescent="0.2">
      <c r="B278360" s="76" t="s">
        <v>187</v>
      </c>
    </row>
    <row r="278361" spans="2:2" x14ac:dyDescent="0.2">
      <c r="B278361" s="76" t="s">
        <v>188</v>
      </c>
    </row>
    <row r="278362" spans="2:2" x14ac:dyDescent="0.2">
      <c r="B278362" s="76" t="s">
        <v>50</v>
      </c>
    </row>
    <row r="294728" spans="2:2" x14ac:dyDescent="0.2">
      <c r="B294728" s="76" t="s">
        <v>173</v>
      </c>
    </row>
    <row r="294729" spans="2:2" x14ac:dyDescent="0.2">
      <c r="B294729" s="76" t="s">
        <v>174</v>
      </c>
    </row>
    <row r="294730" spans="2:2" x14ac:dyDescent="0.2">
      <c r="B294730" s="76" t="s">
        <v>175</v>
      </c>
    </row>
    <row r="294731" spans="2:2" x14ac:dyDescent="0.2">
      <c r="B294731" s="76" t="s">
        <v>176</v>
      </c>
    </row>
    <row r="294732" spans="2:2" x14ac:dyDescent="0.2">
      <c r="B294732" s="76" t="s">
        <v>177</v>
      </c>
    </row>
    <row r="294733" spans="2:2" x14ac:dyDescent="0.2">
      <c r="B294733" s="76" t="s">
        <v>178</v>
      </c>
    </row>
    <row r="294734" spans="2:2" x14ac:dyDescent="0.2">
      <c r="B294734" s="76" t="s">
        <v>179</v>
      </c>
    </row>
    <row r="294735" spans="2:2" x14ac:dyDescent="0.2">
      <c r="B294735" s="76" t="s">
        <v>180</v>
      </c>
    </row>
    <row r="294736" spans="2:2" x14ac:dyDescent="0.2">
      <c r="B294736" s="76" t="s">
        <v>181</v>
      </c>
    </row>
    <row r="294737" spans="2:2" x14ac:dyDescent="0.2">
      <c r="B294737" s="76" t="s">
        <v>182</v>
      </c>
    </row>
    <row r="294738" spans="2:2" x14ac:dyDescent="0.2">
      <c r="B294738" s="76" t="s">
        <v>183</v>
      </c>
    </row>
    <row r="294739" spans="2:2" x14ac:dyDescent="0.2">
      <c r="B294739" s="76" t="s">
        <v>184</v>
      </c>
    </row>
    <row r="294740" spans="2:2" x14ac:dyDescent="0.2">
      <c r="B294740" s="76" t="s">
        <v>185</v>
      </c>
    </row>
    <row r="294741" spans="2:2" x14ac:dyDescent="0.2">
      <c r="B294741" s="76" t="s">
        <v>186</v>
      </c>
    </row>
    <row r="294742" spans="2:2" x14ac:dyDescent="0.2">
      <c r="B294742" s="76" t="s">
        <v>176</v>
      </c>
    </row>
    <row r="294743" spans="2:2" x14ac:dyDescent="0.2">
      <c r="B294743" s="76" t="s">
        <v>174</v>
      </c>
    </row>
    <row r="294744" spans="2:2" x14ac:dyDescent="0.2">
      <c r="B294744" s="76" t="s">
        <v>187</v>
      </c>
    </row>
    <row r="294745" spans="2:2" x14ac:dyDescent="0.2">
      <c r="B294745" s="76" t="s">
        <v>188</v>
      </c>
    </row>
    <row r="294746" spans="2:2" x14ac:dyDescent="0.2">
      <c r="B294746" s="76" t="s">
        <v>50</v>
      </c>
    </row>
    <row r="311112" spans="2:2" x14ac:dyDescent="0.2">
      <c r="B311112" s="76" t="s">
        <v>173</v>
      </c>
    </row>
    <row r="311113" spans="2:2" x14ac:dyDescent="0.2">
      <c r="B311113" s="76" t="s">
        <v>174</v>
      </c>
    </row>
    <row r="311114" spans="2:2" x14ac:dyDescent="0.2">
      <c r="B311114" s="76" t="s">
        <v>175</v>
      </c>
    </row>
    <row r="311115" spans="2:2" x14ac:dyDescent="0.2">
      <c r="B311115" s="76" t="s">
        <v>176</v>
      </c>
    </row>
    <row r="311116" spans="2:2" x14ac:dyDescent="0.2">
      <c r="B311116" s="76" t="s">
        <v>177</v>
      </c>
    </row>
    <row r="311117" spans="2:2" x14ac:dyDescent="0.2">
      <c r="B311117" s="76" t="s">
        <v>178</v>
      </c>
    </row>
    <row r="311118" spans="2:2" x14ac:dyDescent="0.2">
      <c r="B311118" s="76" t="s">
        <v>179</v>
      </c>
    </row>
    <row r="311119" spans="2:2" x14ac:dyDescent="0.2">
      <c r="B311119" s="76" t="s">
        <v>180</v>
      </c>
    </row>
    <row r="311120" spans="2:2" x14ac:dyDescent="0.2">
      <c r="B311120" s="76" t="s">
        <v>181</v>
      </c>
    </row>
    <row r="311121" spans="2:2" x14ac:dyDescent="0.2">
      <c r="B311121" s="76" t="s">
        <v>182</v>
      </c>
    </row>
    <row r="311122" spans="2:2" x14ac:dyDescent="0.2">
      <c r="B311122" s="76" t="s">
        <v>183</v>
      </c>
    </row>
    <row r="311123" spans="2:2" x14ac:dyDescent="0.2">
      <c r="B311123" s="76" t="s">
        <v>184</v>
      </c>
    </row>
    <row r="311124" spans="2:2" x14ac:dyDescent="0.2">
      <c r="B311124" s="76" t="s">
        <v>185</v>
      </c>
    </row>
    <row r="311125" spans="2:2" x14ac:dyDescent="0.2">
      <c r="B311125" s="76" t="s">
        <v>186</v>
      </c>
    </row>
    <row r="311126" spans="2:2" x14ac:dyDescent="0.2">
      <c r="B311126" s="76" t="s">
        <v>176</v>
      </c>
    </row>
    <row r="311127" spans="2:2" x14ac:dyDescent="0.2">
      <c r="B311127" s="76" t="s">
        <v>174</v>
      </c>
    </row>
    <row r="311128" spans="2:2" x14ac:dyDescent="0.2">
      <c r="B311128" s="76" t="s">
        <v>187</v>
      </c>
    </row>
    <row r="311129" spans="2:2" x14ac:dyDescent="0.2">
      <c r="B311129" s="76" t="s">
        <v>188</v>
      </c>
    </row>
    <row r="311130" spans="2:2" x14ac:dyDescent="0.2">
      <c r="B311130" s="76" t="s">
        <v>50</v>
      </c>
    </row>
    <row r="327496" spans="2:2" x14ac:dyDescent="0.2">
      <c r="B327496" s="76" t="s">
        <v>173</v>
      </c>
    </row>
    <row r="327497" spans="2:2" x14ac:dyDescent="0.2">
      <c r="B327497" s="76" t="s">
        <v>174</v>
      </c>
    </row>
    <row r="327498" spans="2:2" x14ac:dyDescent="0.2">
      <c r="B327498" s="76" t="s">
        <v>175</v>
      </c>
    </row>
    <row r="327499" spans="2:2" x14ac:dyDescent="0.2">
      <c r="B327499" s="76" t="s">
        <v>176</v>
      </c>
    </row>
    <row r="327500" spans="2:2" x14ac:dyDescent="0.2">
      <c r="B327500" s="76" t="s">
        <v>177</v>
      </c>
    </row>
    <row r="327501" spans="2:2" x14ac:dyDescent="0.2">
      <c r="B327501" s="76" t="s">
        <v>178</v>
      </c>
    </row>
    <row r="327502" spans="2:2" x14ac:dyDescent="0.2">
      <c r="B327502" s="76" t="s">
        <v>179</v>
      </c>
    </row>
    <row r="327503" spans="2:2" x14ac:dyDescent="0.2">
      <c r="B327503" s="76" t="s">
        <v>180</v>
      </c>
    </row>
    <row r="327504" spans="2:2" x14ac:dyDescent="0.2">
      <c r="B327504" s="76" t="s">
        <v>181</v>
      </c>
    </row>
    <row r="327505" spans="2:2" x14ac:dyDescent="0.2">
      <c r="B327505" s="76" t="s">
        <v>182</v>
      </c>
    </row>
    <row r="327506" spans="2:2" x14ac:dyDescent="0.2">
      <c r="B327506" s="76" t="s">
        <v>183</v>
      </c>
    </row>
    <row r="327507" spans="2:2" x14ac:dyDescent="0.2">
      <c r="B327507" s="76" t="s">
        <v>184</v>
      </c>
    </row>
    <row r="327508" spans="2:2" x14ac:dyDescent="0.2">
      <c r="B327508" s="76" t="s">
        <v>185</v>
      </c>
    </row>
    <row r="327509" spans="2:2" x14ac:dyDescent="0.2">
      <c r="B327509" s="76" t="s">
        <v>186</v>
      </c>
    </row>
    <row r="327510" spans="2:2" x14ac:dyDescent="0.2">
      <c r="B327510" s="76" t="s">
        <v>176</v>
      </c>
    </row>
    <row r="327511" spans="2:2" x14ac:dyDescent="0.2">
      <c r="B327511" s="76" t="s">
        <v>174</v>
      </c>
    </row>
    <row r="327512" spans="2:2" x14ac:dyDescent="0.2">
      <c r="B327512" s="76" t="s">
        <v>187</v>
      </c>
    </row>
    <row r="327513" spans="2:2" x14ac:dyDescent="0.2">
      <c r="B327513" s="76" t="s">
        <v>188</v>
      </c>
    </row>
    <row r="327514" spans="2:2" x14ac:dyDescent="0.2">
      <c r="B327514" s="76" t="s">
        <v>50</v>
      </c>
    </row>
    <row r="343880" spans="2:2" x14ac:dyDescent="0.2">
      <c r="B343880" s="76" t="s">
        <v>173</v>
      </c>
    </row>
    <row r="343881" spans="2:2" x14ac:dyDescent="0.2">
      <c r="B343881" s="76" t="s">
        <v>174</v>
      </c>
    </row>
    <row r="343882" spans="2:2" x14ac:dyDescent="0.2">
      <c r="B343882" s="76" t="s">
        <v>175</v>
      </c>
    </row>
    <row r="343883" spans="2:2" x14ac:dyDescent="0.2">
      <c r="B343883" s="76" t="s">
        <v>176</v>
      </c>
    </row>
    <row r="343884" spans="2:2" x14ac:dyDescent="0.2">
      <c r="B343884" s="76" t="s">
        <v>177</v>
      </c>
    </row>
    <row r="343885" spans="2:2" x14ac:dyDescent="0.2">
      <c r="B343885" s="76" t="s">
        <v>178</v>
      </c>
    </row>
    <row r="343886" spans="2:2" x14ac:dyDescent="0.2">
      <c r="B343886" s="76" t="s">
        <v>179</v>
      </c>
    </row>
    <row r="343887" spans="2:2" x14ac:dyDescent="0.2">
      <c r="B343887" s="76" t="s">
        <v>180</v>
      </c>
    </row>
    <row r="343888" spans="2:2" x14ac:dyDescent="0.2">
      <c r="B343888" s="76" t="s">
        <v>181</v>
      </c>
    </row>
    <row r="343889" spans="2:2" x14ac:dyDescent="0.2">
      <c r="B343889" s="76" t="s">
        <v>182</v>
      </c>
    </row>
    <row r="343890" spans="2:2" x14ac:dyDescent="0.2">
      <c r="B343890" s="76" t="s">
        <v>183</v>
      </c>
    </row>
    <row r="343891" spans="2:2" x14ac:dyDescent="0.2">
      <c r="B343891" s="76" t="s">
        <v>184</v>
      </c>
    </row>
    <row r="343892" spans="2:2" x14ac:dyDescent="0.2">
      <c r="B343892" s="76" t="s">
        <v>185</v>
      </c>
    </row>
    <row r="343893" spans="2:2" x14ac:dyDescent="0.2">
      <c r="B343893" s="76" t="s">
        <v>186</v>
      </c>
    </row>
    <row r="343894" spans="2:2" x14ac:dyDescent="0.2">
      <c r="B343894" s="76" t="s">
        <v>176</v>
      </c>
    </row>
    <row r="343895" spans="2:2" x14ac:dyDescent="0.2">
      <c r="B343895" s="76" t="s">
        <v>174</v>
      </c>
    </row>
    <row r="343896" spans="2:2" x14ac:dyDescent="0.2">
      <c r="B343896" s="76" t="s">
        <v>187</v>
      </c>
    </row>
    <row r="343897" spans="2:2" x14ac:dyDescent="0.2">
      <c r="B343897" s="76" t="s">
        <v>188</v>
      </c>
    </row>
    <row r="343898" spans="2:2" x14ac:dyDescent="0.2">
      <c r="B343898" s="76" t="s">
        <v>50</v>
      </c>
    </row>
    <row r="360264" spans="2:2" x14ac:dyDescent="0.2">
      <c r="B360264" s="76" t="s">
        <v>173</v>
      </c>
    </row>
    <row r="360265" spans="2:2" x14ac:dyDescent="0.2">
      <c r="B360265" s="76" t="s">
        <v>174</v>
      </c>
    </row>
    <row r="360266" spans="2:2" x14ac:dyDescent="0.2">
      <c r="B360266" s="76" t="s">
        <v>175</v>
      </c>
    </row>
    <row r="360267" spans="2:2" x14ac:dyDescent="0.2">
      <c r="B360267" s="76" t="s">
        <v>176</v>
      </c>
    </row>
    <row r="360268" spans="2:2" x14ac:dyDescent="0.2">
      <c r="B360268" s="76" t="s">
        <v>177</v>
      </c>
    </row>
    <row r="360269" spans="2:2" x14ac:dyDescent="0.2">
      <c r="B360269" s="76" t="s">
        <v>178</v>
      </c>
    </row>
    <row r="360270" spans="2:2" x14ac:dyDescent="0.2">
      <c r="B360270" s="76" t="s">
        <v>179</v>
      </c>
    </row>
    <row r="360271" spans="2:2" x14ac:dyDescent="0.2">
      <c r="B360271" s="76" t="s">
        <v>180</v>
      </c>
    </row>
    <row r="360272" spans="2:2" x14ac:dyDescent="0.2">
      <c r="B360272" s="76" t="s">
        <v>181</v>
      </c>
    </row>
    <row r="360273" spans="2:2" x14ac:dyDescent="0.2">
      <c r="B360273" s="76" t="s">
        <v>182</v>
      </c>
    </row>
    <row r="360274" spans="2:2" x14ac:dyDescent="0.2">
      <c r="B360274" s="76" t="s">
        <v>183</v>
      </c>
    </row>
    <row r="360275" spans="2:2" x14ac:dyDescent="0.2">
      <c r="B360275" s="76" t="s">
        <v>184</v>
      </c>
    </row>
    <row r="360276" spans="2:2" x14ac:dyDescent="0.2">
      <c r="B360276" s="76" t="s">
        <v>185</v>
      </c>
    </row>
    <row r="360277" spans="2:2" x14ac:dyDescent="0.2">
      <c r="B360277" s="76" t="s">
        <v>186</v>
      </c>
    </row>
    <row r="360278" spans="2:2" x14ac:dyDescent="0.2">
      <c r="B360278" s="76" t="s">
        <v>176</v>
      </c>
    </row>
    <row r="360279" spans="2:2" x14ac:dyDescent="0.2">
      <c r="B360279" s="76" t="s">
        <v>174</v>
      </c>
    </row>
    <row r="360280" spans="2:2" x14ac:dyDescent="0.2">
      <c r="B360280" s="76" t="s">
        <v>187</v>
      </c>
    </row>
    <row r="360281" spans="2:2" x14ac:dyDescent="0.2">
      <c r="B360281" s="76" t="s">
        <v>188</v>
      </c>
    </row>
    <row r="360282" spans="2:2" x14ac:dyDescent="0.2">
      <c r="B360282" s="76" t="s">
        <v>50</v>
      </c>
    </row>
    <row r="376648" spans="2:2" x14ac:dyDescent="0.2">
      <c r="B376648" s="76" t="s">
        <v>173</v>
      </c>
    </row>
    <row r="376649" spans="2:2" x14ac:dyDescent="0.2">
      <c r="B376649" s="76" t="s">
        <v>174</v>
      </c>
    </row>
    <row r="376650" spans="2:2" x14ac:dyDescent="0.2">
      <c r="B376650" s="76" t="s">
        <v>175</v>
      </c>
    </row>
    <row r="376651" spans="2:2" x14ac:dyDescent="0.2">
      <c r="B376651" s="76" t="s">
        <v>176</v>
      </c>
    </row>
    <row r="376652" spans="2:2" x14ac:dyDescent="0.2">
      <c r="B376652" s="76" t="s">
        <v>177</v>
      </c>
    </row>
    <row r="376653" spans="2:2" x14ac:dyDescent="0.2">
      <c r="B376653" s="76" t="s">
        <v>178</v>
      </c>
    </row>
    <row r="376654" spans="2:2" x14ac:dyDescent="0.2">
      <c r="B376654" s="76" t="s">
        <v>179</v>
      </c>
    </row>
    <row r="376655" spans="2:2" x14ac:dyDescent="0.2">
      <c r="B376655" s="76" t="s">
        <v>180</v>
      </c>
    </row>
    <row r="376656" spans="2:2" x14ac:dyDescent="0.2">
      <c r="B376656" s="76" t="s">
        <v>181</v>
      </c>
    </row>
    <row r="376657" spans="2:2" x14ac:dyDescent="0.2">
      <c r="B376657" s="76" t="s">
        <v>182</v>
      </c>
    </row>
    <row r="376658" spans="2:2" x14ac:dyDescent="0.2">
      <c r="B376658" s="76" t="s">
        <v>183</v>
      </c>
    </row>
    <row r="376659" spans="2:2" x14ac:dyDescent="0.2">
      <c r="B376659" s="76" t="s">
        <v>184</v>
      </c>
    </row>
    <row r="376660" spans="2:2" x14ac:dyDescent="0.2">
      <c r="B376660" s="76" t="s">
        <v>185</v>
      </c>
    </row>
    <row r="376661" spans="2:2" x14ac:dyDescent="0.2">
      <c r="B376661" s="76" t="s">
        <v>186</v>
      </c>
    </row>
    <row r="376662" spans="2:2" x14ac:dyDescent="0.2">
      <c r="B376662" s="76" t="s">
        <v>176</v>
      </c>
    </row>
    <row r="376663" spans="2:2" x14ac:dyDescent="0.2">
      <c r="B376663" s="76" t="s">
        <v>174</v>
      </c>
    </row>
    <row r="376664" spans="2:2" x14ac:dyDescent="0.2">
      <c r="B376664" s="76" t="s">
        <v>187</v>
      </c>
    </row>
    <row r="376665" spans="2:2" x14ac:dyDescent="0.2">
      <c r="B376665" s="76" t="s">
        <v>188</v>
      </c>
    </row>
    <row r="376666" spans="2:2" x14ac:dyDescent="0.2">
      <c r="B376666" s="76" t="s">
        <v>50</v>
      </c>
    </row>
    <row r="393032" spans="2:2" x14ac:dyDescent="0.2">
      <c r="B393032" s="76" t="s">
        <v>173</v>
      </c>
    </row>
    <row r="393033" spans="2:2" x14ac:dyDescent="0.2">
      <c r="B393033" s="76" t="s">
        <v>174</v>
      </c>
    </row>
    <row r="393034" spans="2:2" x14ac:dyDescent="0.2">
      <c r="B393034" s="76" t="s">
        <v>175</v>
      </c>
    </row>
    <row r="393035" spans="2:2" x14ac:dyDescent="0.2">
      <c r="B393035" s="76" t="s">
        <v>176</v>
      </c>
    </row>
    <row r="393036" spans="2:2" x14ac:dyDescent="0.2">
      <c r="B393036" s="76" t="s">
        <v>177</v>
      </c>
    </row>
    <row r="393037" spans="2:2" x14ac:dyDescent="0.2">
      <c r="B393037" s="76" t="s">
        <v>178</v>
      </c>
    </row>
    <row r="393038" spans="2:2" x14ac:dyDescent="0.2">
      <c r="B393038" s="76" t="s">
        <v>179</v>
      </c>
    </row>
    <row r="393039" spans="2:2" x14ac:dyDescent="0.2">
      <c r="B393039" s="76" t="s">
        <v>180</v>
      </c>
    </row>
    <row r="393040" spans="2:2" x14ac:dyDescent="0.2">
      <c r="B393040" s="76" t="s">
        <v>181</v>
      </c>
    </row>
    <row r="393041" spans="2:2" x14ac:dyDescent="0.2">
      <c r="B393041" s="76" t="s">
        <v>182</v>
      </c>
    </row>
    <row r="393042" spans="2:2" x14ac:dyDescent="0.2">
      <c r="B393042" s="76" t="s">
        <v>183</v>
      </c>
    </row>
    <row r="393043" spans="2:2" x14ac:dyDescent="0.2">
      <c r="B393043" s="76" t="s">
        <v>184</v>
      </c>
    </row>
    <row r="393044" spans="2:2" x14ac:dyDescent="0.2">
      <c r="B393044" s="76" t="s">
        <v>185</v>
      </c>
    </row>
    <row r="393045" spans="2:2" x14ac:dyDescent="0.2">
      <c r="B393045" s="76" t="s">
        <v>186</v>
      </c>
    </row>
    <row r="393046" spans="2:2" x14ac:dyDescent="0.2">
      <c r="B393046" s="76" t="s">
        <v>176</v>
      </c>
    </row>
    <row r="393047" spans="2:2" x14ac:dyDescent="0.2">
      <c r="B393047" s="76" t="s">
        <v>174</v>
      </c>
    </row>
    <row r="393048" spans="2:2" x14ac:dyDescent="0.2">
      <c r="B393048" s="76" t="s">
        <v>187</v>
      </c>
    </row>
    <row r="393049" spans="2:2" x14ac:dyDescent="0.2">
      <c r="B393049" s="76" t="s">
        <v>188</v>
      </c>
    </row>
    <row r="393050" spans="2:2" x14ac:dyDescent="0.2">
      <c r="B393050" s="76" t="s">
        <v>50</v>
      </c>
    </row>
    <row r="409416" spans="2:2" x14ac:dyDescent="0.2">
      <c r="B409416" s="76" t="s">
        <v>173</v>
      </c>
    </row>
    <row r="409417" spans="2:2" x14ac:dyDescent="0.2">
      <c r="B409417" s="76" t="s">
        <v>174</v>
      </c>
    </row>
    <row r="409418" spans="2:2" x14ac:dyDescent="0.2">
      <c r="B409418" s="76" t="s">
        <v>175</v>
      </c>
    </row>
    <row r="409419" spans="2:2" x14ac:dyDescent="0.2">
      <c r="B409419" s="76" t="s">
        <v>176</v>
      </c>
    </row>
    <row r="409420" spans="2:2" x14ac:dyDescent="0.2">
      <c r="B409420" s="76" t="s">
        <v>177</v>
      </c>
    </row>
    <row r="409421" spans="2:2" x14ac:dyDescent="0.2">
      <c r="B409421" s="76" t="s">
        <v>178</v>
      </c>
    </row>
    <row r="409422" spans="2:2" x14ac:dyDescent="0.2">
      <c r="B409422" s="76" t="s">
        <v>179</v>
      </c>
    </row>
    <row r="409423" spans="2:2" x14ac:dyDescent="0.2">
      <c r="B409423" s="76" t="s">
        <v>180</v>
      </c>
    </row>
    <row r="409424" spans="2:2" x14ac:dyDescent="0.2">
      <c r="B409424" s="76" t="s">
        <v>181</v>
      </c>
    </row>
    <row r="409425" spans="2:2" x14ac:dyDescent="0.2">
      <c r="B409425" s="76" t="s">
        <v>182</v>
      </c>
    </row>
    <row r="409426" spans="2:2" x14ac:dyDescent="0.2">
      <c r="B409426" s="76" t="s">
        <v>183</v>
      </c>
    </row>
    <row r="409427" spans="2:2" x14ac:dyDescent="0.2">
      <c r="B409427" s="76" t="s">
        <v>184</v>
      </c>
    </row>
    <row r="409428" spans="2:2" x14ac:dyDescent="0.2">
      <c r="B409428" s="76" t="s">
        <v>185</v>
      </c>
    </row>
    <row r="409429" spans="2:2" x14ac:dyDescent="0.2">
      <c r="B409429" s="76" t="s">
        <v>186</v>
      </c>
    </row>
    <row r="409430" spans="2:2" x14ac:dyDescent="0.2">
      <c r="B409430" s="76" t="s">
        <v>176</v>
      </c>
    </row>
    <row r="409431" spans="2:2" x14ac:dyDescent="0.2">
      <c r="B409431" s="76" t="s">
        <v>174</v>
      </c>
    </row>
    <row r="409432" spans="2:2" x14ac:dyDescent="0.2">
      <c r="B409432" s="76" t="s">
        <v>187</v>
      </c>
    </row>
    <row r="409433" spans="2:2" x14ac:dyDescent="0.2">
      <c r="B409433" s="76" t="s">
        <v>188</v>
      </c>
    </row>
    <row r="409434" spans="2:2" x14ac:dyDescent="0.2">
      <c r="B409434" s="76" t="s">
        <v>50</v>
      </c>
    </row>
    <row r="425800" spans="2:2" x14ac:dyDescent="0.2">
      <c r="B425800" s="76" t="s">
        <v>173</v>
      </c>
    </row>
    <row r="425801" spans="2:2" x14ac:dyDescent="0.2">
      <c r="B425801" s="76" t="s">
        <v>174</v>
      </c>
    </row>
    <row r="425802" spans="2:2" x14ac:dyDescent="0.2">
      <c r="B425802" s="76" t="s">
        <v>175</v>
      </c>
    </row>
    <row r="425803" spans="2:2" x14ac:dyDescent="0.2">
      <c r="B425803" s="76" t="s">
        <v>176</v>
      </c>
    </row>
    <row r="425804" spans="2:2" x14ac:dyDescent="0.2">
      <c r="B425804" s="76" t="s">
        <v>177</v>
      </c>
    </row>
    <row r="425805" spans="2:2" x14ac:dyDescent="0.2">
      <c r="B425805" s="76" t="s">
        <v>178</v>
      </c>
    </row>
    <row r="425806" spans="2:2" x14ac:dyDescent="0.2">
      <c r="B425806" s="76" t="s">
        <v>179</v>
      </c>
    </row>
    <row r="425807" spans="2:2" x14ac:dyDescent="0.2">
      <c r="B425807" s="76" t="s">
        <v>180</v>
      </c>
    </row>
    <row r="425808" spans="2:2" x14ac:dyDescent="0.2">
      <c r="B425808" s="76" t="s">
        <v>181</v>
      </c>
    </row>
    <row r="425809" spans="2:2" x14ac:dyDescent="0.2">
      <c r="B425809" s="76" t="s">
        <v>182</v>
      </c>
    </row>
    <row r="425810" spans="2:2" x14ac:dyDescent="0.2">
      <c r="B425810" s="76" t="s">
        <v>183</v>
      </c>
    </row>
    <row r="425811" spans="2:2" x14ac:dyDescent="0.2">
      <c r="B425811" s="76" t="s">
        <v>184</v>
      </c>
    </row>
    <row r="425812" spans="2:2" x14ac:dyDescent="0.2">
      <c r="B425812" s="76" t="s">
        <v>185</v>
      </c>
    </row>
    <row r="425813" spans="2:2" x14ac:dyDescent="0.2">
      <c r="B425813" s="76" t="s">
        <v>186</v>
      </c>
    </row>
    <row r="425814" spans="2:2" x14ac:dyDescent="0.2">
      <c r="B425814" s="76" t="s">
        <v>176</v>
      </c>
    </row>
    <row r="425815" spans="2:2" x14ac:dyDescent="0.2">
      <c r="B425815" s="76" t="s">
        <v>174</v>
      </c>
    </row>
    <row r="425816" spans="2:2" x14ac:dyDescent="0.2">
      <c r="B425816" s="76" t="s">
        <v>187</v>
      </c>
    </row>
    <row r="425817" spans="2:2" x14ac:dyDescent="0.2">
      <c r="B425817" s="76" t="s">
        <v>188</v>
      </c>
    </row>
    <row r="425818" spans="2:2" x14ac:dyDescent="0.2">
      <c r="B425818" s="76" t="s">
        <v>50</v>
      </c>
    </row>
    <row r="442184" spans="2:2" x14ac:dyDescent="0.2">
      <c r="B442184" s="76" t="s">
        <v>173</v>
      </c>
    </row>
    <row r="442185" spans="2:2" x14ac:dyDescent="0.2">
      <c r="B442185" s="76" t="s">
        <v>174</v>
      </c>
    </row>
    <row r="442186" spans="2:2" x14ac:dyDescent="0.2">
      <c r="B442186" s="76" t="s">
        <v>175</v>
      </c>
    </row>
    <row r="442187" spans="2:2" x14ac:dyDescent="0.2">
      <c r="B442187" s="76" t="s">
        <v>176</v>
      </c>
    </row>
    <row r="442188" spans="2:2" x14ac:dyDescent="0.2">
      <c r="B442188" s="76" t="s">
        <v>177</v>
      </c>
    </row>
    <row r="442189" spans="2:2" x14ac:dyDescent="0.2">
      <c r="B442189" s="76" t="s">
        <v>178</v>
      </c>
    </row>
    <row r="442190" spans="2:2" x14ac:dyDescent="0.2">
      <c r="B442190" s="76" t="s">
        <v>179</v>
      </c>
    </row>
    <row r="442191" spans="2:2" x14ac:dyDescent="0.2">
      <c r="B442191" s="76" t="s">
        <v>180</v>
      </c>
    </row>
    <row r="442192" spans="2:2" x14ac:dyDescent="0.2">
      <c r="B442192" s="76" t="s">
        <v>181</v>
      </c>
    </row>
    <row r="442193" spans="2:2" x14ac:dyDescent="0.2">
      <c r="B442193" s="76" t="s">
        <v>182</v>
      </c>
    </row>
    <row r="442194" spans="2:2" x14ac:dyDescent="0.2">
      <c r="B442194" s="76" t="s">
        <v>183</v>
      </c>
    </row>
    <row r="442195" spans="2:2" x14ac:dyDescent="0.2">
      <c r="B442195" s="76" t="s">
        <v>184</v>
      </c>
    </row>
    <row r="442196" spans="2:2" x14ac:dyDescent="0.2">
      <c r="B442196" s="76" t="s">
        <v>185</v>
      </c>
    </row>
    <row r="442197" spans="2:2" x14ac:dyDescent="0.2">
      <c r="B442197" s="76" t="s">
        <v>186</v>
      </c>
    </row>
    <row r="442198" spans="2:2" x14ac:dyDescent="0.2">
      <c r="B442198" s="76" t="s">
        <v>176</v>
      </c>
    </row>
    <row r="442199" spans="2:2" x14ac:dyDescent="0.2">
      <c r="B442199" s="76" t="s">
        <v>174</v>
      </c>
    </row>
    <row r="442200" spans="2:2" x14ac:dyDescent="0.2">
      <c r="B442200" s="76" t="s">
        <v>187</v>
      </c>
    </row>
    <row r="442201" spans="2:2" x14ac:dyDescent="0.2">
      <c r="B442201" s="76" t="s">
        <v>188</v>
      </c>
    </row>
    <row r="442202" spans="2:2" x14ac:dyDescent="0.2">
      <c r="B442202" s="76" t="s">
        <v>50</v>
      </c>
    </row>
    <row r="458568" spans="2:2" x14ac:dyDescent="0.2">
      <c r="B458568" s="76" t="s">
        <v>173</v>
      </c>
    </row>
    <row r="458569" spans="2:2" x14ac:dyDescent="0.2">
      <c r="B458569" s="76" t="s">
        <v>174</v>
      </c>
    </row>
    <row r="458570" spans="2:2" x14ac:dyDescent="0.2">
      <c r="B458570" s="76" t="s">
        <v>175</v>
      </c>
    </row>
    <row r="458571" spans="2:2" x14ac:dyDescent="0.2">
      <c r="B458571" s="76" t="s">
        <v>176</v>
      </c>
    </row>
    <row r="458572" spans="2:2" x14ac:dyDescent="0.2">
      <c r="B458572" s="76" t="s">
        <v>177</v>
      </c>
    </row>
    <row r="458573" spans="2:2" x14ac:dyDescent="0.2">
      <c r="B458573" s="76" t="s">
        <v>178</v>
      </c>
    </row>
    <row r="458574" spans="2:2" x14ac:dyDescent="0.2">
      <c r="B458574" s="76" t="s">
        <v>179</v>
      </c>
    </row>
    <row r="458575" spans="2:2" x14ac:dyDescent="0.2">
      <c r="B458575" s="76" t="s">
        <v>180</v>
      </c>
    </row>
    <row r="458576" spans="2:2" x14ac:dyDescent="0.2">
      <c r="B458576" s="76" t="s">
        <v>181</v>
      </c>
    </row>
    <row r="458577" spans="2:2" x14ac:dyDescent="0.2">
      <c r="B458577" s="76" t="s">
        <v>182</v>
      </c>
    </row>
    <row r="458578" spans="2:2" x14ac:dyDescent="0.2">
      <c r="B458578" s="76" t="s">
        <v>183</v>
      </c>
    </row>
    <row r="458579" spans="2:2" x14ac:dyDescent="0.2">
      <c r="B458579" s="76" t="s">
        <v>184</v>
      </c>
    </row>
    <row r="458580" spans="2:2" x14ac:dyDescent="0.2">
      <c r="B458580" s="76" t="s">
        <v>185</v>
      </c>
    </row>
    <row r="458581" spans="2:2" x14ac:dyDescent="0.2">
      <c r="B458581" s="76" t="s">
        <v>186</v>
      </c>
    </row>
    <row r="458582" spans="2:2" x14ac:dyDescent="0.2">
      <c r="B458582" s="76" t="s">
        <v>176</v>
      </c>
    </row>
    <row r="458583" spans="2:2" x14ac:dyDescent="0.2">
      <c r="B458583" s="76" t="s">
        <v>174</v>
      </c>
    </row>
    <row r="458584" spans="2:2" x14ac:dyDescent="0.2">
      <c r="B458584" s="76" t="s">
        <v>187</v>
      </c>
    </row>
    <row r="458585" spans="2:2" x14ac:dyDescent="0.2">
      <c r="B458585" s="76" t="s">
        <v>188</v>
      </c>
    </row>
    <row r="458586" spans="2:2" x14ac:dyDescent="0.2">
      <c r="B458586" s="76" t="s">
        <v>50</v>
      </c>
    </row>
    <row r="474952" spans="2:2" x14ac:dyDescent="0.2">
      <c r="B474952" s="76" t="s">
        <v>173</v>
      </c>
    </row>
    <row r="474953" spans="2:2" x14ac:dyDescent="0.2">
      <c r="B474953" s="76" t="s">
        <v>174</v>
      </c>
    </row>
    <row r="474954" spans="2:2" x14ac:dyDescent="0.2">
      <c r="B474954" s="76" t="s">
        <v>175</v>
      </c>
    </row>
    <row r="474955" spans="2:2" x14ac:dyDescent="0.2">
      <c r="B474955" s="76" t="s">
        <v>176</v>
      </c>
    </row>
    <row r="474956" spans="2:2" x14ac:dyDescent="0.2">
      <c r="B474956" s="76" t="s">
        <v>177</v>
      </c>
    </row>
    <row r="474957" spans="2:2" x14ac:dyDescent="0.2">
      <c r="B474957" s="76" t="s">
        <v>178</v>
      </c>
    </row>
    <row r="474958" spans="2:2" x14ac:dyDescent="0.2">
      <c r="B474958" s="76" t="s">
        <v>179</v>
      </c>
    </row>
    <row r="474959" spans="2:2" x14ac:dyDescent="0.2">
      <c r="B474959" s="76" t="s">
        <v>180</v>
      </c>
    </row>
    <row r="474960" spans="2:2" x14ac:dyDescent="0.2">
      <c r="B474960" s="76" t="s">
        <v>181</v>
      </c>
    </row>
    <row r="474961" spans="2:2" x14ac:dyDescent="0.2">
      <c r="B474961" s="76" t="s">
        <v>182</v>
      </c>
    </row>
    <row r="474962" spans="2:2" x14ac:dyDescent="0.2">
      <c r="B474962" s="76" t="s">
        <v>183</v>
      </c>
    </row>
    <row r="474963" spans="2:2" x14ac:dyDescent="0.2">
      <c r="B474963" s="76" t="s">
        <v>184</v>
      </c>
    </row>
    <row r="474964" spans="2:2" x14ac:dyDescent="0.2">
      <c r="B474964" s="76" t="s">
        <v>185</v>
      </c>
    </row>
    <row r="474965" spans="2:2" x14ac:dyDescent="0.2">
      <c r="B474965" s="76" t="s">
        <v>186</v>
      </c>
    </row>
    <row r="474966" spans="2:2" x14ac:dyDescent="0.2">
      <c r="B474966" s="76" t="s">
        <v>176</v>
      </c>
    </row>
    <row r="474967" spans="2:2" x14ac:dyDescent="0.2">
      <c r="B474967" s="76" t="s">
        <v>174</v>
      </c>
    </row>
    <row r="474968" spans="2:2" x14ac:dyDescent="0.2">
      <c r="B474968" s="76" t="s">
        <v>187</v>
      </c>
    </row>
    <row r="474969" spans="2:2" x14ac:dyDescent="0.2">
      <c r="B474969" s="76" t="s">
        <v>188</v>
      </c>
    </row>
    <row r="474970" spans="2:2" x14ac:dyDescent="0.2">
      <c r="B474970" s="76" t="s">
        <v>50</v>
      </c>
    </row>
    <row r="491336" spans="2:2" x14ac:dyDescent="0.2">
      <c r="B491336" s="76" t="s">
        <v>173</v>
      </c>
    </row>
    <row r="491337" spans="2:2" x14ac:dyDescent="0.2">
      <c r="B491337" s="76" t="s">
        <v>174</v>
      </c>
    </row>
    <row r="491338" spans="2:2" x14ac:dyDescent="0.2">
      <c r="B491338" s="76" t="s">
        <v>175</v>
      </c>
    </row>
    <row r="491339" spans="2:2" x14ac:dyDescent="0.2">
      <c r="B491339" s="76" t="s">
        <v>176</v>
      </c>
    </row>
    <row r="491340" spans="2:2" x14ac:dyDescent="0.2">
      <c r="B491340" s="76" t="s">
        <v>177</v>
      </c>
    </row>
    <row r="491341" spans="2:2" x14ac:dyDescent="0.2">
      <c r="B491341" s="76" t="s">
        <v>178</v>
      </c>
    </row>
    <row r="491342" spans="2:2" x14ac:dyDescent="0.2">
      <c r="B491342" s="76" t="s">
        <v>179</v>
      </c>
    </row>
    <row r="491343" spans="2:2" x14ac:dyDescent="0.2">
      <c r="B491343" s="76" t="s">
        <v>180</v>
      </c>
    </row>
    <row r="491344" spans="2:2" x14ac:dyDescent="0.2">
      <c r="B491344" s="76" t="s">
        <v>181</v>
      </c>
    </row>
    <row r="491345" spans="2:2" x14ac:dyDescent="0.2">
      <c r="B491345" s="76" t="s">
        <v>182</v>
      </c>
    </row>
    <row r="491346" spans="2:2" x14ac:dyDescent="0.2">
      <c r="B491346" s="76" t="s">
        <v>183</v>
      </c>
    </row>
    <row r="491347" spans="2:2" x14ac:dyDescent="0.2">
      <c r="B491347" s="76" t="s">
        <v>184</v>
      </c>
    </row>
    <row r="491348" spans="2:2" x14ac:dyDescent="0.2">
      <c r="B491348" s="76" t="s">
        <v>185</v>
      </c>
    </row>
    <row r="491349" spans="2:2" x14ac:dyDescent="0.2">
      <c r="B491349" s="76" t="s">
        <v>186</v>
      </c>
    </row>
    <row r="491350" spans="2:2" x14ac:dyDescent="0.2">
      <c r="B491350" s="76" t="s">
        <v>176</v>
      </c>
    </row>
    <row r="491351" spans="2:2" x14ac:dyDescent="0.2">
      <c r="B491351" s="76" t="s">
        <v>174</v>
      </c>
    </row>
    <row r="491352" spans="2:2" x14ac:dyDescent="0.2">
      <c r="B491352" s="76" t="s">
        <v>187</v>
      </c>
    </row>
    <row r="491353" spans="2:2" x14ac:dyDescent="0.2">
      <c r="B491353" s="76" t="s">
        <v>188</v>
      </c>
    </row>
    <row r="491354" spans="2:2" x14ac:dyDescent="0.2">
      <c r="B491354" s="76" t="s">
        <v>50</v>
      </c>
    </row>
    <row r="507720" spans="2:2" x14ac:dyDescent="0.2">
      <c r="B507720" s="76" t="s">
        <v>173</v>
      </c>
    </row>
    <row r="507721" spans="2:2" x14ac:dyDescent="0.2">
      <c r="B507721" s="76" t="s">
        <v>174</v>
      </c>
    </row>
    <row r="507722" spans="2:2" x14ac:dyDescent="0.2">
      <c r="B507722" s="76" t="s">
        <v>175</v>
      </c>
    </row>
    <row r="507723" spans="2:2" x14ac:dyDescent="0.2">
      <c r="B507723" s="76" t="s">
        <v>176</v>
      </c>
    </row>
    <row r="507724" spans="2:2" x14ac:dyDescent="0.2">
      <c r="B507724" s="76" t="s">
        <v>177</v>
      </c>
    </row>
    <row r="507725" spans="2:2" x14ac:dyDescent="0.2">
      <c r="B507725" s="76" t="s">
        <v>178</v>
      </c>
    </row>
    <row r="507726" spans="2:2" x14ac:dyDescent="0.2">
      <c r="B507726" s="76" t="s">
        <v>179</v>
      </c>
    </row>
    <row r="507727" spans="2:2" x14ac:dyDescent="0.2">
      <c r="B507727" s="76" t="s">
        <v>180</v>
      </c>
    </row>
    <row r="507728" spans="2:2" x14ac:dyDescent="0.2">
      <c r="B507728" s="76" t="s">
        <v>181</v>
      </c>
    </row>
    <row r="507729" spans="2:2" x14ac:dyDescent="0.2">
      <c r="B507729" s="76" t="s">
        <v>182</v>
      </c>
    </row>
    <row r="507730" spans="2:2" x14ac:dyDescent="0.2">
      <c r="B507730" s="76" t="s">
        <v>183</v>
      </c>
    </row>
    <row r="507731" spans="2:2" x14ac:dyDescent="0.2">
      <c r="B507731" s="76" t="s">
        <v>184</v>
      </c>
    </row>
    <row r="507732" spans="2:2" x14ac:dyDescent="0.2">
      <c r="B507732" s="76" t="s">
        <v>185</v>
      </c>
    </row>
    <row r="507733" spans="2:2" x14ac:dyDescent="0.2">
      <c r="B507733" s="76" t="s">
        <v>186</v>
      </c>
    </row>
    <row r="507734" spans="2:2" x14ac:dyDescent="0.2">
      <c r="B507734" s="76" t="s">
        <v>176</v>
      </c>
    </row>
    <row r="507735" spans="2:2" x14ac:dyDescent="0.2">
      <c r="B507735" s="76" t="s">
        <v>174</v>
      </c>
    </row>
    <row r="507736" spans="2:2" x14ac:dyDescent="0.2">
      <c r="B507736" s="76" t="s">
        <v>187</v>
      </c>
    </row>
    <row r="507737" spans="2:2" x14ac:dyDescent="0.2">
      <c r="B507737" s="76" t="s">
        <v>188</v>
      </c>
    </row>
    <row r="507738" spans="2:2" x14ac:dyDescent="0.2">
      <c r="B507738" s="76" t="s">
        <v>50</v>
      </c>
    </row>
    <row r="524104" spans="2:2" x14ac:dyDescent="0.2">
      <c r="B524104" s="76" t="s">
        <v>173</v>
      </c>
    </row>
    <row r="524105" spans="2:2" x14ac:dyDescent="0.2">
      <c r="B524105" s="76" t="s">
        <v>174</v>
      </c>
    </row>
    <row r="524106" spans="2:2" x14ac:dyDescent="0.2">
      <c r="B524106" s="76" t="s">
        <v>175</v>
      </c>
    </row>
    <row r="524107" spans="2:2" x14ac:dyDescent="0.2">
      <c r="B524107" s="76" t="s">
        <v>176</v>
      </c>
    </row>
    <row r="524108" spans="2:2" x14ac:dyDescent="0.2">
      <c r="B524108" s="76" t="s">
        <v>177</v>
      </c>
    </row>
    <row r="524109" spans="2:2" x14ac:dyDescent="0.2">
      <c r="B524109" s="76" t="s">
        <v>178</v>
      </c>
    </row>
    <row r="524110" spans="2:2" x14ac:dyDescent="0.2">
      <c r="B524110" s="76" t="s">
        <v>179</v>
      </c>
    </row>
    <row r="524111" spans="2:2" x14ac:dyDescent="0.2">
      <c r="B524111" s="76" t="s">
        <v>180</v>
      </c>
    </row>
    <row r="524112" spans="2:2" x14ac:dyDescent="0.2">
      <c r="B524112" s="76" t="s">
        <v>181</v>
      </c>
    </row>
    <row r="524113" spans="2:2" x14ac:dyDescent="0.2">
      <c r="B524113" s="76" t="s">
        <v>182</v>
      </c>
    </row>
    <row r="524114" spans="2:2" x14ac:dyDescent="0.2">
      <c r="B524114" s="76" t="s">
        <v>183</v>
      </c>
    </row>
    <row r="524115" spans="2:2" x14ac:dyDescent="0.2">
      <c r="B524115" s="76" t="s">
        <v>184</v>
      </c>
    </row>
    <row r="524116" spans="2:2" x14ac:dyDescent="0.2">
      <c r="B524116" s="76" t="s">
        <v>185</v>
      </c>
    </row>
    <row r="524117" spans="2:2" x14ac:dyDescent="0.2">
      <c r="B524117" s="76" t="s">
        <v>186</v>
      </c>
    </row>
    <row r="524118" spans="2:2" x14ac:dyDescent="0.2">
      <c r="B524118" s="76" t="s">
        <v>176</v>
      </c>
    </row>
    <row r="524119" spans="2:2" x14ac:dyDescent="0.2">
      <c r="B524119" s="76" t="s">
        <v>174</v>
      </c>
    </row>
    <row r="524120" spans="2:2" x14ac:dyDescent="0.2">
      <c r="B524120" s="76" t="s">
        <v>187</v>
      </c>
    </row>
    <row r="524121" spans="2:2" x14ac:dyDescent="0.2">
      <c r="B524121" s="76" t="s">
        <v>188</v>
      </c>
    </row>
    <row r="524122" spans="2:2" x14ac:dyDescent="0.2">
      <c r="B524122" s="76" t="s">
        <v>50</v>
      </c>
    </row>
    <row r="540488" spans="2:2" x14ac:dyDescent="0.2">
      <c r="B540488" s="76" t="s">
        <v>173</v>
      </c>
    </row>
    <row r="540489" spans="2:2" x14ac:dyDescent="0.2">
      <c r="B540489" s="76" t="s">
        <v>174</v>
      </c>
    </row>
    <row r="540490" spans="2:2" x14ac:dyDescent="0.2">
      <c r="B540490" s="76" t="s">
        <v>175</v>
      </c>
    </row>
    <row r="540491" spans="2:2" x14ac:dyDescent="0.2">
      <c r="B540491" s="76" t="s">
        <v>176</v>
      </c>
    </row>
    <row r="540492" spans="2:2" x14ac:dyDescent="0.2">
      <c r="B540492" s="76" t="s">
        <v>177</v>
      </c>
    </row>
    <row r="540493" spans="2:2" x14ac:dyDescent="0.2">
      <c r="B540493" s="76" t="s">
        <v>178</v>
      </c>
    </row>
    <row r="540494" spans="2:2" x14ac:dyDescent="0.2">
      <c r="B540494" s="76" t="s">
        <v>179</v>
      </c>
    </row>
    <row r="540495" spans="2:2" x14ac:dyDescent="0.2">
      <c r="B540495" s="76" t="s">
        <v>180</v>
      </c>
    </row>
    <row r="540496" spans="2:2" x14ac:dyDescent="0.2">
      <c r="B540496" s="76" t="s">
        <v>181</v>
      </c>
    </row>
    <row r="540497" spans="2:2" x14ac:dyDescent="0.2">
      <c r="B540497" s="76" t="s">
        <v>182</v>
      </c>
    </row>
    <row r="540498" spans="2:2" x14ac:dyDescent="0.2">
      <c r="B540498" s="76" t="s">
        <v>183</v>
      </c>
    </row>
    <row r="540499" spans="2:2" x14ac:dyDescent="0.2">
      <c r="B540499" s="76" t="s">
        <v>184</v>
      </c>
    </row>
    <row r="540500" spans="2:2" x14ac:dyDescent="0.2">
      <c r="B540500" s="76" t="s">
        <v>185</v>
      </c>
    </row>
    <row r="540501" spans="2:2" x14ac:dyDescent="0.2">
      <c r="B540501" s="76" t="s">
        <v>186</v>
      </c>
    </row>
    <row r="540502" spans="2:2" x14ac:dyDescent="0.2">
      <c r="B540502" s="76" t="s">
        <v>176</v>
      </c>
    </row>
    <row r="540503" spans="2:2" x14ac:dyDescent="0.2">
      <c r="B540503" s="76" t="s">
        <v>174</v>
      </c>
    </row>
    <row r="540504" spans="2:2" x14ac:dyDescent="0.2">
      <c r="B540504" s="76" t="s">
        <v>187</v>
      </c>
    </row>
    <row r="540505" spans="2:2" x14ac:dyDescent="0.2">
      <c r="B540505" s="76" t="s">
        <v>188</v>
      </c>
    </row>
    <row r="540506" spans="2:2" x14ac:dyDescent="0.2">
      <c r="B540506" s="76" t="s">
        <v>50</v>
      </c>
    </row>
    <row r="556872" spans="2:2" x14ac:dyDescent="0.2">
      <c r="B556872" s="76" t="s">
        <v>173</v>
      </c>
    </row>
    <row r="556873" spans="2:2" x14ac:dyDescent="0.2">
      <c r="B556873" s="76" t="s">
        <v>174</v>
      </c>
    </row>
    <row r="556874" spans="2:2" x14ac:dyDescent="0.2">
      <c r="B556874" s="76" t="s">
        <v>175</v>
      </c>
    </row>
    <row r="556875" spans="2:2" x14ac:dyDescent="0.2">
      <c r="B556875" s="76" t="s">
        <v>176</v>
      </c>
    </row>
    <row r="556876" spans="2:2" x14ac:dyDescent="0.2">
      <c r="B556876" s="76" t="s">
        <v>177</v>
      </c>
    </row>
    <row r="556877" spans="2:2" x14ac:dyDescent="0.2">
      <c r="B556877" s="76" t="s">
        <v>178</v>
      </c>
    </row>
    <row r="556878" spans="2:2" x14ac:dyDescent="0.2">
      <c r="B556878" s="76" t="s">
        <v>179</v>
      </c>
    </row>
    <row r="556879" spans="2:2" x14ac:dyDescent="0.2">
      <c r="B556879" s="76" t="s">
        <v>180</v>
      </c>
    </row>
    <row r="556880" spans="2:2" x14ac:dyDescent="0.2">
      <c r="B556880" s="76" t="s">
        <v>181</v>
      </c>
    </row>
    <row r="556881" spans="2:2" x14ac:dyDescent="0.2">
      <c r="B556881" s="76" t="s">
        <v>182</v>
      </c>
    </row>
    <row r="556882" spans="2:2" x14ac:dyDescent="0.2">
      <c r="B556882" s="76" t="s">
        <v>183</v>
      </c>
    </row>
    <row r="556883" spans="2:2" x14ac:dyDescent="0.2">
      <c r="B556883" s="76" t="s">
        <v>184</v>
      </c>
    </row>
    <row r="556884" spans="2:2" x14ac:dyDescent="0.2">
      <c r="B556884" s="76" t="s">
        <v>185</v>
      </c>
    </row>
    <row r="556885" spans="2:2" x14ac:dyDescent="0.2">
      <c r="B556885" s="76" t="s">
        <v>186</v>
      </c>
    </row>
    <row r="556886" spans="2:2" x14ac:dyDescent="0.2">
      <c r="B556886" s="76" t="s">
        <v>176</v>
      </c>
    </row>
    <row r="556887" spans="2:2" x14ac:dyDescent="0.2">
      <c r="B556887" s="76" t="s">
        <v>174</v>
      </c>
    </row>
    <row r="556888" spans="2:2" x14ac:dyDescent="0.2">
      <c r="B556888" s="76" t="s">
        <v>187</v>
      </c>
    </row>
    <row r="556889" spans="2:2" x14ac:dyDescent="0.2">
      <c r="B556889" s="76" t="s">
        <v>188</v>
      </c>
    </row>
    <row r="556890" spans="2:2" x14ac:dyDescent="0.2">
      <c r="B556890" s="76" t="s">
        <v>50</v>
      </c>
    </row>
    <row r="573256" spans="2:2" x14ac:dyDescent="0.2">
      <c r="B573256" s="76" t="s">
        <v>173</v>
      </c>
    </row>
    <row r="573257" spans="2:2" x14ac:dyDescent="0.2">
      <c r="B573257" s="76" t="s">
        <v>174</v>
      </c>
    </row>
    <row r="573258" spans="2:2" x14ac:dyDescent="0.2">
      <c r="B573258" s="76" t="s">
        <v>175</v>
      </c>
    </row>
    <row r="573259" spans="2:2" x14ac:dyDescent="0.2">
      <c r="B573259" s="76" t="s">
        <v>176</v>
      </c>
    </row>
    <row r="573260" spans="2:2" x14ac:dyDescent="0.2">
      <c r="B573260" s="76" t="s">
        <v>177</v>
      </c>
    </row>
    <row r="573261" spans="2:2" x14ac:dyDescent="0.2">
      <c r="B573261" s="76" t="s">
        <v>178</v>
      </c>
    </row>
    <row r="573262" spans="2:2" x14ac:dyDescent="0.2">
      <c r="B573262" s="76" t="s">
        <v>179</v>
      </c>
    </row>
    <row r="573263" spans="2:2" x14ac:dyDescent="0.2">
      <c r="B573263" s="76" t="s">
        <v>180</v>
      </c>
    </row>
    <row r="573264" spans="2:2" x14ac:dyDescent="0.2">
      <c r="B573264" s="76" t="s">
        <v>181</v>
      </c>
    </row>
    <row r="573265" spans="2:2" x14ac:dyDescent="0.2">
      <c r="B573265" s="76" t="s">
        <v>182</v>
      </c>
    </row>
    <row r="573266" spans="2:2" x14ac:dyDescent="0.2">
      <c r="B573266" s="76" t="s">
        <v>183</v>
      </c>
    </row>
    <row r="573267" spans="2:2" x14ac:dyDescent="0.2">
      <c r="B573267" s="76" t="s">
        <v>184</v>
      </c>
    </row>
    <row r="573268" spans="2:2" x14ac:dyDescent="0.2">
      <c r="B573268" s="76" t="s">
        <v>185</v>
      </c>
    </row>
    <row r="573269" spans="2:2" x14ac:dyDescent="0.2">
      <c r="B573269" s="76" t="s">
        <v>186</v>
      </c>
    </row>
    <row r="573270" spans="2:2" x14ac:dyDescent="0.2">
      <c r="B573270" s="76" t="s">
        <v>176</v>
      </c>
    </row>
    <row r="573271" spans="2:2" x14ac:dyDescent="0.2">
      <c r="B573271" s="76" t="s">
        <v>174</v>
      </c>
    </row>
    <row r="573272" spans="2:2" x14ac:dyDescent="0.2">
      <c r="B573272" s="76" t="s">
        <v>187</v>
      </c>
    </row>
    <row r="573273" spans="2:2" x14ac:dyDescent="0.2">
      <c r="B573273" s="76" t="s">
        <v>188</v>
      </c>
    </row>
    <row r="573274" spans="2:2" x14ac:dyDescent="0.2">
      <c r="B573274" s="76" t="s">
        <v>50</v>
      </c>
    </row>
    <row r="589640" spans="2:2" x14ac:dyDescent="0.2">
      <c r="B589640" s="76" t="s">
        <v>173</v>
      </c>
    </row>
    <row r="589641" spans="2:2" x14ac:dyDescent="0.2">
      <c r="B589641" s="76" t="s">
        <v>174</v>
      </c>
    </row>
    <row r="589642" spans="2:2" x14ac:dyDescent="0.2">
      <c r="B589642" s="76" t="s">
        <v>175</v>
      </c>
    </row>
    <row r="589643" spans="2:2" x14ac:dyDescent="0.2">
      <c r="B589643" s="76" t="s">
        <v>176</v>
      </c>
    </row>
    <row r="589644" spans="2:2" x14ac:dyDescent="0.2">
      <c r="B589644" s="76" t="s">
        <v>177</v>
      </c>
    </row>
    <row r="589645" spans="2:2" x14ac:dyDescent="0.2">
      <c r="B589645" s="76" t="s">
        <v>178</v>
      </c>
    </row>
    <row r="589646" spans="2:2" x14ac:dyDescent="0.2">
      <c r="B589646" s="76" t="s">
        <v>179</v>
      </c>
    </row>
    <row r="589647" spans="2:2" x14ac:dyDescent="0.2">
      <c r="B589647" s="76" t="s">
        <v>180</v>
      </c>
    </row>
    <row r="589648" spans="2:2" x14ac:dyDescent="0.2">
      <c r="B589648" s="76" t="s">
        <v>181</v>
      </c>
    </row>
    <row r="589649" spans="2:2" x14ac:dyDescent="0.2">
      <c r="B589649" s="76" t="s">
        <v>182</v>
      </c>
    </row>
    <row r="589650" spans="2:2" x14ac:dyDescent="0.2">
      <c r="B589650" s="76" t="s">
        <v>183</v>
      </c>
    </row>
    <row r="589651" spans="2:2" x14ac:dyDescent="0.2">
      <c r="B589651" s="76" t="s">
        <v>184</v>
      </c>
    </row>
    <row r="589652" spans="2:2" x14ac:dyDescent="0.2">
      <c r="B589652" s="76" t="s">
        <v>185</v>
      </c>
    </row>
    <row r="589653" spans="2:2" x14ac:dyDescent="0.2">
      <c r="B589653" s="76" t="s">
        <v>186</v>
      </c>
    </row>
    <row r="589654" spans="2:2" x14ac:dyDescent="0.2">
      <c r="B589654" s="76" t="s">
        <v>176</v>
      </c>
    </row>
    <row r="589655" spans="2:2" x14ac:dyDescent="0.2">
      <c r="B589655" s="76" t="s">
        <v>174</v>
      </c>
    </row>
    <row r="589656" spans="2:2" x14ac:dyDescent="0.2">
      <c r="B589656" s="76" t="s">
        <v>187</v>
      </c>
    </row>
    <row r="589657" spans="2:2" x14ac:dyDescent="0.2">
      <c r="B589657" s="76" t="s">
        <v>188</v>
      </c>
    </row>
    <row r="589658" spans="2:2" x14ac:dyDescent="0.2">
      <c r="B589658" s="76" t="s">
        <v>50</v>
      </c>
    </row>
    <row r="606024" spans="2:2" x14ac:dyDescent="0.2">
      <c r="B606024" s="76" t="s">
        <v>173</v>
      </c>
    </row>
    <row r="606025" spans="2:2" x14ac:dyDescent="0.2">
      <c r="B606025" s="76" t="s">
        <v>174</v>
      </c>
    </row>
    <row r="606026" spans="2:2" x14ac:dyDescent="0.2">
      <c r="B606026" s="76" t="s">
        <v>175</v>
      </c>
    </row>
    <row r="606027" spans="2:2" x14ac:dyDescent="0.2">
      <c r="B606027" s="76" t="s">
        <v>176</v>
      </c>
    </row>
    <row r="606028" spans="2:2" x14ac:dyDescent="0.2">
      <c r="B606028" s="76" t="s">
        <v>177</v>
      </c>
    </row>
    <row r="606029" spans="2:2" x14ac:dyDescent="0.2">
      <c r="B606029" s="76" t="s">
        <v>178</v>
      </c>
    </row>
    <row r="606030" spans="2:2" x14ac:dyDescent="0.2">
      <c r="B606030" s="76" t="s">
        <v>179</v>
      </c>
    </row>
    <row r="606031" spans="2:2" x14ac:dyDescent="0.2">
      <c r="B606031" s="76" t="s">
        <v>180</v>
      </c>
    </row>
    <row r="606032" spans="2:2" x14ac:dyDescent="0.2">
      <c r="B606032" s="76" t="s">
        <v>181</v>
      </c>
    </row>
    <row r="606033" spans="2:2" x14ac:dyDescent="0.2">
      <c r="B606033" s="76" t="s">
        <v>182</v>
      </c>
    </row>
    <row r="606034" spans="2:2" x14ac:dyDescent="0.2">
      <c r="B606034" s="76" t="s">
        <v>183</v>
      </c>
    </row>
    <row r="606035" spans="2:2" x14ac:dyDescent="0.2">
      <c r="B606035" s="76" t="s">
        <v>184</v>
      </c>
    </row>
    <row r="606036" spans="2:2" x14ac:dyDescent="0.2">
      <c r="B606036" s="76" t="s">
        <v>185</v>
      </c>
    </row>
    <row r="606037" spans="2:2" x14ac:dyDescent="0.2">
      <c r="B606037" s="76" t="s">
        <v>186</v>
      </c>
    </row>
    <row r="606038" spans="2:2" x14ac:dyDescent="0.2">
      <c r="B606038" s="76" t="s">
        <v>176</v>
      </c>
    </row>
    <row r="606039" spans="2:2" x14ac:dyDescent="0.2">
      <c r="B606039" s="76" t="s">
        <v>174</v>
      </c>
    </row>
    <row r="606040" spans="2:2" x14ac:dyDescent="0.2">
      <c r="B606040" s="76" t="s">
        <v>187</v>
      </c>
    </row>
    <row r="606041" spans="2:2" x14ac:dyDescent="0.2">
      <c r="B606041" s="76" t="s">
        <v>188</v>
      </c>
    </row>
    <row r="606042" spans="2:2" x14ac:dyDescent="0.2">
      <c r="B606042" s="76" t="s">
        <v>50</v>
      </c>
    </row>
    <row r="622408" spans="2:2" x14ac:dyDescent="0.2">
      <c r="B622408" s="76" t="s">
        <v>173</v>
      </c>
    </row>
    <row r="622409" spans="2:2" x14ac:dyDescent="0.2">
      <c r="B622409" s="76" t="s">
        <v>174</v>
      </c>
    </row>
    <row r="622410" spans="2:2" x14ac:dyDescent="0.2">
      <c r="B622410" s="76" t="s">
        <v>175</v>
      </c>
    </row>
    <row r="622411" spans="2:2" x14ac:dyDescent="0.2">
      <c r="B622411" s="76" t="s">
        <v>176</v>
      </c>
    </row>
    <row r="622412" spans="2:2" x14ac:dyDescent="0.2">
      <c r="B622412" s="76" t="s">
        <v>177</v>
      </c>
    </row>
    <row r="622413" spans="2:2" x14ac:dyDescent="0.2">
      <c r="B622413" s="76" t="s">
        <v>178</v>
      </c>
    </row>
    <row r="622414" spans="2:2" x14ac:dyDescent="0.2">
      <c r="B622414" s="76" t="s">
        <v>179</v>
      </c>
    </row>
    <row r="622415" spans="2:2" x14ac:dyDescent="0.2">
      <c r="B622415" s="76" t="s">
        <v>180</v>
      </c>
    </row>
    <row r="622416" spans="2:2" x14ac:dyDescent="0.2">
      <c r="B622416" s="76" t="s">
        <v>181</v>
      </c>
    </row>
    <row r="622417" spans="2:2" x14ac:dyDescent="0.2">
      <c r="B622417" s="76" t="s">
        <v>182</v>
      </c>
    </row>
    <row r="622418" spans="2:2" x14ac:dyDescent="0.2">
      <c r="B622418" s="76" t="s">
        <v>183</v>
      </c>
    </row>
    <row r="622419" spans="2:2" x14ac:dyDescent="0.2">
      <c r="B622419" s="76" t="s">
        <v>184</v>
      </c>
    </row>
    <row r="622420" spans="2:2" x14ac:dyDescent="0.2">
      <c r="B622420" s="76" t="s">
        <v>185</v>
      </c>
    </row>
    <row r="622421" spans="2:2" x14ac:dyDescent="0.2">
      <c r="B622421" s="76" t="s">
        <v>186</v>
      </c>
    </row>
    <row r="622422" spans="2:2" x14ac:dyDescent="0.2">
      <c r="B622422" s="76" t="s">
        <v>176</v>
      </c>
    </row>
    <row r="622423" spans="2:2" x14ac:dyDescent="0.2">
      <c r="B622423" s="76" t="s">
        <v>174</v>
      </c>
    </row>
    <row r="622424" spans="2:2" x14ac:dyDescent="0.2">
      <c r="B622424" s="76" t="s">
        <v>187</v>
      </c>
    </row>
    <row r="622425" spans="2:2" x14ac:dyDescent="0.2">
      <c r="B622425" s="76" t="s">
        <v>188</v>
      </c>
    </row>
    <row r="622426" spans="2:2" x14ac:dyDescent="0.2">
      <c r="B622426" s="76" t="s">
        <v>50</v>
      </c>
    </row>
    <row r="638792" spans="2:2" x14ac:dyDescent="0.2">
      <c r="B638792" s="76" t="s">
        <v>173</v>
      </c>
    </row>
    <row r="638793" spans="2:2" x14ac:dyDescent="0.2">
      <c r="B638793" s="76" t="s">
        <v>174</v>
      </c>
    </row>
    <row r="638794" spans="2:2" x14ac:dyDescent="0.2">
      <c r="B638794" s="76" t="s">
        <v>175</v>
      </c>
    </row>
    <row r="638795" spans="2:2" x14ac:dyDescent="0.2">
      <c r="B638795" s="76" t="s">
        <v>176</v>
      </c>
    </row>
    <row r="638796" spans="2:2" x14ac:dyDescent="0.2">
      <c r="B638796" s="76" t="s">
        <v>177</v>
      </c>
    </row>
    <row r="638797" spans="2:2" x14ac:dyDescent="0.2">
      <c r="B638797" s="76" t="s">
        <v>178</v>
      </c>
    </row>
    <row r="638798" spans="2:2" x14ac:dyDescent="0.2">
      <c r="B638798" s="76" t="s">
        <v>179</v>
      </c>
    </row>
    <row r="638799" spans="2:2" x14ac:dyDescent="0.2">
      <c r="B638799" s="76" t="s">
        <v>180</v>
      </c>
    </row>
    <row r="638800" spans="2:2" x14ac:dyDescent="0.2">
      <c r="B638800" s="76" t="s">
        <v>181</v>
      </c>
    </row>
    <row r="638801" spans="2:2" x14ac:dyDescent="0.2">
      <c r="B638801" s="76" t="s">
        <v>182</v>
      </c>
    </row>
    <row r="638802" spans="2:2" x14ac:dyDescent="0.2">
      <c r="B638802" s="76" t="s">
        <v>183</v>
      </c>
    </row>
    <row r="638803" spans="2:2" x14ac:dyDescent="0.2">
      <c r="B638803" s="76" t="s">
        <v>184</v>
      </c>
    </row>
    <row r="638804" spans="2:2" x14ac:dyDescent="0.2">
      <c r="B638804" s="76" t="s">
        <v>185</v>
      </c>
    </row>
    <row r="638805" spans="2:2" x14ac:dyDescent="0.2">
      <c r="B638805" s="76" t="s">
        <v>186</v>
      </c>
    </row>
    <row r="638806" spans="2:2" x14ac:dyDescent="0.2">
      <c r="B638806" s="76" t="s">
        <v>176</v>
      </c>
    </row>
    <row r="638807" spans="2:2" x14ac:dyDescent="0.2">
      <c r="B638807" s="76" t="s">
        <v>174</v>
      </c>
    </row>
    <row r="638808" spans="2:2" x14ac:dyDescent="0.2">
      <c r="B638808" s="76" t="s">
        <v>187</v>
      </c>
    </row>
    <row r="638809" spans="2:2" x14ac:dyDescent="0.2">
      <c r="B638809" s="76" t="s">
        <v>188</v>
      </c>
    </row>
    <row r="638810" spans="2:2" x14ac:dyDescent="0.2">
      <c r="B638810" s="76" t="s">
        <v>50</v>
      </c>
    </row>
    <row r="655176" spans="2:2" x14ac:dyDescent="0.2">
      <c r="B655176" s="76" t="s">
        <v>173</v>
      </c>
    </row>
    <row r="655177" spans="2:2" x14ac:dyDescent="0.2">
      <c r="B655177" s="76" t="s">
        <v>174</v>
      </c>
    </row>
    <row r="655178" spans="2:2" x14ac:dyDescent="0.2">
      <c r="B655178" s="76" t="s">
        <v>175</v>
      </c>
    </row>
    <row r="655179" spans="2:2" x14ac:dyDescent="0.2">
      <c r="B655179" s="76" t="s">
        <v>176</v>
      </c>
    </row>
    <row r="655180" spans="2:2" x14ac:dyDescent="0.2">
      <c r="B655180" s="76" t="s">
        <v>177</v>
      </c>
    </row>
    <row r="655181" spans="2:2" x14ac:dyDescent="0.2">
      <c r="B655181" s="76" t="s">
        <v>178</v>
      </c>
    </row>
    <row r="655182" spans="2:2" x14ac:dyDescent="0.2">
      <c r="B655182" s="76" t="s">
        <v>179</v>
      </c>
    </row>
    <row r="655183" spans="2:2" x14ac:dyDescent="0.2">
      <c r="B655183" s="76" t="s">
        <v>180</v>
      </c>
    </row>
    <row r="655184" spans="2:2" x14ac:dyDescent="0.2">
      <c r="B655184" s="76" t="s">
        <v>181</v>
      </c>
    </row>
    <row r="655185" spans="2:2" x14ac:dyDescent="0.2">
      <c r="B655185" s="76" t="s">
        <v>182</v>
      </c>
    </row>
    <row r="655186" spans="2:2" x14ac:dyDescent="0.2">
      <c r="B655186" s="76" t="s">
        <v>183</v>
      </c>
    </row>
    <row r="655187" spans="2:2" x14ac:dyDescent="0.2">
      <c r="B655187" s="76" t="s">
        <v>184</v>
      </c>
    </row>
    <row r="655188" spans="2:2" x14ac:dyDescent="0.2">
      <c r="B655188" s="76" t="s">
        <v>185</v>
      </c>
    </row>
    <row r="655189" spans="2:2" x14ac:dyDescent="0.2">
      <c r="B655189" s="76" t="s">
        <v>186</v>
      </c>
    </row>
    <row r="655190" spans="2:2" x14ac:dyDescent="0.2">
      <c r="B655190" s="76" t="s">
        <v>176</v>
      </c>
    </row>
    <row r="655191" spans="2:2" x14ac:dyDescent="0.2">
      <c r="B655191" s="76" t="s">
        <v>174</v>
      </c>
    </row>
    <row r="655192" spans="2:2" x14ac:dyDescent="0.2">
      <c r="B655192" s="76" t="s">
        <v>187</v>
      </c>
    </row>
    <row r="655193" spans="2:2" x14ac:dyDescent="0.2">
      <c r="B655193" s="76" t="s">
        <v>188</v>
      </c>
    </row>
    <row r="655194" spans="2:2" x14ac:dyDescent="0.2">
      <c r="B655194" s="76" t="s">
        <v>50</v>
      </c>
    </row>
    <row r="671560" spans="2:2" x14ac:dyDescent="0.2">
      <c r="B671560" s="76" t="s">
        <v>173</v>
      </c>
    </row>
    <row r="671561" spans="2:2" x14ac:dyDescent="0.2">
      <c r="B671561" s="76" t="s">
        <v>174</v>
      </c>
    </row>
    <row r="671562" spans="2:2" x14ac:dyDescent="0.2">
      <c r="B671562" s="76" t="s">
        <v>175</v>
      </c>
    </row>
    <row r="671563" spans="2:2" x14ac:dyDescent="0.2">
      <c r="B671563" s="76" t="s">
        <v>176</v>
      </c>
    </row>
    <row r="671564" spans="2:2" x14ac:dyDescent="0.2">
      <c r="B671564" s="76" t="s">
        <v>177</v>
      </c>
    </row>
    <row r="671565" spans="2:2" x14ac:dyDescent="0.2">
      <c r="B671565" s="76" t="s">
        <v>178</v>
      </c>
    </row>
    <row r="671566" spans="2:2" x14ac:dyDescent="0.2">
      <c r="B671566" s="76" t="s">
        <v>179</v>
      </c>
    </row>
    <row r="671567" spans="2:2" x14ac:dyDescent="0.2">
      <c r="B671567" s="76" t="s">
        <v>180</v>
      </c>
    </row>
    <row r="671568" spans="2:2" x14ac:dyDescent="0.2">
      <c r="B671568" s="76" t="s">
        <v>181</v>
      </c>
    </row>
    <row r="671569" spans="2:2" x14ac:dyDescent="0.2">
      <c r="B671569" s="76" t="s">
        <v>182</v>
      </c>
    </row>
    <row r="671570" spans="2:2" x14ac:dyDescent="0.2">
      <c r="B671570" s="76" t="s">
        <v>183</v>
      </c>
    </row>
    <row r="671571" spans="2:2" x14ac:dyDescent="0.2">
      <c r="B671571" s="76" t="s">
        <v>184</v>
      </c>
    </row>
    <row r="671572" spans="2:2" x14ac:dyDescent="0.2">
      <c r="B671572" s="76" t="s">
        <v>185</v>
      </c>
    </row>
    <row r="671573" spans="2:2" x14ac:dyDescent="0.2">
      <c r="B671573" s="76" t="s">
        <v>186</v>
      </c>
    </row>
    <row r="671574" spans="2:2" x14ac:dyDescent="0.2">
      <c r="B671574" s="76" t="s">
        <v>176</v>
      </c>
    </row>
    <row r="671575" spans="2:2" x14ac:dyDescent="0.2">
      <c r="B671575" s="76" t="s">
        <v>174</v>
      </c>
    </row>
    <row r="671576" spans="2:2" x14ac:dyDescent="0.2">
      <c r="B671576" s="76" t="s">
        <v>187</v>
      </c>
    </row>
    <row r="671577" spans="2:2" x14ac:dyDescent="0.2">
      <c r="B671577" s="76" t="s">
        <v>188</v>
      </c>
    </row>
    <row r="671578" spans="2:2" x14ac:dyDescent="0.2">
      <c r="B671578" s="76" t="s">
        <v>50</v>
      </c>
    </row>
    <row r="687944" spans="2:2" x14ac:dyDescent="0.2">
      <c r="B687944" s="76" t="s">
        <v>173</v>
      </c>
    </row>
    <row r="687945" spans="2:2" x14ac:dyDescent="0.2">
      <c r="B687945" s="76" t="s">
        <v>174</v>
      </c>
    </row>
    <row r="687946" spans="2:2" x14ac:dyDescent="0.2">
      <c r="B687946" s="76" t="s">
        <v>175</v>
      </c>
    </row>
    <row r="687947" spans="2:2" x14ac:dyDescent="0.2">
      <c r="B687947" s="76" t="s">
        <v>176</v>
      </c>
    </row>
    <row r="687948" spans="2:2" x14ac:dyDescent="0.2">
      <c r="B687948" s="76" t="s">
        <v>177</v>
      </c>
    </row>
    <row r="687949" spans="2:2" x14ac:dyDescent="0.2">
      <c r="B687949" s="76" t="s">
        <v>178</v>
      </c>
    </row>
    <row r="687950" spans="2:2" x14ac:dyDescent="0.2">
      <c r="B687950" s="76" t="s">
        <v>179</v>
      </c>
    </row>
    <row r="687951" spans="2:2" x14ac:dyDescent="0.2">
      <c r="B687951" s="76" t="s">
        <v>180</v>
      </c>
    </row>
    <row r="687952" spans="2:2" x14ac:dyDescent="0.2">
      <c r="B687952" s="76" t="s">
        <v>181</v>
      </c>
    </row>
    <row r="687953" spans="2:2" x14ac:dyDescent="0.2">
      <c r="B687953" s="76" t="s">
        <v>182</v>
      </c>
    </row>
    <row r="687954" spans="2:2" x14ac:dyDescent="0.2">
      <c r="B687954" s="76" t="s">
        <v>183</v>
      </c>
    </row>
    <row r="687955" spans="2:2" x14ac:dyDescent="0.2">
      <c r="B687955" s="76" t="s">
        <v>184</v>
      </c>
    </row>
    <row r="687956" spans="2:2" x14ac:dyDescent="0.2">
      <c r="B687956" s="76" t="s">
        <v>185</v>
      </c>
    </row>
    <row r="687957" spans="2:2" x14ac:dyDescent="0.2">
      <c r="B687957" s="76" t="s">
        <v>186</v>
      </c>
    </row>
    <row r="687958" spans="2:2" x14ac:dyDescent="0.2">
      <c r="B687958" s="76" t="s">
        <v>176</v>
      </c>
    </row>
    <row r="687959" spans="2:2" x14ac:dyDescent="0.2">
      <c r="B687959" s="76" t="s">
        <v>174</v>
      </c>
    </row>
    <row r="687960" spans="2:2" x14ac:dyDescent="0.2">
      <c r="B687960" s="76" t="s">
        <v>187</v>
      </c>
    </row>
    <row r="687961" spans="2:2" x14ac:dyDescent="0.2">
      <c r="B687961" s="76" t="s">
        <v>188</v>
      </c>
    </row>
    <row r="687962" spans="2:2" x14ac:dyDescent="0.2">
      <c r="B687962" s="76" t="s">
        <v>50</v>
      </c>
    </row>
    <row r="704328" spans="2:2" x14ac:dyDescent="0.2">
      <c r="B704328" s="76" t="s">
        <v>173</v>
      </c>
    </row>
    <row r="704329" spans="2:2" x14ac:dyDescent="0.2">
      <c r="B704329" s="76" t="s">
        <v>174</v>
      </c>
    </row>
    <row r="704330" spans="2:2" x14ac:dyDescent="0.2">
      <c r="B704330" s="76" t="s">
        <v>175</v>
      </c>
    </row>
    <row r="704331" spans="2:2" x14ac:dyDescent="0.2">
      <c r="B704331" s="76" t="s">
        <v>176</v>
      </c>
    </row>
    <row r="704332" spans="2:2" x14ac:dyDescent="0.2">
      <c r="B704332" s="76" t="s">
        <v>177</v>
      </c>
    </row>
    <row r="704333" spans="2:2" x14ac:dyDescent="0.2">
      <c r="B704333" s="76" t="s">
        <v>178</v>
      </c>
    </row>
    <row r="704334" spans="2:2" x14ac:dyDescent="0.2">
      <c r="B704334" s="76" t="s">
        <v>179</v>
      </c>
    </row>
    <row r="704335" spans="2:2" x14ac:dyDescent="0.2">
      <c r="B704335" s="76" t="s">
        <v>180</v>
      </c>
    </row>
    <row r="704336" spans="2:2" x14ac:dyDescent="0.2">
      <c r="B704336" s="76" t="s">
        <v>181</v>
      </c>
    </row>
    <row r="704337" spans="2:2" x14ac:dyDescent="0.2">
      <c r="B704337" s="76" t="s">
        <v>182</v>
      </c>
    </row>
    <row r="704338" spans="2:2" x14ac:dyDescent="0.2">
      <c r="B704338" s="76" t="s">
        <v>183</v>
      </c>
    </row>
    <row r="704339" spans="2:2" x14ac:dyDescent="0.2">
      <c r="B704339" s="76" t="s">
        <v>184</v>
      </c>
    </row>
    <row r="704340" spans="2:2" x14ac:dyDescent="0.2">
      <c r="B704340" s="76" t="s">
        <v>185</v>
      </c>
    </row>
    <row r="704341" spans="2:2" x14ac:dyDescent="0.2">
      <c r="B704341" s="76" t="s">
        <v>186</v>
      </c>
    </row>
    <row r="704342" spans="2:2" x14ac:dyDescent="0.2">
      <c r="B704342" s="76" t="s">
        <v>176</v>
      </c>
    </row>
    <row r="704343" spans="2:2" x14ac:dyDescent="0.2">
      <c r="B704343" s="76" t="s">
        <v>174</v>
      </c>
    </row>
    <row r="704344" spans="2:2" x14ac:dyDescent="0.2">
      <c r="B704344" s="76" t="s">
        <v>187</v>
      </c>
    </row>
    <row r="704345" spans="2:2" x14ac:dyDescent="0.2">
      <c r="B704345" s="76" t="s">
        <v>188</v>
      </c>
    </row>
    <row r="704346" spans="2:2" x14ac:dyDescent="0.2">
      <c r="B704346" s="76" t="s">
        <v>50</v>
      </c>
    </row>
    <row r="720712" spans="2:2" x14ac:dyDescent="0.2">
      <c r="B720712" s="76" t="s">
        <v>173</v>
      </c>
    </row>
    <row r="720713" spans="2:2" x14ac:dyDescent="0.2">
      <c r="B720713" s="76" t="s">
        <v>174</v>
      </c>
    </row>
    <row r="720714" spans="2:2" x14ac:dyDescent="0.2">
      <c r="B720714" s="76" t="s">
        <v>175</v>
      </c>
    </row>
    <row r="720715" spans="2:2" x14ac:dyDescent="0.2">
      <c r="B720715" s="76" t="s">
        <v>176</v>
      </c>
    </row>
    <row r="720716" spans="2:2" x14ac:dyDescent="0.2">
      <c r="B720716" s="76" t="s">
        <v>177</v>
      </c>
    </row>
    <row r="720717" spans="2:2" x14ac:dyDescent="0.2">
      <c r="B720717" s="76" t="s">
        <v>178</v>
      </c>
    </row>
    <row r="720718" spans="2:2" x14ac:dyDescent="0.2">
      <c r="B720718" s="76" t="s">
        <v>179</v>
      </c>
    </row>
    <row r="720719" spans="2:2" x14ac:dyDescent="0.2">
      <c r="B720719" s="76" t="s">
        <v>180</v>
      </c>
    </row>
    <row r="720720" spans="2:2" x14ac:dyDescent="0.2">
      <c r="B720720" s="76" t="s">
        <v>181</v>
      </c>
    </row>
    <row r="720721" spans="2:2" x14ac:dyDescent="0.2">
      <c r="B720721" s="76" t="s">
        <v>182</v>
      </c>
    </row>
    <row r="720722" spans="2:2" x14ac:dyDescent="0.2">
      <c r="B720722" s="76" t="s">
        <v>183</v>
      </c>
    </row>
    <row r="720723" spans="2:2" x14ac:dyDescent="0.2">
      <c r="B720723" s="76" t="s">
        <v>184</v>
      </c>
    </row>
    <row r="720724" spans="2:2" x14ac:dyDescent="0.2">
      <c r="B720724" s="76" t="s">
        <v>185</v>
      </c>
    </row>
    <row r="720725" spans="2:2" x14ac:dyDescent="0.2">
      <c r="B720725" s="76" t="s">
        <v>186</v>
      </c>
    </row>
    <row r="720726" spans="2:2" x14ac:dyDescent="0.2">
      <c r="B720726" s="76" t="s">
        <v>176</v>
      </c>
    </row>
    <row r="720727" spans="2:2" x14ac:dyDescent="0.2">
      <c r="B720727" s="76" t="s">
        <v>174</v>
      </c>
    </row>
    <row r="720728" spans="2:2" x14ac:dyDescent="0.2">
      <c r="B720728" s="76" t="s">
        <v>187</v>
      </c>
    </row>
    <row r="720729" spans="2:2" x14ac:dyDescent="0.2">
      <c r="B720729" s="76" t="s">
        <v>188</v>
      </c>
    </row>
    <row r="720730" spans="2:2" x14ac:dyDescent="0.2">
      <c r="B720730" s="76" t="s">
        <v>50</v>
      </c>
    </row>
    <row r="737096" spans="2:2" x14ac:dyDescent="0.2">
      <c r="B737096" s="76" t="s">
        <v>173</v>
      </c>
    </row>
    <row r="737097" spans="2:2" x14ac:dyDescent="0.2">
      <c r="B737097" s="76" t="s">
        <v>174</v>
      </c>
    </row>
    <row r="737098" spans="2:2" x14ac:dyDescent="0.2">
      <c r="B737098" s="76" t="s">
        <v>175</v>
      </c>
    </row>
    <row r="737099" spans="2:2" x14ac:dyDescent="0.2">
      <c r="B737099" s="76" t="s">
        <v>176</v>
      </c>
    </row>
    <row r="737100" spans="2:2" x14ac:dyDescent="0.2">
      <c r="B737100" s="76" t="s">
        <v>177</v>
      </c>
    </row>
    <row r="737101" spans="2:2" x14ac:dyDescent="0.2">
      <c r="B737101" s="76" t="s">
        <v>178</v>
      </c>
    </row>
    <row r="737102" spans="2:2" x14ac:dyDescent="0.2">
      <c r="B737102" s="76" t="s">
        <v>179</v>
      </c>
    </row>
    <row r="737103" spans="2:2" x14ac:dyDescent="0.2">
      <c r="B737103" s="76" t="s">
        <v>180</v>
      </c>
    </row>
    <row r="737104" spans="2:2" x14ac:dyDescent="0.2">
      <c r="B737104" s="76" t="s">
        <v>181</v>
      </c>
    </row>
    <row r="737105" spans="2:2" x14ac:dyDescent="0.2">
      <c r="B737105" s="76" t="s">
        <v>182</v>
      </c>
    </row>
    <row r="737106" spans="2:2" x14ac:dyDescent="0.2">
      <c r="B737106" s="76" t="s">
        <v>183</v>
      </c>
    </row>
    <row r="737107" spans="2:2" x14ac:dyDescent="0.2">
      <c r="B737107" s="76" t="s">
        <v>184</v>
      </c>
    </row>
    <row r="737108" spans="2:2" x14ac:dyDescent="0.2">
      <c r="B737108" s="76" t="s">
        <v>185</v>
      </c>
    </row>
    <row r="737109" spans="2:2" x14ac:dyDescent="0.2">
      <c r="B737109" s="76" t="s">
        <v>186</v>
      </c>
    </row>
    <row r="737110" spans="2:2" x14ac:dyDescent="0.2">
      <c r="B737110" s="76" t="s">
        <v>176</v>
      </c>
    </row>
    <row r="737111" spans="2:2" x14ac:dyDescent="0.2">
      <c r="B737111" s="76" t="s">
        <v>174</v>
      </c>
    </row>
    <row r="737112" spans="2:2" x14ac:dyDescent="0.2">
      <c r="B737112" s="76" t="s">
        <v>187</v>
      </c>
    </row>
    <row r="737113" spans="2:2" x14ac:dyDescent="0.2">
      <c r="B737113" s="76" t="s">
        <v>188</v>
      </c>
    </row>
    <row r="737114" spans="2:2" x14ac:dyDescent="0.2">
      <c r="B737114" s="76" t="s">
        <v>50</v>
      </c>
    </row>
    <row r="753480" spans="2:2" x14ac:dyDescent="0.2">
      <c r="B753480" s="76" t="s">
        <v>173</v>
      </c>
    </row>
    <row r="753481" spans="2:2" x14ac:dyDescent="0.2">
      <c r="B753481" s="76" t="s">
        <v>174</v>
      </c>
    </row>
    <row r="753482" spans="2:2" x14ac:dyDescent="0.2">
      <c r="B753482" s="76" t="s">
        <v>175</v>
      </c>
    </row>
    <row r="753483" spans="2:2" x14ac:dyDescent="0.2">
      <c r="B753483" s="76" t="s">
        <v>176</v>
      </c>
    </row>
    <row r="753484" spans="2:2" x14ac:dyDescent="0.2">
      <c r="B753484" s="76" t="s">
        <v>177</v>
      </c>
    </row>
    <row r="753485" spans="2:2" x14ac:dyDescent="0.2">
      <c r="B753485" s="76" t="s">
        <v>178</v>
      </c>
    </row>
    <row r="753486" spans="2:2" x14ac:dyDescent="0.2">
      <c r="B753486" s="76" t="s">
        <v>179</v>
      </c>
    </row>
    <row r="753487" spans="2:2" x14ac:dyDescent="0.2">
      <c r="B753487" s="76" t="s">
        <v>180</v>
      </c>
    </row>
    <row r="753488" spans="2:2" x14ac:dyDescent="0.2">
      <c r="B753488" s="76" t="s">
        <v>181</v>
      </c>
    </row>
    <row r="753489" spans="2:2" x14ac:dyDescent="0.2">
      <c r="B753489" s="76" t="s">
        <v>182</v>
      </c>
    </row>
    <row r="753490" spans="2:2" x14ac:dyDescent="0.2">
      <c r="B753490" s="76" t="s">
        <v>183</v>
      </c>
    </row>
    <row r="753491" spans="2:2" x14ac:dyDescent="0.2">
      <c r="B753491" s="76" t="s">
        <v>184</v>
      </c>
    </row>
    <row r="753492" spans="2:2" x14ac:dyDescent="0.2">
      <c r="B753492" s="76" t="s">
        <v>185</v>
      </c>
    </row>
    <row r="753493" spans="2:2" x14ac:dyDescent="0.2">
      <c r="B753493" s="76" t="s">
        <v>186</v>
      </c>
    </row>
    <row r="753494" spans="2:2" x14ac:dyDescent="0.2">
      <c r="B753494" s="76" t="s">
        <v>176</v>
      </c>
    </row>
    <row r="753495" spans="2:2" x14ac:dyDescent="0.2">
      <c r="B753495" s="76" t="s">
        <v>174</v>
      </c>
    </row>
    <row r="753496" spans="2:2" x14ac:dyDescent="0.2">
      <c r="B753496" s="76" t="s">
        <v>187</v>
      </c>
    </row>
    <row r="753497" spans="2:2" x14ac:dyDescent="0.2">
      <c r="B753497" s="76" t="s">
        <v>188</v>
      </c>
    </row>
    <row r="753498" spans="2:2" x14ac:dyDescent="0.2">
      <c r="B753498" s="76" t="s">
        <v>50</v>
      </c>
    </row>
    <row r="769864" spans="2:2" x14ac:dyDescent="0.2">
      <c r="B769864" s="76" t="s">
        <v>173</v>
      </c>
    </row>
    <row r="769865" spans="2:2" x14ac:dyDescent="0.2">
      <c r="B769865" s="76" t="s">
        <v>174</v>
      </c>
    </row>
    <row r="769866" spans="2:2" x14ac:dyDescent="0.2">
      <c r="B769866" s="76" t="s">
        <v>175</v>
      </c>
    </row>
    <row r="769867" spans="2:2" x14ac:dyDescent="0.2">
      <c r="B769867" s="76" t="s">
        <v>176</v>
      </c>
    </row>
    <row r="769868" spans="2:2" x14ac:dyDescent="0.2">
      <c r="B769868" s="76" t="s">
        <v>177</v>
      </c>
    </row>
    <row r="769869" spans="2:2" x14ac:dyDescent="0.2">
      <c r="B769869" s="76" t="s">
        <v>178</v>
      </c>
    </row>
    <row r="769870" spans="2:2" x14ac:dyDescent="0.2">
      <c r="B769870" s="76" t="s">
        <v>179</v>
      </c>
    </row>
    <row r="769871" spans="2:2" x14ac:dyDescent="0.2">
      <c r="B769871" s="76" t="s">
        <v>180</v>
      </c>
    </row>
    <row r="769872" spans="2:2" x14ac:dyDescent="0.2">
      <c r="B769872" s="76" t="s">
        <v>181</v>
      </c>
    </row>
    <row r="769873" spans="2:2" x14ac:dyDescent="0.2">
      <c r="B769873" s="76" t="s">
        <v>182</v>
      </c>
    </row>
    <row r="769874" spans="2:2" x14ac:dyDescent="0.2">
      <c r="B769874" s="76" t="s">
        <v>183</v>
      </c>
    </row>
    <row r="769875" spans="2:2" x14ac:dyDescent="0.2">
      <c r="B769875" s="76" t="s">
        <v>184</v>
      </c>
    </row>
    <row r="769876" spans="2:2" x14ac:dyDescent="0.2">
      <c r="B769876" s="76" t="s">
        <v>185</v>
      </c>
    </row>
    <row r="769877" spans="2:2" x14ac:dyDescent="0.2">
      <c r="B769877" s="76" t="s">
        <v>186</v>
      </c>
    </row>
    <row r="769878" spans="2:2" x14ac:dyDescent="0.2">
      <c r="B769878" s="76" t="s">
        <v>176</v>
      </c>
    </row>
    <row r="769879" spans="2:2" x14ac:dyDescent="0.2">
      <c r="B769879" s="76" t="s">
        <v>174</v>
      </c>
    </row>
    <row r="769880" spans="2:2" x14ac:dyDescent="0.2">
      <c r="B769880" s="76" t="s">
        <v>187</v>
      </c>
    </row>
    <row r="769881" spans="2:2" x14ac:dyDescent="0.2">
      <c r="B769881" s="76" t="s">
        <v>188</v>
      </c>
    </row>
    <row r="769882" spans="2:2" x14ac:dyDescent="0.2">
      <c r="B769882" s="76" t="s">
        <v>50</v>
      </c>
    </row>
    <row r="786248" spans="2:2" x14ac:dyDescent="0.2">
      <c r="B786248" s="76" t="s">
        <v>173</v>
      </c>
    </row>
    <row r="786249" spans="2:2" x14ac:dyDescent="0.2">
      <c r="B786249" s="76" t="s">
        <v>174</v>
      </c>
    </row>
    <row r="786250" spans="2:2" x14ac:dyDescent="0.2">
      <c r="B786250" s="76" t="s">
        <v>175</v>
      </c>
    </row>
    <row r="786251" spans="2:2" x14ac:dyDescent="0.2">
      <c r="B786251" s="76" t="s">
        <v>176</v>
      </c>
    </row>
    <row r="786252" spans="2:2" x14ac:dyDescent="0.2">
      <c r="B786252" s="76" t="s">
        <v>177</v>
      </c>
    </row>
    <row r="786253" spans="2:2" x14ac:dyDescent="0.2">
      <c r="B786253" s="76" t="s">
        <v>178</v>
      </c>
    </row>
    <row r="786254" spans="2:2" x14ac:dyDescent="0.2">
      <c r="B786254" s="76" t="s">
        <v>179</v>
      </c>
    </row>
    <row r="786255" spans="2:2" x14ac:dyDescent="0.2">
      <c r="B786255" s="76" t="s">
        <v>180</v>
      </c>
    </row>
    <row r="786256" spans="2:2" x14ac:dyDescent="0.2">
      <c r="B786256" s="76" t="s">
        <v>181</v>
      </c>
    </row>
    <row r="786257" spans="2:2" x14ac:dyDescent="0.2">
      <c r="B786257" s="76" t="s">
        <v>182</v>
      </c>
    </row>
    <row r="786258" spans="2:2" x14ac:dyDescent="0.2">
      <c r="B786258" s="76" t="s">
        <v>183</v>
      </c>
    </row>
    <row r="786259" spans="2:2" x14ac:dyDescent="0.2">
      <c r="B786259" s="76" t="s">
        <v>184</v>
      </c>
    </row>
    <row r="786260" spans="2:2" x14ac:dyDescent="0.2">
      <c r="B786260" s="76" t="s">
        <v>185</v>
      </c>
    </row>
    <row r="786261" spans="2:2" x14ac:dyDescent="0.2">
      <c r="B786261" s="76" t="s">
        <v>186</v>
      </c>
    </row>
    <row r="786262" spans="2:2" x14ac:dyDescent="0.2">
      <c r="B786262" s="76" t="s">
        <v>176</v>
      </c>
    </row>
    <row r="786263" spans="2:2" x14ac:dyDescent="0.2">
      <c r="B786263" s="76" t="s">
        <v>174</v>
      </c>
    </row>
    <row r="786264" spans="2:2" x14ac:dyDescent="0.2">
      <c r="B786264" s="76" t="s">
        <v>187</v>
      </c>
    </row>
    <row r="786265" spans="2:2" x14ac:dyDescent="0.2">
      <c r="B786265" s="76" t="s">
        <v>188</v>
      </c>
    </row>
    <row r="786266" spans="2:2" x14ac:dyDescent="0.2">
      <c r="B786266" s="76" t="s">
        <v>50</v>
      </c>
    </row>
    <row r="802632" spans="2:2" x14ac:dyDescent="0.2">
      <c r="B802632" s="76" t="s">
        <v>173</v>
      </c>
    </row>
    <row r="802633" spans="2:2" x14ac:dyDescent="0.2">
      <c r="B802633" s="76" t="s">
        <v>174</v>
      </c>
    </row>
    <row r="802634" spans="2:2" x14ac:dyDescent="0.2">
      <c r="B802634" s="76" t="s">
        <v>175</v>
      </c>
    </row>
    <row r="802635" spans="2:2" x14ac:dyDescent="0.2">
      <c r="B802635" s="76" t="s">
        <v>176</v>
      </c>
    </row>
    <row r="802636" spans="2:2" x14ac:dyDescent="0.2">
      <c r="B802636" s="76" t="s">
        <v>177</v>
      </c>
    </row>
    <row r="802637" spans="2:2" x14ac:dyDescent="0.2">
      <c r="B802637" s="76" t="s">
        <v>178</v>
      </c>
    </row>
    <row r="802638" spans="2:2" x14ac:dyDescent="0.2">
      <c r="B802638" s="76" t="s">
        <v>179</v>
      </c>
    </row>
    <row r="802639" spans="2:2" x14ac:dyDescent="0.2">
      <c r="B802639" s="76" t="s">
        <v>180</v>
      </c>
    </row>
    <row r="802640" spans="2:2" x14ac:dyDescent="0.2">
      <c r="B802640" s="76" t="s">
        <v>181</v>
      </c>
    </row>
    <row r="802641" spans="2:2" x14ac:dyDescent="0.2">
      <c r="B802641" s="76" t="s">
        <v>182</v>
      </c>
    </row>
    <row r="802642" spans="2:2" x14ac:dyDescent="0.2">
      <c r="B802642" s="76" t="s">
        <v>183</v>
      </c>
    </row>
    <row r="802643" spans="2:2" x14ac:dyDescent="0.2">
      <c r="B802643" s="76" t="s">
        <v>184</v>
      </c>
    </row>
    <row r="802644" spans="2:2" x14ac:dyDescent="0.2">
      <c r="B802644" s="76" t="s">
        <v>185</v>
      </c>
    </row>
    <row r="802645" spans="2:2" x14ac:dyDescent="0.2">
      <c r="B802645" s="76" t="s">
        <v>186</v>
      </c>
    </row>
    <row r="802646" spans="2:2" x14ac:dyDescent="0.2">
      <c r="B802646" s="76" t="s">
        <v>176</v>
      </c>
    </row>
    <row r="802647" spans="2:2" x14ac:dyDescent="0.2">
      <c r="B802647" s="76" t="s">
        <v>174</v>
      </c>
    </row>
    <row r="802648" spans="2:2" x14ac:dyDescent="0.2">
      <c r="B802648" s="76" t="s">
        <v>187</v>
      </c>
    </row>
    <row r="802649" spans="2:2" x14ac:dyDescent="0.2">
      <c r="B802649" s="76" t="s">
        <v>188</v>
      </c>
    </row>
    <row r="802650" spans="2:2" x14ac:dyDescent="0.2">
      <c r="B802650" s="76" t="s">
        <v>50</v>
      </c>
    </row>
    <row r="819016" spans="2:2" x14ac:dyDescent="0.2">
      <c r="B819016" s="76" t="s">
        <v>173</v>
      </c>
    </row>
    <row r="819017" spans="2:2" x14ac:dyDescent="0.2">
      <c r="B819017" s="76" t="s">
        <v>174</v>
      </c>
    </row>
    <row r="819018" spans="2:2" x14ac:dyDescent="0.2">
      <c r="B819018" s="76" t="s">
        <v>175</v>
      </c>
    </row>
    <row r="819019" spans="2:2" x14ac:dyDescent="0.2">
      <c r="B819019" s="76" t="s">
        <v>176</v>
      </c>
    </row>
    <row r="819020" spans="2:2" x14ac:dyDescent="0.2">
      <c r="B819020" s="76" t="s">
        <v>177</v>
      </c>
    </row>
    <row r="819021" spans="2:2" x14ac:dyDescent="0.2">
      <c r="B819021" s="76" t="s">
        <v>178</v>
      </c>
    </row>
    <row r="819022" spans="2:2" x14ac:dyDescent="0.2">
      <c r="B819022" s="76" t="s">
        <v>179</v>
      </c>
    </row>
    <row r="819023" spans="2:2" x14ac:dyDescent="0.2">
      <c r="B819023" s="76" t="s">
        <v>180</v>
      </c>
    </row>
    <row r="819024" spans="2:2" x14ac:dyDescent="0.2">
      <c r="B819024" s="76" t="s">
        <v>181</v>
      </c>
    </row>
    <row r="819025" spans="2:2" x14ac:dyDescent="0.2">
      <c r="B819025" s="76" t="s">
        <v>182</v>
      </c>
    </row>
    <row r="819026" spans="2:2" x14ac:dyDescent="0.2">
      <c r="B819026" s="76" t="s">
        <v>183</v>
      </c>
    </row>
    <row r="819027" spans="2:2" x14ac:dyDescent="0.2">
      <c r="B819027" s="76" t="s">
        <v>184</v>
      </c>
    </row>
    <row r="819028" spans="2:2" x14ac:dyDescent="0.2">
      <c r="B819028" s="76" t="s">
        <v>185</v>
      </c>
    </row>
    <row r="819029" spans="2:2" x14ac:dyDescent="0.2">
      <c r="B819029" s="76" t="s">
        <v>186</v>
      </c>
    </row>
    <row r="819030" spans="2:2" x14ac:dyDescent="0.2">
      <c r="B819030" s="76" t="s">
        <v>176</v>
      </c>
    </row>
    <row r="819031" spans="2:2" x14ac:dyDescent="0.2">
      <c r="B819031" s="76" t="s">
        <v>174</v>
      </c>
    </row>
    <row r="819032" spans="2:2" x14ac:dyDescent="0.2">
      <c r="B819032" s="76" t="s">
        <v>187</v>
      </c>
    </row>
    <row r="819033" spans="2:2" x14ac:dyDescent="0.2">
      <c r="B819033" s="76" t="s">
        <v>188</v>
      </c>
    </row>
    <row r="819034" spans="2:2" x14ac:dyDescent="0.2">
      <c r="B819034" s="76" t="s">
        <v>50</v>
      </c>
    </row>
    <row r="835400" spans="2:2" x14ac:dyDescent="0.2">
      <c r="B835400" s="76" t="s">
        <v>173</v>
      </c>
    </row>
    <row r="835401" spans="2:2" x14ac:dyDescent="0.2">
      <c r="B835401" s="76" t="s">
        <v>174</v>
      </c>
    </row>
    <row r="835402" spans="2:2" x14ac:dyDescent="0.2">
      <c r="B835402" s="76" t="s">
        <v>175</v>
      </c>
    </row>
    <row r="835403" spans="2:2" x14ac:dyDescent="0.2">
      <c r="B835403" s="76" t="s">
        <v>176</v>
      </c>
    </row>
    <row r="835404" spans="2:2" x14ac:dyDescent="0.2">
      <c r="B835404" s="76" t="s">
        <v>177</v>
      </c>
    </row>
    <row r="835405" spans="2:2" x14ac:dyDescent="0.2">
      <c r="B835405" s="76" t="s">
        <v>178</v>
      </c>
    </row>
    <row r="835406" spans="2:2" x14ac:dyDescent="0.2">
      <c r="B835406" s="76" t="s">
        <v>179</v>
      </c>
    </row>
    <row r="835407" spans="2:2" x14ac:dyDescent="0.2">
      <c r="B835407" s="76" t="s">
        <v>180</v>
      </c>
    </row>
    <row r="835408" spans="2:2" x14ac:dyDescent="0.2">
      <c r="B835408" s="76" t="s">
        <v>181</v>
      </c>
    </row>
    <row r="835409" spans="2:2" x14ac:dyDescent="0.2">
      <c r="B835409" s="76" t="s">
        <v>182</v>
      </c>
    </row>
    <row r="835410" spans="2:2" x14ac:dyDescent="0.2">
      <c r="B835410" s="76" t="s">
        <v>183</v>
      </c>
    </row>
    <row r="835411" spans="2:2" x14ac:dyDescent="0.2">
      <c r="B835411" s="76" t="s">
        <v>184</v>
      </c>
    </row>
    <row r="835412" spans="2:2" x14ac:dyDescent="0.2">
      <c r="B835412" s="76" t="s">
        <v>185</v>
      </c>
    </row>
    <row r="835413" spans="2:2" x14ac:dyDescent="0.2">
      <c r="B835413" s="76" t="s">
        <v>186</v>
      </c>
    </row>
    <row r="835414" spans="2:2" x14ac:dyDescent="0.2">
      <c r="B835414" s="76" t="s">
        <v>176</v>
      </c>
    </row>
    <row r="835415" spans="2:2" x14ac:dyDescent="0.2">
      <c r="B835415" s="76" t="s">
        <v>174</v>
      </c>
    </row>
    <row r="835416" spans="2:2" x14ac:dyDescent="0.2">
      <c r="B835416" s="76" t="s">
        <v>187</v>
      </c>
    </row>
    <row r="835417" spans="2:2" x14ac:dyDescent="0.2">
      <c r="B835417" s="76" t="s">
        <v>188</v>
      </c>
    </row>
    <row r="835418" spans="2:2" x14ac:dyDescent="0.2">
      <c r="B835418" s="76" t="s">
        <v>50</v>
      </c>
    </row>
    <row r="851784" spans="2:2" x14ac:dyDescent="0.2">
      <c r="B851784" s="76" t="s">
        <v>173</v>
      </c>
    </row>
    <row r="851785" spans="2:2" x14ac:dyDescent="0.2">
      <c r="B851785" s="76" t="s">
        <v>174</v>
      </c>
    </row>
    <row r="851786" spans="2:2" x14ac:dyDescent="0.2">
      <c r="B851786" s="76" t="s">
        <v>175</v>
      </c>
    </row>
    <row r="851787" spans="2:2" x14ac:dyDescent="0.2">
      <c r="B851787" s="76" t="s">
        <v>176</v>
      </c>
    </row>
    <row r="851788" spans="2:2" x14ac:dyDescent="0.2">
      <c r="B851788" s="76" t="s">
        <v>177</v>
      </c>
    </row>
    <row r="851789" spans="2:2" x14ac:dyDescent="0.2">
      <c r="B851789" s="76" t="s">
        <v>178</v>
      </c>
    </row>
    <row r="851790" spans="2:2" x14ac:dyDescent="0.2">
      <c r="B851790" s="76" t="s">
        <v>179</v>
      </c>
    </row>
    <row r="851791" spans="2:2" x14ac:dyDescent="0.2">
      <c r="B851791" s="76" t="s">
        <v>180</v>
      </c>
    </row>
    <row r="851792" spans="2:2" x14ac:dyDescent="0.2">
      <c r="B851792" s="76" t="s">
        <v>181</v>
      </c>
    </row>
    <row r="851793" spans="2:2" x14ac:dyDescent="0.2">
      <c r="B851793" s="76" t="s">
        <v>182</v>
      </c>
    </row>
    <row r="851794" spans="2:2" x14ac:dyDescent="0.2">
      <c r="B851794" s="76" t="s">
        <v>183</v>
      </c>
    </row>
    <row r="851795" spans="2:2" x14ac:dyDescent="0.2">
      <c r="B851795" s="76" t="s">
        <v>184</v>
      </c>
    </row>
    <row r="851796" spans="2:2" x14ac:dyDescent="0.2">
      <c r="B851796" s="76" t="s">
        <v>185</v>
      </c>
    </row>
    <row r="851797" spans="2:2" x14ac:dyDescent="0.2">
      <c r="B851797" s="76" t="s">
        <v>186</v>
      </c>
    </row>
    <row r="851798" spans="2:2" x14ac:dyDescent="0.2">
      <c r="B851798" s="76" t="s">
        <v>176</v>
      </c>
    </row>
    <row r="851799" spans="2:2" x14ac:dyDescent="0.2">
      <c r="B851799" s="76" t="s">
        <v>174</v>
      </c>
    </row>
    <row r="851800" spans="2:2" x14ac:dyDescent="0.2">
      <c r="B851800" s="76" t="s">
        <v>187</v>
      </c>
    </row>
    <row r="851801" spans="2:2" x14ac:dyDescent="0.2">
      <c r="B851801" s="76" t="s">
        <v>188</v>
      </c>
    </row>
    <row r="851802" spans="2:2" x14ac:dyDescent="0.2">
      <c r="B851802" s="76" t="s">
        <v>50</v>
      </c>
    </row>
    <row r="868168" spans="2:2" x14ac:dyDescent="0.2">
      <c r="B868168" s="76" t="s">
        <v>173</v>
      </c>
    </row>
    <row r="868169" spans="2:2" x14ac:dyDescent="0.2">
      <c r="B868169" s="76" t="s">
        <v>174</v>
      </c>
    </row>
    <row r="868170" spans="2:2" x14ac:dyDescent="0.2">
      <c r="B868170" s="76" t="s">
        <v>175</v>
      </c>
    </row>
    <row r="868171" spans="2:2" x14ac:dyDescent="0.2">
      <c r="B868171" s="76" t="s">
        <v>176</v>
      </c>
    </row>
    <row r="868172" spans="2:2" x14ac:dyDescent="0.2">
      <c r="B868172" s="76" t="s">
        <v>177</v>
      </c>
    </row>
    <row r="868173" spans="2:2" x14ac:dyDescent="0.2">
      <c r="B868173" s="76" t="s">
        <v>178</v>
      </c>
    </row>
    <row r="868174" spans="2:2" x14ac:dyDescent="0.2">
      <c r="B868174" s="76" t="s">
        <v>179</v>
      </c>
    </row>
    <row r="868175" spans="2:2" x14ac:dyDescent="0.2">
      <c r="B868175" s="76" t="s">
        <v>180</v>
      </c>
    </row>
    <row r="868176" spans="2:2" x14ac:dyDescent="0.2">
      <c r="B868176" s="76" t="s">
        <v>181</v>
      </c>
    </row>
    <row r="868177" spans="2:2" x14ac:dyDescent="0.2">
      <c r="B868177" s="76" t="s">
        <v>182</v>
      </c>
    </row>
    <row r="868178" spans="2:2" x14ac:dyDescent="0.2">
      <c r="B868178" s="76" t="s">
        <v>183</v>
      </c>
    </row>
    <row r="868179" spans="2:2" x14ac:dyDescent="0.2">
      <c r="B868179" s="76" t="s">
        <v>184</v>
      </c>
    </row>
    <row r="868180" spans="2:2" x14ac:dyDescent="0.2">
      <c r="B868180" s="76" t="s">
        <v>185</v>
      </c>
    </row>
    <row r="868181" spans="2:2" x14ac:dyDescent="0.2">
      <c r="B868181" s="76" t="s">
        <v>186</v>
      </c>
    </row>
    <row r="868182" spans="2:2" x14ac:dyDescent="0.2">
      <c r="B868182" s="76" t="s">
        <v>176</v>
      </c>
    </row>
    <row r="868183" spans="2:2" x14ac:dyDescent="0.2">
      <c r="B868183" s="76" t="s">
        <v>174</v>
      </c>
    </row>
    <row r="868184" spans="2:2" x14ac:dyDescent="0.2">
      <c r="B868184" s="76" t="s">
        <v>187</v>
      </c>
    </row>
    <row r="868185" spans="2:2" x14ac:dyDescent="0.2">
      <c r="B868185" s="76" t="s">
        <v>188</v>
      </c>
    </row>
    <row r="868186" spans="2:2" x14ac:dyDescent="0.2">
      <c r="B868186" s="76" t="s">
        <v>50</v>
      </c>
    </row>
    <row r="884552" spans="2:2" x14ac:dyDescent="0.2">
      <c r="B884552" s="76" t="s">
        <v>173</v>
      </c>
    </row>
    <row r="884553" spans="2:2" x14ac:dyDescent="0.2">
      <c r="B884553" s="76" t="s">
        <v>174</v>
      </c>
    </row>
    <row r="884554" spans="2:2" x14ac:dyDescent="0.2">
      <c r="B884554" s="76" t="s">
        <v>175</v>
      </c>
    </row>
    <row r="884555" spans="2:2" x14ac:dyDescent="0.2">
      <c r="B884555" s="76" t="s">
        <v>176</v>
      </c>
    </row>
    <row r="884556" spans="2:2" x14ac:dyDescent="0.2">
      <c r="B884556" s="76" t="s">
        <v>177</v>
      </c>
    </row>
    <row r="884557" spans="2:2" x14ac:dyDescent="0.2">
      <c r="B884557" s="76" t="s">
        <v>178</v>
      </c>
    </row>
    <row r="884558" spans="2:2" x14ac:dyDescent="0.2">
      <c r="B884558" s="76" t="s">
        <v>179</v>
      </c>
    </row>
    <row r="884559" spans="2:2" x14ac:dyDescent="0.2">
      <c r="B884559" s="76" t="s">
        <v>180</v>
      </c>
    </row>
    <row r="884560" spans="2:2" x14ac:dyDescent="0.2">
      <c r="B884560" s="76" t="s">
        <v>181</v>
      </c>
    </row>
    <row r="884561" spans="2:2" x14ac:dyDescent="0.2">
      <c r="B884561" s="76" t="s">
        <v>182</v>
      </c>
    </row>
    <row r="884562" spans="2:2" x14ac:dyDescent="0.2">
      <c r="B884562" s="76" t="s">
        <v>183</v>
      </c>
    </row>
    <row r="884563" spans="2:2" x14ac:dyDescent="0.2">
      <c r="B884563" s="76" t="s">
        <v>184</v>
      </c>
    </row>
    <row r="884564" spans="2:2" x14ac:dyDescent="0.2">
      <c r="B884564" s="76" t="s">
        <v>185</v>
      </c>
    </row>
    <row r="884565" spans="2:2" x14ac:dyDescent="0.2">
      <c r="B884565" s="76" t="s">
        <v>186</v>
      </c>
    </row>
    <row r="884566" spans="2:2" x14ac:dyDescent="0.2">
      <c r="B884566" s="76" t="s">
        <v>176</v>
      </c>
    </row>
    <row r="884567" spans="2:2" x14ac:dyDescent="0.2">
      <c r="B884567" s="76" t="s">
        <v>174</v>
      </c>
    </row>
    <row r="884568" spans="2:2" x14ac:dyDescent="0.2">
      <c r="B884568" s="76" t="s">
        <v>187</v>
      </c>
    </row>
    <row r="884569" spans="2:2" x14ac:dyDescent="0.2">
      <c r="B884569" s="76" t="s">
        <v>188</v>
      </c>
    </row>
    <row r="884570" spans="2:2" x14ac:dyDescent="0.2">
      <c r="B884570" s="76" t="s">
        <v>50</v>
      </c>
    </row>
    <row r="900936" spans="2:2" x14ac:dyDescent="0.2">
      <c r="B900936" s="76" t="s">
        <v>173</v>
      </c>
    </row>
    <row r="900937" spans="2:2" x14ac:dyDescent="0.2">
      <c r="B900937" s="76" t="s">
        <v>174</v>
      </c>
    </row>
    <row r="900938" spans="2:2" x14ac:dyDescent="0.2">
      <c r="B900938" s="76" t="s">
        <v>175</v>
      </c>
    </row>
    <row r="900939" spans="2:2" x14ac:dyDescent="0.2">
      <c r="B900939" s="76" t="s">
        <v>176</v>
      </c>
    </row>
    <row r="900940" spans="2:2" x14ac:dyDescent="0.2">
      <c r="B900940" s="76" t="s">
        <v>177</v>
      </c>
    </row>
    <row r="900941" spans="2:2" x14ac:dyDescent="0.2">
      <c r="B900941" s="76" t="s">
        <v>178</v>
      </c>
    </row>
    <row r="900942" spans="2:2" x14ac:dyDescent="0.2">
      <c r="B900942" s="76" t="s">
        <v>179</v>
      </c>
    </row>
    <row r="900943" spans="2:2" x14ac:dyDescent="0.2">
      <c r="B900943" s="76" t="s">
        <v>180</v>
      </c>
    </row>
    <row r="900944" spans="2:2" x14ac:dyDescent="0.2">
      <c r="B900944" s="76" t="s">
        <v>181</v>
      </c>
    </row>
    <row r="900945" spans="2:2" x14ac:dyDescent="0.2">
      <c r="B900945" s="76" t="s">
        <v>182</v>
      </c>
    </row>
    <row r="900946" spans="2:2" x14ac:dyDescent="0.2">
      <c r="B900946" s="76" t="s">
        <v>183</v>
      </c>
    </row>
    <row r="900947" spans="2:2" x14ac:dyDescent="0.2">
      <c r="B900947" s="76" t="s">
        <v>184</v>
      </c>
    </row>
    <row r="900948" spans="2:2" x14ac:dyDescent="0.2">
      <c r="B900948" s="76" t="s">
        <v>185</v>
      </c>
    </row>
    <row r="900949" spans="2:2" x14ac:dyDescent="0.2">
      <c r="B900949" s="76" t="s">
        <v>186</v>
      </c>
    </row>
    <row r="900950" spans="2:2" x14ac:dyDescent="0.2">
      <c r="B900950" s="76" t="s">
        <v>176</v>
      </c>
    </row>
    <row r="900951" spans="2:2" x14ac:dyDescent="0.2">
      <c r="B900951" s="76" t="s">
        <v>174</v>
      </c>
    </row>
    <row r="900952" spans="2:2" x14ac:dyDescent="0.2">
      <c r="B900952" s="76" t="s">
        <v>187</v>
      </c>
    </row>
    <row r="900953" spans="2:2" x14ac:dyDescent="0.2">
      <c r="B900953" s="76" t="s">
        <v>188</v>
      </c>
    </row>
    <row r="900954" spans="2:2" x14ac:dyDescent="0.2">
      <c r="B900954" s="76" t="s">
        <v>50</v>
      </c>
    </row>
    <row r="917320" spans="2:2" x14ac:dyDescent="0.2">
      <c r="B917320" s="76" t="s">
        <v>173</v>
      </c>
    </row>
    <row r="917321" spans="2:2" x14ac:dyDescent="0.2">
      <c r="B917321" s="76" t="s">
        <v>174</v>
      </c>
    </row>
    <row r="917322" spans="2:2" x14ac:dyDescent="0.2">
      <c r="B917322" s="76" t="s">
        <v>175</v>
      </c>
    </row>
    <row r="917323" spans="2:2" x14ac:dyDescent="0.2">
      <c r="B917323" s="76" t="s">
        <v>176</v>
      </c>
    </row>
    <row r="917324" spans="2:2" x14ac:dyDescent="0.2">
      <c r="B917324" s="76" t="s">
        <v>177</v>
      </c>
    </row>
    <row r="917325" spans="2:2" x14ac:dyDescent="0.2">
      <c r="B917325" s="76" t="s">
        <v>178</v>
      </c>
    </row>
    <row r="917326" spans="2:2" x14ac:dyDescent="0.2">
      <c r="B917326" s="76" t="s">
        <v>179</v>
      </c>
    </row>
    <row r="917327" spans="2:2" x14ac:dyDescent="0.2">
      <c r="B917327" s="76" t="s">
        <v>180</v>
      </c>
    </row>
    <row r="917328" spans="2:2" x14ac:dyDescent="0.2">
      <c r="B917328" s="76" t="s">
        <v>181</v>
      </c>
    </row>
    <row r="917329" spans="2:2" x14ac:dyDescent="0.2">
      <c r="B917329" s="76" t="s">
        <v>182</v>
      </c>
    </row>
    <row r="917330" spans="2:2" x14ac:dyDescent="0.2">
      <c r="B917330" s="76" t="s">
        <v>183</v>
      </c>
    </row>
    <row r="917331" spans="2:2" x14ac:dyDescent="0.2">
      <c r="B917331" s="76" t="s">
        <v>184</v>
      </c>
    </row>
    <row r="917332" spans="2:2" x14ac:dyDescent="0.2">
      <c r="B917332" s="76" t="s">
        <v>185</v>
      </c>
    </row>
    <row r="917333" spans="2:2" x14ac:dyDescent="0.2">
      <c r="B917333" s="76" t="s">
        <v>186</v>
      </c>
    </row>
    <row r="917334" spans="2:2" x14ac:dyDescent="0.2">
      <c r="B917334" s="76" t="s">
        <v>176</v>
      </c>
    </row>
    <row r="917335" spans="2:2" x14ac:dyDescent="0.2">
      <c r="B917335" s="76" t="s">
        <v>174</v>
      </c>
    </row>
    <row r="917336" spans="2:2" x14ac:dyDescent="0.2">
      <c r="B917336" s="76" t="s">
        <v>187</v>
      </c>
    </row>
    <row r="917337" spans="2:2" x14ac:dyDescent="0.2">
      <c r="B917337" s="76" t="s">
        <v>188</v>
      </c>
    </row>
    <row r="917338" spans="2:2" x14ac:dyDescent="0.2">
      <c r="B917338" s="76" t="s">
        <v>50</v>
      </c>
    </row>
    <row r="933704" spans="2:2" x14ac:dyDescent="0.2">
      <c r="B933704" s="76" t="s">
        <v>173</v>
      </c>
    </row>
    <row r="933705" spans="2:2" x14ac:dyDescent="0.2">
      <c r="B933705" s="76" t="s">
        <v>174</v>
      </c>
    </row>
    <row r="933706" spans="2:2" x14ac:dyDescent="0.2">
      <c r="B933706" s="76" t="s">
        <v>175</v>
      </c>
    </row>
    <row r="933707" spans="2:2" x14ac:dyDescent="0.2">
      <c r="B933707" s="76" t="s">
        <v>176</v>
      </c>
    </row>
    <row r="933708" spans="2:2" x14ac:dyDescent="0.2">
      <c r="B933708" s="76" t="s">
        <v>177</v>
      </c>
    </row>
    <row r="933709" spans="2:2" x14ac:dyDescent="0.2">
      <c r="B933709" s="76" t="s">
        <v>178</v>
      </c>
    </row>
    <row r="933710" spans="2:2" x14ac:dyDescent="0.2">
      <c r="B933710" s="76" t="s">
        <v>179</v>
      </c>
    </row>
    <row r="933711" spans="2:2" x14ac:dyDescent="0.2">
      <c r="B933711" s="76" t="s">
        <v>180</v>
      </c>
    </row>
    <row r="933712" spans="2:2" x14ac:dyDescent="0.2">
      <c r="B933712" s="76" t="s">
        <v>181</v>
      </c>
    </row>
    <row r="933713" spans="2:2" x14ac:dyDescent="0.2">
      <c r="B933713" s="76" t="s">
        <v>182</v>
      </c>
    </row>
    <row r="933714" spans="2:2" x14ac:dyDescent="0.2">
      <c r="B933714" s="76" t="s">
        <v>183</v>
      </c>
    </row>
    <row r="933715" spans="2:2" x14ac:dyDescent="0.2">
      <c r="B933715" s="76" t="s">
        <v>184</v>
      </c>
    </row>
    <row r="933716" spans="2:2" x14ac:dyDescent="0.2">
      <c r="B933716" s="76" t="s">
        <v>185</v>
      </c>
    </row>
    <row r="933717" spans="2:2" x14ac:dyDescent="0.2">
      <c r="B933717" s="76" t="s">
        <v>186</v>
      </c>
    </row>
    <row r="933718" spans="2:2" x14ac:dyDescent="0.2">
      <c r="B933718" s="76" t="s">
        <v>176</v>
      </c>
    </row>
    <row r="933719" spans="2:2" x14ac:dyDescent="0.2">
      <c r="B933719" s="76" t="s">
        <v>174</v>
      </c>
    </row>
    <row r="933720" spans="2:2" x14ac:dyDescent="0.2">
      <c r="B933720" s="76" t="s">
        <v>187</v>
      </c>
    </row>
    <row r="933721" spans="2:2" x14ac:dyDescent="0.2">
      <c r="B933721" s="76" t="s">
        <v>188</v>
      </c>
    </row>
    <row r="933722" spans="2:2" x14ac:dyDescent="0.2">
      <c r="B933722" s="76" t="s">
        <v>50</v>
      </c>
    </row>
    <row r="950088" spans="2:2" x14ac:dyDescent="0.2">
      <c r="B950088" s="76" t="s">
        <v>173</v>
      </c>
    </row>
    <row r="950089" spans="2:2" x14ac:dyDescent="0.2">
      <c r="B950089" s="76" t="s">
        <v>174</v>
      </c>
    </row>
    <row r="950090" spans="2:2" x14ac:dyDescent="0.2">
      <c r="B950090" s="76" t="s">
        <v>175</v>
      </c>
    </row>
    <row r="950091" spans="2:2" x14ac:dyDescent="0.2">
      <c r="B950091" s="76" t="s">
        <v>176</v>
      </c>
    </row>
    <row r="950092" spans="2:2" x14ac:dyDescent="0.2">
      <c r="B950092" s="76" t="s">
        <v>177</v>
      </c>
    </row>
    <row r="950093" spans="2:2" x14ac:dyDescent="0.2">
      <c r="B950093" s="76" t="s">
        <v>178</v>
      </c>
    </row>
    <row r="950094" spans="2:2" x14ac:dyDescent="0.2">
      <c r="B950094" s="76" t="s">
        <v>179</v>
      </c>
    </row>
    <row r="950095" spans="2:2" x14ac:dyDescent="0.2">
      <c r="B950095" s="76" t="s">
        <v>180</v>
      </c>
    </row>
    <row r="950096" spans="2:2" x14ac:dyDescent="0.2">
      <c r="B950096" s="76" t="s">
        <v>181</v>
      </c>
    </row>
    <row r="950097" spans="2:2" x14ac:dyDescent="0.2">
      <c r="B950097" s="76" t="s">
        <v>182</v>
      </c>
    </row>
    <row r="950098" spans="2:2" x14ac:dyDescent="0.2">
      <c r="B950098" s="76" t="s">
        <v>183</v>
      </c>
    </row>
    <row r="950099" spans="2:2" x14ac:dyDescent="0.2">
      <c r="B950099" s="76" t="s">
        <v>184</v>
      </c>
    </row>
    <row r="950100" spans="2:2" x14ac:dyDescent="0.2">
      <c r="B950100" s="76" t="s">
        <v>185</v>
      </c>
    </row>
    <row r="950101" spans="2:2" x14ac:dyDescent="0.2">
      <c r="B950101" s="76" t="s">
        <v>186</v>
      </c>
    </row>
    <row r="950102" spans="2:2" x14ac:dyDescent="0.2">
      <c r="B950102" s="76" t="s">
        <v>176</v>
      </c>
    </row>
    <row r="950103" spans="2:2" x14ac:dyDescent="0.2">
      <c r="B950103" s="76" t="s">
        <v>174</v>
      </c>
    </row>
    <row r="950104" spans="2:2" x14ac:dyDescent="0.2">
      <c r="B950104" s="76" t="s">
        <v>187</v>
      </c>
    </row>
    <row r="950105" spans="2:2" x14ac:dyDescent="0.2">
      <c r="B950105" s="76" t="s">
        <v>188</v>
      </c>
    </row>
    <row r="950106" spans="2:2" x14ac:dyDescent="0.2">
      <c r="B950106" s="76" t="s">
        <v>50</v>
      </c>
    </row>
    <row r="966472" spans="2:2" x14ac:dyDescent="0.2">
      <c r="B966472" s="76" t="s">
        <v>173</v>
      </c>
    </row>
    <row r="966473" spans="2:2" x14ac:dyDescent="0.2">
      <c r="B966473" s="76" t="s">
        <v>174</v>
      </c>
    </row>
    <row r="966474" spans="2:2" x14ac:dyDescent="0.2">
      <c r="B966474" s="76" t="s">
        <v>175</v>
      </c>
    </row>
    <row r="966475" spans="2:2" x14ac:dyDescent="0.2">
      <c r="B966475" s="76" t="s">
        <v>176</v>
      </c>
    </row>
    <row r="966476" spans="2:2" x14ac:dyDescent="0.2">
      <c r="B966476" s="76" t="s">
        <v>177</v>
      </c>
    </row>
    <row r="966477" spans="2:2" x14ac:dyDescent="0.2">
      <c r="B966477" s="76" t="s">
        <v>178</v>
      </c>
    </row>
    <row r="966478" spans="2:2" x14ac:dyDescent="0.2">
      <c r="B966478" s="76" t="s">
        <v>179</v>
      </c>
    </row>
    <row r="966479" spans="2:2" x14ac:dyDescent="0.2">
      <c r="B966479" s="76" t="s">
        <v>180</v>
      </c>
    </row>
    <row r="966480" spans="2:2" x14ac:dyDescent="0.2">
      <c r="B966480" s="76" t="s">
        <v>181</v>
      </c>
    </row>
    <row r="966481" spans="2:2" x14ac:dyDescent="0.2">
      <c r="B966481" s="76" t="s">
        <v>182</v>
      </c>
    </row>
    <row r="966482" spans="2:2" x14ac:dyDescent="0.2">
      <c r="B966482" s="76" t="s">
        <v>183</v>
      </c>
    </row>
    <row r="966483" spans="2:2" x14ac:dyDescent="0.2">
      <c r="B966483" s="76" t="s">
        <v>184</v>
      </c>
    </row>
    <row r="966484" spans="2:2" x14ac:dyDescent="0.2">
      <c r="B966484" s="76" t="s">
        <v>185</v>
      </c>
    </row>
    <row r="966485" spans="2:2" x14ac:dyDescent="0.2">
      <c r="B966485" s="76" t="s">
        <v>186</v>
      </c>
    </row>
    <row r="966486" spans="2:2" x14ac:dyDescent="0.2">
      <c r="B966486" s="76" t="s">
        <v>176</v>
      </c>
    </row>
    <row r="966487" spans="2:2" x14ac:dyDescent="0.2">
      <c r="B966487" s="76" t="s">
        <v>174</v>
      </c>
    </row>
    <row r="966488" spans="2:2" x14ac:dyDescent="0.2">
      <c r="B966488" s="76" t="s">
        <v>187</v>
      </c>
    </row>
    <row r="966489" spans="2:2" x14ac:dyDescent="0.2">
      <c r="B966489" s="76" t="s">
        <v>188</v>
      </c>
    </row>
    <row r="966490" spans="2:2" x14ac:dyDescent="0.2">
      <c r="B966490" s="76" t="s">
        <v>50</v>
      </c>
    </row>
    <row r="982856" spans="2:2" x14ac:dyDescent="0.2">
      <c r="B982856" s="76" t="s">
        <v>173</v>
      </c>
    </row>
    <row r="982857" spans="2:2" x14ac:dyDescent="0.2">
      <c r="B982857" s="76" t="s">
        <v>174</v>
      </c>
    </row>
    <row r="982858" spans="2:2" x14ac:dyDescent="0.2">
      <c r="B982858" s="76" t="s">
        <v>175</v>
      </c>
    </row>
    <row r="982859" spans="2:2" x14ac:dyDescent="0.2">
      <c r="B982859" s="76" t="s">
        <v>176</v>
      </c>
    </row>
    <row r="982860" spans="2:2" x14ac:dyDescent="0.2">
      <c r="B982860" s="76" t="s">
        <v>177</v>
      </c>
    </row>
    <row r="982861" spans="2:2" x14ac:dyDescent="0.2">
      <c r="B982861" s="76" t="s">
        <v>178</v>
      </c>
    </row>
    <row r="982862" spans="2:2" x14ac:dyDescent="0.2">
      <c r="B982862" s="76" t="s">
        <v>179</v>
      </c>
    </row>
    <row r="982863" spans="2:2" x14ac:dyDescent="0.2">
      <c r="B982863" s="76" t="s">
        <v>180</v>
      </c>
    </row>
    <row r="982864" spans="2:2" x14ac:dyDescent="0.2">
      <c r="B982864" s="76" t="s">
        <v>181</v>
      </c>
    </row>
    <row r="982865" spans="2:2" x14ac:dyDescent="0.2">
      <c r="B982865" s="76" t="s">
        <v>182</v>
      </c>
    </row>
    <row r="982866" spans="2:2" x14ac:dyDescent="0.2">
      <c r="B982866" s="76" t="s">
        <v>183</v>
      </c>
    </row>
    <row r="982867" spans="2:2" x14ac:dyDescent="0.2">
      <c r="B982867" s="76" t="s">
        <v>184</v>
      </c>
    </row>
    <row r="982868" spans="2:2" x14ac:dyDescent="0.2">
      <c r="B982868" s="76" t="s">
        <v>185</v>
      </c>
    </row>
    <row r="982869" spans="2:2" x14ac:dyDescent="0.2">
      <c r="B982869" s="76" t="s">
        <v>186</v>
      </c>
    </row>
    <row r="982870" spans="2:2" x14ac:dyDescent="0.2">
      <c r="B982870" s="76" t="s">
        <v>176</v>
      </c>
    </row>
    <row r="982871" spans="2:2" x14ac:dyDescent="0.2">
      <c r="B982871" s="76" t="s">
        <v>174</v>
      </c>
    </row>
    <row r="982872" spans="2:2" x14ac:dyDescent="0.2">
      <c r="B982872" s="76" t="s">
        <v>187</v>
      </c>
    </row>
    <row r="982873" spans="2:2" x14ac:dyDescent="0.2">
      <c r="B982873" s="76" t="s">
        <v>188</v>
      </c>
    </row>
    <row r="982874" spans="2:2" x14ac:dyDescent="0.2">
      <c r="B982874" s="76" t="s">
        <v>50</v>
      </c>
    </row>
    <row r="999240" spans="2:2" x14ac:dyDescent="0.2">
      <c r="B999240" s="76" t="s">
        <v>173</v>
      </c>
    </row>
    <row r="999241" spans="2:2" x14ac:dyDescent="0.2">
      <c r="B999241" s="76" t="s">
        <v>174</v>
      </c>
    </row>
    <row r="999242" spans="2:2" x14ac:dyDescent="0.2">
      <c r="B999242" s="76" t="s">
        <v>175</v>
      </c>
    </row>
    <row r="999243" spans="2:2" x14ac:dyDescent="0.2">
      <c r="B999243" s="76" t="s">
        <v>176</v>
      </c>
    </row>
    <row r="999244" spans="2:2" x14ac:dyDescent="0.2">
      <c r="B999244" s="76" t="s">
        <v>177</v>
      </c>
    </row>
    <row r="999245" spans="2:2" x14ac:dyDescent="0.2">
      <c r="B999245" s="76" t="s">
        <v>178</v>
      </c>
    </row>
    <row r="999246" spans="2:2" x14ac:dyDescent="0.2">
      <c r="B999246" s="76" t="s">
        <v>179</v>
      </c>
    </row>
    <row r="999247" spans="2:2" x14ac:dyDescent="0.2">
      <c r="B999247" s="76" t="s">
        <v>180</v>
      </c>
    </row>
    <row r="999248" spans="2:2" x14ac:dyDescent="0.2">
      <c r="B999248" s="76" t="s">
        <v>181</v>
      </c>
    </row>
    <row r="999249" spans="2:2" x14ac:dyDescent="0.2">
      <c r="B999249" s="76" t="s">
        <v>182</v>
      </c>
    </row>
    <row r="999250" spans="2:2" x14ac:dyDescent="0.2">
      <c r="B999250" s="76" t="s">
        <v>183</v>
      </c>
    </row>
    <row r="999251" spans="2:2" x14ac:dyDescent="0.2">
      <c r="B999251" s="76" t="s">
        <v>184</v>
      </c>
    </row>
    <row r="999252" spans="2:2" x14ac:dyDescent="0.2">
      <c r="B999252" s="76" t="s">
        <v>185</v>
      </c>
    </row>
    <row r="999253" spans="2:2" x14ac:dyDescent="0.2">
      <c r="B999253" s="76" t="s">
        <v>186</v>
      </c>
    </row>
    <row r="999254" spans="2:2" x14ac:dyDescent="0.2">
      <c r="B999254" s="76" t="s">
        <v>176</v>
      </c>
    </row>
    <row r="999255" spans="2:2" x14ac:dyDescent="0.2">
      <c r="B999255" s="76" t="s">
        <v>174</v>
      </c>
    </row>
    <row r="999256" spans="2:2" x14ac:dyDescent="0.2">
      <c r="B999256" s="76" t="s">
        <v>187</v>
      </c>
    </row>
    <row r="999257" spans="2:2" x14ac:dyDescent="0.2">
      <c r="B999257" s="76" t="s">
        <v>188</v>
      </c>
    </row>
    <row r="999258" spans="2:2" x14ac:dyDescent="0.2">
      <c r="B999258" s="76" t="s">
        <v>50</v>
      </c>
    </row>
    <row r="1015624" spans="2:2" x14ac:dyDescent="0.2">
      <c r="B1015624" s="76" t="s">
        <v>173</v>
      </c>
    </row>
    <row r="1015625" spans="2:2" x14ac:dyDescent="0.2">
      <c r="B1015625" s="76" t="s">
        <v>174</v>
      </c>
    </row>
    <row r="1015626" spans="2:2" x14ac:dyDescent="0.2">
      <c r="B1015626" s="76" t="s">
        <v>175</v>
      </c>
    </row>
    <row r="1015627" spans="2:2" x14ac:dyDescent="0.2">
      <c r="B1015627" s="76" t="s">
        <v>176</v>
      </c>
    </row>
    <row r="1015628" spans="2:2" x14ac:dyDescent="0.2">
      <c r="B1015628" s="76" t="s">
        <v>177</v>
      </c>
    </row>
    <row r="1015629" spans="2:2" x14ac:dyDescent="0.2">
      <c r="B1015629" s="76" t="s">
        <v>178</v>
      </c>
    </row>
    <row r="1015630" spans="2:2" x14ac:dyDescent="0.2">
      <c r="B1015630" s="76" t="s">
        <v>179</v>
      </c>
    </row>
    <row r="1015631" spans="2:2" x14ac:dyDescent="0.2">
      <c r="B1015631" s="76" t="s">
        <v>180</v>
      </c>
    </row>
    <row r="1015632" spans="2:2" x14ac:dyDescent="0.2">
      <c r="B1015632" s="76" t="s">
        <v>181</v>
      </c>
    </row>
    <row r="1015633" spans="2:2" x14ac:dyDescent="0.2">
      <c r="B1015633" s="76" t="s">
        <v>182</v>
      </c>
    </row>
    <row r="1015634" spans="2:2" x14ac:dyDescent="0.2">
      <c r="B1015634" s="76" t="s">
        <v>183</v>
      </c>
    </row>
    <row r="1015635" spans="2:2" x14ac:dyDescent="0.2">
      <c r="B1015635" s="76" t="s">
        <v>184</v>
      </c>
    </row>
    <row r="1015636" spans="2:2" x14ac:dyDescent="0.2">
      <c r="B1015636" s="76" t="s">
        <v>185</v>
      </c>
    </row>
    <row r="1015637" spans="2:2" x14ac:dyDescent="0.2">
      <c r="B1015637" s="76" t="s">
        <v>186</v>
      </c>
    </row>
    <row r="1015638" spans="2:2" x14ac:dyDescent="0.2">
      <c r="B1015638" s="76" t="s">
        <v>176</v>
      </c>
    </row>
    <row r="1015639" spans="2:2" x14ac:dyDescent="0.2">
      <c r="B1015639" s="76" t="s">
        <v>174</v>
      </c>
    </row>
    <row r="1015640" spans="2:2" x14ac:dyDescent="0.2">
      <c r="B1015640" s="76" t="s">
        <v>187</v>
      </c>
    </row>
    <row r="1015641" spans="2:2" x14ac:dyDescent="0.2">
      <c r="B1015641" s="76" t="s">
        <v>188</v>
      </c>
    </row>
    <row r="1015642" spans="2:2" x14ac:dyDescent="0.2">
      <c r="B1015642" s="76" t="s">
        <v>50</v>
      </c>
    </row>
    <row r="1032008" spans="2:2" x14ac:dyDescent="0.2">
      <c r="B1032008" s="76" t="s">
        <v>173</v>
      </c>
    </row>
    <row r="1032009" spans="2:2" x14ac:dyDescent="0.2">
      <c r="B1032009" s="76" t="s">
        <v>174</v>
      </c>
    </row>
    <row r="1032010" spans="2:2" x14ac:dyDescent="0.2">
      <c r="B1032010" s="76" t="s">
        <v>175</v>
      </c>
    </row>
    <row r="1032011" spans="2:2" x14ac:dyDescent="0.2">
      <c r="B1032011" s="76" t="s">
        <v>176</v>
      </c>
    </row>
    <row r="1032012" spans="2:2" x14ac:dyDescent="0.2">
      <c r="B1032012" s="76" t="s">
        <v>177</v>
      </c>
    </row>
    <row r="1032013" spans="2:2" x14ac:dyDescent="0.2">
      <c r="B1032013" s="76" t="s">
        <v>178</v>
      </c>
    </row>
    <row r="1032014" spans="2:2" x14ac:dyDescent="0.2">
      <c r="B1032014" s="76" t="s">
        <v>179</v>
      </c>
    </row>
    <row r="1032015" spans="2:2" x14ac:dyDescent="0.2">
      <c r="B1032015" s="76" t="s">
        <v>180</v>
      </c>
    </row>
    <row r="1032016" spans="2:2" x14ac:dyDescent="0.2">
      <c r="B1032016" s="76" t="s">
        <v>181</v>
      </c>
    </row>
    <row r="1032017" spans="2:2" x14ac:dyDescent="0.2">
      <c r="B1032017" s="76" t="s">
        <v>182</v>
      </c>
    </row>
    <row r="1032018" spans="2:2" x14ac:dyDescent="0.2">
      <c r="B1032018" s="76" t="s">
        <v>183</v>
      </c>
    </row>
    <row r="1032019" spans="2:2" x14ac:dyDescent="0.2">
      <c r="B1032019" s="76" t="s">
        <v>184</v>
      </c>
    </row>
    <row r="1032020" spans="2:2" x14ac:dyDescent="0.2">
      <c r="B1032020" s="76" t="s">
        <v>185</v>
      </c>
    </row>
    <row r="1032021" spans="2:2" x14ac:dyDescent="0.2">
      <c r="B1032021" s="76" t="s">
        <v>186</v>
      </c>
    </row>
    <row r="1032022" spans="2:2" x14ac:dyDescent="0.2">
      <c r="B1032022" s="76" t="s">
        <v>176</v>
      </c>
    </row>
    <row r="1032023" spans="2:2" x14ac:dyDescent="0.2">
      <c r="B1032023" s="76" t="s">
        <v>174</v>
      </c>
    </row>
    <row r="1032024" spans="2:2" x14ac:dyDescent="0.2">
      <c r="B1032024" s="76" t="s">
        <v>187</v>
      </c>
    </row>
    <row r="1032025" spans="2:2" x14ac:dyDescent="0.2">
      <c r="B1032025" s="76" t="s">
        <v>188</v>
      </c>
    </row>
    <row r="1032026" spans="2:2" x14ac:dyDescent="0.2">
      <c r="B1032026" s="76" t="s">
        <v>50</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46716-2944-4F60-9073-2388830C9D71}">
  <dimension ref="B1:K116"/>
  <sheetViews>
    <sheetView showGridLines="0" topLeftCell="A45" workbookViewId="0">
      <selection activeCell="B56" sqref="B56:J116"/>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
      <c r="B3" s="71"/>
      <c r="C3" s="436" t="s">
        <v>549</v>
      </c>
      <c r="D3" s="436"/>
      <c r="E3" s="436"/>
      <c r="F3" s="436"/>
      <c r="G3" s="436"/>
      <c r="H3" s="436"/>
      <c r="I3" s="436"/>
      <c r="J3" s="34"/>
    </row>
    <row r="4" spans="2:10" ht="18" x14ac:dyDescent="0.25">
      <c r="B4" s="71"/>
      <c r="C4" s="435" t="s">
        <v>28</v>
      </c>
      <c r="D4" s="435"/>
      <c r="E4" s="435"/>
      <c r="F4" s="435"/>
      <c r="G4" s="435"/>
      <c r="H4" s="435"/>
      <c r="I4" s="435"/>
      <c r="J4" s="34"/>
    </row>
    <row r="5" spans="2:10" ht="18" x14ac:dyDescent="0.2">
      <c r="B5" s="71"/>
      <c r="C5" s="436" t="str">
        <f>'SAO - DSC'!F1</f>
        <v>Western Rockcastle Association</v>
      </c>
      <c r="D5" s="436"/>
      <c r="E5" s="436"/>
      <c r="F5" s="436"/>
      <c r="G5" s="436"/>
      <c r="H5" s="436"/>
      <c r="I5" s="436"/>
      <c r="J5" s="34"/>
    </row>
    <row r="6" spans="2:10" ht="15" x14ac:dyDescent="0.2">
      <c r="B6" s="71"/>
      <c r="C6" s="437" t="s">
        <v>323</v>
      </c>
      <c r="D6" s="437"/>
      <c r="E6" s="437"/>
      <c r="F6" s="437"/>
      <c r="G6" s="437"/>
      <c r="H6" s="437"/>
      <c r="I6" s="437"/>
      <c r="J6" s="34"/>
    </row>
    <row r="7" spans="2:10" ht="15" x14ac:dyDescent="0.2">
      <c r="B7" s="71"/>
      <c r="C7" s="36"/>
      <c r="D7" s="36"/>
      <c r="E7" s="36"/>
      <c r="F7" s="36"/>
      <c r="G7" s="36"/>
      <c r="H7" s="36"/>
      <c r="I7" s="35"/>
      <c r="J7" s="34"/>
    </row>
    <row r="8" spans="2:10" ht="15" x14ac:dyDescent="0.2">
      <c r="B8" s="71"/>
      <c r="C8" s="428" t="s">
        <v>280</v>
      </c>
      <c r="D8" s="428"/>
      <c r="E8" s="428"/>
      <c r="F8" s="428"/>
      <c r="G8" s="428"/>
      <c r="H8" s="428"/>
      <c r="I8" s="428"/>
      <c r="J8" s="328"/>
    </row>
    <row r="9" spans="2:10" ht="15" x14ac:dyDescent="0.2">
      <c r="B9" s="308"/>
      <c r="C9" s="35"/>
      <c r="E9" s="77"/>
      <c r="F9" s="40"/>
      <c r="G9" s="77"/>
      <c r="H9" s="40"/>
      <c r="I9" s="77" t="s">
        <v>107</v>
      </c>
      <c r="J9" s="34"/>
    </row>
    <row r="10" spans="2:10" ht="15" x14ac:dyDescent="0.2">
      <c r="B10" s="308"/>
      <c r="C10" s="42" t="s">
        <v>49</v>
      </c>
      <c r="D10" s="40"/>
      <c r="E10" s="304" t="s">
        <v>29</v>
      </c>
      <c r="F10" s="40"/>
      <c r="G10" s="304" t="s">
        <v>30</v>
      </c>
      <c r="H10" s="40"/>
      <c r="I10" s="304" t="s">
        <v>163</v>
      </c>
      <c r="J10" s="34"/>
    </row>
    <row r="11" spans="2:10" x14ac:dyDescent="0.2">
      <c r="B11" s="308"/>
      <c r="C11" s="37">
        <v>2025</v>
      </c>
      <c r="D11" s="37"/>
      <c r="E11" s="38">
        <f>SUM(E25,E36,E47,E61,E73,E85,E97,E109)</f>
        <v>81529.73000000001</v>
      </c>
      <c r="F11" s="35"/>
      <c r="G11" s="38">
        <f>SUM(G25,G36,G47,G61,G73,G85,G97,G109)</f>
        <v>90361.26999999999</v>
      </c>
      <c r="H11" s="35"/>
      <c r="I11" s="38">
        <f>SUM(E11,G11)</f>
        <v>171891</v>
      </c>
      <c r="J11" s="34"/>
    </row>
    <row r="12" spans="2:10" x14ac:dyDescent="0.2">
      <c r="B12" s="308"/>
      <c r="C12" s="37">
        <v>2026</v>
      </c>
      <c r="D12" s="37"/>
      <c r="E12" s="35">
        <f>SUM(E26,E37,E48,E62,E74,E86,E98,E110)</f>
        <v>84679.099999999991</v>
      </c>
      <c r="F12" s="35"/>
      <c r="G12" s="35">
        <f>SUM(G26,G37,G48,G62,G74,G86,G98,G110)</f>
        <v>87211.900000000009</v>
      </c>
      <c r="H12" s="35"/>
      <c r="I12" s="35">
        <f t="shared" ref="I12:I15" si="0">SUM(E12,G12)</f>
        <v>171891</v>
      </c>
      <c r="J12" s="34"/>
    </row>
    <row r="13" spans="2:10" x14ac:dyDescent="0.2">
      <c r="B13" s="308"/>
      <c r="C13" s="37">
        <v>2027</v>
      </c>
      <c r="D13" s="37"/>
      <c r="E13" s="35">
        <f>SUM(E27,E38,E49,E63,E75,E87,E99,E111)</f>
        <v>87954.87</v>
      </c>
      <c r="F13" s="35"/>
      <c r="G13" s="35">
        <f>SUM(G27,G38,G49,G63,G75,G87,G99,G111)</f>
        <v>83936.13</v>
      </c>
      <c r="H13" s="35"/>
      <c r="I13" s="35">
        <f t="shared" si="0"/>
        <v>171891</v>
      </c>
      <c r="J13" s="34"/>
    </row>
    <row r="14" spans="2:10" x14ac:dyDescent="0.2">
      <c r="B14" s="308"/>
      <c r="C14" s="37">
        <v>2028</v>
      </c>
      <c r="D14" s="37"/>
      <c r="E14" s="35">
        <f>SUM(E28,E39,E50,E64,E76,E88,E100,E112)</f>
        <v>91362.219999999987</v>
      </c>
      <c r="F14" s="35"/>
      <c r="G14" s="35">
        <f>SUM(G28,G39,G50,G64,G76,G88,G100,G112)</f>
        <v>80528.78</v>
      </c>
      <c r="H14" s="35"/>
      <c r="I14" s="35">
        <f t="shared" si="0"/>
        <v>171891</v>
      </c>
      <c r="J14" s="34"/>
    </row>
    <row r="15" spans="2:10" x14ac:dyDescent="0.2">
      <c r="B15" s="308"/>
      <c r="C15" s="37">
        <v>2029</v>
      </c>
      <c r="D15" s="37"/>
      <c r="E15" s="41">
        <f>SUM(E29,E40,E51,E65,E77,E89,E101,E113)</f>
        <v>94906.609999999986</v>
      </c>
      <c r="F15" s="35"/>
      <c r="G15" s="41">
        <f>SUM(G29,G40,G51,G65,G77,G89,G101,G113)</f>
        <v>76984.39</v>
      </c>
      <c r="H15" s="35"/>
      <c r="I15" s="41">
        <f t="shared" si="0"/>
        <v>171891</v>
      </c>
      <c r="J15" s="34"/>
    </row>
    <row r="16" spans="2:10" ht="15" thickBot="1" x14ac:dyDescent="0.25">
      <c r="B16" s="308"/>
      <c r="C16" s="36" t="s">
        <v>0</v>
      </c>
      <c r="D16" s="40"/>
      <c r="E16" s="179">
        <f>SUM(E11:E15)</f>
        <v>440432.52999999997</v>
      </c>
      <c r="F16" s="35"/>
      <c r="G16" s="179">
        <f>SUM(G11:G15)</f>
        <v>419022.47</v>
      </c>
      <c r="H16" s="35"/>
      <c r="I16" s="179">
        <f>SUM(I11:I15)</f>
        <v>859455</v>
      </c>
      <c r="J16" s="34"/>
    </row>
    <row r="17" spans="2:10" ht="15.75" thickTop="1" thickBot="1" x14ac:dyDescent="0.25">
      <c r="B17" s="308"/>
      <c r="C17" s="36" t="s">
        <v>106</v>
      </c>
      <c r="D17" s="36"/>
      <c r="E17" s="180">
        <f>ROUND(AVERAGE(E11:E15),0)</f>
        <v>88087</v>
      </c>
      <c r="F17" s="35"/>
      <c r="G17" s="180">
        <f>ROUND(AVERAGE(G11:G15),0)</f>
        <v>83804</v>
      </c>
      <c r="H17" s="35"/>
      <c r="I17" s="180">
        <f>ROUND(AVERAGE(I11:I15),0)</f>
        <v>171891</v>
      </c>
      <c r="J17" s="34"/>
    </row>
    <row r="18" spans="2:10" ht="15" thickTop="1" x14ac:dyDescent="0.2">
      <c r="B18" s="308"/>
      <c r="C18" s="36"/>
      <c r="D18" s="36"/>
      <c r="E18" s="329"/>
      <c r="F18" s="35"/>
      <c r="G18" s="329"/>
      <c r="H18" s="35"/>
      <c r="I18" s="329"/>
      <c r="J18" s="34"/>
    </row>
    <row r="19" spans="2:10" ht="15" thickBot="1" x14ac:dyDescent="0.25">
      <c r="B19" s="308"/>
      <c r="C19" s="36" t="s">
        <v>324</v>
      </c>
      <c r="D19" s="36"/>
      <c r="E19" s="329"/>
      <c r="F19" s="35"/>
      <c r="G19" s="329"/>
      <c r="H19" s="35"/>
      <c r="I19" s="180">
        <f>ROUND(I17*0.2,0)</f>
        <v>34378</v>
      </c>
      <c r="J19" s="34"/>
    </row>
    <row r="20" spans="2:10" ht="15" thickTop="1" x14ac:dyDescent="0.2">
      <c r="B20" s="308"/>
      <c r="C20" s="35"/>
      <c r="E20" s="35"/>
      <c r="F20" s="35"/>
      <c r="G20" s="35"/>
      <c r="H20" s="35"/>
      <c r="I20" s="35"/>
      <c r="J20" s="34"/>
    </row>
    <row r="21" spans="2:10" ht="15" x14ac:dyDescent="0.2">
      <c r="B21" s="308"/>
      <c r="C21" s="428" t="s">
        <v>281</v>
      </c>
      <c r="D21" s="428"/>
      <c r="E21" s="428"/>
      <c r="F21" s="428"/>
      <c r="G21" s="428"/>
      <c r="H21" s="428"/>
      <c r="I21" s="428"/>
      <c r="J21" s="34"/>
    </row>
    <row r="22" spans="2:10" ht="15" x14ac:dyDescent="0.2">
      <c r="B22" s="308"/>
      <c r="C22" s="428" t="s">
        <v>315</v>
      </c>
      <c r="D22" s="428"/>
      <c r="E22" s="428"/>
      <c r="F22" s="428"/>
      <c r="G22" s="428"/>
      <c r="H22" s="428"/>
      <c r="I22" s="428"/>
      <c r="J22" s="34"/>
    </row>
    <row r="23" spans="2:10" ht="15" x14ac:dyDescent="0.2">
      <c r="B23" s="308"/>
      <c r="C23" s="35"/>
      <c r="D23" s="40"/>
      <c r="E23" s="77"/>
      <c r="F23" s="40"/>
      <c r="G23" s="77"/>
      <c r="H23" s="40"/>
      <c r="I23" s="77" t="s">
        <v>107</v>
      </c>
      <c r="J23" s="34"/>
    </row>
    <row r="24" spans="2:10" ht="15" x14ac:dyDescent="0.2">
      <c r="B24" s="308"/>
      <c r="C24" s="42" t="s">
        <v>49</v>
      </c>
      <c r="D24" s="40"/>
      <c r="E24" s="304" t="s">
        <v>29</v>
      </c>
      <c r="F24" s="40"/>
      <c r="G24" s="304" t="s">
        <v>30</v>
      </c>
      <c r="H24" s="40"/>
      <c r="I24" s="304" t="s">
        <v>163</v>
      </c>
      <c r="J24" s="34"/>
    </row>
    <row r="25" spans="2:10" x14ac:dyDescent="0.2">
      <c r="B25" s="308"/>
      <c r="C25" s="37">
        <v>2025</v>
      </c>
      <c r="D25" s="40"/>
      <c r="E25" s="38">
        <f>'RD 1996'!C11</f>
        <v>11969.49</v>
      </c>
      <c r="F25" s="35">
        <f>SUM(I25,'RD 1996'!I39)</f>
        <v>313256.56000000006</v>
      </c>
      <c r="G25" s="38">
        <f>'RD 1996'!E11</f>
        <v>9227.51</v>
      </c>
      <c r="H25" s="35">
        <f>SUM(D25,F25)</f>
        <v>313256.56000000006</v>
      </c>
      <c r="I25" s="38">
        <f>SUM(E25,G25)</f>
        <v>21197</v>
      </c>
      <c r="J25" s="34"/>
    </row>
    <row r="26" spans="2:10" x14ac:dyDescent="0.2">
      <c r="B26" s="308"/>
      <c r="C26" s="37">
        <v>2026</v>
      </c>
      <c r="D26" s="39">
        <v>3500</v>
      </c>
      <c r="E26" s="35">
        <f>'RD 1996'!C12</f>
        <v>12508.11</v>
      </c>
      <c r="F26" s="35">
        <f>SUM(I26,'RD 1996'!I40)</f>
        <v>305202.24000000005</v>
      </c>
      <c r="G26" s="35">
        <f>'RD 1996'!E12</f>
        <v>8688.89</v>
      </c>
      <c r="H26" s="35">
        <f>SUM(D26,F26)</f>
        <v>308702.24000000005</v>
      </c>
      <c r="I26" s="35">
        <f t="shared" ref="I26:I29" si="1">SUM(E26,G26)</f>
        <v>21197</v>
      </c>
      <c r="J26" s="34"/>
    </row>
    <row r="27" spans="2:10" x14ac:dyDescent="0.2">
      <c r="B27" s="308"/>
      <c r="C27" s="37">
        <v>2027</v>
      </c>
      <c r="D27" s="39">
        <v>4000</v>
      </c>
      <c r="E27" s="35">
        <f>'RD 1996'!C13</f>
        <v>13070.98</v>
      </c>
      <c r="F27" s="35">
        <f>SUM(I27,'RD 1996'!I41)</f>
        <v>296785.48000000004</v>
      </c>
      <c r="G27" s="35">
        <f>'RD 1996'!E13</f>
        <v>8126.02</v>
      </c>
      <c r="H27" s="35">
        <f>SUM(D27,F27)</f>
        <v>300785.48000000004</v>
      </c>
      <c r="I27" s="35">
        <f t="shared" si="1"/>
        <v>21197</v>
      </c>
      <c r="J27" s="34"/>
    </row>
    <row r="28" spans="2:10" x14ac:dyDescent="0.2">
      <c r="B28" s="308"/>
      <c r="C28" s="37">
        <v>2028</v>
      </c>
      <c r="D28" s="39">
        <v>4000</v>
      </c>
      <c r="E28" s="35">
        <f>'RD 1996'!C14</f>
        <v>13659.17</v>
      </c>
      <c r="F28" s="35">
        <f>SUM(I28,'RD 1996'!I42)</f>
        <v>287989.96000000002</v>
      </c>
      <c r="G28" s="35">
        <f>'RD 1996'!E14</f>
        <v>7537.83</v>
      </c>
      <c r="H28" s="35">
        <f>SUM(D28,F28)</f>
        <v>291989.96000000002</v>
      </c>
      <c r="I28" s="35">
        <f t="shared" si="1"/>
        <v>21197</v>
      </c>
      <c r="J28" s="34"/>
    </row>
    <row r="29" spans="2:10" x14ac:dyDescent="0.2">
      <c r="B29" s="308"/>
      <c r="C29" s="37">
        <v>2029</v>
      </c>
      <c r="D29" s="39">
        <v>4000</v>
      </c>
      <c r="E29" s="41">
        <f>'RD 1996'!C15</f>
        <v>14273.83</v>
      </c>
      <c r="F29" s="35">
        <f>SUM(I29,'RD 1996'!I43)</f>
        <v>278798.64</v>
      </c>
      <c r="G29" s="41">
        <f>'RD 1996'!E15</f>
        <v>6923.17</v>
      </c>
      <c r="H29" s="35">
        <f>SUM(D29,F29)</f>
        <v>282798.64</v>
      </c>
      <c r="I29" s="41">
        <f t="shared" si="1"/>
        <v>21197</v>
      </c>
      <c r="J29" s="34"/>
    </row>
    <row r="30" spans="2:10" ht="15" thickBot="1" x14ac:dyDescent="0.25">
      <c r="B30" s="308"/>
      <c r="C30" s="36" t="s">
        <v>0</v>
      </c>
      <c r="D30" s="178">
        <f t="shared" ref="D30:H30" si="2">SUM(D25:D29)</f>
        <v>15500</v>
      </c>
      <c r="E30" s="306">
        <f t="shared" si="2"/>
        <v>65481.58</v>
      </c>
      <c r="F30" s="178">
        <f t="shared" si="2"/>
        <v>1482032.88</v>
      </c>
      <c r="G30" s="306">
        <f t="shared" si="2"/>
        <v>40503.42</v>
      </c>
      <c r="H30" s="178">
        <f t="shared" si="2"/>
        <v>1497532.88</v>
      </c>
      <c r="I30" s="306">
        <f>SUM(I25:I29)</f>
        <v>105985</v>
      </c>
      <c r="J30" s="34"/>
    </row>
    <row r="31" spans="2:10" ht="15.75" thickBot="1" x14ac:dyDescent="0.25">
      <c r="B31" s="308"/>
      <c r="C31" s="309" t="s">
        <v>276</v>
      </c>
      <c r="D31"/>
      <c r="E31" s="307">
        <f>ROUND(AVERAGE(E25:E29),0)</f>
        <v>13096</v>
      </c>
      <c r="F31"/>
      <c r="G31" s="307">
        <f>ROUND(AVERAGE(G25:G29),0)</f>
        <v>8101</v>
      </c>
      <c r="H31"/>
      <c r="I31" s="307">
        <f>ROUND(AVERAGE(I25:I29),0)</f>
        <v>21197</v>
      </c>
      <c r="J31" s="34"/>
    </row>
    <row r="32" spans="2:10" ht="15" thickTop="1" x14ac:dyDescent="0.2">
      <c r="B32" s="308"/>
      <c r="C32" s="35"/>
      <c r="E32" s="35"/>
      <c r="F32" s="35"/>
      <c r="G32" s="35"/>
      <c r="H32" s="35"/>
      <c r="I32" s="35"/>
      <c r="J32" s="34"/>
    </row>
    <row r="33" spans="2:10" ht="15" x14ac:dyDescent="0.2">
      <c r="B33" s="308"/>
      <c r="C33" s="428" t="s">
        <v>322</v>
      </c>
      <c r="D33" s="428"/>
      <c r="E33" s="428"/>
      <c r="F33" s="428"/>
      <c r="G33" s="428"/>
      <c r="H33" s="428"/>
      <c r="I33" s="428"/>
      <c r="J33" s="34"/>
    </row>
    <row r="34" spans="2:10" ht="15" x14ac:dyDescent="0.2">
      <c r="B34" s="308"/>
      <c r="C34" s="35"/>
      <c r="D34" s="40"/>
      <c r="E34" s="77"/>
      <c r="F34" s="40"/>
      <c r="G34" s="77"/>
      <c r="H34" s="40"/>
      <c r="I34" s="77" t="s">
        <v>107</v>
      </c>
      <c r="J34" s="34"/>
    </row>
    <row r="35" spans="2:10" ht="15" x14ac:dyDescent="0.2">
      <c r="B35" s="308"/>
      <c r="C35" s="42" t="s">
        <v>49</v>
      </c>
      <c r="D35" s="40"/>
      <c r="E35" s="304" t="s">
        <v>29</v>
      </c>
      <c r="F35" s="40"/>
      <c r="G35" s="304" t="s">
        <v>30</v>
      </c>
      <c r="H35" s="40"/>
      <c r="I35" s="304" t="s">
        <v>163</v>
      </c>
      <c r="J35" s="34"/>
    </row>
    <row r="36" spans="2:10" x14ac:dyDescent="0.2">
      <c r="B36" s="308"/>
      <c r="C36" s="37">
        <v>2025</v>
      </c>
      <c r="D36" s="40"/>
      <c r="E36" s="38">
        <f>'RD 1999'!C11</f>
        <v>21218.37</v>
      </c>
      <c r="F36" s="35">
        <f>SUM(I36,'RD 1999'!K41)</f>
        <v>41035</v>
      </c>
      <c r="G36" s="38">
        <f>'RD 1999'!E11</f>
        <v>19816.63</v>
      </c>
      <c r="H36" s="35">
        <f>SUM(D36,F36)</f>
        <v>41035</v>
      </c>
      <c r="I36" s="38">
        <f>SUM(E36,G36)</f>
        <v>41035</v>
      </c>
      <c r="J36" s="34"/>
    </row>
    <row r="37" spans="2:10" x14ac:dyDescent="0.2">
      <c r="B37" s="308"/>
      <c r="C37" s="37">
        <v>2026</v>
      </c>
      <c r="D37" s="39">
        <v>3500</v>
      </c>
      <c r="E37" s="35">
        <f>'RD 1999'!C12</f>
        <v>22173.19</v>
      </c>
      <c r="F37" s="35">
        <f>SUM(I37,'RD 1999'!K42)</f>
        <v>41035</v>
      </c>
      <c r="G37" s="35">
        <f>'RD 1999'!E12</f>
        <v>18861.810000000001</v>
      </c>
      <c r="H37" s="35">
        <f>SUM(D37,F37)</f>
        <v>44535</v>
      </c>
      <c r="I37" s="35">
        <f t="shared" ref="I37:I40" si="3">SUM(E37,G37)</f>
        <v>41035</v>
      </c>
      <c r="J37" s="34"/>
    </row>
    <row r="38" spans="2:10" x14ac:dyDescent="0.2">
      <c r="B38" s="308"/>
      <c r="C38" s="37">
        <v>2027</v>
      </c>
      <c r="D38" s="39">
        <v>4000</v>
      </c>
      <c r="E38" s="35">
        <f>'RD 1999'!C13</f>
        <v>23170.99</v>
      </c>
      <c r="F38" s="35">
        <f>SUM(I38,'RD 1999'!K43)</f>
        <v>41035</v>
      </c>
      <c r="G38" s="35">
        <f>'RD 1999'!E13</f>
        <v>17864.009999999998</v>
      </c>
      <c r="H38" s="35">
        <f>SUM(D38,F38)</f>
        <v>45035</v>
      </c>
      <c r="I38" s="35">
        <f t="shared" si="3"/>
        <v>41035</v>
      </c>
      <c r="J38" s="34"/>
    </row>
    <row r="39" spans="2:10" x14ac:dyDescent="0.2">
      <c r="B39" s="308"/>
      <c r="C39" s="37">
        <v>2028</v>
      </c>
      <c r="D39" s="39">
        <v>4000</v>
      </c>
      <c r="E39" s="35">
        <f>'RD 1999'!C14</f>
        <v>24213.68</v>
      </c>
      <c r="F39" s="35">
        <f>SUM(I39,'RD 1999'!K44)</f>
        <v>41035</v>
      </c>
      <c r="G39" s="35">
        <f>'RD 1999'!E14</f>
        <v>16821.32</v>
      </c>
      <c r="H39" s="35">
        <f>SUM(D39,F39)</f>
        <v>45035</v>
      </c>
      <c r="I39" s="35">
        <f t="shared" si="3"/>
        <v>41035</v>
      </c>
      <c r="J39" s="34"/>
    </row>
    <row r="40" spans="2:10" x14ac:dyDescent="0.2">
      <c r="B40" s="308"/>
      <c r="C40" s="37">
        <v>2029</v>
      </c>
      <c r="D40" s="39">
        <v>4000</v>
      </c>
      <c r="E40" s="41">
        <f>'RD 1999'!C15</f>
        <v>25303.3</v>
      </c>
      <c r="F40" s="35">
        <f>SUM(I40,'RD 1999'!K45)</f>
        <v>41035</v>
      </c>
      <c r="G40" s="41">
        <f>'RD 1999'!E15</f>
        <v>15731.7</v>
      </c>
      <c r="H40" s="35">
        <f>SUM(D40,F40)</f>
        <v>45035</v>
      </c>
      <c r="I40" s="41">
        <f t="shared" si="3"/>
        <v>41035</v>
      </c>
      <c r="J40" s="34"/>
    </row>
    <row r="41" spans="2:10" ht="15" thickBot="1" x14ac:dyDescent="0.25">
      <c r="B41" s="308"/>
      <c r="C41" s="36" t="s">
        <v>0</v>
      </c>
      <c r="D41" s="178">
        <f t="shared" ref="D41:H41" si="4">SUM(D36:D40)</f>
        <v>15500</v>
      </c>
      <c r="E41" s="306">
        <f t="shared" si="4"/>
        <v>116079.53000000001</v>
      </c>
      <c r="F41" s="178">
        <f t="shared" si="4"/>
        <v>205175</v>
      </c>
      <c r="G41" s="306">
        <f t="shared" si="4"/>
        <v>89095.469999999987</v>
      </c>
      <c r="H41" s="178">
        <f t="shared" si="4"/>
        <v>220675</v>
      </c>
      <c r="I41" s="306">
        <f>SUM(I36:I40)</f>
        <v>205175</v>
      </c>
      <c r="J41" s="34"/>
    </row>
    <row r="42" spans="2:10" ht="15.75" thickBot="1" x14ac:dyDescent="0.25">
      <c r="B42" s="308"/>
      <c r="C42" s="309" t="s">
        <v>276</v>
      </c>
      <c r="D42"/>
      <c r="E42" s="307">
        <f>ROUND(AVERAGE(E36:E40),0)</f>
        <v>23216</v>
      </c>
      <c r="F42"/>
      <c r="G42" s="307">
        <f>ROUND(AVERAGE(G36:G40),0)</f>
        <v>17819</v>
      </c>
      <c r="H42"/>
      <c r="I42" s="307">
        <f>ROUND(AVERAGE(I36:I40),0)</f>
        <v>41035</v>
      </c>
      <c r="J42" s="34"/>
    </row>
    <row r="43" spans="2:10" ht="15" thickTop="1" x14ac:dyDescent="0.2">
      <c r="B43" s="308"/>
      <c r="C43" s="35"/>
      <c r="E43" s="35"/>
      <c r="F43" s="35"/>
      <c r="G43" s="35"/>
      <c r="H43" s="35"/>
      <c r="I43" s="35"/>
      <c r="J43" s="34"/>
    </row>
    <row r="44" spans="2:10" ht="15" x14ac:dyDescent="0.2">
      <c r="B44" s="308"/>
      <c r="C44" s="428" t="s">
        <v>316</v>
      </c>
      <c r="D44" s="428"/>
      <c r="E44" s="428"/>
      <c r="F44" s="428"/>
      <c r="G44" s="428"/>
      <c r="H44" s="428"/>
      <c r="I44" s="428"/>
      <c r="J44" s="34"/>
    </row>
    <row r="45" spans="2:10" ht="15" x14ac:dyDescent="0.2">
      <c r="B45" s="308"/>
      <c r="C45" s="35"/>
      <c r="D45" s="40"/>
      <c r="E45" s="77"/>
      <c r="F45" s="40"/>
      <c r="G45" s="77"/>
      <c r="H45" s="40"/>
      <c r="I45" s="77" t="s">
        <v>107</v>
      </c>
      <c r="J45" s="34"/>
    </row>
    <row r="46" spans="2:10" ht="15" x14ac:dyDescent="0.2">
      <c r="B46" s="308"/>
      <c r="C46" s="42" t="s">
        <v>49</v>
      </c>
      <c r="D46" s="40"/>
      <c r="E46" s="304" t="s">
        <v>29</v>
      </c>
      <c r="F46" s="40"/>
      <c r="G46" s="304" t="s">
        <v>30</v>
      </c>
      <c r="H46" s="40"/>
      <c r="I46" s="304" t="s">
        <v>163</v>
      </c>
      <c r="J46" s="34"/>
    </row>
    <row r="47" spans="2:10" ht="15" x14ac:dyDescent="0.2">
      <c r="B47" s="308"/>
      <c r="C47" s="37">
        <v>2025</v>
      </c>
      <c r="D47"/>
      <c r="E47" s="38">
        <f>'RD 2001'!C11</f>
        <v>15349.12</v>
      </c>
      <c r="F47"/>
      <c r="G47" s="38">
        <f>'RD 2001'!E11</f>
        <v>11083.88</v>
      </c>
      <c r="H47"/>
      <c r="I47" s="38">
        <f>SUM(E47,G47)</f>
        <v>26433</v>
      </c>
      <c r="J47" s="34"/>
    </row>
    <row r="48" spans="2:10" ht="15" x14ac:dyDescent="0.2">
      <c r="B48" s="308"/>
      <c r="C48" s="37">
        <v>2026</v>
      </c>
      <c r="D48"/>
      <c r="E48" s="39">
        <f>'RD 2001'!C12</f>
        <v>15847.97</v>
      </c>
      <c r="F48"/>
      <c r="G48" s="39">
        <f>'RD 2001'!E12</f>
        <v>10585.03</v>
      </c>
      <c r="H48"/>
      <c r="I48" s="35">
        <f t="shared" ref="I48:I51" si="5">SUM(E48,G48)</f>
        <v>26433</v>
      </c>
      <c r="J48" s="34"/>
    </row>
    <row r="49" spans="2:10" ht="15" x14ac:dyDescent="0.2">
      <c r="B49" s="308"/>
      <c r="C49" s="37">
        <v>2027</v>
      </c>
      <c r="D49"/>
      <c r="E49" s="39">
        <f>'RD 2001'!C13</f>
        <v>16363.03</v>
      </c>
      <c r="F49"/>
      <c r="G49" s="39">
        <f>'RD 2001'!E13</f>
        <v>10069.969999999999</v>
      </c>
      <c r="H49"/>
      <c r="I49" s="35">
        <f t="shared" si="5"/>
        <v>26433</v>
      </c>
      <c r="J49" s="34"/>
    </row>
    <row r="50" spans="2:10" ht="15" x14ac:dyDescent="0.2">
      <c r="B50" s="308"/>
      <c r="C50" s="37">
        <v>2028</v>
      </c>
      <c r="D50"/>
      <c r="E50" s="39">
        <f>'RD 2001'!C14</f>
        <v>16894.830000000002</v>
      </c>
      <c r="F50"/>
      <c r="G50" s="39">
        <f>'RD 2001'!E14</f>
        <v>9538.17</v>
      </c>
      <c r="H50"/>
      <c r="I50" s="35">
        <f t="shared" si="5"/>
        <v>26433</v>
      </c>
      <c r="J50" s="34"/>
    </row>
    <row r="51" spans="2:10" ht="15" x14ac:dyDescent="0.2">
      <c r="B51" s="308"/>
      <c r="C51" s="37">
        <v>2029</v>
      </c>
      <c r="D51"/>
      <c r="E51" s="39">
        <f>'RD 2001'!C15</f>
        <v>17443.91</v>
      </c>
      <c r="F51"/>
      <c r="G51" s="39">
        <f>'RD 2001'!E15</f>
        <v>8989.09</v>
      </c>
      <c r="H51"/>
      <c r="I51" s="41">
        <f t="shared" si="5"/>
        <v>26433</v>
      </c>
      <c r="J51" s="34"/>
    </row>
    <row r="52" spans="2:10" ht="15" thickBot="1" x14ac:dyDescent="0.25">
      <c r="B52" s="308"/>
      <c r="C52" s="36" t="s">
        <v>0</v>
      </c>
      <c r="D52" s="178">
        <f t="shared" ref="D52:I52" si="6">SUM(D48:D51)</f>
        <v>0</v>
      </c>
      <c r="E52" s="306">
        <f t="shared" si="6"/>
        <v>66549.740000000005</v>
      </c>
      <c r="F52" s="178">
        <f t="shared" si="6"/>
        <v>0</v>
      </c>
      <c r="G52" s="306">
        <f t="shared" si="6"/>
        <v>39182.259999999995</v>
      </c>
      <c r="H52" s="178">
        <f t="shared" si="6"/>
        <v>0</v>
      </c>
      <c r="I52" s="306">
        <f t="shared" si="6"/>
        <v>105732</v>
      </c>
      <c r="J52" s="34"/>
    </row>
    <row r="53" spans="2:10" ht="15.75" thickBot="1" x14ac:dyDescent="0.25">
      <c r="B53" s="308"/>
      <c r="C53" s="309" t="s">
        <v>276</v>
      </c>
      <c r="D53"/>
      <c r="E53" s="307">
        <f>ROUND(AVERAGE(E48:E51),0)</f>
        <v>16637</v>
      </c>
      <c r="F53"/>
      <c r="G53" s="307">
        <f>ROUND(AVERAGE(G48:G51),0)</f>
        <v>9796</v>
      </c>
      <c r="H53"/>
      <c r="I53" s="307">
        <f>ROUND(AVERAGE(I48:I51),0)</f>
        <v>26433</v>
      </c>
      <c r="J53" s="34"/>
    </row>
    <row r="54" spans="2:10" ht="15" thickTop="1" x14ac:dyDescent="0.2">
      <c r="B54" s="308"/>
      <c r="C54" s="35"/>
      <c r="E54" s="35"/>
      <c r="F54" s="35"/>
      <c r="G54" s="35"/>
      <c r="H54" s="35"/>
      <c r="I54" s="35"/>
      <c r="J54" s="34"/>
    </row>
    <row r="55" spans="2:10" x14ac:dyDescent="0.2">
      <c r="B55" s="310"/>
      <c r="C55" s="41"/>
      <c r="D55" s="41"/>
      <c r="E55" s="41"/>
      <c r="F55" s="41"/>
      <c r="G55" s="41"/>
      <c r="H55" s="41"/>
      <c r="I55" s="41"/>
      <c r="J55" s="73"/>
    </row>
    <row r="56" spans="2:10" x14ac:dyDescent="0.2">
      <c r="B56" s="308"/>
      <c r="C56" s="35"/>
      <c r="E56" s="35"/>
      <c r="F56" s="35"/>
      <c r="G56" s="35"/>
      <c r="H56" s="35"/>
      <c r="I56" s="35"/>
      <c r="J56" s="34"/>
    </row>
    <row r="57" spans="2:10" ht="15" x14ac:dyDescent="0.2">
      <c r="B57" s="71"/>
      <c r="C57" s="428" t="s">
        <v>528</v>
      </c>
      <c r="D57" s="428"/>
      <c r="E57" s="428"/>
      <c r="F57" s="428"/>
      <c r="G57" s="428"/>
      <c r="H57" s="428"/>
      <c r="I57" s="428"/>
      <c r="J57" s="328"/>
    </row>
    <row r="58" spans="2:10" ht="15" x14ac:dyDescent="0.2">
      <c r="B58" s="308"/>
      <c r="C58" s="428" t="s">
        <v>317</v>
      </c>
      <c r="D58" s="428"/>
      <c r="E58" s="428"/>
      <c r="F58" s="428"/>
      <c r="G58" s="428"/>
      <c r="H58" s="428"/>
      <c r="I58" s="428"/>
      <c r="J58" s="34"/>
    </row>
    <row r="59" spans="2:10" ht="15" x14ac:dyDescent="0.2">
      <c r="B59" s="308"/>
      <c r="C59" s="35"/>
      <c r="D59" s="40"/>
      <c r="E59" s="77"/>
      <c r="F59" s="40"/>
      <c r="G59" s="77"/>
      <c r="H59" s="40"/>
      <c r="I59" s="77" t="s">
        <v>107</v>
      </c>
      <c r="J59" s="34"/>
    </row>
    <row r="60" spans="2:10" ht="15" x14ac:dyDescent="0.2">
      <c r="B60" s="308"/>
      <c r="C60" s="42" t="s">
        <v>49</v>
      </c>
      <c r="D60" s="40"/>
      <c r="E60" s="304" t="s">
        <v>29</v>
      </c>
      <c r="F60" s="40"/>
      <c r="G60" s="304" t="s">
        <v>30</v>
      </c>
      <c r="H60" s="40"/>
      <c r="I60" s="304" t="s">
        <v>163</v>
      </c>
      <c r="J60" s="34"/>
    </row>
    <row r="61" spans="2:10" ht="15" x14ac:dyDescent="0.2">
      <c r="B61" s="308"/>
      <c r="C61" s="37">
        <v>2025</v>
      </c>
      <c r="D61"/>
      <c r="E61" s="38">
        <f>'RD 2004'!C11</f>
        <v>9439.4500000000007</v>
      </c>
      <c r="F61"/>
      <c r="G61" s="38">
        <f>'RD 2004'!E11</f>
        <v>13311.55</v>
      </c>
      <c r="H61"/>
      <c r="I61" s="38">
        <f>SUM(E61,G61)</f>
        <v>22751</v>
      </c>
      <c r="J61" s="34"/>
    </row>
    <row r="62" spans="2:10" ht="15" x14ac:dyDescent="0.2">
      <c r="B62" s="308"/>
      <c r="C62" s="37">
        <v>2026</v>
      </c>
      <c r="D62"/>
      <c r="E62" s="39">
        <f>'RD 2004'!C12</f>
        <v>9864.23</v>
      </c>
      <c r="F62"/>
      <c r="G62" s="39">
        <f>'RD 2004'!E12</f>
        <v>12886.77</v>
      </c>
      <c r="H62"/>
      <c r="I62" s="35">
        <f t="shared" ref="I62:I65" si="7">SUM(E62,G62)</f>
        <v>22751</v>
      </c>
      <c r="J62" s="34"/>
    </row>
    <row r="63" spans="2:10" ht="15" x14ac:dyDescent="0.2">
      <c r="B63" s="308"/>
      <c r="C63" s="37">
        <v>2027</v>
      </c>
      <c r="D63"/>
      <c r="E63" s="39">
        <f>'RD 2004'!C13</f>
        <v>10308.120000000001</v>
      </c>
      <c r="F63"/>
      <c r="G63" s="39">
        <f>'RD 2004'!E13</f>
        <v>12442.88</v>
      </c>
      <c r="H63"/>
      <c r="I63" s="35">
        <f t="shared" si="7"/>
        <v>22751</v>
      </c>
      <c r="J63" s="34"/>
    </row>
    <row r="64" spans="2:10" ht="15" x14ac:dyDescent="0.2">
      <c r="B64" s="308"/>
      <c r="C64" s="37">
        <v>2028</v>
      </c>
      <c r="D64"/>
      <c r="E64" s="39">
        <f>'RD 2004'!C14</f>
        <v>10771.98</v>
      </c>
      <c r="F64"/>
      <c r="G64" s="39">
        <f>'RD 2004'!E14</f>
        <v>11979.02</v>
      </c>
      <c r="H64"/>
      <c r="I64" s="35">
        <f t="shared" si="7"/>
        <v>22751</v>
      </c>
      <c r="J64" s="34"/>
    </row>
    <row r="65" spans="2:10" ht="15" x14ac:dyDescent="0.2">
      <c r="B65" s="308"/>
      <c r="C65" s="37">
        <v>2029</v>
      </c>
      <c r="D65"/>
      <c r="E65" s="39">
        <f>'RD 2004'!C15</f>
        <v>11256.72</v>
      </c>
      <c r="F65"/>
      <c r="G65" s="39">
        <f>'RD 2004'!E15</f>
        <v>11494.28</v>
      </c>
      <c r="H65"/>
      <c r="I65" s="41">
        <f t="shared" si="7"/>
        <v>22751</v>
      </c>
      <c r="J65" s="34"/>
    </row>
    <row r="66" spans="2:10" ht="15" thickBot="1" x14ac:dyDescent="0.25">
      <c r="B66" s="308"/>
      <c r="C66" s="36" t="s">
        <v>0</v>
      </c>
      <c r="D66" s="178">
        <f t="shared" ref="D66:I66" si="8">SUM(D62:D65)</f>
        <v>0</v>
      </c>
      <c r="E66" s="306">
        <f t="shared" si="8"/>
        <v>42201.049999999996</v>
      </c>
      <c r="F66" s="178">
        <f t="shared" si="8"/>
        <v>0</v>
      </c>
      <c r="G66" s="306">
        <f t="shared" si="8"/>
        <v>48802.95</v>
      </c>
      <c r="H66" s="178">
        <f t="shared" si="8"/>
        <v>0</v>
      </c>
      <c r="I66" s="306">
        <f t="shared" si="8"/>
        <v>91004</v>
      </c>
      <c r="J66" s="34"/>
    </row>
    <row r="67" spans="2:10" ht="15.75" thickBot="1" x14ac:dyDescent="0.25">
      <c r="B67" s="308"/>
      <c r="C67" s="309" t="s">
        <v>276</v>
      </c>
      <c r="D67"/>
      <c r="E67" s="307">
        <f>ROUND(AVERAGE(E62:E65),0)</f>
        <v>10550</v>
      </c>
      <c r="F67"/>
      <c r="G67" s="307">
        <f>ROUND(AVERAGE(G62:G65),0)</f>
        <v>12201</v>
      </c>
      <c r="H67"/>
      <c r="I67" s="307">
        <f>ROUND(AVERAGE(I62:I65),0)</f>
        <v>22751</v>
      </c>
      <c r="J67" s="34"/>
    </row>
    <row r="68" spans="2:10" ht="15" thickTop="1" x14ac:dyDescent="0.2">
      <c r="B68" s="308"/>
      <c r="C68" s="35"/>
      <c r="E68" s="35"/>
      <c r="F68" s="35"/>
      <c r="G68" s="35"/>
      <c r="H68" s="35"/>
      <c r="I68" s="35"/>
      <c r="J68" s="34"/>
    </row>
    <row r="69" spans="2:10" x14ac:dyDescent="0.2">
      <c r="B69" s="308"/>
      <c r="C69" s="35"/>
      <c r="E69" s="35"/>
      <c r="F69" s="35"/>
      <c r="G69" s="35"/>
      <c r="H69" s="35"/>
      <c r="I69" s="35"/>
      <c r="J69" s="34"/>
    </row>
    <row r="70" spans="2:10" ht="15" x14ac:dyDescent="0.2">
      <c r="B70" s="308"/>
      <c r="C70" s="428" t="s">
        <v>318</v>
      </c>
      <c r="D70" s="428"/>
      <c r="E70" s="428"/>
      <c r="F70" s="428"/>
      <c r="G70" s="428"/>
      <c r="H70" s="428"/>
      <c r="I70" s="428"/>
      <c r="J70" s="34"/>
    </row>
    <row r="71" spans="2:10" ht="15" x14ac:dyDescent="0.2">
      <c r="B71" s="308"/>
      <c r="C71" s="35"/>
      <c r="D71" s="40"/>
      <c r="E71" s="77"/>
      <c r="F71" s="40"/>
      <c r="G71" s="77"/>
      <c r="H71" s="40"/>
      <c r="I71" s="77" t="s">
        <v>107</v>
      </c>
      <c r="J71" s="34"/>
    </row>
    <row r="72" spans="2:10" ht="15" x14ac:dyDescent="0.2">
      <c r="B72" s="308"/>
      <c r="C72" s="42" t="s">
        <v>49</v>
      </c>
      <c r="D72" s="40"/>
      <c r="E72" s="304" t="s">
        <v>29</v>
      </c>
      <c r="F72" s="40"/>
      <c r="G72" s="304" t="s">
        <v>30</v>
      </c>
      <c r="H72" s="40"/>
      <c r="I72" s="304" t="s">
        <v>163</v>
      </c>
      <c r="J72" s="34"/>
    </row>
    <row r="73" spans="2:10" ht="15" x14ac:dyDescent="0.2">
      <c r="B73" s="308"/>
      <c r="C73" s="37">
        <v>2025</v>
      </c>
      <c r="D73"/>
      <c r="E73" s="38">
        <f>'RD 2006'!C11</f>
        <v>2602.88</v>
      </c>
      <c r="F73"/>
      <c r="G73" s="38">
        <f>'RD 2006'!E11</f>
        <v>4070.12</v>
      </c>
      <c r="H73"/>
      <c r="I73" s="38">
        <f>SUM(E73,G73)</f>
        <v>6673</v>
      </c>
      <c r="J73" s="34"/>
    </row>
    <row r="74" spans="2:10" ht="15" x14ac:dyDescent="0.2">
      <c r="B74" s="308"/>
      <c r="C74" s="37">
        <v>2026</v>
      </c>
      <c r="D74"/>
      <c r="E74" s="39">
        <f>'RD 2006'!C12</f>
        <v>2716.75</v>
      </c>
      <c r="F74"/>
      <c r="G74" s="39">
        <f>'RD 2006'!E12</f>
        <v>3956.25</v>
      </c>
      <c r="H74"/>
      <c r="I74" s="35">
        <f t="shared" ref="I74:I77" si="9">SUM(E74,G74)</f>
        <v>6673</v>
      </c>
      <c r="J74" s="34"/>
    </row>
    <row r="75" spans="2:10" ht="15" x14ac:dyDescent="0.2">
      <c r="B75" s="308"/>
      <c r="C75" s="37">
        <v>2027</v>
      </c>
      <c r="D75"/>
      <c r="E75" s="39">
        <f>'RD 2006'!C13</f>
        <v>2835.61</v>
      </c>
      <c r="F75"/>
      <c r="G75" s="39">
        <f>'RD 2006'!E13</f>
        <v>3837.39</v>
      </c>
      <c r="H75"/>
      <c r="I75" s="35">
        <f t="shared" si="9"/>
        <v>6673</v>
      </c>
      <c r="J75" s="34"/>
    </row>
    <row r="76" spans="2:10" ht="15" x14ac:dyDescent="0.2">
      <c r="B76" s="308"/>
      <c r="C76" s="37">
        <v>2028</v>
      </c>
      <c r="D76"/>
      <c r="E76" s="39">
        <f>'RD 2006'!C14</f>
        <v>2959.67</v>
      </c>
      <c r="F76"/>
      <c r="G76" s="39">
        <f>'RD 2006'!E14</f>
        <v>3713.33</v>
      </c>
      <c r="H76"/>
      <c r="I76" s="35">
        <f t="shared" si="9"/>
        <v>6673</v>
      </c>
      <c r="J76" s="34"/>
    </row>
    <row r="77" spans="2:10" ht="15" x14ac:dyDescent="0.2">
      <c r="B77" s="308"/>
      <c r="C77" s="37">
        <v>2029</v>
      </c>
      <c r="D77"/>
      <c r="E77" s="39">
        <f>'RD 2006'!C15</f>
        <v>3089.15</v>
      </c>
      <c r="F77"/>
      <c r="G77" s="39">
        <f>'RD 2006'!E15</f>
        <v>3583.85</v>
      </c>
      <c r="H77"/>
      <c r="I77" s="41">
        <f t="shared" si="9"/>
        <v>6673</v>
      </c>
      <c r="J77" s="34"/>
    </row>
    <row r="78" spans="2:10" ht="15" thickBot="1" x14ac:dyDescent="0.25">
      <c r="B78" s="308"/>
      <c r="C78" s="36" t="s">
        <v>0</v>
      </c>
      <c r="D78" s="178">
        <f t="shared" ref="D78:I78" si="10">SUM(D74:D77)</f>
        <v>0</v>
      </c>
      <c r="E78" s="306">
        <f t="shared" si="10"/>
        <v>11601.18</v>
      </c>
      <c r="F78" s="178">
        <f t="shared" si="10"/>
        <v>0</v>
      </c>
      <c r="G78" s="306">
        <f t="shared" si="10"/>
        <v>15090.82</v>
      </c>
      <c r="H78" s="178">
        <f t="shared" si="10"/>
        <v>0</v>
      </c>
      <c r="I78" s="306">
        <f t="shared" si="10"/>
        <v>26692</v>
      </c>
      <c r="J78" s="34"/>
    </row>
    <row r="79" spans="2:10" ht="15.75" thickBot="1" x14ac:dyDescent="0.25">
      <c r="B79" s="308"/>
      <c r="C79" s="309" t="s">
        <v>276</v>
      </c>
      <c r="D79"/>
      <c r="E79" s="307">
        <f>ROUND(AVERAGE(E74:E77),0)</f>
        <v>2900</v>
      </c>
      <c r="F79"/>
      <c r="G79" s="307">
        <f>ROUND(AVERAGE(G74:G77),0)</f>
        <v>3773</v>
      </c>
      <c r="H79"/>
      <c r="I79" s="307">
        <f>ROUND(AVERAGE(I74:I77),0)</f>
        <v>6673</v>
      </c>
      <c r="J79" s="34"/>
    </row>
    <row r="80" spans="2:10" ht="15" thickTop="1" x14ac:dyDescent="0.2">
      <c r="B80" s="308"/>
      <c r="C80" s="35"/>
      <c r="E80" s="35"/>
      <c r="F80" s="35"/>
      <c r="G80" s="35"/>
      <c r="H80" s="35"/>
      <c r="I80" s="35"/>
      <c r="J80" s="34"/>
    </row>
    <row r="81" spans="2:10" x14ac:dyDescent="0.2">
      <c r="B81" s="308"/>
      <c r="C81" s="35"/>
      <c r="E81" s="35"/>
      <c r="F81" s="35"/>
      <c r="G81" s="35"/>
      <c r="H81" s="35"/>
      <c r="I81" s="35"/>
      <c r="J81" s="34"/>
    </row>
    <row r="82" spans="2:10" ht="15" x14ac:dyDescent="0.2">
      <c r="B82" s="308"/>
      <c r="C82" s="428" t="s">
        <v>319</v>
      </c>
      <c r="D82" s="428"/>
      <c r="E82" s="428"/>
      <c r="F82" s="428"/>
      <c r="G82" s="428"/>
      <c r="H82" s="428"/>
      <c r="I82" s="428"/>
      <c r="J82" s="34"/>
    </row>
    <row r="83" spans="2:10" ht="15" x14ac:dyDescent="0.2">
      <c r="B83" s="308"/>
      <c r="C83" s="35"/>
      <c r="D83" s="40"/>
      <c r="E83" s="77"/>
      <c r="F83" s="40"/>
      <c r="G83" s="77"/>
      <c r="H83" s="40"/>
      <c r="I83" s="77" t="s">
        <v>107</v>
      </c>
      <c r="J83" s="34"/>
    </row>
    <row r="84" spans="2:10" ht="15" x14ac:dyDescent="0.2">
      <c r="B84" s="308"/>
      <c r="C84" s="42" t="s">
        <v>49</v>
      </c>
      <c r="D84" s="40"/>
      <c r="E84" s="304" t="s">
        <v>29</v>
      </c>
      <c r="F84" s="40"/>
      <c r="G84" s="304" t="s">
        <v>30</v>
      </c>
      <c r="H84" s="40"/>
      <c r="I84" s="304" t="s">
        <v>163</v>
      </c>
      <c r="J84" s="34"/>
    </row>
    <row r="85" spans="2:10" ht="15" x14ac:dyDescent="0.2">
      <c r="B85" s="308"/>
      <c r="C85" s="37">
        <v>2025</v>
      </c>
      <c r="D85"/>
      <c r="E85" s="38">
        <f>'RD 2010'!C11</f>
        <v>10175.540000000001</v>
      </c>
      <c r="F85"/>
      <c r="G85" s="38">
        <f>'RD 2010'!E11</f>
        <v>12776.46</v>
      </c>
      <c r="H85"/>
      <c r="I85" s="38">
        <f>SUM(E85,G85)</f>
        <v>22952</v>
      </c>
      <c r="J85" s="34"/>
    </row>
    <row r="86" spans="2:10" ht="15" x14ac:dyDescent="0.2">
      <c r="B86" s="308"/>
      <c r="C86" s="37">
        <v>2026</v>
      </c>
      <c r="D86"/>
      <c r="E86" s="39">
        <f>'RD 2010'!C12</f>
        <v>10455.370000000001</v>
      </c>
      <c r="F86"/>
      <c r="G86" s="39">
        <f>'RD 2010'!E12</f>
        <v>12496.63</v>
      </c>
      <c r="H86"/>
      <c r="I86" s="35">
        <f t="shared" ref="I86:I89" si="11">SUM(E86,G86)</f>
        <v>22952</v>
      </c>
      <c r="J86" s="34"/>
    </row>
    <row r="87" spans="2:10" ht="15" x14ac:dyDescent="0.2">
      <c r="B87" s="308"/>
      <c r="C87" s="37">
        <v>2027</v>
      </c>
      <c r="D87"/>
      <c r="E87" s="39">
        <f>'RD 2010'!C13</f>
        <v>10742.89</v>
      </c>
      <c r="F87"/>
      <c r="G87" s="39">
        <f>'RD 2010'!E13</f>
        <v>12209.11</v>
      </c>
      <c r="H87"/>
      <c r="I87" s="35">
        <f t="shared" si="11"/>
        <v>22952</v>
      </c>
      <c r="J87" s="34"/>
    </row>
    <row r="88" spans="2:10" ht="15" x14ac:dyDescent="0.2">
      <c r="B88" s="308"/>
      <c r="C88" s="37">
        <v>2028</v>
      </c>
      <c r="D88"/>
      <c r="E88" s="39">
        <f>'RD 2010'!C14</f>
        <v>11038.32</v>
      </c>
      <c r="F88"/>
      <c r="G88" s="39">
        <f>'RD 2010'!E14</f>
        <v>11913.68</v>
      </c>
      <c r="H88"/>
      <c r="I88" s="35">
        <f t="shared" si="11"/>
        <v>22952</v>
      </c>
      <c r="J88" s="34"/>
    </row>
    <row r="89" spans="2:10" ht="15" x14ac:dyDescent="0.2">
      <c r="B89" s="308"/>
      <c r="C89" s="37">
        <v>2029</v>
      </c>
      <c r="D89"/>
      <c r="E89" s="39">
        <f>'RD 2010'!C15</f>
        <v>11341.87</v>
      </c>
      <c r="F89"/>
      <c r="G89" s="39">
        <f>'RD 2010'!E15</f>
        <v>11610.13</v>
      </c>
      <c r="H89"/>
      <c r="I89" s="41">
        <f t="shared" si="11"/>
        <v>22952</v>
      </c>
      <c r="J89" s="34"/>
    </row>
    <row r="90" spans="2:10" ht="15" thickBot="1" x14ac:dyDescent="0.25">
      <c r="B90" s="308"/>
      <c r="C90" s="36" t="s">
        <v>0</v>
      </c>
      <c r="D90" s="178">
        <f t="shared" ref="D90:I90" si="12">SUM(D86:D89)</f>
        <v>0</v>
      </c>
      <c r="E90" s="306">
        <f t="shared" si="12"/>
        <v>43578.450000000004</v>
      </c>
      <c r="F90" s="178">
        <f t="shared" si="12"/>
        <v>0</v>
      </c>
      <c r="G90" s="306">
        <f t="shared" si="12"/>
        <v>48229.549999999996</v>
      </c>
      <c r="H90" s="178">
        <f t="shared" si="12"/>
        <v>0</v>
      </c>
      <c r="I90" s="306">
        <f t="shared" si="12"/>
        <v>91808</v>
      </c>
      <c r="J90" s="34"/>
    </row>
    <row r="91" spans="2:10" ht="15.75" thickBot="1" x14ac:dyDescent="0.25">
      <c r="B91" s="308"/>
      <c r="C91" s="309" t="s">
        <v>276</v>
      </c>
      <c r="D91"/>
      <c r="E91" s="307">
        <f>ROUND(AVERAGE(E86:E89),0)</f>
        <v>10895</v>
      </c>
      <c r="F91"/>
      <c r="G91" s="307">
        <f>ROUND(AVERAGE(G86:G89),0)</f>
        <v>12057</v>
      </c>
      <c r="H91"/>
      <c r="I91" s="307">
        <f>ROUND(AVERAGE(I86:I89),0)</f>
        <v>22952</v>
      </c>
      <c r="J91" s="34"/>
    </row>
    <row r="92" spans="2:10" ht="15" thickTop="1" x14ac:dyDescent="0.2">
      <c r="B92" s="308"/>
      <c r="C92" s="35"/>
      <c r="E92" s="35"/>
      <c r="F92" s="35"/>
      <c r="G92" s="35"/>
      <c r="H92" s="35"/>
      <c r="I92" s="35"/>
      <c r="J92" s="34"/>
    </row>
    <row r="93" spans="2:10" x14ac:dyDescent="0.2">
      <c r="B93" s="308"/>
      <c r="C93" s="35"/>
      <c r="E93" s="35"/>
      <c r="F93" s="35"/>
      <c r="G93" s="35"/>
      <c r="H93" s="35"/>
      <c r="I93" s="35"/>
      <c r="J93" s="34"/>
    </row>
    <row r="94" spans="2:10" ht="15" x14ac:dyDescent="0.2">
      <c r="B94" s="308"/>
      <c r="C94" s="428" t="s">
        <v>320</v>
      </c>
      <c r="D94" s="428"/>
      <c r="E94" s="428"/>
      <c r="F94" s="428"/>
      <c r="G94" s="428"/>
      <c r="H94" s="428"/>
      <c r="I94" s="428"/>
      <c r="J94" s="34"/>
    </row>
    <row r="95" spans="2:10" ht="15" x14ac:dyDescent="0.2">
      <c r="B95" s="308"/>
      <c r="C95" s="35"/>
      <c r="D95" s="40"/>
      <c r="E95" s="77"/>
      <c r="F95" s="40"/>
      <c r="G95" s="77"/>
      <c r="H95" s="40"/>
      <c r="I95" s="77" t="s">
        <v>107</v>
      </c>
      <c r="J95" s="34"/>
    </row>
    <row r="96" spans="2:10" ht="15" x14ac:dyDescent="0.2">
      <c r="B96" s="308"/>
      <c r="C96" s="42" t="s">
        <v>49</v>
      </c>
      <c r="D96" s="40"/>
      <c r="E96" s="304" t="s">
        <v>29</v>
      </c>
      <c r="F96" s="40"/>
      <c r="G96" s="304" t="s">
        <v>30</v>
      </c>
      <c r="H96" s="40"/>
      <c r="I96" s="304" t="s">
        <v>163</v>
      </c>
      <c r="J96" s="34"/>
    </row>
    <row r="97" spans="2:10" ht="15" x14ac:dyDescent="0.2">
      <c r="B97" s="308"/>
      <c r="C97" s="37">
        <v>2025</v>
      </c>
      <c r="D97"/>
      <c r="E97" s="38">
        <f>'RD 2014'!C11</f>
        <v>2602.88</v>
      </c>
      <c r="F97" s="35"/>
      <c r="G97" s="38">
        <f>'RD 2014'!E11</f>
        <v>4070.12</v>
      </c>
      <c r="H97" s="35"/>
      <c r="I97" s="38">
        <f>SUM(E97,G97)</f>
        <v>6673</v>
      </c>
      <c r="J97" s="34"/>
    </row>
    <row r="98" spans="2:10" ht="15" x14ac:dyDescent="0.2">
      <c r="B98" s="308"/>
      <c r="C98" s="37">
        <v>2026</v>
      </c>
      <c r="D98"/>
      <c r="E98" s="35">
        <f>'RD 2014'!C12</f>
        <v>2716.75</v>
      </c>
      <c r="F98" s="35"/>
      <c r="G98" s="35">
        <f>'RD 2014'!E12</f>
        <v>3956.25</v>
      </c>
      <c r="H98" s="35"/>
      <c r="I98" s="35">
        <f t="shared" ref="I98:I101" si="13">SUM(E98,G98)</f>
        <v>6673</v>
      </c>
      <c r="J98" s="34"/>
    </row>
    <row r="99" spans="2:10" ht="15" x14ac:dyDescent="0.2">
      <c r="B99" s="308"/>
      <c r="C99" s="37">
        <v>2027</v>
      </c>
      <c r="D99"/>
      <c r="E99" s="35">
        <f>'RD 2014'!C13</f>
        <v>2835.61</v>
      </c>
      <c r="F99" s="35"/>
      <c r="G99" s="35">
        <f>'RD 2014'!E13</f>
        <v>3837.39</v>
      </c>
      <c r="H99" s="35"/>
      <c r="I99" s="35">
        <f t="shared" si="13"/>
        <v>6673</v>
      </c>
      <c r="J99" s="34"/>
    </row>
    <row r="100" spans="2:10" ht="15" x14ac:dyDescent="0.2">
      <c r="B100" s="308"/>
      <c r="C100" s="37">
        <v>2028</v>
      </c>
      <c r="D100"/>
      <c r="E100" s="35">
        <f>'RD 2014'!C14</f>
        <v>2959.67</v>
      </c>
      <c r="F100" s="35"/>
      <c r="G100" s="35">
        <f>'RD 2014'!E14</f>
        <v>3713.33</v>
      </c>
      <c r="H100" s="35"/>
      <c r="I100" s="35">
        <f t="shared" si="13"/>
        <v>6673</v>
      </c>
      <c r="J100" s="34"/>
    </row>
    <row r="101" spans="2:10" ht="15" x14ac:dyDescent="0.2">
      <c r="B101" s="308"/>
      <c r="C101" s="37">
        <v>2029</v>
      </c>
      <c r="D101"/>
      <c r="E101" s="41">
        <f>'RD 2014'!C15</f>
        <v>3089.15</v>
      </c>
      <c r="F101" s="35"/>
      <c r="G101" s="41">
        <f>'RD 2014'!E15</f>
        <v>3583.85</v>
      </c>
      <c r="H101" s="35"/>
      <c r="I101" s="41">
        <f t="shared" si="13"/>
        <v>6673</v>
      </c>
      <c r="J101" s="34"/>
    </row>
    <row r="102" spans="2:10" ht="15" thickBot="1" x14ac:dyDescent="0.25">
      <c r="B102" s="308"/>
      <c r="C102" s="36" t="s">
        <v>0</v>
      </c>
      <c r="D102" s="178">
        <f t="shared" ref="D102:I102" si="14">SUM(D98:D101)</f>
        <v>0</v>
      </c>
      <c r="E102" s="306">
        <f t="shared" si="14"/>
        <v>11601.18</v>
      </c>
      <c r="F102" s="178">
        <f t="shared" si="14"/>
        <v>0</v>
      </c>
      <c r="G102" s="306">
        <f t="shared" si="14"/>
        <v>15090.82</v>
      </c>
      <c r="H102" s="178">
        <f t="shared" si="14"/>
        <v>0</v>
      </c>
      <c r="I102" s="306">
        <f t="shared" si="14"/>
        <v>26692</v>
      </c>
      <c r="J102" s="34"/>
    </row>
    <row r="103" spans="2:10" ht="15.75" thickBot="1" x14ac:dyDescent="0.25">
      <c r="B103" s="308"/>
      <c r="C103" s="309" t="s">
        <v>276</v>
      </c>
      <c r="D103"/>
      <c r="E103" s="307">
        <f>ROUND(AVERAGE(E98:E101),0)</f>
        <v>2900</v>
      </c>
      <c r="F103"/>
      <c r="G103" s="307">
        <f>ROUND(AVERAGE(G98:G101),0)</f>
        <v>3773</v>
      </c>
      <c r="H103"/>
      <c r="I103" s="307">
        <f>ROUND(AVERAGE(I98:I101),0)</f>
        <v>6673</v>
      </c>
      <c r="J103" s="34"/>
    </row>
    <row r="104" spans="2:10" ht="15" thickTop="1" x14ac:dyDescent="0.2">
      <c r="B104" s="308"/>
      <c r="C104" s="35"/>
      <c r="E104" s="35"/>
      <c r="F104" s="35"/>
      <c r="G104" s="35"/>
      <c r="H104" s="35"/>
      <c r="I104" s="35"/>
      <c r="J104" s="34"/>
    </row>
    <row r="105" spans="2:10" x14ac:dyDescent="0.2">
      <c r="B105" s="308"/>
      <c r="C105" s="35"/>
      <c r="E105" s="35"/>
      <c r="F105" s="35"/>
      <c r="G105" s="35"/>
      <c r="H105" s="35"/>
      <c r="I105" s="35"/>
      <c r="J105" s="34"/>
    </row>
    <row r="106" spans="2:10" ht="15" x14ac:dyDescent="0.2">
      <c r="B106" s="308"/>
      <c r="C106" s="428" t="s">
        <v>321</v>
      </c>
      <c r="D106" s="428"/>
      <c r="E106" s="428"/>
      <c r="F106" s="428"/>
      <c r="G106" s="428"/>
      <c r="H106" s="428"/>
      <c r="I106" s="428"/>
      <c r="J106" s="34"/>
    </row>
    <row r="107" spans="2:10" ht="15" x14ac:dyDescent="0.2">
      <c r="B107" s="308"/>
      <c r="C107" s="35"/>
      <c r="D107" s="40"/>
      <c r="E107" s="77"/>
      <c r="F107" s="40"/>
      <c r="G107" s="77"/>
      <c r="H107" s="40"/>
      <c r="I107" s="77" t="s">
        <v>107</v>
      </c>
      <c r="J107" s="34"/>
    </row>
    <row r="108" spans="2:10" ht="15" x14ac:dyDescent="0.2">
      <c r="B108" s="308"/>
      <c r="C108" s="42" t="s">
        <v>49</v>
      </c>
      <c r="D108" s="40"/>
      <c r="E108" s="304" t="s">
        <v>29</v>
      </c>
      <c r="F108" s="40"/>
      <c r="G108" s="304" t="s">
        <v>30</v>
      </c>
      <c r="H108" s="40"/>
      <c r="I108" s="304" t="s">
        <v>163</v>
      </c>
      <c r="J108" s="34"/>
    </row>
    <row r="109" spans="2:10" ht="15" x14ac:dyDescent="0.2">
      <c r="B109" s="308"/>
      <c r="C109" s="37">
        <v>2025</v>
      </c>
      <c r="D109"/>
      <c r="E109" s="38">
        <f>'RD 2024'!C11</f>
        <v>8172</v>
      </c>
      <c r="F109" s="35"/>
      <c r="G109" s="38">
        <f>'RD 2024'!E11</f>
        <v>16005</v>
      </c>
      <c r="H109" s="35"/>
      <c r="I109" s="38">
        <f>SUM(E109,G109)</f>
        <v>24177</v>
      </c>
      <c r="J109" s="34"/>
    </row>
    <row r="110" spans="2:10" ht="15" x14ac:dyDescent="0.2">
      <c r="B110" s="308"/>
      <c r="C110" s="37">
        <v>2026</v>
      </c>
      <c r="D110"/>
      <c r="E110" s="35">
        <f>'RD 2024'!C12</f>
        <v>8396.73</v>
      </c>
      <c r="F110" s="35"/>
      <c r="G110" s="35">
        <f>'RD 2024'!E12</f>
        <v>15780.27</v>
      </c>
      <c r="H110" s="35"/>
      <c r="I110" s="35">
        <f t="shared" ref="I110:I113" si="15">SUM(E110,G110)</f>
        <v>24177</v>
      </c>
      <c r="J110" s="34"/>
    </row>
    <row r="111" spans="2:10" ht="15" x14ac:dyDescent="0.2">
      <c r="B111" s="308"/>
      <c r="C111" s="37">
        <v>2027</v>
      </c>
      <c r="D111"/>
      <c r="E111" s="35">
        <f>'RD 2024'!C13</f>
        <v>8627.64</v>
      </c>
      <c r="F111" s="35"/>
      <c r="G111" s="35">
        <f>'RD 2024'!E13</f>
        <v>15549.36</v>
      </c>
      <c r="H111" s="35"/>
      <c r="I111" s="35">
        <f t="shared" si="15"/>
        <v>24177</v>
      </c>
      <c r="J111" s="34"/>
    </row>
    <row r="112" spans="2:10" ht="15" x14ac:dyDescent="0.2">
      <c r="B112" s="308"/>
      <c r="C112" s="37">
        <v>2028</v>
      </c>
      <c r="D112"/>
      <c r="E112" s="35">
        <f>'RD 2024'!C14</f>
        <v>8864.9</v>
      </c>
      <c r="F112" s="35"/>
      <c r="G112" s="35">
        <f>'RD 2024'!E14</f>
        <v>15312.1</v>
      </c>
      <c r="H112" s="35"/>
      <c r="I112" s="35">
        <f t="shared" si="15"/>
        <v>24177</v>
      </c>
      <c r="J112" s="34"/>
    </row>
    <row r="113" spans="2:10" ht="15" x14ac:dyDescent="0.2">
      <c r="B113" s="308"/>
      <c r="C113" s="37">
        <v>2029</v>
      </c>
      <c r="D113"/>
      <c r="E113" s="41">
        <f>'RD 2024'!C15</f>
        <v>9108.68</v>
      </c>
      <c r="F113" s="35"/>
      <c r="G113" s="41">
        <f>'RD 2024'!E15</f>
        <v>15068.32</v>
      </c>
      <c r="H113" s="35"/>
      <c r="I113" s="41">
        <f t="shared" si="15"/>
        <v>24177</v>
      </c>
      <c r="J113" s="34"/>
    </row>
    <row r="114" spans="2:10" ht="15" thickBot="1" x14ac:dyDescent="0.25">
      <c r="B114" s="308"/>
      <c r="C114" s="36" t="s">
        <v>0</v>
      </c>
      <c r="D114" s="178">
        <f t="shared" ref="D114:I114" si="16">SUM(D110:D113)</f>
        <v>0</v>
      </c>
      <c r="E114" s="306">
        <f t="shared" si="16"/>
        <v>34997.949999999997</v>
      </c>
      <c r="F114" s="178">
        <f t="shared" si="16"/>
        <v>0</v>
      </c>
      <c r="G114" s="306">
        <f t="shared" si="16"/>
        <v>61710.05</v>
      </c>
      <c r="H114" s="178">
        <f t="shared" si="16"/>
        <v>0</v>
      </c>
      <c r="I114" s="306">
        <f t="shared" si="16"/>
        <v>96708</v>
      </c>
      <c r="J114" s="34"/>
    </row>
    <row r="115" spans="2:10" ht="15.75" thickBot="1" x14ac:dyDescent="0.25">
      <c r="B115" s="308"/>
      <c r="C115" s="309" t="s">
        <v>276</v>
      </c>
      <c r="D115"/>
      <c r="E115" s="307">
        <f>ROUND(AVERAGE(E110:E113),0)</f>
        <v>8749</v>
      </c>
      <c r="F115"/>
      <c r="G115" s="307">
        <f>ROUND(AVERAGE(G110:G113),0)</f>
        <v>15428</v>
      </c>
      <c r="H115"/>
      <c r="I115" s="307">
        <f>ROUND(AVERAGE(I110:I113),0)</f>
        <v>24177</v>
      </c>
      <c r="J115" s="34"/>
    </row>
    <row r="116" spans="2:10" ht="15" thickTop="1" x14ac:dyDescent="0.2">
      <c r="B116" s="310"/>
      <c r="C116" s="41"/>
      <c r="D116" s="41"/>
      <c r="E116" s="41"/>
      <c r="F116" s="41"/>
      <c r="G116" s="41"/>
      <c r="H116" s="41"/>
      <c r="I116" s="41"/>
      <c r="J116" s="73"/>
    </row>
  </sheetData>
  <mergeCells count="15">
    <mergeCell ref="C3:I3"/>
    <mergeCell ref="C21:I21"/>
    <mergeCell ref="C22:I22"/>
    <mergeCell ref="C33:I33"/>
    <mergeCell ref="C4:I4"/>
    <mergeCell ref="C5:I5"/>
    <mergeCell ref="C6:I6"/>
    <mergeCell ref="C8:I8"/>
    <mergeCell ref="C106:I106"/>
    <mergeCell ref="C44:I44"/>
    <mergeCell ref="C58:I58"/>
    <mergeCell ref="C70:I70"/>
    <mergeCell ref="C82:I82"/>
    <mergeCell ref="C94:I94"/>
    <mergeCell ref="C57:I57"/>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81B22-54E0-49BA-A807-7DF75422447C}">
  <dimension ref="B2:AC31"/>
  <sheetViews>
    <sheetView showGridLines="0" workbookViewId="0">
      <selection sqref="A1:XFD1048576"/>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14" customWidth="1"/>
    <col min="7" max="7" width="12.77734375" style="6" customWidth="1"/>
    <col min="8" max="8" width="1.77734375" style="6" customWidth="1"/>
    <col min="9" max="9" width="12.77734375" style="14" customWidth="1"/>
    <col min="10" max="10" width="12.77734375" style="6" customWidth="1"/>
    <col min="11" max="11" width="1.77734375" style="6" customWidth="1"/>
    <col min="12" max="12" width="12.77734375" style="6" customWidth="1"/>
    <col min="13" max="13" width="1.77734375" style="6" customWidth="1"/>
    <col min="14" max="14" width="12.77734375" style="6" customWidth="1"/>
    <col min="15" max="16" width="1.77734375" style="6" customWidth="1"/>
    <col min="17" max="17" width="9.6640625" style="6" customWidth="1"/>
    <col min="18" max="18" width="1.77734375" style="6" customWidth="1"/>
    <col min="19" max="19" width="9.109375" style="6" customWidth="1"/>
    <col min="20" max="20" width="8.109375" style="6" customWidth="1"/>
    <col min="21" max="21" width="8.77734375" style="6" customWidth="1"/>
    <col min="22" max="23" width="9.6640625" style="6" customWidth="1"/>
    <col min="24" max="24" width="5.33203125" style="6" customWidth="1"/>
    <col min="25" max="26" width="9.6640625" style="6" customWidth="1"/>
    <col min="27" max="27" width="6.33203125" style="6" customWidth="1"/>
    <col min="28" max="28" width="9.6640625" style="6" customWidth="1"/>
    <col min="29" max="29" width="1.77734375" style="6" customWidth="1"/>
    <col min="30" max="202" width="9.6640625" style="6" customWidth="1"/>
    <col min="203" max="16384" width="8.88671875" style="6"/>
  </cols>
  <sheetData>
    <row r="2" spans="2:29" ht="23.25" x14ac:dyDescent="0.35">
      <c r="B2" s="9"/>
      <c r="C2" s="78"/>
      <c r="D2" s="78"/>
      <c r="E2" s="78"/>
      <c r="F2" s="79"/>
      <c r="G2" s="78"/>
      <c r="H2" s="78"/>
      <c r="I2" s="79"/>
      <c r="J2" s="78"/>
      <c r="K2" s="78"/>
      <c r="L2" s="78"/>
      <c r="M2" s="78"/>
      <c r="N2" s="78"/>
      <c r="O2" s="80"/>
      <c r="R2" s="70"/>
      <c r="S2" s="78"/>
      <c r="T2" s="221"/>
      <c r="U2" s="221"/>
      <c r="V2" s="221"/>
      <c r="W2" s="221"/>
      <c r="X2" s="221"/>
      <c r="Y2" s="221"/>
      <c r="Z2" s="221"/>
      <c r="AA2" s="221"/>
      <c r="AB2" s="221"/>
      <c r="AC2" s="80"/>
    </row>
    <row r="3" spans="2:29" ht="23.25" x14ac:dyDescent="0.35">
      <c r="B3" s="8"/>
      <c r="C3" s="454"/>
      <c r="D3" s="454"/>
      <c r="E3" s="454"/>
      <c r="F3" s="454"/>
      <c r="G3" s="454"/>
      <c r="H3" s="454"/>
      <c r="I3" s="454"/>
      <c r="J3" s="454"/>
      <c r="K3" s="454"/>
      <c r="L3" s="454"/>
      <c r="M3" s="454"/>
      <c r="N3" s="454"/>
      <c r="O3" s="455"/>
      <c r="R3" s="71"/>
      <c r="S3" s="460" t="s">
        <v>157</v>
      </c>
      <c r="T3" s="460"/>
      <c r="U3" s="460"/>
      <c r="V3" s="460"/>
      <c r="W3" s="460"/>
      <c r="X3" s="460"/>
      <c r="Y3" s="460"/>
      <c r="Z3" s="460"/>
      <c r="AA3" s="460"/>
      <c r="AB3" s="460"/>
      <c r="AC3" s="81"/>
    </row>
    <row r="4" spans="2:29" ht="23.25" x14ac:dyDescent="0.35">
      <c r="B4" s="8"/>
      <c r="C4" s="456" t="s">
        <v>147</v>
      </c>
      <c r="D4" s="456"/>
      <c r="E4" s="456"/>
      <c r="F4" s="456"/>
      <c r="G4" s="456"/>
      <c r="H4" s="456"/>
      <c r="I4" s="456"/>
      <c r="J4" s="456"/>
      <c r="K4" s="456"/>
      <c r="L4" s="456"/>
      <c r="M4" s="456"/>
      <c r="N4" s="456"/>
      <c r="O4" s="457"/>
      <c r="R4" s="19"/>
      <c r="S4" s="461" t="s">
        <v>147</v>
      </c>
      <c r="T4" s="461"/>
      <c r="U4" s="461"/>
      <c r="V4" s="461"/>
      <c r="W4" s="461"/>
      <c r="X4" s="461"/>
      <c r="Y4" s="461"/>
      <c r="Z4" s="461"/>
      <c r="AA4" s="461"/>
      <c r="AB4" s="461"/>
      <c r="AC4" s="81"/>
    </row>
    <row r="5" spans="2:29" ht="23.25" x14ac:dyDescent="0.35">
      <c r="B5" s="8"/>
      <c r="C5" s="458" t="str">
        <f>'SAO - DSC'!F1</f>
        <v>Western Rockcastle Association</v>
      </c>
      <c r="D5" s="458"/>
      <c r="E5" s="458"/>
      <c r="F5" s="458"/>
      <c r="G5" s="458"/>
      <c r="H5" s="458"/>
      <c r="I5" s="458"/>
      <c r="J5" s="458"/>
      <c r="K5" s="458"/>
      <c r="L5" s="458"/>
      <c r="M5" s="458"/>
      <c r="N5" s="458"/>
      <c r="O5" s="459"/>
      <c r="P5" s="74"/>
      <c r="R5" s="19"/>
      <c r="S5" s="462" t="str">
        <f>C5</f>
        <v>Western Rockcastle Association</v>
      </c>
      <c r="T5" s="462"/>
      <c r="U5" s="462"/>
      <c r="V5" s="462"/>
      <c r="W5" s="462"/>
      <c r="X5" s="462"/>
      <c r="Y5" s="462"/>
      <c r="Z5" s="462"/>
      <c r="AA5" s="462"/>
      <c r="AB5" s="462"/>
      <c r="AC5" s="81"/>
    </row>
    <row r="6" spans="2:29" x14ac:dyDescent="0.25">
      <c r="B6" s="10"/>
      <c r="C6" s="83"/>
      <c r="D6" s="83"/>
      <c r="E6" s="83"/>
      <c r="F6" s="84"/>
      <c r="G6" s="83"/>
      <c r="H6" s="83"/>
      <c r="I6" s="84"/>
      <c r="J6" s="83"/>
      <c r="K6" s="83"/>
      <c r="L6" s="83"/>
      <c r="M6" s="83"/>
      <c r="N6" s="83"/>
      <c r="O6" s="85"/>
      <c r="R6" s="167"/>
      <c r="S6" s="220"/>
      <c r="T6" s="220"/>
      <c r="U6" s="220"/>
      <c r="V6" s="220"/>
      <c r="W6" s="220"/>
      <c r="X6" s="220"/>
      <c r="Y6" s="220"/>
      <c r="Z6" s="220"/>
      <c r="AA6" s="220"/>
      <c r="AB6" s="220"/>
      <c r="AC6" s="85"/>
    </row>
    <row r="7" spans="2:29" ht="21" x14ac:dyDescent="0.35">
      <c r="B7" s="8"/>
      <c r="L7" s="453" t="s">
        <v>146</v>
      </c>
      <c r="M7" s="453"/>
      <c r="N7" s="453"/>
      <c r="O7" s="81"/>
      <c r="R7" s="9"/>
      <c r="S7" s="78"/>
      <c r="T7" s="78"/>
      <c r="U7" s="78"/>
      <c r="V7" s="78"/>
      <c r="W7" s="78"/>
      <c r="X7" s="78"/>
      <c r="Y7" s="78"/>
      <c r="Z7" s="78"/>
      <c r="AA7" s="78"/>
      <c r="AB7" s="78"/>
      <c r="AC7" s="80"/>
    </row>
    <row r="8" spans="2:29" ht="21" x14ac:dyDescent="0.35">
      <c r="B8" s="8"/>
      <c r="F8" s="441" t="s">
        <v>257</v>
      </c>
      <c r="G8" s="441"/>
      <c r="H8" s="258"/>
      <c r="I8" s="441" t="s">
        <v>258</v>
      </c>
      <c r="J8" s="441"/>
      <c r="K8" s="259"/>
      <c r="L8" s="260" t="s">
        <v>259</v>
      </c>
      <c r="M8" s="259"/>
      <c r="N8" s="260" t="s">
        <v>260</v>
      </c>
      <c r="O8" s="81"/>
      <c r="R8" s="19"/>
      <c r="S8"/>
      <c r="T8"/>
      <c r="U8"/>
      <c r="V8" s="445" t="s">
        <v>144</v>
      </c>
      <c r="W8" s="445"/>
      <c r="X8"/>
      <c r="Y8" s="445" t="s">
        <v>145</v>
      </c>
      <c r="Z8" s="445"/>
      <c r="AA8"/>
      <c r="AB8" s="161" t="s">
        <v>146</v>
      </c>
      <c r="AC8" s="81"/>
    </row>
    <row r="9" spans="2:29" x14ac:dyDescent="0.25">
      <c r="B9" s="8"/>
      <c r="O9" s="81"/>
      <c r="R9" s="8"/>
      <c r="U9" s="14"/>
      <c r="AA9" s="14"/>
      <c r="AC9" s="81"/>
    </row>
    <row r="10" spans="2:29" x14ac:dyDescent="0.25">
      <c r="B10" s="8"/>
      <c r="C10" s="76" t="s">
        <v>288</v>
      </c>
      <c r="D10" s="51"/>
      <c r="E10" s="132"/>
      <c r="F10" s="76"/>
      <c r="G10"/>
      <c r="I10" s="160"/>
      <c r="J10"/>
      <c r="K10"/>
      <c r="L10"/>
      <c r="M10"/>
      <c r="N10"/>
      <c r="O10" s="212"/>
      <c r="P10" s="82"/>
      <c r="R10" s="8"/>
      <c r="S10" s="76" t="s">
        <v>288</v>
      </c>
      <c r="T10" s="51"/>
      <c r="U10" s="132"/>
      <c r="AA10" s="14"/>
      <c r="AC10" s="81"/>
    </row>
    <row r="11" spans="2:29" x14ac:dyDescent="0.25">
      <c r="B11" s="8"/>
      <c r="C11" s="45" t="s">
        <v>44</v>
      </c>
      <c r="D11" s="211">
        <v>2000</v>
      </c>
      <c r="E11" s="132" t="s">
        <v>110</v>
      </c>
      <c r="F11" s="160">
        <f>'Rates Comp OR'!F11</f>
        <v>28.94</v>
      </c>
      <c r="G11" t="s">
        <v>154</v>
      </c>
      <c r="I11" s="160">
        <f>'Rates Comp OR'!L11</f>
        <v>28.44</v>
      </c>
      <c r="J11" t="s">
        <v>154</v>
      </c>
      <c r="K11"/>
      <c r="L11" s="160">
        <f>I11-F11</f>
        <v>-0.5</v>
      </c>
      <c r="M11"/>
      <c r="N11" s="163">
        <f>ROUND(L11/F11,4)</f>
        <v>-1.7299999999999999E-2</v>
      </c>
      <c r="O11" s="81"/>
      <c r="R11" s="8"/>
      <c r="S11" s="45" t="s">
        <v>44</v>
      </c>
      <c r="T11" s="211">
        <v>2000</v>
      </c>
      <c r="U11" s="132" t="s">
        <v>110</v>
      </c>
      <c r="V11" s="218">
        <f t="shared" ref="V11:V15" si="0">F11</f>
        <v>28.94</v>
      </c>
      <c r="W11" t="s">
        <v>154</v>
      </c>
      <c r="Y11" s="218">
        <f t="shared" ref="Y11:Y15" si="1">I11</f>
        <v>28.44</v>
      </c>
      <c r="Z11" t="s">
        <v>154</v>
      </c>
      <c r="AA11" s="14"/>
      <c r="AB11" s="218">
        <f>Y11-V11</f>
        <v>-0.5</v>
      </c>
      <c r="AC11" s="81"/>
    </row>
    <row r="12" spans="2:29" x14ac:dyDescent="0.25">
      <c r="B12" s="8"/>
      <c r="C12" s="45" t="s">
        <v>45</v>
      </c>
      <c r="D12" s="211">
        <v>3000</v>
      </c>
      <c r="E12" s="132" t="s">
        <v>110</v>
      </c>
      <c r="F12" s="210">
        <f>'Rates Comp OR'!F12</f>
        <v>8.2699999999999996E-3</v>
      </c>
      <c r="G12" t="s">
        <v>152</v>
      </c>
      <c r="I12" s="261">
        <f>'Rates Comp OR'!L12</f>
        <v>7.9699999999999997E-3</v>
      </c>
      <c r="J12" t="s">
        <v>152</v>
      </c>
      <c r="K12"/>
      <c r="L12" s="261">
        <f>I12-F12</f>
        <v>-2.9999999999999992E-4</v>
      </c>
      <c r="M12"/>
      <c r="N12" s="163">
        <f>ROUND(L12/F12,4)</f>
        <v>-3.6299999999999999E-2</v>
      </c>
      <c r="O12" s="81"/>
      <c r="R12" s="8"/>
      <c r="S12" s="45" t="s">
        <v>45</v>
      </c>
      <c r="T12" s="211">
        <v>3000</v>
      </c>
      <c r="U12" s="132" t="s">
        <v>110</v>
      </c>
      <c r="V12" s="219">
        <f t="shared" si="0"/>
        <v>8.2699999999999996E-3</v>
      </c>
      <c r="W12" s="217" t="s">
        <v>152</v>
      </c>
      <c r="X12" s="219"/>
      <c r="Y12" s="219">
        <f t="shared" si="1"/>
        <v>7.9699999999999997E-3</v>
      </c>
      <c r="Z12" t="s">
        <v>152</v>
      </c>
      <c r="AA12" s="14"/>
      <c r="AB12" s="219">
        <f t="shared" ref="AB12:AB15" si="2">Y12-V12</f>
        <v>-2.9999999999999992E-4</v>
      </c>
      <c r="AC12" s="81"/>
    </row>
    <row r="13" spans="2:29" x14ac:dyDescent="0.25">
      <c r="B13" s="8"/>
      <c r="C13" s="45" t="s">
        <v>45</v>
      </c>
      <c r="D13" s="211">
        <v>5000</v>
      </c>
      <c r="E13" s="132" t="s">
        <v>110</v>
      </c>
      <c r="F13" s="210">
        <f>'Rates Comp OR'!F13</f>
        <v>7.6299999999999996E-3</v>
      </c>
      <c r="G13" t="s">
        <v>152</v>
      </c>
      <c r="I13" s="261">
        <f>'Rates Comp OR'!L13</f>
        <v>7.3299999999999997E-3</v>
      </c>
      <c r="J13" t="s">
        <v>152</v>
      </c>
      <c r="K13"/>
      <c r="L13" s="261">
        <f t="shared" ref="L13:L15" si="3">I13-F13</f>
        <v>-2.9999999999999992E-4</v>
      </c>
      <c r="M13"/>
      <c r="N13" s="163">
        <f t="shared" ref="N13:N15" si="4">ROUND(L13/F13,4)</f>
        <v>-3.9300000000000002E-2</v>
      </c>
      <c r="O13" s="81"/>
      <c r="R13" s="8"/>
      <c r="S13" s="45" t="s">
        <v>45</v>
      </c>
      <c r="T13" s="211">
        <v>5000</v>
      </c>
      <c r="U13" s="132" t="s">
        <v>110</v>
      </c>
      <c r="V13" s="219">
        <f t="shared" si="0"/>
        <v>7.6299999999999996E-3</v>
      </c>
      <c r="W13" s="217" t="s">
        <v>152</v>
      </c>
      <c r="X13" s="219"/>
      <c r="Y13" s="219">
        <f t="shared" si="1"/>
        <v>7.3299999999999997E-3</v>
      </c>
      <c r="Z13" t="s">
        <v>152</v>
      </c>
      <c r="AA13" s="14"/>
      <c r="AB13" s="219">
        <f t="shared" si="2"/>
        <v>-2.9999999999999992E-4</v>
      </c>
      <c r="AC13" s="81"/>
    </row>
    <row r="14" spans="2:29" x14ac:dyDescent="0.25">
      <c r="B14" s="8"/>
      <c r="C14" s="45" t="s">
        <v>45</v>
      </c>
      <c r="D14" s="211">
        <v>15000</v>
      </c>
      <c r="E14" s="132" t="s">
        <v>110</v>
      </c>
      <c r="F14" s="210">
        <f>'Rates Comp OR'!F14</f>
        <v>6.9800000000000001E-3</v>
      </c>
      <c r="G14" t="s">
        <v>152</v>
      </c>
      <c r="I14" s="261">
        <f>'Rates Comp OR'!L14</f>
        <v>6.6800000000000002E-3</v>
      </c>
      <c r="J14" t="s">
        <v>152</v>
      </c>
      <c r="K14"/>
      <c r="L14" s="261">
        <f t="shared" si="3"/>
        <v>-2.9999999999999992E-4</v>
      </c>
      <c r="M14"/>
      <c r="N14" s="163">
        <f t="shared" si="4"/>
        <v>-4.2999999999999997E-2</v>
      </c>
      <c r="O14" s="81"/>
      <c r="R14" s="8"/>
      <c r="S14" s="45" t="s">
        <v>45</v>
      </c>
      <c r="T14" s="211">
        <v>15000</v>
      </c>
      <c r="U14" s="132" t="s">
        <v>110</v>
      </c>
      <c r="V14" s="219">
        <f t="shared" si="0"/>
        <v>6.9800000000000001E-3</v>
      </c>
      <c r="W14" s="217" t="s">
        <v>152</v>
      </c>
      <c r="X14" s="219"/>
      <c r="Y14" s="219">
        <f t="shared" si="1"/>
        <v>6.6800000000000002E-3</v>
      </c>
      <c r="Z14" t="s">
        <v>152</v>
      </c>
      <c r="AA14" s="14"/>
      <c r="AB14" s="219">
        <f t="shared" si="2"/>
        <v>-2.9999999999999992E-4</v>
      </c>
      <c r="AC14" s="81"/>
    </row>
    <row r="15" spans="2:29" x14ac:dyDescent="0.25">
      <c r="B15" s="8"/>
      <c r="C15" s="45" t="s">
        <v>58</v>
      </c>
      <c r="D15" s="211">
        <f>SUM(D11:D14)</f>
        <v>25000</v>
      </c>
      <c r="E15" s="132" t="s">
        <v>110</v>
      </c>
      <c r="F15" s="210">
        <f>'Rates Comp OR'!F15</f>
        <v>6.3699999999999998E-3</v>
      </c>
      <c r="G15" t="s">
        <v>152</v>
      </c>
      <c r="I15" s="261">
        <f>'Rates Comp OR'!L15</f>
        <v>6.0699999999999999E-3</v>
      </c>
      <c r="J15" t="s">
        <v>152</v>
      </c>
      <c r="K15"/>
      <c r="L15" s="261">
        <f t="shared" si="3"/>
        <v>-2.9999999999999992E-4</v>
      </c>
      <c r="M15"/>
      <c r="N15" s="163">
        <f t="shared" si="4"/>
        <v>-4.7100000000000003E-2</v>
      </c>
      <c r="O15" s="81"/>
      <c r="R15" s="8"/>
      <c r="S15" s="45" t="s">
        <v>58</v>
      </c>
      <c r="T15" s="211">
        <f>SUM(T11:T14)</f>
        <v>25000</v>
      </c>
      <c r="U15" s="132" t="s">
        <v>110</v>
      </c>
      <c r="V15" s="219">
        <f t="shared" si="0"/>
        <v>6.3699999999999998E-3</v>
      </c>
      <c r="W15" s="217" t="s">
        <v>152</v>
      </c>
      <c r="X15" s="219"/>
      <c r="Y15" s="219">
        <f t="shared" si="1"/>
        <v>6.0699999999999999E-3</v>
      </c>
      <c r="Z15" t="s">
        <v>152</v>
      </c>
      <c r="AA15" s="14"/>
      <c r="AB15" s="219">
        <f t="shared" si="2"/>
        <v>-2.9999999999999992E-4</v>
      </c>
      <c r="AC15" s="81"/>
    </row>
    <row r="16" spans="2:29" x14ac:dyDescent="0.25">
      <c r="B16" s="8"/>
      <c r="C16"/>
      <c r="D16" s="211"/>
      <c r="E16" s="211"/>
      <c r="F16" s="210"/>
      <c r="G16"/>
      <c r="I16" s="261"/>
      <c r="J16"/>
      <c r="K16"/>
      <c r="L16" s="261"/>
      <c r="M16"/>
      <c r="N16" s="163"/>
      <c r="O16" s="81"/>
      <c r="R16" s="8"/>
      <c r="S16"/>
      <c r="T16" s="211"/>
      <c r="U16" s="211"/>
      <c r="V16" s="219"/>
      <c r="W16" s="217"/>
      <c r="X16" s="219"/>
      <c r="Y16" s="219"/>
      <c r="Z16"/>
      <c r="AA16" s="14"/>
      <c r="AB16" s="219"/>
      <c r="AC16" s="81"/>
    </row>
    <row r="17" spans="2:29" x14ac:dyDescent="0.25">
      <c r="B17" s="8"/>
      <c r="C17" s="76" t="s">
        <v>192</v>
      </c>
      <c r="D17" s="211"/>
      <c r="E17" s="211"/>
      <c r="F17" s="76"/>
      <c r="G17"/>
      <c r="I17"/>
      <c r="J17"/>
      <c r="K17"/>
      <c r="L17"/>
      <c r="M17"/>
      <c r="N17"/>
      <c r="O17" s="81"/>
      <c r="R17" s="8"/>
      <c r="S17" s="76" t="s">
        <v>192</v>
      </c>
      <c r="T17" s="211"/>
      <c r="U17" s="211"/>
      <c r="AA17" s="14"/>
      <c r="AC17" s="81"/>
    </row>
    <row r="18" spans="2:29" x14ac:dyDescent="0.25">
      <c r="B18" s="8"/>
      <c r="C18" s="45" t="s">
        <v>44</v>
      </c>
      <c r="D18" s="51">
        <v>5000</v>
      </c>
      <c r="E18" s="132" t="s">
        <v>110</v>
      </c>
      <c r="F18" s="160">
        <f>'Rates Comp OR'!F18</f>
        <v>47.25</v>
      </c>
      <c r="G18" t="s">
        <v>154</v>
      </c>
      <c r="I18" s="160">
        <f>'Rates Comp OR'!L18</f>
        <v>46.75</v>
      </c>
      <c r="J18" t="s">
        <v>154</v>
      </c>
      <c r="K18"/>
      <c r="L18" s="160">
        <f>I18-F18</f>
        <v>-0.5</v>
      </c>
      <c r="M18"/>
      <c r="N18" s="163">
        <f>ROUND(L18/F18,4)</f>
        <v>-1.06E-2</v>
      </c>
      <c r="O18" s="81"/>
      <c r="R18" s="8"/>
      <c r="S18" s="45" t="s">
        <v>44</v>
      </c>
      <c r="T18" s="51">
        <v>5000</v>
      </c>
      <c r="U18" s="132" t="s">
        <v>110</v>
      </c>
      <c r="V18" s="218">
        <f t="shared" ref="V18:V21" si="5">F18</f>
        <v>47.25</v>
      </c>
      <c r="W18" t="s">
        <v>154</v>
      </c>
      <c r="Y18" s="218">
        <f t="shared" ref="Y18:Y21" si="6">I18</f>
        <v>46.75</v>
      </c>
      <c r="Z18" t="s">
        <v>154</v>
      </c>
      <c r="AA18" s="14"/>
      <c r="AB18" s="218">
        <f>Y18-V18</f>
        <v>-0.5</v>
      </c>
      <c r="AC18" s="81"/>
    </row>
    <row r="19" spans="2:29" x14ac:dyDescent="0.25">
      <c r="B19" s="8"/>
      <c r="C19" s="45" t="s">
        <v>45</v>
      </c>
      <c r="D19" s="51">
        <v>5000</v>
      </c>
      <c r="E19" s="132" t="s">
        <v>110</v>
      </c>
      <c r="F19" s="210">
        <f>'Rates Comp OR'!F19</f>
        <v>7.6299999999999996E-3</v>
      </c>
      <c r="G19" t="s">
        <v>152</v>
      </c>
      <c r="I19" s="261">
        <f>'Rates Comp OR'!L19</f>
        <v>7.3299999999999997E-3</v>
      </c>
      <c r="J19" t="s">
        <v>152</v>
      </c>
      <c r="K19"/>
      <c r="L19" s="261">
        <f>I19-F19</f>
        <v>-2.9999999999999992E-4</v>
      </c>
      <c r="M19"/>
      <c r="N19" s="163">
        <f>ROUND(L19/F19,4)</f>
        <v>-3.9300000000000002E-2</v>
      </c>
      <c r="O19" s="81"/>
      <c r="R19" s="8"/>
      <c r="S19" s="45" t="s">
        <v>45</v>
      </c>
      <c r="T19" s="51">
        <v>5000</v>
      </c>
      <c r="U19" s="132" t="s">
        <v>110</v>
      </c>
      <c r="V19" s="219">
        <f t="shared" si="5"/>
        <v>7.6299999999999996E-3</v>
      </c>
      <c r="W19" s="217" t="s">
        <v>152</v>
      </c>
      <c r="X19" s="219"/>
      <c r="Y19" s="219">
        <f t="shared" si="6"/>
        <v>7.3299999999999997E-3</v>
      </c>
      <c r="Z19" t="s">
        <v>152</v>
      </c>
      <c r="AA19" s="14"/>
      <c r="AB19" s="219">
        <f t="shared" ref="AB19:AB21" si="7">Y19-V19</f>
        <v>-2.9999999999999992E-4</v>
      </c>
      <c r="AC19" s="81"/>
    </row>
    <row r="20" spans="2:29" x14ac:dyDescent="0.25">
      <c r="B20" s="8"/>
      <c r="C20" s="45" t="s">
        <v>45</v>
      </c>
      <c r="D20" s="51">
        <v>15000</v>
      </c>
      <c r="E20" s="132" t="s">
        <v>110</v>
      </c>
      <c r="F20" s="210">
        <f>'Rates Comp OR'!F20</f>
        <v>6.9800000000000001E-3</v>
      </c>
      <c r="G20" t="s">
        <v>152</v>
      </c>
      <c r="I20" s="261">
        <f>'Rates Comp OR'!L20</f>
        <v>6.6800000000000002E-3</v>
      </c>
      <c r="J20" t="s">
        <v>152</v>
      </c>
      <c r="K20"/>
      <c r="L20" s="261">
        <f t="shared" ref="L20:L21" si="8">I20-F20</f>
        <v>-2.9999999999999992E-4</v>
      </c>
      <c r="M20"/>
      <c r="N20" s="163">
        <f t="shared" ref="N20:N21" si="9">ROUND(L20/F20,4)</f>
        <v>-4.2999999999999997E-2</v>
      </c>
      <c r="O20" s="81"/>
      <c r="R20" s="8"/>
      <c r="S20" s="45" t="s">
        <v>45</v>
      </c>
      <c r="T20" s="51">
        <v>15000</v>
      </c>
      <c r="U20" s="132" t="s">
        <v>110</v>
      </c>
      <c r="V20" s="219">
        <f t="shared" si="5"/>
        <v>6.9800000000000001E-3</v>
      </c>
      <c r="W20" s="217" t="s">
        <v>152</v>
      </c>
      <c r="X20" s="219"/>
      <c r="Y20" s="219">
        <f t="shared" si="6"/>
        <v>6.6800000000000002E-3</v>
      </c>
      <c r="Z20" t="s">
        <v>152</v>
      </c>
      <c r="AA20" s="14"/>
      <c r="AB20" s="219">
        <f t="shared" si="7"/>
        <v>-2.9999999999999992E-4</v>
      </c>
      <c r="AC20" s="81"/>
    </row>
    <row r="21" spans="2:29" x14ac:dyDescent="0.25">
      <c r="B21" s="8"/>
      <c r="C21" s="45" t="s">
        <v>58</v>
      </c>
      <c r="D21" s="51">
        <f>SUM(D18:D20)</f>
        <v>25000</v>
      </c>
      <c r="E21" s="132" t="s">
        <v>110</v>
      </c>
      <c r="F21" s="210">
        <f>'Rates Comp OR'!F21</f>
        <v>6.3699999999999998E-3</v>
      </c>
      <c r="G21" t="s">
        <v>152</v>
      </c>
      <c r="I21" s="261">
        <f>'Rates Comp OR'!L21</f>
        <v>6.0699999999999999E-3</v>
      </c>
      <c r="J21" t="s">
        <v>152</v>
      </c>
      <c r="K21"/>
      <c r="L21" s="261">
        <f t="shared" si="8"/>
        <v>-2.9999999999999992E-4</v>
      </c>
      <c r="M21"/>
      <c r="N21" s="163">
        <f t="shared" si="9"/>
        <v>-4.7100000000000003E-2</v>
      </c>
      <c r="O21" s="81"/>
      <c r="R21" s="8"/>
      <c r="S21" s="45" t="s">
        <v>58</v>
      </c>
      <c r="T21" s="51">
        <f>SUM(T18:T20)</f>
        <v>25000</v>
      </c>
      <c r="U21" s="132" t="s">
        <v>110</v>
      </c>
      <c r="V21" s="219">
        <f t="shared" si="5"/>
        <v>6.3699999999999998E-3</v>
      </c>
      <c r="W21" s="217" t="s">
        <v>152</v>
      </c>
      <c r="X21" s="219"/>
      <c r="Y21" s="219">
        <f t="shared" si="6"/>
        <v>6.0699999999999999E-3</v>
      </c>
      <c r="Z21" t="s">
        <v>152</v>
      </c>
      <c r="AA21" s="14"/>
      <c r="AB21" s="219">
        <f t="shared" si="7"/>
        <v>-2.9999999999999992E-4</v>
      </c>
      <c r="AC21" s="81"/>
    </row>
    <row r="22" spans="2:29" x14ac:dyDescent="0.25">
      <c r="B22" s="8"/>
      <c r="C22"/>
      <c r="D22" s="211"/>
      <c r="E22" s="211"/>
      <c r="F22"/>
      <c r="G22"/>
      <c r="I22" s="261"/>
      <c r="J22"/>
      <c r="K22"/>
      <c r="L22" s="261"/>
      <c r="M22"/>
      <c r="N22" s="163"/>
      <c r="O22" s="81"/>
      <c r="R22" s="8"/>
      <c r="S22"/>
      <c r="T22" s="211"/>
      <c r="U22" s="211"/>
      <c r="V22" s="219"/>
      <c r="W22" s="217"/>
      <c r="X22" s="219"/>
      <c r="Y22" s="219"/>
      <c r="Z22"/>
      <c r="AA22" s="14"/>
      <c r="AB22" s="219"/>
      <c r="AC22" s="81"/>
    </row>
    <row r="23" spans="2:29" x14ac:dyDescent="0.25">
      <c r="B23" s="8"/>
      <c r="C23" s="76" t="s">
        <v>289</v>
      </c>
      <c r="D23" s="211"/>
      <c r="E23" s="211"/>
      <c r="F23"/>
      <c r="G23"/>
      <c r="I23" s="261"/>
      <c r="J23"/>
      <c r="K23"/>
      <c r="L23" s="261"/>
      <c r="M23"/>
      <c r="N23" s="163"/>
      <c r="O23" s="81"/>
      <c r="R23" s="8"/>
      <c r="S23" s="76" t="s">
        <v>289</v>
      </c>
      <c r="T23" s="211"/>
      <c r="U23" s="211"/>
      <c r="V23" s="219"/>
      <c r="W23" s="217"/>
      <c r="X23" s="219"/>
      <c r="Y23" s="219"/>
      <c r="Z23"/>
      <c r="AA23" s="14"/>
      <c r="AB23" s="219"/>
      <c r="AC23" s="81"/>
    </row>
    <row r="24" spans="2:29" x14ac:dyDescent="0.25">
      <c r="B24" s="8"/>
      <c r="C24" s="45" t="s">
        <v>44</v>
      </c>
      <c r="D24" s="51">
        <v>10000</v>
      </c>
      <c r="E24" s="132" t="s">
        <v>110</v>
      </c>
      <c r="F24" s="160">
        <f>'Rates Comp OR'!F24</f>
        <v>84.65</v>
      </c>
      <c r="G24" t="s">
        <v>154</v>
      </c>
      <c r="I24" s="160">
        <f>'Rates Comp OR'!L24</f>
        <v>84.15</v>
      </c>
      <c r="J24" t="s">
        <v>154</v>
      </c>
      <c r="K24"/>
      <c r="L24" s="160">
        <f>I24-F24</f>
        <v>-0.5</v>
      </c>
      <c r="M24"/>
      <c r="N24" s="163">
        <f>ROUND(L24/F24,4)</f>
        <v>-5.8999999999999999E-3</v>
      </c>
      <c r="O24" s="81"/>
      <c r="R24" s="8"/>
      <c r="S24" s="45" t="s">
        <v>44</v>
      </c>
      <c r="T24" s="51">
        <v>10000</v>
      </c>
      <c r="U24" s="132" t="s">
        <v>110</v>
      </c>
      <c r="V24" s="218">
        <f t="shared" ref="V24:V26" si="10">F24</f>
        <v>84.65</v>
      </c>
      <c r="W24" t="s">
        <v>154</v>
      </c>
      <c r="Y24" s="218">
        <f t="shared" ref="Y24:Y26" si="11">I24</f>
        <v>84.15</v>
      </c>
      <c r="Z24" t="s">
        <v>154</v>
      </c>
      <c r="AA24" s="14"/>
      <c r="AB24" s="218">
        <f>Y24-V24</f>
        <v>-0.5</v>
      </c>
      <c r="AC24" s="81"/>
    </row>
    <row r="25" spans="2:29" x14ac:dyDescent="0.25">
      <c r="B25" s="8"/>
      <c r="C25" s="45" t="s">
        <v>45</v>
      </c>
      <c r="D25" s="51">
        <v>15000</v>
      </c>
      <c r="E25" s="132" t="s">
        <v>110</v>
      </c>
      <c r="F25" s="210">
        <f>'Rates Comp OR'!F25</f>
        <v>6.9800000000000001E-3</v>
      </c>
      <c r="G25" t="s">
        <v>152</v>
      </c>
      <c r="I25" s="261">
        <f>'Rates Comp OR'!L25</f>
        <v>6.6800000000000002E-3</v>
      </c>
      <c r="J25" t="s">
        <v>152</v>
      </c>
      <c r="K25"/>
      <c r="L25" s="261">
        <f>I25-F25</f>
        <v>-2.9999999999999992E-4</v>
      </c>
      <c r="M25"/>
      <c r="N25" s="163">
        <f>ROUND(L25/F25,4)</f>
        <v>-4.2999999999999997E-2</v>
      </c>
      <c r="O25" s="81"/>
      <c r="R25" s="8"/>
      <c r="S25" s="45" t="s">
        <v>45</v>
      </c>
      <c r="T25" s="51">
        <v>15000</v>
      </c>
      <c r="U25" s="132" t="s">
        <v>110</v>
      </c>
      <c r="V25" s="219">
        <f t="shared" si="10"/>
        <v>6.9800000000000001E-3</v>
      </c>
      <c r="W25" s="217" t="s">
        <v>152</v>
      </c>
      <c r="X25" s="219"/>
      <c r="Y25" s="219">
        <f t="shared" si="11"/>
        <v>6.6800000000000002E-3</v>
      </c>
      <c r="Z25" t="s">
        <v>152</v>
      </c>
      <c r="AA25" s="14"/>
      <c r="AB25" s="219">
        <f t="shared" ref="AB25:AB26" si="12">Y25-V25</f>
        <v>-2.9999999999999992E-4</v>
      </c>
      <c r="AC25" s="81"/>
    </row>
    <row r="26" spans="2:29" x14ac:dyDescent="0.25">
      <c r="B26" s="8"/>
      <c r="C26" s="45" t="s">
        <v>58</v>
      </c>
      <c r="D26" s="51">
        <f>SUM(D24:D25)</f>
        <v>25000</v>
      </c>
      <c r="E26" s="132" t="s">
        <v>110</v>
      </c>
      <c r="F26" s="210">
        <f>'Rates Comp OR'!F26</f>
        <v>6.3699999999999998E-3</v>
      </c>
      <c r="G26" t="s">
        <v>152</v>
      </c>
      <c r="I26" s="261">
        <f>'Rates Comp OR'!L26</f>
        <v>6.0699999999999999E-3</v>
      </c>
      <c r="J26" t="s">
        <v>152</v>
      </c>
      <c r="K26"/>
      <c r="L26" s="261">
        <f t="shared" ref="L26" si="13">I26-F26</f>
        <v>-2.9999999999999992E-4</v>
      </c>
      <c r="M26"/>
      <c r="N26" s="163">
        <f t="shared" ref="N26" si="14">ROUND(L26/F26,4)</f>
        <v>-4.7100000000000003E-2</v>
      </c>
      <c r="O26" s="81"/>
      <c r="R26" s="8"/>
      <c r="S26" s="45" t="s">
        <v>58</v>
      </c>
      <c r="T26" s="51">
        <f>SUM(T24:T25)</f>
        <v>25000</v>
      </c>
      <c r="U26" s="132" t="s">
        <v>110</v>
      </c>
      <c r="V26" s="219">
        <f t="shared" si="10"/>
        <v>6.3699999999999998E-3</v>
      </c>
      <c r="W26" s="217" t="s">
        <v>152</v>
      </c>
      <c r="X26" s="219"/>
      <c r="Y26" s="219">
        <f t="shared" si="11"/>
        <v>6.0699999999999999E-3</v>
      </c>
      <c r="Z26" t="s">
        <v>152</v>
      </c>
      <c r="AA26" s="14"/>
      <c r="AB26" s="219">
        <f t="shared" si="12"/>
        <v>-2.9999999999999992E-4</v>
      </c>
      <c r="AC26" s="81"/>
    </row>
    <row r="27" spans="2:29" x14ac:dyDescent="0.25">
      <c r="B27" s="8"/>
      <c r="C27"/>
      <c r="D27" s="211"/>
      <c r="E27" s="211"/>
      <c r="F27"/>
      <c r="G27"/>
      <c r="I27" s="261"/>
      <c r="J27"/>
      <c r="K27"/>
      <c r="L27" s="261"/>
      <c r="M27"/>
      <c r="N27" s="163"/>
      <c r="O27" s="81"/>
      <c r="R27" s="8"/>
      <c r="S27"/>
      <c r="T27" s="211"/>
      <c r="U27" s="211"/>
      <c r="V27" s="219"/>
      <c r="W27" s="217"/>
      <c r="X27" s="219"/>
      <c r="Y27" s="219"/>
      <c r="Z27"/>
      <c r="AA27" s="14"/>
      <c r="AB27" s="219"/>
      <c r="AC27" s="81"/>
    </row>
    <row r="28" spans="2:29" x14ac:dyDescent="0.25">
      <c r="B28" s="8"/>
      <c r="C28" s="76" t="s">
        <v>193</v>
      </c>
      <c r="D28" s="211"/>
      <c r="E28" s="211"/>
      <c r="F28"/>
      <c r="G28"/>
      <c r="I28" s="261"/>
      <c r="J28"/>
      <c r="K28"/>
      <c r="L28" s="261"/>
      <c r="M28"/>
      <c r="N28" s="163"/>
      <c r="O28" s="81"/>
      <c r="R28" s="8"/>
      <c r="S28" s="76" t="s">
        <v>193</v>
      </c>
      <c r="T28" s="211"/>
      <c r="U28" s="211"/>
      <c r="V28" s="219"/>
      <c r="W28" s="217"/>
      <c r="X28" s="219"/>
      <c r="Y28" s="219"/>
      <c r="Z28"/>
      <c r="AA28" s="14"/>
      <c r="AB28" s="219"/>
      <c r="AC28" s="81"/>
    </row>
    <row r="29" spans="2:29" x14ac:dyDescent="0.25">
      <c r="B29" s="8"/>
      <c r="C29" s="45" t="s">
        <v>44</v>
      </c>
      <c r="D29" s="51">
        <v>25000</v>
      </c>
      <c r="E29" s="132" t="s">
        <v>110</v>
      </c>
      <c r="F29" s="160">
        <f>'Rates Comp OR'!F29</f>
        <v>187.1</v>
      </c>
      <c r="G29" t="s">
        <v>154</v>
      </c>
      <c r="I29" s="160">
        <f>'Rates Comp OR'!L29</f>
        <v>187.1</v>
      </c>
      <c r="J29" t="s">
        <v>154</v>
      </c>
      <c r="K29"/>
      <c r="L29" s="160">
        <f>I29-F29</f>
        <v>0</v>
      </c>
      <c r="M29"/>
      <c r="N29" s="163">
        <f>ROUND(L29/F29,4)</f>
        <v>0</v>
      </c>
      <c r="O29" s="81"/>
      <c r="R29" s="8"/>
      <c r="S29" s="45" t="s">
        <v>44</v>
      </c>
      <c r="T29" s="51">
        <v>25000</v>
      </c>
      <c r="U29" s="132" t="s">
        <v>110</v>
      </c>
      <c r="V29" s="218">
        <f t="shared" ref="V29:V30" si="15">F29</f>
        <v>187.1</v>
      </c>
      <c r="W29" t="s">
        <v>154</v>
      </c>
      <c r="Y29" s="218">
        <f t="shared" ref="Y29:Y30" si="16">I29</f>
        <v>187.1</v>
      </c>
      <c r="Z29" t="s">
        <v>154</v>
      </c>
      <c r="AA29" s="14"/>
      <c r="AB29" s="218">
        <f>Y29-V29</f>
        <v>0</v>
      </c>
      <c r="AC29" s="81"/>
    </row>
    <row r="30" spans="2:29" x14ac:dyDescent="0.25">
      <c r="B30" s="8"/>
      <c r="C30" s="45" t="s">
        <v>58</v>
      </c>
      <c r="D30" s="51">
        <f>SUM(D29:D29)</f>
        <v>25000</v>
      </c>
      <c r="E30" s="132" t="s">
        <v>110</v>
      </c>
      <c r="F30" s="210">
        <f>'Rates Comp OR'!F30</f>
        <v>6.3699999999999998E-3</v>
      </c>
      <c r="G30" t="s">
        <v>152</v>
      </c>
      <c r="I30" s="261">
        <f>'Rates Comp OR'!L30</f>
        <v>6.0699999999999999E-3</v>
      </c>
      <c r="J30" t="s">
        <v>152</v>
      </c>
      <c r="K30"/>
      <c r="L30" s="261">
        <f>I30-F30</f>
        <v>-2.9999999999999992E-4</v>
      </c>
      <c r="M30"/>
      <c r="N30" s="163">
        <f>ROUND(L30/F30,4)</f>
        <v>-4.7100000000000003E-2</v>
      </c>
      <c r="O30" s="81"/>
      <c r="R30" s="8"/>
      <c r="S30" s="45" t="s">
        <v>58</v>
      </c>
      <c r="T30" s="51">
        <f>SUM(T29:T29)</f>
        <v>25000</v>
      </c>
      <c r="U30" s="132" t="s">
        <v>110</v>
      </c>
      <c r="V30" s="219">
        <f t="shared" si="15"/>
        <v>6.3699999999999998E-3</v>
      </c>
      <c r="W30" s="217" t="s">
        <v>152</v>
      </c>
      <c r="X30" s="219"/>
      <c r="Y30" s="219">
        <f t="shared" si="16"/>
        <v>6.0699999999999999E-3</v>
      </c>
      <c r="Z30" t="s">
        <v>152</v>
      </c>
      <c r="AA30" s="14"/>
      <c r="AB30" s="219">
        <f t="shared" ref="AB30" si="17">Y30-V30</f>
        <v>-2.9999999999999992E-4</v>
      </c>
      <c r="AC30" s="81"/>
    </row>
    <row r="31" spans="2:29" x14ac:dyDescent="0.25">
      <c r="B31" s="10"/>
      <c r="C31" s="83"/>
      <c r="D31" s="83"/>
      <c r="E31" s="83"/>
      <c r="F31" s="84"/>
      <c r="G31" s="83"/>
      <c r="H31" s="83"/>
      <c r="I31" s="84"/>
      <c r="J31" s="83"/>
      <c r="K31" s="83"/>
      <c r="L31" s="83"/>
      <c r="M31" s="83"/>
      <c r="N31" s="83"/>
      <c r="O31" s="85"/>
      <c r="R31" s="10"/>
      <c r="S31" s="83"/>
      <c r="T31" s="83"/>
      <c r="U31" s="83"/>
      <c r="V31" s="83"/>
      <c r="W31" s="83"/>
      <c r="X31" s="83"/>
      <c r="Y31" s="83"/>
      <c r="Z31" s="83"/>
      <c r="AA31" s="83"/>
      <c r="AB31" s="83"/>
      <c r="AC31" s="85"/>
    </row>
  </sheetData>
  <mergeCells count="11">
    <mergeCell ref="Y8:Z8"/>
    <mergeCell ref="V8:W8"/>
    <mergeCell ref="L7:N7"/>
    <mergeCell ref="C3:O3"/>
    <mergeCell ref="C4:O4"/>
    <mergeCell ref="C5:O5"/>
    <mergeCell ref="F8:G8"/>
    <mergeCell ref="I8:J8"/>
    <mergeCell ref="S3:AB3"/>
    <mergeCell ref="S4:AB4"/>
    <mergeCell ref="S5:AB5"/>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78963-A6A4-405E-A19F-0211F223A21F}">
  <dimension ref="B2:N30"/>
  <sheetViews>
    <sheetView showGridLines="0" workbookViewId="0">
      <selection activeCell="B2" sqref="B2:M30"/>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6" customWidth="1"/>
    <col min="7" max="7" width="1.77734375" style="6" customWidth="1"/>
    <col min="8" max="8" width="12.77734375" style="6" customWidth="1"/>
    <col min="9" max="9" width="1.77734375" style="6" customWidth="1"/>
    <col min="10" max="10" width="12.77734375" style="6" customWidth="1"/>
    <col min="11" max="11" width="1.77734375" style="6" customWidth="1"/>
    <col min="12" max="12" width="12.77734375" style="6" customWidth="1"/>
    <col min="13" max="14" width="1.77734375" style="6" customWidth="1"/>
    <col min="15" max="183" width="9.6640625" style="6" customWidth="1"/>
    <col min="184" max="16384" width="8.88671875" style="6"/>
  </cols>
  <sheetData>
    <row r="2" spans="2:14" x14ac:dyDescent="0.25">
      <c r="B2" s="9"/>
      <c r="C2" s="78"/>
      <c r="D2" s="78"/>
      <c r="E2" s="78"/>
      <c r="F2" s="78"/>
      <c r="G2" s="78"/>
      <c r="H2" s="78"/>
      <c r="I2" s="78"/>
      <c r="J2" s="78"/>
      <c r="K2" s="78"/>
      <c r="L2" s="78"/>
      <c r="M2" s="80"/>
    </row>
    <row r="3" spans="2:14" ht="23.25" x14ac:dyDescent="0.35">
      <c r="B3" s="8"/>
      <c r="C3" s="458" t="str">
        <f>'SAO - DSC'!F1</f>
        <v>Western Rockcastle Association</v>
      </c>
      <c r="D3" s="458"/>
      <c r="E3" s="458"/>
      <c r="F3" s="458"/>
      <c r="G3" s="458"/>
      <c r="H3" s="458"/>
      <c r="I3" s="458"/>
      <c r="J3" s="458"/>
      <c r="K3" s="458"/>
      <c r="L3" s="458"/>
      <c r="M3" s="459"/>
      <c r="N3" s="74"/>
    </row>
    <row r="4" spans="2:14" ht="23.25" x14ac:dyDescent="0.35">
      <c r="B4" s="8"/>
      <c r="C4" s="413"/>
      <c r="D4" s="413"/>
      <c r="E4" s="413"/>
      <c r="F4" s="413"/>
      <c r="G4" s="413"/>
      <c r="H4" s="413"/>
      <c r="I4" s="413"/>
      <c r="J4" s="413"/>
      <c r="K4" s="413"/>
      <c r="L4" s="413"/>
      <c r="M4" s="414"/>
      <c r="N4" s="74"/>
    </row>
    <row r="5" spans="2:14" ht="21" x14ac:dyDescent="0.35">
      <c r="B5" s="8"/>
      <c r="F5" s="463" t="s">
        <v>564</v>
      </c>
      <c r="G5" s="463"/>
      <c r="H5" s="463"/>
      <c r="I5" s="259"/>
      <c r="J5" s="463" t="s">
        <v>565</v>
      </c>
      <c r="K5" s="463"/>
      <c r="L5" s="463"/>
      <c r="M5" s="81"/>
    </row>
    <row r="6" spans="2:14" ht="21" x14ac:dyDescent="0.35">
      <c r="B6" s="8"/>
      <c r="F6" s="441" t="s">
        <v>146</v>
      </c>
      <c r="G6" s="441"/>
      <c r="H6" s="441"/>
      <c r="I6" s="259"/>
      <c r="J6" s="441" t="s">
        <v>146</v>
      </c>
      <c r="K6" s="441"/>
      <c r="L6" s="441"/>
      <c r="M6" s="81"/>
    </row>
    <row r="7" spans="2:14" ht="21" x14ac:dyDescent="0.35">
      <c r="B7" s="8"/>
      <c r="F7" s="260" t="s">
        <v>259</v>
      </c>
      <c r="G7" s="259"/>
      <c r="H7" s="260" t="s">
        <v>260</v>
      </c>
      <c r="I7" s="259"/>
      <c r="J7" s="260" t="s">
        <v>259</v>
      </c>
      <c r="K7" s="259"/>
      <c r="L7" s="260" t="s">
        <v>260</v>
      </c>
      <c r="M7" s="81"/>
    </row>
    <row r="8" spans="2:14" x14ac:dyDescent="0.25">
      <c r="B8" s="8"/>
      <c r="M8" s="81"/>
    </row>
    <row r="9" spans="2:14" x14ac:dyDescent="0.25">
      <c r="B9" s="8"/>
      <c r="C9" s="76" t="s">
        <v>288</v>
      </c>
      <c r="D9" s="51"/>
      <c r="E9" s="132"/>
      <c r="F9"/>
      <c r="G9"/>
      <c r="H9"/>
      <c r="I9"/>
      <c r="J9"/>
      <c r="K9"/>
      <c r="L9"/>
      <c r="M9" s="212"/>
      <c r="N9" s="82"/>
    </row>
    <row r="10" spans="2:14" x14ac:dyDescent="0.25">
      <c r="B10" s="8"/>
      <c r="C10" s="45" t="s">
        <v>44</v>
      </c>
      <c r="D10" s="211">
        <v>2000</v>
      </c>
      <c r="E10" s="132" t="s">
        <v>110</v>
      </c>
      <c r="F10" s="160">
        <f>'Table C'!L11</f>
        <v>-0.5</v>
      </c>
      <c r="G10"/>
      <c r="H10" s="163">
        <f>'Table C'!N11</f>
        <v>-1.7299999999999999E-2</v>
      </c>
      <c r="I10" s="163"/>
      <c r="J10" s="160">
        <f>'Cust Notice'!N5</f>
        <v>-0.5</v>
      </c>
      <c r="K10" s="163"/>
      <c r="L10" s="163">
        <f>'Cust Notice'!P5</f>
        <v>-1.7299999999999999E-2</v>
      </c>
      <c r="M10" s="81"/>
    </row>
    <row r="11" spans="2:14" x14ac:dyDescent="0.25">
      <c r="B11" s="8"/>
      <c r="C11" s="45" t="s">
        <v>45</v>
      </c>
      <c r="D11" s="211">
        <v>3000</v>
      </c>
      <c r="E11" s="132" t="s">
        <v>110</v>
      </c>
      <c r="F11" s="261">
        <f>'Table C'!L12</f>
        <v>-2.9999999999999992E-4</v>
      </c>
      <c r="G11"/>
      <c r="H11" s="163">
        <f>'Table C'!N12</f>
        <v>-3.6299999999999999E-2</v>
      </c>
      <c r="I11" s="163"/>
      <c r="J11" s="261">
        <f>'Cust Notice'!N6</f>
        <v>-2.9999999999999992E-4</v>
      </c>
      <c r="K11" s="163"/>
      <c r="L11" s="163">
        <f>'Cust Notice'!P6</f>
        <v>-3.6299999999999999E-2</v>
      </c>
      <c r="M11" s="81"/>
    </row>
    <row r="12" spans="2:14" x14ac:dyDescent="0.25">
      <c r="B12" s="8"/>
      <c r="C12" s="45" t="s">
        <v>45</v>
      </c>
      <c r="D12" s="211">
        <v>5000</v>
      </c>
      <c r="E12" s="132" t="s">
        <v>110</v>
      </c>
      <c r="F12" s="261">
        <f>'Table C'!L13</f>
        <v>-2.9999999999999992E-4</v>
      </c>
      <c r="G12"/>
      <c r="H12" s="163">
        <f>'Table C'!N13</f>
        <v>-3.9300000000000002E-2</v>
      </c>
      <c r="I12" s="163"/>
      <c r="J12" s="261">
        <f>'Cust Notice'!N7</f>
        <v>-2.9999999999999992E-4</v>
      </c>
      <c r="K12" s="163"/>
      <c r="L12" s="163">
        <f>'Cust Notice'!P7</f>
        <v>-3.9300000000000002E-2</v>
      </c>
      <c r="M12" s="81"/>
    </row>
    <row r="13" spans="2:14" x14ac:dyDescent="0.25">
      <c r="B13" s="8"/>
      <c r="C13" s="45" t="s">
        <v>45</v>
      </c>
      <c r="D13" s="211">
        <v>15000</v>
      </c>
      <c r="E13" s="132" t="s">
        <v>110</v>
      </c>
      <c r="F13" s="261">
        <f>'Table C'!L14</f>
        <v>-2.9999999999999992E-4</v>
      </c>
      <c r="G13"/>
      <c r="H13" s="163">
        <f>'Table C'!N14</f>
        <v>-4.2999999999999997E-2</v>
      </c>
      <c r="I13" s="163"/>
      <c r="J13" s="261">
        <f>'Cust Notice'!N8</f>
        <v>-2.9999999999999992E-4</v>
      </c>
      <c r="K13" s="163"/>
      <c r="L13" s="163">
        <f>'Cust Notice'!P8</f>
        <v>-4.2999999999999997E-2</v>
      </c>
      <c r="M13" s="81"/>
    </row>
    <row r="14" spans="2:14" x14ac:dyDescent="0.25">
      <c r="B14" s="8"/>
      <c r="C14" s="45" t="s">
        <v>58</v>
      </c>
      <c r="D14" s="211">
        <f>SUM(D10:D13)</f>
        <v>25000</v>
      </c>
      <c r="E14" s="132" t="s">
        <v>110</v>
      </c>
      <c r="F14" s="261">
        <f>'Table C'!L15</f>
        <v>-2.9999999999999992E-4</v>
      </c>
      <c r="G14"/>
      <c r="H14" s="163">
        <f>'Table C'!N15</f>
        <v>-4.7100000000000003E-2</v>
      </c>
      <c r="I14" s="163"/>
      <c r="J14" s="261">
        <f>'Cust Notice'!N9</f>
        <v>-2.9999999999999992E-4</v>
      </c>
      <c r="K14" s="163"/>
      <c r="L14" s="163">
        <f>'Cust Notice'!P9</f>
        <v>-4.7100000000000003E-2</v>
      </c>
      <c r="M14" s="81"/>
    </row>
    <row r="15" spans="2:14" x14ac:dyDescent="0.25">
      <c r="B15" s="8"/>
      <c r="C15"/>
      <c r="D15" s="211"/>
      <c r="E15" s="211"/>
      <c r="F15" s="261"/>
      <c r="G15"/>
      <c r="H15" s="163"/>
      <c r="I15" s="163"/>
      <c r="J15" s="261"/>
      <c r="K15" s="163"/>
      <c r="L15" s="163"/>
      <c r="M15" s="81"/>
    </row>
    <row r="16" spans="2:14" x14ac:dyDescent="0.25">
      <c r="B16" s="8"/>
      <c r="C16" s="76" t="s">
        <v>192</v>
      </c>
      <c r="D16" s="211"/>
      <c r="E16" s="211"/>
      <c r="F16"/>
      <c r="G16"/>
      <c r="H16" s="163"/>
      <c r="I16" s="163"/>
      <c r="J16"/>
      <c r="K16" s="163"/>
      <c r="L16" s="163"/>
      <c r="M16" s="81"/>
    </row>
    <row r="17" spans="2:13" x14ac:dyDescent="0.25">
      <c r="B17" s="8"/>
      <c r="C17" s="45" t="s">
        <v>44</v>
      </c>
      <c r="D17" s="51">
        <v>5000</v>
      </c>
      <c r="E17" s="132" t="s">
        <v>110</v>
      </c>
      <c r="F17" s="160">
        <f>'Table C'!L18</f>
        <v>-0.5</v>
      </c>
      <c r="G17"/>
      <c r="H17" s="163">
        <f>'Table C'!N18</f>
        <v>-1.06E-2</v>
      </c>
      <c r="I17" s="163"/>
      <c r="J17" s="160">
        <f>'Cust Notice'!N12</f>
        <v>-0.5</v>
      </c>
      <c r="K17" s="163"/>
      <c r="L17" s="163">
        <f>'Cust Notice'!P12</f>
        <v>-1.06E-2</v>
      </c>
      <c r="M17" s="81"/>
    </row>
    <row r="18" spans="2:13" x14ac:dyDescent="0.25">
      <c r="B18" s="8"/>
      <c r="C18" s="45" t="s">
        <v>45</v>
      </c>
      <c r="D18" s="51">
        <v>5000</v>
      </c>
      <c r="E18" s="132" t="s">
        <v>110</v>
      </c>
      <c r="F18" s="261">
        <f>'Table C'!L19</f>
        <v>-2.9999999999999992E-4</v>
      </c>
      <c r="G18"/>
      <c r="H18" s="163">
        <f>'Table C'!N19</f>
        <v>-3.9300000000000002E-2</v>
      </c>
      <c r="I18" s="163"/>
      <c r="J18" s="261">
        <f>'Cust Notice'!N13</f>
        <v>-2.9999999999999992E-4</v>
      </c>
      <c r="K18" s="163"/>
      <c r="L18" s="163">
        <f>'Cust Notice'!P13</f>
        <v>-3.9300000000000002E-2</v>
      </c>
      <c r="M18" s="81"/>
    </row>
    <row r="19" spans="2:13" x14ac:dyDescent="0.25">
      <c r="B19" s="8"/>
      <c r="C19" s="45" t="s">
        <v>45</v>
      </c>
      <c r="D19" s="51">
        <v>15000</v>
      </c>
      <c r="E19" s="132" t="s">
        <v>110</v>
      </c>
      <c r="F19" s="261">
        <f>'Table C'!L20</f>
        <v>-2.9999999999999992E-4</v>
      </c>
      <c r="G19"/>
      <c r="H19" s="163">
        <f>'Table C'!N20</f>
        <v>-4.2999999999999997E-2</v>
      </c>
      <c r="I19" s="163"/>
      <c r="J19" s="261">
        <f>'Cust Notice'!N14</f>
        <v>-2.9999999999999992E-4</v>
      </c>
      <c r="K19" s="163"/>
      <c r="L19" s="163">
        <f>'Cust Notice'!P14</f>
        <v>-4.2999999999999997E-2</v>
      </c>
      <c r="M19" s="81"/>
    </row>
    <row r="20" spans="2:13" x14ac:dyDescent="0.25">
      <c r="B20" s="8"/>
      <c r="C20" s="45" t="s">
        <v>58</v>
      </c>
      <c r="D20" s="51">
        <f>SUM(D17:D19)</f>
        <v>25000</v>
      </c>
      <c r="E20" s="132" t="s">
        <v>110</v>
      </c>
      <c r="F20" s="261">
        <f>'Table C'!L21</f>
        <v>-2.9999999999999992E-4</v>
      </c>
      <c r="G20"/>
      <c r="H20" s="163">
        <f>'Table C'!N21</f>
        <v>-4.7100000000000003E-2</v>
      </c>
      <c r="I20" s="163"/>
      <c r="J20" s="261">
        <f>'Cust Notice'!N15</f>
        <v>-2.9999999999999992E-4</v>
      </c>
      <c r="K20" s="163"/>
      <c r="L20" s="163">
        <f>'Cust Notice'!P15</f>
        <v>-4.7100000000000003E-2</v>
      </c>
      <c r="M20" s="81"/>
    </row>
    <row r="21" spans="2:13" x14ac:dyDescent="0.25">
      <c r="B21" s="8"/>
      <c r="C21"/>
      <c r="D21" s="211"/>
      <c r="E21" s="211"/>
      <c r="F21" s="261"/>
      <c r="G21"/>
      <c r="H21" s="163"/>
      <c r="I21" s="163"/>
      <c r="J21" s="261"/>
      <c r="K21" s="163"/>
      <c r="L21" s="163"/>
      <c r="M21" s="81"/>
    </row>
    <row r="22" spans="2:13" x14ac:dyDescent="0.25">
      <c r="B22" s="8"/>
      <c r="C22" s="76" t="s">
        <v>289</v>
      </c>
      <c r="D22" s="211"/>
      <c r="E22" s="211"/>
      <c r="F22" s="261"/>
      <c r="G22"/>
      <c r="H22" s="163"/>
      <c r="I22" s="163"/>
      <c r="J22" s="261"/>
      <c r="K22" s="163"/>
      <c r="L22" s="163"/>
      <c r="M22" s="81"/>
    </row>
    <row r="23" spans="2:13" x14ac:dyDescent="0.25">
      <c r="B23" s="8"/>
      <c r="C23" s="45" t="s">
        <v>44</v>
      </c>
      <c r="D23" s="51">
        <v>10000</v>
      </c>
      <c r="E23" s="132" t="s">
        <v>110</v>
      </c>
      <c r="F23" s="160">
        <f>'Table C'!L24</f>
        <v>-0.5</v>
      </c>
      <c r="G23"/>
      <c r="H23" s="163">
        <f>'Table C'!N24</f>
        <v>-5.8999999999999999E-3</v>
      </c>
      <c r="I23" s="163"/>
      <c r="J23" s="160">
        <f>'Cust Notice'!N18</f>
        <v>-0.5</v>
      </c>
      <c r="K23" s="163"/>
      <c r="L23" s="163">
        <f>'Cust Notice'!P18</f>
        <v>-5.8999999999999999E-3</v>
      </c>
      <c r="M23" s="81"/>
    </row>
    <row r="24" spans="2:13" x14ac:dyDescent="0.25">
      <c r="B24" s="8"/>
      <c r="C24" s="45" t="s">
        <v>45</v>
      </c>
      <c r="D24" s="51">
        <v>15000</v>
      </c>
      <c r="E24" s="132" t="s">
        <v>110</v>
      </c>
      <c r="F24" s="261">
        <f>'Table C'!L25</f>
        <v>-2.9999999999999992E-4</v>
      </c>
      <c r="G24"/>
      <c r="H24" s="163">
        <f>'Table C'!N25</f>
        <v>-4.2999999999999997E-2</v>
      </c>
      <c r="I24" s="163"/>
      <c r="J24" s="261">
        <f>'Cust Notice'!N19</f>
        <v>-2.9999999999999992E-4</v>
      </c>
      <c r="K24" s="163"/>
      <c r="L24" s="163">
        <f>'Cust Notice'!P19</f>
        <v>-4.2999999999999997E-2</v>
      </c>
      <c r="M24" s="81"/>
    </row>
    <row r="25" spans="2:13" x14ac:dyDescent="0.25">
      <c r="B25" s="8"/>
      <c r="C25" s="45" t="s">
        <v>58</v>
      </c>
      <c r="D25" s="51">
        <f>SUM(D23:D24)</f>
        <v>25000</v>
      </c>
      <c r="E25" s="132" t="s">
        <v>110</v>
      </c>
      <c r="F25" s="261">
        <f>'Table C'!L26</f>
        <v>-2.9999999999999992E-4</v>
      </c>
      <c r="G25"/>
      <c r="H25" s="163">
        <f>'Table C'!N26</f>
        <v>-4.7100000000000003E-2</v>
      </c>
      <c r="I25" s="163"/>
      <c r="J25" s="261">
        <f>'Cust Notice'!N20</f>
        <v>-2.9999999999999992E-4</v>
      </c>
      <c r="K25" s="163"/>
      <c r="L25" s="163">
        <f>'Cust Notice'!P20</f>
        <v>-4.7100000000000003E-2</v>
      </c>
      <c r="M25" s="81"/>
    </row>
    <row r="26" spans="2:13" x14ac:dyDescent="0.25">
      <c r="B26" s="8"/>
      <c r="C26"/>
      <c r="D26" s="211"/>
      <c r="E26" s="211"/>
      <c r="F26" s="261"/>
      <c r="G26"/>
      <c r="H26" s="163"/>
      <c r="I26" s="163"/>
      <c r="J26" s="261"/>
      <c r="K26" s="163"/>
      <c r="L26" s="163"/>
      <c r="M26" s="81"/>
    </row>
    <row r="27" spans="2:13" x14ac:dyDescent="0.25">
      <c r="B27" s="8"/>
      <c r="C27" s="76" t="s">
        <v>193</v>
      </c>
      <c r="D27" s="211"/>
      <c r="E27" s="211"/>
      <c r="F27" s="261"/>
      <c r="G27"/>
      <c r="H27" s="163"/>
      <c r="I27" s="163"/>
      <c r="J27" s="261"/>
      <c r="K27" s="163"/>
      <c r="L27" s="163"/>
      <c r="M27" s="81"/>
    </row>
    <row r="28" spans="2:13" x14ac:dyDescent="0.25">
      <c r="B28" s="8"/>
      <c r="C28" s="45" t="s">
        <v>44</v>
      </c>
      <c r="D28" s="51">
        <v>25000</v>
      </c>
      <c r="E28" s="132" t="s">
        <v>110</v>
      </c>
      <c r="F28" s="160">
        <f>'Table C'!L29</f>
        <v>0</v>
      </c>
      <c r="G28"/>
      <c r="H28" s="163">
        <f>'Table C'!N29</f>
        <v>0</v>
      </c>
      <c r="I28" s="163"/>
      <c r="J28" s="160">
        <f>'Cust Notice'!N23</f>
        <v>0</v>
      </c>
      <c r="K28" s="163"/>
      <c r="L28" s="163">
        <f>'Cust Notice'!P23</f>
        <v>0</v>
      </c>
      <c r="M28" s="81"/>
    </row>
    <row r="29" spans="2:13" x14ac:dyDescent="0.25">
      <c r="B29" s="8"/>
      <c r="C29" s="45" t="s">
        <v>58</v>
      </c>
      <c r="D29" s="51">
        <f>SUM(D28:D28)</f>
        <v>25000</v>
      </c>
      <c r="E29" s="132" t="s">
        <v>110</v>
      </c>
      <c r="F29" s="261">
        <f>'Table C'!L30</f>
        <v>-2.9999999999999992E-4</v>
      </c>
      <c r="G29"/>
      <c r="H29" s="163">
        <f>'Table C'!N30</f>
        <v>-4.7100000000000003E-2</v>
      </c>
      <c r="I29" s="163"/>
      <c r="J29" s="261">
        <f>'Cust Notice'!N24</f>
        <v>-2.9999999999999992E-4</v>
      </c>
      <c r="K29" s="163"/>
      <c r="L29" s="163">
        <f>'Cust Notice'!P24</f>
        <v>-4.7100000000000003E-2</v>
      </c>
      <c r="M29" s="81"/>
    </row>
    <row r="30" spans="2:13" x14ac:dyDescent="0.25">
      <c r="B30" s="10"/>
      <c r="C30" s="83"/>
      <c r="D30" s="83"/>
      <c r="E30" s="83"/>
      <c r="F30" s="83"/>
      <c r="G30" s="83"/>
      <c r="H30" s="83"/>
      <c r="I30" s="83"/>
      <c r="J30" s="83"/>
      <c r="K30" s="83"/>
      <c r="L30" s="83"/>
      <c r="M30" s="85"/>
    </row>
  </sheetData>
  <mergeCells count="5">
    <mergeCell ref="J6:L6"/>
    <mergeCell ref="J5:L5"/>
    <mergeCell ref="F6:H6"/>
    <mergeCell ref="F5:H5"/>
    <mergeCell ref="C3:M3"/>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09FB6-B6D9-4B0F-B763-61FD983EBB34}">
  <dimension ref="B4:L55"/>
  <sheetViews>
    <sheetView showGridLines="0" workbookViewId="0">
      <selection activeCell="E19" sqref="E19"/>
    </sheetView>
  </sheetViews>
  <sheetFormatPr defaultRowHeight="15" x14ac:dyDescent="0.2"/>
  <cols>
    <col min="2" max="2" width="2.77734375" customWidth="1"/>
    <col min="3" max="3" width="14.77734375" customWidth="1"/>
    <col min="4" max="4" width="2.77734375" customWidth="1"/>
    <col min="5" max="5" width="14.77734375" customWidth="1"/>
    <col min="6" max="6" width="2.77734375" customWidth="1"/>
    <col min="7" max="7" width="14.77734375" customWidth="1"/>
    <col min="8" max="8" width="2.77734375" customWidth="1"/>
    <col min="9" max="9" width="14.77734375" customWidth="1"/>
    <col min="10" max="10" width="2.77734375" customWidth="1"/>
    <col min="11" max="11" width="14.77734375" customWidth="1"/>
    <col min="12" max="12" width="2.77734375" customWidth="1"/>
  </cols>
  <sheetData>
    <row r="4" spans="2:12" ht="23.25" x14ac:dyDescent="0.35">
      <c r="B4" s="165"/>
      <c r="C4" s="177"/>
      <c r="D4" s="466"/>
      <c r="E4" s="466"/>
      <c r="F4" s="466"/>
      <c r="G4" s="466"/>
      <c r="H4" s="466"/>
      <c r="I4" s="466"/>
      <c r="J4" s="466"/>
      <c r="K4" s="466"/>
      <c r="L4" s="166"/>
    </row>
    <row r="5" spans="2:12" ht="23.25" x14ac:dyDescent="0.35">
      <c r="B5" s="19"/>
      <c r="C5" s="465" t="s">
        <v>142</v>
      </c>
      <c r="D5" s="465"/>
      <c r="E5" s="465"/>
      <c r="F5" s="465"/>
      <c r="G5" s="465"/>
      <c r="H5" s="465"/>
      <c r="I5" s="465"/>
      <c r="J5" s="465"/>
      <c r="K5" s="465"/>
      <c r="L5" s="159"/>
    </row>
    <row r="6" spans="2:12" ht="23.25" x14ac:dyDescent="0.35">
      <c r="B6" s="19"/>
      <c r="C6" s="464" t="s">
        <v>143</v>
      </c>
      <c r="D6" s="464"/>
      <c r="E6" s="464"/>
      <c r="F6" s="464"/>
      <c r="G6" s="464"/>
      <c r="H6" s="464"/>
      <c r="I6" s="464"/>
      <c r="J6" s="464"/>
      <c r="K6" s="464"/>
      <c r="L6" s="159"/>
    </row>
    <row r="7" spans="2:12" ht="23.25" x14ac:dyDescent="0.35">
      <c r="B7" s="19"/>
      <c r="C7" s="465" t="str">
        <f>'SAO - DSC'!F1</f>
        <v>Western Rockcastle Association</v>
      </c>
      <c r="D7" s="465"/>
      <c r="E7" s="465"/>
      <c r="F7" s="465"/>
      <c r="G7" s="465"/>
      <c r="H7" s="465"/>
      <c r="I7" s="465"/>
      <c r="J7" s="465"/>
      <c r="K7" s="465"/>
      <c r="L7" s="159"/>
    </row>
    <row r="8" spans="2:12" ht="23.25" x14ac:dyDescent="0.35">
      <c r="B8" s="19"/>
      <c r="C8" s="204"/>
      <c r="D8" s="204"/>
      <c r="E8" s="204"/>
      <c r="F8" s="204"/>
      <c r="G8" s="204"/>
      <c r="H8" s="204"/>
      <c r="I8" s="204"/>
      <c r="J8" s="204"/>
      <c r="K8" s="204"/>
      <c r="L8" s="159"/>
    </row>
    <row r="9" spans="2:12" x14ac:dyDescent="0.2">
      <c r="B9" s="19"/>
      <c r="E9" s="182" t="s">
        <v>137</v>
      </c>
      <c r="G9" s="182" t="s">
        <v>139</v>
      </c>
      <c r="I9" s="181"/>
      <c r="K9" s="262"/>
      <c r="L9" s="159"/>
    </row>
    <row r="10" spans="2:12" x14ac:dyDescent="0.2">
      <c r="B10" s="19"/>
      <c r="E10" s="164" t="s">
        <v>138</v>
      </c>
      <c r="G10" s="164" t="s">
        <v>138</v>
      </c>
      <c r="I10" s="161" t="s">
        <v>140</v>
      </c>
      <c r="K10" s="263" t="s">
        <v>141</v>
      </c>
      <c r="L10" s="159"/>
    </row>
    <row r="11" spans="2:12" x14ac:dyDescent="0.2">
      <c r="B11" s="19"/>
      <c r="C11" s="264" t="s">
        <v>261</v>
      </c>
      <c r="L11" s="159"/>
    </row>
    <row r="12" spans="2:12" x14ac:dyDescent="0.2">
      <c r="B12" s="19"/>
      <c r="C12" s="77">
        <v>2000</v>
      </c>
      <c r="E12" s="162">
        <f>'34x58 Inch'!R21</f>
        <v>28.94</v>
      </c>
      <c r="G12" s="162">
        <f>'34x58 Inch'!Z21</f>
        <v>28.44</v>
      </c>
      <c r="I12" s="162">
        <f>G12-E12</f>
        <v>-0.5</v>
      </c>
      <c r="K12" s="265">
        <f>ROUND(I12/E12,4)</f>
        <v>-1.7299999999999999E-2</v>
      </c>
      <c r="L12" s="159"/>
    </row>
    <row r="13" spans="2:12" x14ac:dyDescent="0.2">
      <c r="B13" s="19"/>
      <c r="C13" s="77">
        <v>4000</v>
      </c>
      <c r="E13" s="162">
        <f>'34x58 Inch'!R22</f>
        <v>45.480000000000004</v>
      </c>
      <c r="G13" s="162">
        <f>'34x58 Inch'!Z22</f>
        <v>44.38</v>
      </c>
      <c r="I13" s="162">
        <f t="shared" ref="I13:I21" si="0">G13-E13</f>
        <v>-1.1000000000000014</v>
      </c>
      <c r="K13" s="265">
        <f t="shared" ref="K13:K20" si="1">ROUND(I13/E13,4)</f>
        <v>-2.4199999999999999E-2</v>
      </c>
      <c r="L13" s="159"/>
    </row>
    <row r="14" spans="2:12" x14ac:dyDescent="0.2">
      <c r="B14" s="19"/>
      <c r="C14" s="77">
        <v>6000</v>
      </c>
      <c r="E14" s="162">
        <f>'34x58 Inch'!R23</f>
        <v>61.38</v>
      </c>
      <c r="G14" s="162">
        <f>'34x58 Inch'!Z23</f>
        <v>59.68</v>
      </c>
      <c r="I14" s="162">
        <f t="shared" si="0"/>
        <v>-1.7000000000000028</v>
      </c>
      <c r="K14" s="265">
        <f t="shared" si="1"/>
        <v>-2.7699999999999999E-2</v>
      </c>
      <c r="L14" s="159"/>
    </row>
    <row r="15" spans="2:12" x14ac:dyDescent="0.2">
      <c r="B15" s="19"/>
      <c r="C15" s="77">
        <v>8000</v>
      </c>
      <c r="E15" s="162">
        <f>'34x58 Inch'!R24</f>
        <v>76.64</v>
      </c>
      <c r="G15" s="162">
        <f>'34x58 Inch'!Z24</f>
        <v>74.34</v>
      </c>
      <c r="I15" s="162">
        <f t="shared" si="0"/>
        <v>-2.2999999999999972</v>
      </c>
      <c r="K15" s="265">
        <f t="shared" si="1"/>
        <v>-0.03</v>
      </c>
      <c r="L15" s="159"/>
    </row>
    <row r="16" spans="2:12" x14ac:dyDescent="0.2">
      <c r="B16" s="19"/>
      <c r="C16" s="77">
        <v>10000</v>
      </c>
      <c r="E16" s="162">
        <f>'34x58 Inch'!R25</f>
        <v>91.9</v>
      </c>
      <c r="G16" s="162">
        <f>'34x58 Inch'!Z25</f>
        <v>89</v>
      </c>
      <c r="I16" s="162">
        <f t="shared" si="0"/>
        <v>-2.9000000000000057</v>
      </c>
      <c r="K16" s="265">
        <f t="shared" si="1"/>
        <v>-3.1600000000000003E-2</v>
      </c>
      <c r="L16" s="159"/>
    </row>
    <row r="17" spans="2:12" x14ac:dyDescent="0.2">
      <c r="B17" s="19"/>
      <c r="C17" s="77">
        <v>12000</v>
      </c>
      <c r="E17" s="162">
        <f>'34x58 Inch'!R26</f>
        <v>105.86000000000001</v>
      </c>
      <c r="G17" s="162">
        <f>'34x58 Inch'!Z26</f>
        <v>102.36</v>
      </c>
      <c r="I17" s="162">
        <f t="shared" si="0"/>
        <v>-3.5000000000000142</v>
      </c>
      <c r="K17" s="265">
        <f t="shared" si="1"/>
        <v>-3.3099999999999997E-2</v>
      </c>
      <c r="L17" s="159"/>
    </row>
    <row r="18" spans="2:12" x14ac:dyDescent="0.2">
      <c r="B18" s="19"/>
      <c r="C18" s="77">
        <v>14000</v>
      </c>
      <c r="E18" s="162">
        <f>'34x58 Inch'!R27</f>
        <v>119.82000000000001</v>
      </c>
      <c r="G18" s="162">
        <f>'34x58 Inch'!Z27</f>
        <v>115.72</v>
      </c>
      <c r="I18" s="162">
        <f t="shared" si="0"/>
        <v>-4.1000000000000085</v>
      </c>
      <c r="K18" s="265">
        <f t="shared" si="1"/>
        <v>-3.4200000000000001E-2</v>
      </c>
      <c r="L18" s="159"/>
    </row>
    <row r="19" spans="2:12" x14ac:dyDescent="0.2">
      <c r="B19" s="19"/>
      <c r="C19" s="77">
        <v>16000</v>
      </c>
      <c r="E19" s="162">
        <f>'34x58 Inch'!R28</f>
        <v>133.78</v>
      </c>
      <c r="G19" s="162">
        <f>'34x58 Inch'!Z28</f>
        <v>129.07999999999998</v>
      </c>
      <c r="I19" s="162">
        <f t="shared" si="0"/>
        <v>-4.7000000000000171</v>
      </c>
      <c r="K19" s="265">
        <f t="shared" si="1"/>
        <v>-3.5099999999999999E-2</v>
      </c>
      <c r="L19" s="159"/>
    </row>
    <row r="20" spans="2:12" x14ac:dyDescent="0.2">
      <c r="B20" s="19"/>
      <c r="C20" s="77">
        <v>18000</v>
      </c>
      <c r="E20" s="162">
        <f>'34x58 Inch'!R29</f>
        <v>147.74</v>
      </c>
      <c r="G20" s="162">
        <f>'34x58 Inch'!Z29</f>
        <v>142.44</v>
      </c>
      <c r="I20" s="162">
        <f t="shared" si="0"/>
        <v>-5.3000000000000114</v>
      </c>
      <c r="K20" s="265">
        <f t="shared" si="1"/>
        <v>-3.5900000000000001E-2</v>
      </c>
      <c r="L20" s="159"/>
    </row>
    <row r="21" spans="2:12" x14ac:dyDescent="0.2">
      <c r="B21" s="19"/>
      <c r="C21" s="77">
        <v>26000</v>
      </c>
      <c r="E21" s="162">
        <f>'34x58 Inch'!R30</f>
        <v>202.97000000000003</v>
      </c>
      <c r="G21" s="162">
        <f>'34x58 Inch'!Z30</f>
        <v>195.26999999999998</v>
      </c>
      <c r="I21" s="162">
        <f t="shared" si="0"/>
        <v>-7.7000000000000455</v>
      </c>
      <c r="K21" s="265">
        <f>ROUND(I21/E21,4)</f>
        <v>-3.7900000000000003E-2</v>
      </c>
      <c r="L21" s="159"/>
    </row>
    <row r="22" spans="2:12" x14ac:dyDescent="0.2">
      <c r="B22" s="19"/>
      <c r="C22" s="30"/>
      <c r="E22" s="162"/>
      <c r="G22" s="162"/>
      <c r="K22" s="266"/>
      <c r="L22" s="159"/>
    </row>
    <row r="23" spans="2:12" x14ac:dyDescent="0.2">
      <c r="B23" s="19"/>
      <c r="C23" s="264" t="s">
        <v>192</v>
      </c>
      <c r="K23" s="266"/>
      <c r="L23" s="159"/>
    </row>
    <row r="24" spans="2:12" x14ac:dyDescent="0.2">
      <c r="B24" s="19"/>
      <c r="C24" s="77">
        <v>2000</v>
      </c>
      <c r="E24" s="162">
        <f>'1-Inch'!Q21</f>
        <v>47.25</v>
      </c>
      <c r="G24" s="162">
        <f>'1-Inch'!X21</f>
        <v>46.75</v>
      </c>
      <c r="I24" s="162">
        <f t="shared" ref="I24:I33" si="2">G24-E24</f>
        <v>-0.5</v>
      </c>
      <c r="K24" s="265">
        <f t="shared" ref="K24:K33" si="3">ROUND(I24/E24,4)</f>
        <v>-1.06E-2</v>
      </c>
      <c r="L24" s="159"/>
    </row>
    <row r="25" spans="2:12" x14ac:dyDescent="0.2">
      <c r="B25" s="19"/>
      <c r="C25" s="77">
        <v>4000</v>
      </c>
      <c r="E25" s="162">
        <f>'1-Inch'!Q22</f>
        <v>47.25</v>
      </c>
      <c r="G25" s="162">
        <f>'1-Inch'!X22</f>
        <v>46.75</v>
      </c>
      <c r="I25" s="162">
        <f t="shared" si="2"/>
        <v>-0.5</v>
      </c>
      <c r="K25" s="265">
        <f t="shared" si="3"/>
        <v>-1.06E-2</v>
      </c>
      <c r="L25" s="159"/>
    </row>
    <row r="26" spans="2:12" x14ac:dyDescent="0.2">
      <c r="B26" s="19"/>
      <c r="C26" s="77">
        <v>6000</v>
      </c>
      <c r="E26" s="162">
        <f>'1-Inch'!Q23</f>
        <v>54.88</v>
      </c>
      <c r="G26" s="162">
        <f>'1-Inch'!X23</f>
        <v>54.08</v>
      </c>
      <c r="I26" s="162">
        <f t="shared" si="2"/>
        <v>-0.80000000000000426</v>
      </c>
      <c r="K26" s="265">
        <f t="shared" si="3"/>
        <v>-1.46E-2</v>
      </c>
      <c r="L26" s="159"/>
    </row>
    <row r="27" spans="2:12" x14ac:dyDescent="0.2">
      <c r="B27" s="19"/>
      <c r="C27" s="77">
        <v>8000</v>
      </c>
      <c r="E27" s="162">
        <f>'1-Inch'!Q24</f>
        <v>70.14</v>
      </c>
      <c r="G27" s="162">
        <f>'1-Inch'!X24</f>
        <v>68.739999999999995</v>
      </c>
      <c r="I27" s="162">
        <f t="shared" si="2"/>
        <v>-1.4000000000000057</v>
      </c>
      <c r="K27" s="265">
        <f t="shared" si="3"/>
        <v>-0.02</v>
      </c>
      <c r="L27" s="159"/>
    </row>
    <row r="28" spans="2:12" x14ac:dyDescent="0.2">
      <c r="B28" s="19"/>
      <c r="C28" s="77">
        <v>10000</v>
      </c>
      <c r="E28" s="162">
        <f>'1-Inch'!Q25</f>
        <v>85.4</v>
      </c>
      <c r="G28" s="162">
        <f>'1-Inch'!X25</f>
        <v>83.4</v>
      </c>
      <c r="I28" s="162">
        <f t="shared" si="2"/>
        <v>-2</v>
      </c>
      <c r="K28" s="265">
        <f t="shared" si="3"/>
        <v>-2.3400000000000001E-2</v>
      </c>
      <c r="L28" s="159"/>
    </row>
    <row r="29" spans="2:12" x14ac:dyDescent="0.2">
      <c r="B29" s="19"/>
      <c r="C29" s="77">
        <v>12000</v>
      </c>
      <c r="E29" s="162">
        <f>'1-Inch'!Q26</f>
        <v>99.360000000000014</v>
      </c>
      <c r="G29" s="162">
        <f>'1-Inch'!X26</f>
        <v>96.76</v>
      </c>
      <c r="I29" s="162">
        <f t="shared" si="2"/>
        <v>-2.6000000000000085</v>
      </c>
      <c r="K29" s="265">
        <f t="shared" si="3"/>
        <v>-2.6200000000000001E-2</v>
      </c>
      <c r="L29" s="159"/>
    </row>
    <row r="30" spans="2:12" x14ac:dyDescent="0.2">
      <c r="B30" s="19"/>
      <c r="C30" s="77">
        <v>14000</v>
      </c>
      <c r="E30" s="162">
        <f>'1-Inch'!Q27</f>
        <v>113.32000000000001</v>
      </c>
      <c r="G30" s="162">
        <f>'1-Inch'!X27</f>
        <v>110.12</v>
      </c>
      <c r="I30" s="162">
        <f t="shared" si="2"/>
        <v>-3.2000000000000028</v>
      </c>
      <c r="K30" s="265">
        <f t="shared" si="3"/>
        <v>-2.8199999999999999E-2</v>
      </c>
      <c r="L30" s="159"/>
    </row>
    <row r="31" spans="2:12" x14ac:dyDescent="0.2">
      <c r="B31" s="19"/>
      <c r="C31" s="77">
        <v>16000</v>
      </c>
      <c r="E31" s="162">
        <f>'1-Inch'!Q28</f>
        <v>127.28</v>
      </c>
      <c r="G31" s="162">
        <f>'1-Inch'!X28</f>
        <v>123.48</v>
      </c>
      <c r="I31" s="162">
        <f t="shared" si="2"/>
        <v>-3.7999999999999972</v>
      </c>
      <c r="K31" s="265">
        <f t="shared" si="3"/>
        <v>-2.9899999999999999E-2</v>
      </c>
      <c r="L31" s="159"/>
    </row>
    <row r="32" spans="2:12" x14ac:dyDescent="0.2">
      <c r="B32" s="19"/>
      <c r="C32" s="77">
        <v>18000</v>
      </c>
      <c r="E32" s="162">
        <f>'1-Inch'!Q29</f>
        <v>141.24</v>
      </c>
      <c r="G32" s="162">
        <f>'1-Inch'!X29</f>
        <v>136.84</v>
      </c>
      <c r="I32" s="162">
        <f t="shared" si="2"/>
        <v>-4.4000000000000057</v>
      </c>
      <c r="K32" s="265">
        <f t="shared" si="3"/>
        <v>-3.1199999999999999E-2</v>
      </c>
      <c r="L32" s="159"/>
    </row>
    <row r="33" spans="2:12" x14ac:dyDescent="0.2">
      <c r="B33" s="19"/>
      <c r="C33" s="77">
        <v>26000</v>
      </c>
      <c r="E33" s="162">
        <f>'1-Inch'!Q30</f>
        <v>196.47000000000003</v>
      </c>
      <c r="G33" s="162">
        <f>'1-Inch'!X30</f>
        <v>189.67000000000002</v>
      </c>
      <c r="I33" s="162">
        <f t="shared" si="2"/>
        <v>-6.8000000000000114</v>
      </c>
      <c r="K33" s="265">
        <f t="shared" si="3"/>
        <v>-3.4599999999999999E-2</v>
      </c>
      <c r="L33" s="159"/>
    </row>
    <row r="34" spans="2:12" x14ac:dyDescent="0.2">
      <c r="B34" s="19"/>
      <c r="C34" s="77"/>
      <c r="E34" s="162"/>
      <c r="G34" s="162"/>
      <c r="I34" s="162"/>
      <c r="K34" s="265"/>
      <c r="L34" s="159"/>
    </row>
    <row r="35" spans="2:12" x14ac:dyDescent="0.2">
      <c r="B35" s="19"/>
      <c r="C35" s="76" t="s">
        <v>289</v>
      </c>
      <c r="K35" s="267"/>
      <c r="L35" s="159"/>
    </row>
    <row r="36" spans="2:12" x14ac:dyDescent="0.2">
      <c r="B36" s="19"/>
      <c r="C36" s="77">
        <v>30000</v>
      </c>
      <c r="E36" s="61">
        <f>'1 12-Inch'!P17</f>
        <v>154.44999999999999</v>
      </c>
      <c r="G36" s="61">
        <f>'1 12-Inch'!V17</f>
        <v>150.94999999999999</v>
      </c>
      <c r="I36" s="162">
        <f t="shared" ref="I36:I41" si="4">G36-E36</f>
        <v>-3.5</v>
      </c>
      <c r="K36" s="265">
        <f t="shared" ref="K36:K41" si="5">ROUND(I36/E36,4)</f>
        <v>-2.2700000000000001E-2</v>
      </c>
      <c r="L36" s="159"/>
    </row>
    <row r="37" spans="2:12" x14ac:dyDescent="0.2">
      <c r="B37" s="19"/>
      <c r="C37" s="77">
        <v>60000</v>
      </c>
      <c r="E37" s="61">
        <f>'1 12-Inch'!P18</f>
        <v>348.6</v>
      </c>
      <c r="G37" s="61">
        <f>'1 12-Inch'!V18</f>
        <v>336.1</v>
      </c>
      <c r="I37" s="162">
        <f t="shared" si="4"/>
        <v>-12.5</v>
      </c>
      <c r="K37" s="265">
        <f t="shared" si="5"/>
        <v>-3.5900000000000001E-2</v>
      </c>
      <c r="L37" s="159"/>
    </row>
    <row r="38" spans="2:12" x14ac:dyDescent="0.2">
      <c r="B38" s="19"/>
      <c r="C38" s="77">
        <v>80000</v>
      </c>
      <c r="E38" s="61">
        <f>'1 12-Inch'!P19</f>
        <v>476</v>
      </c>
      <c r="G38" s="61">
        <f>'1 12-Inch'!V19</f>
        <v>457.5</v>
      </c>
      <c r="I38" s="162">
        <f t="shared" si="4"/>
        <v>-18.5</v>
      </c>
      <c r="K38" s="265">
        <f t="shared" si="5"/>
        <v>-3.8899999999999997E-2</v>
      </c>
      <c r="L38" s="159"/>
    </row>
    <row r="39" spans="2:12" x14ac:dyDescent="0.2">
      <c r="B39" s="19"/>
      <c r="C39" s="77">
        <v>100000</v>
      </c>
      <c r="E39" s="61">
        <f>'1 12-Inch'!P20</f>
        <v>603.40000000000009</v>
      </c>
      <c r="G39" s="61">
        <f>'1 12-Inch'!V20</f>
        <v>578.90000000000009</v>
      </c>
      <c r="I39" s="162">
        <f t="shared" si="4"/>
        <v>-24.5</v>
      </c>
      <c r="K39" s="265">
        <f t="shared" si="5"/>
        <v>-4.0599999999999997E-2</v>
      </c>
      <c r="L39" s="159"/>
    </row>
    <row r="40" spans="2:12" x14ac:dyDescent="0.2">
      <c r="B40" s="19"/>
      <c r="C40" s="77">
        <v>120000</v>
      </c>
      <c r="E40" s="61">
        <f>'1 12-Inch'!P21</f>
        <v>730.8</v>
      </c>
      <c r="G40" s="61">
        <f>'1 12-Inch'!V21</f>
        <v>700.30000000000007</v>
      </c>
      <c r="I40" s="162">
        <f t="shared" si="4"/>
        <v>-30.499999999999886</v>
      </c>
      <c r="K40" s="265">
        <f t="shared" si="5"/>
        <v>-4.1700000000000001E-2</v>
      </c>
      <c r="L40" s="159"/>
    </row>
    <row r="41" spans="2:12" x14ac:dyDescent="0.2">
      <c r="B41" s="19"/>
      <c r="C41" s="77">
        <v>140000</v>
      </c>
      <c r="E41" s="61">
        <f>'1 12-Inch'!P22</f>
        <v>858.2</v>
      </c>
      <c r="G41" s="61">
        <f>'1 12-Inch'!V22</f>
        <v>821.7</v>
      </c>
      <c r="I41" s="162">
        <f t="shared" si="4"/>
        <v>-36.5</v>
      </c>
      <c r="K41" s="265">
        <f t="shared" si="5"/>
        <v>-4.2500000000000003E-2</v>
      </c>
      <c r="L41" s="159"/>
    </row>
    <row r="42" spans="2:12" x14ac:dyDescent="0.2">
      <c r="B42" s="19"/>
      <c r="C42" s="77"/>
      <c r="K42" s="266"/>
      <c r="L42" s="159"/>
    </row>
    <row r="43" spans="2:12" ht="23.25" x14ac:dyDescent="0.35">
      <c r="B43" s="165"/>
      <c r="C43" s="177"/>
      <c r="D43" s="466"/>
      <c r="E43" s="466"/>
      <c r="F43" s="466"/>
      <c r="G43" s="466"/>
      <c r="H43" s="466"/>
      <c r="I43" s="466"/>
      <c r="J43" s="466"/>
      <c r="K43" s="466"/>
      <c r="L43" s="166"/>
    </row>
    <row r="44" spans="2:12" ht="23.25" x14ac:dyDescent="0.35">
      <c r="B44" s="19"/>
      <c r="C44" s="465" t="s">
        <v>262</v>
      </c>
      <c r="D44" s="465"/>
      <c r="E44" s="465"/>
      <c r="F44" s="465"/>
      <c r="G44" s="465"/>
      <c r="H44" s="465"/>
      <c r="I44" s="465"/>
      <c r="J44" s="465"/>
      <c r="K44" s="465"/>
      <c r="L44" s="159"/>
    </row>
    <row r="45" spans="2:12" ht="23.25" x14ac:dyDescent="0.35">
      <c r="B45" s="19"/>
      <c r="C45" s="464" t="s">
        <v>143</v>
      </c>
      <c r="D45" s="464"/>
      <c r="E45" s="464"/>
      <c r="F45" s="464"/>
      <c r="G45" s="464"/>
      <c r="H45" s="464"/>
      <c r="I45" s="464"/>
      <c r="J45" s="464"/>
      <c r="K45" s="464"/>
      <c r="L45" s="159"/>
    </row>
    <row r="46" spans="2:12" ht="23.25" x14ac:dyDescent="0.35">
      <c r="B46" s="19"/>
      <c r="C46" s="465" t="str">
        <f>C7</f>
        <v>Western Rockcastle Association</v>
      </c>
      <c r="D46" s="465"/>
      <c r="E46" s="465"/>
      <c r="F46" s="465"/>
      <c r="G46" s="465"/>
      <c r="H46" s="465"/>
      <c r="I46" s="465"/>
      <c r="J46" s="465"/>
      <c r="K46" s="465"/>
      <c r="L46" s="159"/>
    </row>
    <row r="47" spans="2:12" x14ac:dyDescent="0.2">
      <c r="B47" s="19"/>
      <c r="C47" s="77"/>
      <c r="K47" s="267"/>
      <c r="L47" s="159"/>
    </row>
    <row r="48" spans="2:12" x14ac:dyDescent="0.2">
      <c r="B48" s="19"/>
      <c r="C48" s="76" t="s">
        <v>193</v>
      </c>
      <c r="K48" s="266"/>
      <c r="L48" s="159"/>
    </row>
    <row r="49" spans="2:12" x14ac:dyDescent="0.2">
      <c r="B49" s="19"/>
      <c r="C49" s="76">
        <v>30000</v>
      </c>
      <c r="E49" s="61">
        <f>'1 12-Inch'!P17</f>
        <v>154.44999999999999</v>
      </c>
      <c r="G49" s="61">
        <f>'1 12-Inch'!V17</f>
        <v>150.94999999999999</v>
      </c>
      <c r="I49" s="162">
        <f t="shared" ref="I49:I54" si="6">G49-E49</f>
        <v>-3.5</v>
      </c>
      <c r="K49" s="265">
        <f t="shared" ref="K49:K54" si="7">ROUND(I49/E49,4)</f>
        <v>-2.2700000000000001E-2</v>
      </c>
      <c r="L49" s="159"/>
    </row>
    <row r="50" spans="2:12" x14ac:dyDescent="0.2">
      <c r="B50" s="19"/>
      <c r="C50" s="76">
        <v>60000</v>
      </c>
      <c r="E50" s="61">
        <f>'1 12-Inch'!P18</f>
        <v>348.6</v>
      </c>
      <c r="G50" s="61">
        <f>'1 12-Inch'!V18</f>
        <v>336.1</v>
      </c>
      <c r="I50" s="162">
        <f t="shared" si="6"/>
        <v>-12.5</v>
      </c>
      <c r="K50" s="265">
        <f t="shared" si="7"/>
        <v>-3.5900000000000001E-2</v>
      </c>
      <c r="L50" s="159"/>
    </row>
    <row r="51" spans="2:12" x14ac:dyDescent="0.2">
      <c r="B51" s="19"/>
      <c r="C51" s="76">
        <v>80000</v>
      </c>
      <c r="E51" s="61">
        <f>'1 12-Inch'!P19</f>
        <v>476</v>
      </c>
      <c r="G51" s="61">
        <f>'1 12-Inch'!V19</f>
        <v>457.5</v>
      </c>
      <c r="I51" s="162">
        <f t="shared" si="6"/>
        <v>-18.5</v>
      </c>
      <c r="K51" s="265">
        <f t="shared" si="7"/>
        <v>-3.8899999999999997E-2</v>
      </c>
      <c r="L51" s="159"/>
    </row>
    <row r="52" spans="2:12" x14ac:dyDescent="0.2">
      <c r="B52" s="19"/>
      <c r="C52" s="76">
        <v>100000</v>
      </c>
      <c r="E52" s="61">
        <f>'1 12-Inch'!P20</f>
        <v>603.40000000000009</v>
      </c>
      <c r="G52" s="61">
        <f>'1 12-Inch'!V20</f>
        <v>578.90000000000009</v>
      </c>
      <c r="I52" s="162">
        <f t="shared" si="6"/>
        <v>-24.5</v>
      </c>
      <c r="K52" s="265">
        <f t="shared" si="7"/>
        <v>-4.0599999999999997E-2</v>
      </c>
      <c r="L52" s="159"/>
    </row>
    <row r="53" spans="2:12" x14ac:dyDescent="0.2">
      <c r="B53" s="19"/>
      <c r="C53" s="76">
        <v>120000</v>
      </c>
      <c r="E53" s="61">
        <f>'1 12-Inch'!P21</f>
        <v>730.8</v>
      </c>
      <c r="G53" s="61">
        <f>'1 12-Inch'!V21</f>
        <v>700.30000000000007</v>
      </c>
      <c r="I53" s="162">
        <f t="shared" si="6"/>
        <v>-30.499999999999886</v>
      </c>
      <c r="K53" s="265">
        <f t="shared" si="7"/>
        <v>-4.1700000000000001E-2</v>
      </c>
      <c r="L53" s="159"/>
    </row>
    <row r="54" spans="2:12" x14ac:dyDescent="0.2">
      <c r="B54" s="19"/>
      <c r="C54" s="76">
        <v>140000</v>
      </c>
      <c r="E54" s="61">
        <f>'1 12-Inch'!P22</f>
        <v>858.2</v>
      </c>
      <c r="G54" s="61">
        <f>'1 12-Inch'!V22</f>
        <v>821.7</v>
      </c>
      <c r="I54" s="162">
        <f t="shared" si="6"/>
        <v>-36.5</v>
      </c>
      <c r="K54" s="265">
        <f t="shared" si="7"/>
        <v>-4.2500000000000003E-2</v>
      </c>
      <c r="L54" s="159"/>
    </row>
    <row r="55" spans="2:12" x14ac:dyDescent="0.2">
      <c r="B55" s="167"/>
      <c r="C55" s="56"/>
      <c r="D55" s="56"/>
      <c r="E55" s="56"/>
      <c r="F55" s="56"/>
      <c r="G55" s="56"/>
      <c r="H55" s="56"/>
      <c r="I55" s="56"/>
      <c r="J55" s="56"/>
      <c r="K55" s="56"/>
      <c r="L55" s="168"/>
    </row>
  </sheetData>
  <mergeCells count="8">
    <mergeCell ref="C45:K45"/>
    <mergeCell ref="C46:K46"/>
    <mergeCell ref="D4:K4"/>
    <mergeCell ref="C5:K5"/>
    <mergeCell ref="C6:K6"/>
    <mergeCell ref="C7:K7"/>
    <mergeCell ref="D43:K43"/>
    <mergeCell ref="C44:K4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94DFA-C052-4F80-B267-C1897C399B0A}">
  <dimension ref="B2:AD33"/>
  <sheetViews>
    <sheetView showGridLines="0" topLeftCell="A3" workbookViewId="0">
      <selection activeCell="B27" sqref="B27:Q33"/>
    </sheetView>
  </sheetViews>
  <sheetFormatPr defaultColWidth="8.88671875" defaultRowHeight="15" x14ac:dyDescent="0.2"/>
  <cols>
    <col min="1" max="1" width="9.6640625" style="30" customWidth="1"/>
    <col min="2" max="2" width="1.109375" style="30" customWidth="1"/>
    <col min="3" max="3" width="4.77734375" style="30" customWidth="1"/>
    <col min="4" max="5" width="10.77734375" style="30" customWidth="1"/>
    <col min="6" max="6" width="11.77734375" style="30" customWidth="1"/>
    <col min="7" max="7" width="1.77734375" style="30" customWidth="1"/>
    <col min="8" max="8" width="10.77734375" style="30" customWidth="1"/>
    <col min="9" max="9" width="1.21875" style="30" customWidth="1"/>
    <col min="10" max="10" width="10.77734375" style="30" customWidth="1"/>
    <col min="11" max="11" width="1.77734375" style="30" customWidth="1"/>
    <col min="12" max="12" width="10.77734375" style="30" customWidth="1"/>
    <col min="13" max="13" width="1.77734375" style="30" customWidth="1"/>
    <col min="14" max="14" width="12.77734375" style="30" customWidth="1"/>
    <col min="15" max="15" width="1.77734375" style="30" customWidth="1"/>
    <col min="16" max="16" width="12.77734375" style="30" customWidth="1"/>
    <col min="17" max="17" width="1.77734375" style="30" customWidth="1"/>
    <col min="18" max="20" width="9.6640625" style="30" customWidth="1"/>
    <col min="21" max="24" width="12.77734375" style="30" customWidth="1"/>
    <col min="25" max="203" width="9.6640625" style="30" customWidth="1"/>
    <col min="204" max="16384" width="8.88671875" style="30"/>
  </cols>
  <sheetData>
    <row r="2" spans="2:30" x14ac:dyDescent="0.2">
      <c r="B2" s="70"/>
      <c r="C2" s="277"/>
      <c r="D2" s="277"/>
      <c r="E2" s="277"/>
      <c r="F2" s="277"/>
      <c r="G2" s="277"/>
      <c r="H2" s="277"/>
      <c r="I2" s="277"/>
      <c r="J2" s="277"/>
      <c r="K2" s="277"/>
      <c r="L2" s="277"/>
      <c r="M2" s="277"/>
      <c r="N2" s="277"/>
      <c r="O2" s="277"/>
      <c r="P2" s="277"/>
      <c r="Q2" s="278"/>
    </row>
    <row r="3" spans="2:30" ht="15.75" x14ac:dyDescent="0.25">
      <c r="B3" s="71"/>
      <c r="C3" s="269"/>
      <c r="J3" s="241"/>
      <c r="K3" s="241"/>
      <c r="N3" s="445" t="s">
        <v>146</v>
      </c>
      <c r="O3" s="445"/>
      <c r="P3" s="445"/>
      <c r="Q3" s="150"/>
    </row>
    <row r="4" spans="2:30" x14ac:dyDescent="0.2">
      <c r="B4" s="71"/>
      <c r="C4" s="76" t="s">
        <v>288</v>
      </c>
      <c r="D4" s="51"/>
      <c r="E4" s="132"/>
      <c r="F4" s="445" t="s">
        <v>144</v>
      </c>
      <c r="G4" s="445"/>
      <c r="H4" s="445"/>
      <c r="J4" s="445" t="s">
        <v>145</v>
      </c>
      <c r="K4" s="445"/>
      <c r="L4" s="445"/>
      <c r="N4" s="161" t="s">
        <v>263</v>
      </c>
      <c r="P4" s="161" t="s">
        <v>141</v>
      </c>
      <c r="Q4" s="279"/>
      <c r="S4" s="64">
        <f>H31</f>
        <v>5833</v>
      </c>
      <c r="Y4" s="64" t="e">
        <f>#REF!</f>
        <v>#REF!</v>
      </c>
    </row>
    <row r="5" spans="2:30" x14ac:dyDescent="0.2">
      <c r="B5" s="71"/>
      <c r="C5" s="45" t="s">
        <v>44</v>
      </c>
      <c r="D5" s="211">
        <v>2000</v>
      </c>
      <c r="E5" s="132" t="s">
        <v>110</v>
      </c>
      <c r="F5" s="280">
        <f>'Table C'!F11</f>
        <v>28.94</v>
      </c>
      <c r="G5" s="280"/>
      <c r="H5" s="30" t="s">
        <v>154</v>
      </c>
      <c r="J5" s="280">
        <f>'Table C'!I11</f>
        <v>28.44</v>
      </c>
      <c r="K5" s="280"/>
      <c r="L5" s="30" t="s">
        <v>154</v>
      </c>
      <c r="N5" s="280">
        <f t="shared" ref="N5:N9" si="0">J5-F5</f>
        <v>-0.5</v>
      </c>
      <c r="O5" s="280"/>
      <c r="P5" s="281">
        <f>ROUND(N5/F5,4)</f>
        <v>-1.7299999999999999E-2</v>
      </c>
      <c r="Q5" s="279"/>
      <c r="R5" s="64">
        <f>D5</f>
        <v>2000</v>
      </c>
      <c r="S5" s="64">
        <f>D5</f>
        <v>2000</v>
      </c>
      <c r="U5" s="273">
        <f>F5</f>
        <v>28.94</v>
      </c>
      <c r="V5" s="273">
        <f>J5</f>
        <v>28.44</v>
      </c>
      <c r="Y5" s="64">
        <f>R5</f>
        <v>2000</v>
      </c>
      <c r="AA5" s="273">
        <f>U5</f>
        <v>28.94</v>
      </c>
      <c r="AB5" s="273">
        <f>V5</f>
        <v>28.44</v>
      </c>
    </row>
    <row r="6" spans="2:30" x14ac:dyDescent="0.2">
      <c r="B6" s="71"/>
      <c r="C6" s="45" t="s">
        <v>45</v>
      </c>
      <c r="D6" s="211">
        <v>3000</v>
      </c>
      <c r="E6" s="132" t="s">
        <v>110</v>
      </c>
      <c r="F6" s="282">
        <f>'Table C'!F12</f>
        <v>8.2699999999999996E-3</v>
      </c>
      <c r="G6" s="283"/>
      <c r="H6" s="30" t="s">
        <v>152</v>
      </c>
      <c r="J6" s="282">
        <f>'Table C'!I12</f>
        <v>7.9699999999999997E-3</v>
      </c>
      <c r="K6" s="283"/>
      <c r="L6" s="30" t="s">
        <v>152</v>
      </c>
      <c r="M6" s="284"/>
      <c r="N6" s="282">
        <f t="shared" si="0"/>
        <v>-2.9999999999999992E-4</v>
      </c>
      <c r="O6" s="280"/>
      <c r="P6" s="281">
        <f t="shared" ref="P6:P8" si="1">ROUND(N6/F6,4)</f>
        <v>-3.6299999999999999E-2</v>
      </c>
      <c r="Q6" s="279"/>
      <c r="R6" s="64">
        <f>D6</f>
        <v>3000</v>
      </c>
      <c r="S6" s="285">
        <f>S4-S5</f>
        <v>3833</v>
      </c>
      <c r="U6" s="30">
        <f>ROUND(S6*$F6,2)</f>
        <v>31.7</v>
      </c>
      <c r="V6" s="30">
        <f>ROUND(S6*$J6,2)</f>
        <v>30.55</v>
      </c>
      <c r="Y6" s="285" t="e">
        <f>Y4-Y5</f>
        <v>#REF!</v>
      </c>
      <c r="AA6" s="30" t="e">
        <f>ROUND(Y6*$F6,2)</f>
        <v>#REF!</v>
      </c>
      <c r="AB6" s="30" t="e">
        <f>ROUND(Y6*$J6,2)</f>
        <v>#REF!</v>
      </c>
    </row>
    <row r="7" spans="2:30" x14ac:dyDescent="0.2">
      <c r="B7" s="71"/>
      <c r="C7" s="45" t="s">
        <v>45</v>
      </c>
      <c r="D7" s="211">
        <v>5000</v>
      </c>
      <c r="E7" s="132" t="s">
        <v>110</v>
      </c>
      <c r="F7" s="282">
        <f>'Table C'!F13</f>
        <v>7.6299999999999996E-3</v>
      </c>
      <c r="G7" s="283"/>
      <c r="H7" s="30" t="s">
        <v>152</v>
      </c>
      <c r="J7" s="282">
        <f>'Table C'!I13</f>
        <v>7.3299999999999997E-3</v>
      </c>
      <c r="K7" s="283"/>
      <c r="L7" s="30" t="s">
        <v>152</v>
      </c>
      <c r="N7" s="282">
        <f t="shared" si="0"/>
        <v>-2.9999999999999992E-4</v>
      </c>
      <c r="O7" s="280"/>
      <c r="P7" s="281">
        <f t="shared" si="1"/>
        <v>-3.9300000000000002E-2</v>
      </c>
      <c r="Q7" s="150"/>
      <c r="R7" s="64">
        <f t="shared" ref="R7:R10" si="2">D7</f>
        <v>5000</v>
      </c>
      <c r="U7" s="273">
        <f>SUM(U5:U6)</f>
        <v>60.64</v>
      </c>
      <c r="V7" s="273">
        <f>SUM(V5:V6)</f>
        <v>58.99</v>
      </c>
      <c r="W7" s="273">
        <f>V7-U7</f>
        <v>-1.6499999999999986</v>
      </c>
      <c r="X7" s="286">
        <f>ROUND(W7/U7,3)</f>
        <v>-2.7E-2</v>
      </c>
      <c r="AA7" s="273" t="e">
        <f>SUM(AA5:AA6)</f>
        <v>#REF!</v>
      </c>
      <c r="AB7" s="273" t="e">
        <f>SUM(AB5:AB6)</f>
        <v>#REF!</v>
      </c>
      <c r="AC7" s="273" t="e">
        <f>AB7-AA7</f>
        <v>#REF!</v>
      </c>
      <c r="AD7" s="286" t="e">
        <f>ROUND(AC7/AA7,3)</f>
        <v>#REF!</v>
      </c>
    </row>
    <row r="8" spans="2:30" x14ac:dyDescent="0.2">
      <c r="B8" s="71"/>
      <c r="C8" s="45" t="s">
        <v>45</v>
      </c>
      <c r="D8" s="211">
        <v>15000</v>
      </c>
      <c r="E8" s="132" t="s">
        <v>110</v>
      </c>
      <c r="F8" s="282">
        <f>'Table C'!F14</f>
        <v>6.9800000000000001E-3</v>
      </c>
      <c r="G8" s="283"/>
      <c r="H8" s="30" t="s">
        <v>152</v>
      </c>
      <c r="J8" s="282">
        <f>'Table C'!I14</f>
        <v>6.6800000000000002E-3</v>
      </c>
      <c r="K8" s="283"/>
      <c r="L8" s="30" t="s">
        <v>152</v>
      </c>
      <c r="N8" s="282">
        <f t="shared" si="0"/>
        <v>-2.9999999999999992E-4</v>
      </c>
      <c r="O8" s="280"/>
      <c r="P8" s="281">
        <f t="shared" si="1"/>
        <v>-4.2999999999999997E-2</v>
      </c>
      <c r="Q8" s="150"/>
      <c r="R8" s="64">
        <f t="shared" si="2"/>
        <v>15000</v>
      </c>
      <c r="X8" s="206"/>
    </row>
    <row r="9" spans="2:30" x14ac:dyDescent="0.2">
      <c r="B9" s="71"/>
      <c r="C9" s="45" t="s">
        <v>58</v>
      </c>
      <c r="D9" s="211">
        <f>SUM(D5:D8)</f>
        <v>25000</v>
      </c>
      <c r="E9" s="132" t="s">
        <v>110</v>
      </c>
      <c r="F9" s="282">
        <f>'Table C'!F15</f>
        <v>6.3699999999999998E-3</v>
      </c>
      <c r="G9" s="283"/>
      <c r="H9" s="30" t="s">
        <v>152</v>
      </c>
      <c r="J9" s="282">
        <f>'Table C'!I15</f>
        <v>6.0699999999999999E-3</v>
      </c>
      <c r="K9" s="283"/>
      <c r="L9" s="30" t="s">
        <v>152</v>
      </c>
      <c r="N9" s="282">
        <f t="shared" si="0"/>
        <v>-2.9999999999999992E-4</v>
      </c>
      <c r="O9" s="280"/>
      <c r="P9" s="281">
        <f t="shared" ref="P9" si="3">ROUND(N9/F9,4)</f>
        <v>-4.7100000000000003E-2</v>
      </c>
      <c r="Q9" s="150"/>
      <c r="R9" s="64">
        <f t="shared" si="2"/>
        <v>25000</v>
      </c>
      <c r="X9" s="206"/>
    </row>
    <row r="10" spans="2:30" x14ac:dyDescent="0.2">
      <c r="B10" s="71"/>
      <c r="C10"/>
      <c r="D10" s="211"/>
      <c r="E10" s="211"/>
      <c r="F10" s="282"/>
      <c r="G10" s="283"/>
      <c r="J10" s="282"/>
      <c r="K10" s="283"/>
      <c r="N10" s="282"/>
      <c r="O10" s="280"/>
      <c r="P10" s="281"/>
      <c r="Q10" s="150"/>
      <c r="R10" s="64">
        <f t="shared" si="2"/>
        <v>0</v>
      </c>
      <c r="X10" s="206"/>
    </row>
    <row r="11" spans="2:30" x14ac:dyDescent="0.2">
      <c r="B11" s="71"/>
      <c r="C11" s="76" t="s">
        <v>192</v>
      </c>
      <c r="D11" s="211"/>
      <c r="E11" s="211"/>
      <c r="F11" s="282"/>
      <c r="G11" s="283"/>
      <c r="J11" s="282"/>
      <c r="K11" s="283"/>
      <c r="N11" s="283"/>
      <c r="O11" s="280"/>
      <c r="P11" s="281"/>
      <c r="Q11" s="150"/>
      <c r="R11" s="64"/>
      <c r="X11" s="206"/>
    </row>
    <row r="12" spans="2:30" x14ac:dyDescent="0.2">
      <c r="B12" s="71"/>
      <c r="C12" s="45" t="s">
        <v>44</v>
      </c>
      <c r="D12" s="51">
        <v>5000</v>
      </c>
      <c r="E12" s="132" t="s">
        <v>110</v>
      </c>
      <c r="F12" s="280">
        <f>'Table C'!F18</f>
        <v>47.25</v>
      </c>
      <c r="G12" s="280"/>
      <c r="H12" s="30" t="s">
        <v>154</v>
      </c>
      <c r="J12" s="280">
        <f>'Table C'!I18</f>
        <v>46.75</v>
      </c>
      <c r="K12" s="280"/>
      <c r="L12" s="30" t="s">
        <v>154</v>
      </c>
      <c r="N12" s="280">
        <f t="shared" ref="N12:N15" si="4">J12-F12</f>
        <v>-0.5</v>
      </c>
      <c r="O12" s="280"/>
      <c r="P12" s="281">
        <f>ROUND(N12/F12,4)</f>
        <v>-1.06E-2</v>
      </c>
      <c r="Q12" s="150"/>
      <c r="R12" s="64"/>
      <c r="S12" s="64">
        <f>H32</f>
        <v>46369</v>
      </c>
      <c r="X12" s="206"/>
    </row>
    <row r="13" spans="2:30" x14ac:dyDescent="0.2">
      <c r="B13" s="71"/>
      <c r="C13" s="45" t="s">
        <v>45</v>
      </c>
      <c r="D13" s="51">
        <v>5000</v>
      </c>
      <c r="E13" s="132" t="s">
        <v>110</v>
      </c>
      <c r="F13" s="282">
        <f>'Table C'!F19</f>
        <v>7.6299999999999996E-3</v>
      </c>
      <c r="G13" s="283"/>
      <c r="H13" s="30" t="s">
        <v>152</v>
      </c>
      <c r="J13" s="282">
        <f>'Table C'!I19</f>
        <v>7.3299999999999997E-3</v>
      </c>
      <c r="K13" s="283"/>
      <c r="L13" s="30" t="s">
        <v>152</v>
      </c>
      <c r="M13" s="284"/>
      <c r="N13" s="282">
        <f t="shared" si="4"/>
        <v>-2.9999999999999992E-4</v>
      </c>
      <c r="O13" s="280"/>
      <c r="P13" s="281">
        <f t="shared" ref="P13:P15" si="5">ROUND(N13/F13,4)</f>
        <v>-3.9300000000000002E-2</v>
      </c>
      <c r="Q13" s="150"/>
      <c r="R13" s="64">
        <f>D13</f>
        <v>5000</v>
      </c>
      <c r="S13" s="64">
        <f>D13</f>
        <v>5000</v>
      </c>
      <c r="U13" s="273">
        <f>F13</f>
        <v>7.6299999999999996E-3</v>
      </c>
      <c r="V13" s="273">
        <f>J13</f>
        <v>7.3299999999999997E-3</v>
      </c>
      <c r="X13" s="206"/>
    </row>
    <row r="14" spans="2:30" x14ac:dyDescent="0.2">
      <c r="B14" s="71"/>
      <c r="C14" s="45" t="s">
        <v>45</v>
      </c>
      <c r="D14" s="51">
        <v>15000</v>
      </c>
      <c r="E14" s="132" t="s">
        <v>110</v>
      </c>
      <c r="F14" s="282">
        <f>'Table C'!F20</f>
        <v>6.9800000000000001E-3</v>
      </c>
      <c r="G14" s="283"/>
      <c r="H14" s="30" t="s">
        <v>152</v>
      </c>
      <c r="J14" s="282">
        <f>'Table C'!I20</f>
        <v>6.6800000000000002E-3</v>
      </c>
      <c r="K14" s="283"/>
      <c r="L14" s="30" t="s">
        <v>152</v>
      </c>
      <c r="N14" s="282">
        <f t="shared" si="4"/>
        <v>-2.9999999999999992E-4</v>
      </c>
      <c r="O14" s="280"/>
      <c r="P14" s="281">
        <f t="shared" si="5"/>
        <v>-4.2999999999999997E-2</v>
      </c>
      <c r="Q14" s="150"/>
      <c r="R14" s="64">
        <f>D14</f>
        <v>15000</v>
      </c>
      <c r="S14" s="64">
        <f>D14</f>
        <v>15000</v>
      </c>
      <c r="U14" s="30">
        <f>ROUND(S14*F14,2)</f>
        <v>104.7</v>
      </c>
      <c r="V14" s="30">
        <f>ROUND(S14*J14,2)</f>
        <v>100.2</v>
      </c>
      <c r="X14" s="206"/>
    </row>
    <row r="15" spans="2:30" x14ac:dyDescent="0.2">
      <c r="B15" s="71"/>
      <c r="C15" s="45" t="s">
        <v>58</v>
      </c>
      <c r="D15" s="51">
        <f>SUM(D12:D14)</f>
        <v>25000</v>
      </c>
      <c r="E15" s="132" t="s">
        <v>110</v>
      </c>
      <c r="F15" s="282">
        <f>'Table C'!F21</f>
        <v>6.3699999999999998E-3</v>
      </c>
      <c r="G15" s="283"/>
      <c r="H15" s="30" t="s">
        <v>152</v>
      </c>
      <c r="J15" s="282">
        <f>'Table C'!I21</f>
        <v>6.0699999999999999E-3</v>
      </c>
      <c r="K15" s="283"/>
      <c r="L15" s="30" t="s">
        <v>152</v>
      </c>
      <c r="N15" s="282">
        <f t="shared" si="4"/>
        <v>-2.9999999999999992E-4</v>
      </c>
      <c r="O15" s="280"/>
      <c r="P15" s="281">
        <f t="shared" si="5"/>
        <v>-4.7100000000000003E-2</v>
      </c>
      <c r="Q15" s="150"/>
      <c r="R15" s="64">
        <f t="shared" ref="R15:R17" si="6">D15</f>
        <v>25000</v>
      </c>
      <c r="S15" s="285">
        <f>H32-S13-S14</f>
        <v>26369</v>
      </c>
      <c r="U15" s="30">
        <f>ROUND(S15*F15,2)</f>
        <v>167.97</v>
      </c>
      <c r="V15" s="30">
        <f>ROUND(S15*J15,2)</f>
        <v>160.06</v>
      </c>
    </row>
    <row r="16" spans="2:30" x14ac:dyDescent="0.2">
      <c r="B16" s="71"/>
      <c r="C16"/>
      <c r="D16" s="211"/>
      <c r="E16" s="211"/>
      <c r="F16" s="282"/>
      <c r="G16" s="283"/>
      <c r="J16" s="282"/>
      <c r="K16" s="283"/>
      <c r="N16" s="282"/>
      <c r="O16" s="280"/>
      <c r="P16" s="281"/>
      <c r="Q16" s="150"/>
      <c r="R16" s="64">
        <f t="shared" si="6"/>
        <v>0</v>
      </c>
      <c r="U16" s="273">
        <f>SUM(U13:U15)</f>
        <v>272.67763000000002</v>
      </c>
      <c r="V16" s="273">
        <f>SUM(V13:V15)</f>
        <v>260.26733000000002</v>
      </c>
      <c r="W16" s="273">
        <f>V16-U16</f>
        <v>-12.410300000000007</v>
      </c>
      <c r="X16" s="287">
        <f>ROUND(W16/U16,2)</f>
        <v>-0.05</v>
      </c>
    </row>
    <row r="17" spans="2:24" x14ac:dyDescent="0.2">
      <c r="B17" s="71"/>
      <c r="C17" s="76" t="s">
        <v>289</v>
      </c>
      <c r="D17" s="211"/>
      <c r="E17" s="211"/>
      <c r="F17" s="282"/>
      <c r="G17" s="288"/>
      <c r="J17" s="282"/>
      <c r="N17" s="282"/>
      <c r="O17" s="280"/>
      <c r="P17" s="281"/>
      <c r="Q17" s="150"/>
      <c r="R17" s="64">
        <f t="shared" si="6"/>
        <v>0</v>
      </c>
      <c r="X17" s="206"/>
    </row>
    <row r="18" spans="2:24" x14ac:dyDescent="0.2">
      <c r="B18" s="71"/>
      <c r="C18" s="45" t="s">
        <v>44</v>
      </c>
      <c r="D18" s="51">
        <v>10000</v>
      </c>
      <c r="E18" s="132" t="s">
        <v>110</v>
      </c>
      <c r="F18" s="280">
        <f>'Table C'!F24</f>
        <v>84.65</v>
      </c>
      <c r="G18" s="280"/>
      <c r="H18" s="30" t="s">
        <v>154</v>
      </c>
      <c r="J18" s="280">
        <f>'Table C'!I24</f>
        <v>84.15</v>
      </c>
      <c r="K18" s="280"/>
      <c r="L18" s="30" t="s">
        <v>154</v>
      </c>
      <c r="N18" s="280">
        <f t="shared" ref="N18:N20" si="7">J18-F18</f>
        <v>-0.5</v>
      </c>
      <c r="O18" s="280"/>
      <c r="P18" s="281">
        <f>ROUND(N18/F18,4)</f>
        <v>-5.8999999999999999E-3</v>
      </c>
      <c r="Q18" s="150"/>
      <c r="R18" s="64"/>
      <c r="X18" s="206"/>
    </row>
    <row r="19" spans="2:24" x14ac:dyDescent="0.2">
      <c r="B19" s="71"/>
      <c r="C19" s="45" t="s">
        <v>45</v>
      </c>
      <c r="D19" s="51">
        <v>15000</v>
      </c>
      <c r="E19" s="132" t="s">
        <v>110</v>
      </c>
      <c r="F19" s="282">
        <f>'Table C'!F25</f>
        <v>6.9800000000000001E-3</v>
      </c>
      <c r="G19" s="283"/>
      <c r="H19" s="30" t="s">
        <v>152</v>
      </c>
      <c r="J19" s="282">
        <f>'Table C'!I25</f>
        <v>6.6800000000000002E-3</v>
      </c>
      <c r="K19" s="283"/>
      <c r="L19" s="30" t="s">
        <v>152</v>
      </c>
      <c r="M19" s="284"/>
      <c r="N19" s="282">
        <f t="shared" si="7"/>
        <v>-2.9999999999999992E-4</v>
      </c>
      <c r="O19" s="280"/>
      <c r="P19" s="281">
        <f t="shared" ref="P19:P20" si="8">ROUND(N19/F19,4)</f>
        <v>-4.2999999999999997E-2</v>
      </c>
      <c r="Q19" s="150"/>
      <c r="S19" s="64"/>
      <c r="X19" s="206"/>
    </row>
    <row r="20" spans="2:24" x14ac:dyDescent="0.2">
      <c r="B20" s="71"/>
      <c r="C20" s="45" t="s">
        <v>58</v>
      </c>
      <c r="D20" s="51">
        <f>SUM(D18:D19)</f>
        <v>25000</v>
      </c>
      <c r="E20" s="132" t="s">
        <v>110</v>
      </c>
      <c r="F20" s="282">
        <f>'Table C'!F26</f>
        <v>6.3699999999999998E-3</v>
      </c>
      <c r="G20" s="283"/>
      <c r="H20" s="30" t="s">
        <v>152</v>
      </c>
      <c r="J20" s="282">
        <f>'Table C'!I26</f>
        <v>6.0699999999999999E-3</v>
      </c>
      <c r="K20" s="283"/>
      <c r="L20" s="30" t="s">
        <v>152</v>
      </c>
      <c r="N20" s="282">
        <f t="shared" si="7"/>
        <v>-2.9999999999999992E-4</v>
      </c>
      <c r="O20" s="280"/>
      <c r="P20" s="281">
        <f t="shared" si="8"/>
        <v>-4.7100000000000003E-2</v>
      </c>
      <c r="Q20" s="150"/>
      <c r="R20" s="64"/>
      <c r="S20" s="64"/>
      <c r="U20" s="273"/>
      <c r="V20" s="273"/>
      <c r="X20" s="206"/>
    </row>
    <row r="21" spans="2:24" x14ac:dyDescent="0.2">
      <c r="B21" s="71"/>
      <c r="C21"/>
      <c r="D21" s="211"/>
      <c r="E21" s="211"/>
      <c r="F21" s="282"/>
      <c r="G21" s="283"/>
      <c r="J21" s="282"/>
      <c r="K21" s="283"/>
      <c r="N21" s="282"/>
      <c r="O21" s="280"/>
      <c r="P21" s="281"/>
      <c r="Q21" s="150"/>
      <c r="R21" s="64"/>
      <c r="S21" s="285"/>
      <c r="X21" s="206"/>
    </row>
    <row r="22" spans="2:24" x14ac:dyDescent="0.2">
      <c r="B22" s="71"/>
      <c r="C22" s="76" t="s">
        <v>193</v>
      </c>
      <c r="D22" s="211"/>
      <c r="E22" s="211"/>
      <c r="F22" s="282"/>
      <c r="G22" s="283"/>
      <c r="J22" s="282"/>
      <c r="K22" s="283"/>
      <c r="N22" s="282"/>
      <c r="O22" s="280"/>
      <c r="P22" s="281"/>
      <c r="Q22" s="150"/>
      <c r="R22" s="64"/>
      <c r="U22" s="273"/>
      <c r="V22" s="273"/>
      <c r="W22" s="273"/>
      <c r="X22" s="287"/>
    </row>
    <row r="23" spans="2:24" x14ac:dyDescent="0.2">
      <c r="B23" s="71"/>
      <c r="C23" s="45" t="s">
        <v>44</v>
      </c>
      <c r="D23" s="51">
        <v>25000</v>
      </c>
      <c r="E23" s="132" t="s">
        <v>110</v>
      </c>
      <c r="F23" s="280">
        <f>'Table C'!F29</f>
        <v>187.1</v>
      </c>
      <c r="G23" s="280"/>
      <c r="H23" s="30" t="s">
        <v>154</v>
      </c>
      <c r="J23" s="280">
        <f>'Table C'!I29</f>
        <v>187.1</v>
      </c>
      <c r="K23" s="280"/>
      <c r="L23" s="30" t="s">
        <v>154</v>
      </c>
      <c r="N23" s="280">
        <f t="shared" ref="N23:N24" si="9">J23-F23</f>
        <v>0</v>
      </c>
      <c r="O23" s="280"/>
      <c r="P23" s="281">
        <f>ROUND(N23/F23,4)</f>
        <v>0</v>
      </c>
      <c r="Q23" s="150"/>
      <c r="R23" s="64"/>
    </row>
    <row r="24" spans="2:24" x14ac:dyDescent="0.2">
      <c r="B24" s="71"/>
      <c r="C24" s="45" t="s">
        <v>58</v>
      </c>
      <c r="D24" s="51">
        <f>SUM(D23:D23)</f>
        <v>25000</v>
      </c>
      <c r="E24" s="132" t="s">
        <v>110</v>
      </c>
      <c r="F24" s="282">
        <f>'Table C'!F30</f>
        <v>6.3699999999999998E-3</v>
      </c>
      <c r="G24" s="283"/>
      <c r="H24" s="30" t="s">
        <v>152</v>
      </c>
      <c r="J24" s="282">
        <f>'Table C'!I30</f>
        <v>6.0699999999999999E-3</v>
      </c>
      <c r="K24" s="283"/>
      <c r="L24" s="30" t="s">
        <v>152</v>
      </c>
      <c r="M24" s="284"/>
      <c r="N24" s="282">
        <f t="shared" si="9"/>
        <v>-2.9999999999999992E-4</v>
      </c>
      <c r="O24" s="280"/>
      <c r="P24" s="281">
        <f t="shared" ref="P24" si="10">ROUND(N24/F24,4)</f>
        <v>-4.7100000000000003E-2</v>
      </c>
      <c r="Q24" s="150"/>
      <c r="R24" s="64"/>
    </row>
    <row r="25" spans="2:24" x14ac:dyDescent="0.2">
      <c r="B25" s="72"/>
      <c r="C25" s="56"/>
      <c r="D25" s="289"/>
      <c r="E25" s="289"/>
      <c r="F25" s="290"/>
      <c r="G25" s="289"/>
      <c r="H25" s="289"/>
      <c r="I25" s="289"/>
      <c r="J25" s="290"/>
      <c r="K25" s="289"/>
      <c r="L25" s="289"/>
      <c r="M25" s="289"/>
      <c r="N25" s="291"/>
      <c r="O25" s="292"/>
      <c r="P25" s="293"/>
      <c r="Q25" s="294"/>
    </row>
    <row r="27" spans="2:24" x14ac:dyDescent="0.2">
      <c r="B27" s="70"/>
      <c r="C27" s="467" t="s">
        <v>264</v>
      </c>
      <c r="D27" s="467"/>
      <c r="E27" s="467"/>
      <c r="F27" s="467"/>
      <c r="G27" s="467"/>
      <c r="H27" s="467"/>
      <c r="I27" s="467"/>
      <c r="J27" s="467"/>
      <c r="K27" s="467"/>
      <c r="L27" s="467"/>
      <c r="M27" s="467"/>
      <c r="N27" s="467"/>
      <c r="O27" s="467"/>
      <c r="P27" s="467"/>
      <c r="Q27" s="278"/>
    </row>
    <row r="28" spans="2:24" x14ac:dyDescent="0.2">
      <c r="B28" s="71"/>
      <c r="H28" s="133" t="s">
        <v>265</v>
      </c>
      <c r="I28" s="133"/>
      <c r="J28" s="133" t="s">
        <v>266</v>
      </c>
      <c r="L28" s="133" t="s">
        <v>266</v>
      </c>
      <c r="M28" s="133"/>
      <c r="Q28" s="150"/>
    </row>
    <row r="29" spans="2:24" x14ac:dyDescent="0.2">
      <c r="B29" s="71"/>
      <c r="H29" s="133" t="s">
        <v>75</v>
      </c>
      <c r="I29" s="133"/>
      <c r="J29" s="133" t="s">
        <v>75</v>
      </c>
      <c r="L29" s="133" t="s">
        <v>75</v>
      </c>
      <c r="M29" s="133"/>
      <c r="N29" s="445" t="s">
        <v>146</v>
      </c>
      <c r="O29" s="445"/>
      <c r="P29" s="445"/>
      <c r="Q29" s="150"/>
      <c r="R29" s="30" t="s">
        <v>271</v>
      </c>
    </row>
    <row r="30" spans="2:24" x14ac:dyDescent="0.2">
      <c r="B30" s="71"/>
      <c r="H30" s="161" t="s">
        <v>108</v>
      </c>
      <c r="I30" s="133"/>
      <c r="J30" s="161" t="s">
        <v>109</v>
      </c>
      <c r="L30" s="161" t="s">
        <v>109</v>
      </c>
      <c r="M30" s="133"/>
      <c r="N30" s="161" t="s">
        <v>263</v>
      </c>
      <c r="P30" s="161" t="s">
        <v>141</v>
      </c>
      <c r="Q30" s="150"/>
    </row>
    <row r="31" spans="2:24" x14ac:dyDescent="0.2">
      <c r="B31" s="71"/>
      <c r="C31" s="64" t="s">
        <v>200</v>
      </c>
      <c r="H31" s="64">
        <f>'BA CY 2023 Rates'!N34</f>
        <v>5833</v>
      </c>
      <c r="I31" s="133"/>
      <c r="J31" s="273">
        <f>U7</f>
        <v>60.64</v>
      </c>
      <c r="L31" s="273">
        <f>V7</f>
        <v>58.99</v>
      </c>
      <c r="M31" s="133"/>
      <c r="N31" s="273">
        <f>L31-J31</f>
        <v>-1.6499999999999986</v>
      </c>
      <c r="P31" s="315">
        <f>ROUND(N31/J31,4)</f>
        <v>-2.7199999999999998E-2</v>
      </c>
      <c r="Q31" s="150"/>
    </row>
    <row r="32" spans="2:24" x14ac:dyDescent="0.2">
      <c r="B32" s="71"/>
      <c r="C32" s="64" t="s">
        <v>192</v>
      </c>
      <c r="H32" s="64">
        <f>'BA CY 2023 Rates'!N53</f>
        <v>46369</v>
      </c>
      <c r="I32" s="133"/>
      <c r="J32" s="273">
        <f>U16</f>
        <v>272.67763000000002</v>
      </c>
      <c r="L32" s="273">
        <f>V16</f>
        <v>260.26733000000002</v>
      </c>
      <c r="M32" s="133"/>
      <c r="N32" s="273">
        <f t="shared" ref="N32" si="11">L32-J32</f>
        <v>-12.410300000000007</v>
      </c>
      <c r="P32" s="281">
        <f t="shared" ref="P32" si="12">ROUND(N32/J32,4)</f>
        <v>-4.5499999999999999E-2</v>
      </c>
      <c r="Q32" s="150"/>
    </row>
    <row r="33" spans="2:17" x14ac:dyDescent="0.2">
      <c r="B33" s="72"/>
      <c r="C33" s="289"/>
      <c r="D33" s="289"/>
      <c r="E33" s="289"/>
      <c r="F33" s="289"/>
      <c r="G33" s="289"/>
      <c r="H33" s="289"/>
      <c r="I33" s="289"/>
      <c r="J33" s="289"/>
      <c r="K33" s="289"/>
      <c r="L33" s="289"/>
      <c r="M33" s="289"/>
      <c r="N33" s="289"/>
      <c r="O33" s="289"/>
      <c r="P33" s="289"/>
      <c r="Q33" s="294"/>
    </row>
  </sheetData>
  <mergeCells count="5">
    <mergeCell ref="N29:P29"/>
    <mergeCell ref="C27:P27"/>
    <mergeCell ref="N3:P3"/>
    <mergeCell ref="F4:H4"/>
    <mergeCell ref="J4:L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95392-D510-46E9-9769-1DC99CA22701}">
  <dimension ref="A3:Z32"/>
  <sheetViews>
    <sheetView topLeftCell="A4" workbookViewId="0">
      <selection activeCell="G9" sqref="G9"/>
    </sheetView>
  </sheetViews>
  <sheetFormatPr defaultRowHeight="15" x14ac:dyDescent="0.2"/>
  <cols>
    <col min="3" max="3" width="4.77734375" style="30" customWidth="1"/>
    <col min="4" max="5" width="10.77734375" style="30" customWidth="1"/>
    <col min="6" max="6" width="1.77734375" style="270" customWidth="1"/>
    <col min="7" max="7" width="10.77734375" style="30" customWidth="1"/>
    <col min="8" max="8" width="1.21875" style="30" customWidth="1"/>
    <col min="9" max="9" width="10.77734375" style="270" customWidth="1"/>
    <col min="10" max="10" width="10.77734375" style="30" customWidth="1"/>
    <col min="11" max="11" width="8.88671875" style="268"/>
    <col min="12" max="12" width="11.44140625" style="76" bestFit="1" customWidth="1"/>
    <col min="13" max="15" width="10.44140625" style="76" bestFit="1" customWidth="1"/>
    <col min="16" max="16" width="10.44140625" style="76" customWidth="1"/>
    <col min="17" max="17" width="11.44140625" style="76" bestFit="1" customWidth="1"/>
    <col min="20" max="20" width="11.44140625" style="76" bestFit="1" customWidth="1"/>
    <col min="21" max="23" width="10.44140625" style="76" bestFit="1" customWidth="1"/>
    <col min="24" max="24" width="10.44140625" style="76" customWidth="1"/>
    <col min="25" max="25" width="11.44140625" style="76" bestFit="1" customWidth="1"/>
  </cols>
  <sheetData>
    <row r="3" spans="1:26" x14ac:dyDescent="0.2">
      <c r="C3"/>
      <c r="D3"/>
      <c r="E3"/>
      <c r="F3"/>
      <c r="G3"/>
      <c r="H3"/>
      <c r="I3"/>
      <c r="J3"/>
    </row>
    <row r="4" spans="1:26" x14ac:dyDescent="0.2">
      <c r="C4"/>
      <c r="D4"/>
      <c r="E4"/>
      <c r="F4"/>
      <c r="G4"/>
      <c r="H4"/>
      <c r="I4"/>
      <c r="J4"/>
    </row>
    <row r="5" spans="1:26" x14ac:dyDescent="0.2">
      <c r="C5"/>
      <c r="D5"/>
      <c r="E5"/>
      <c r="F5"/>
      <c r="G5"/>
      <c r="H5"/>
      <c r="I5"/>
      <c r="J5"/>
    </row>
    <row r="7" spans="1:26" ht="15.75" x14ac:dyDescent="0.25">
      <c r="C7" s="269"/>
      <c r="I7" s="271"/>
      <c r="L7" s="468" t="s">
        <v>257</v>
      </c>
      <c r="M7" s="468"/>
      <c r="N7" s="468"/>
      <c r="O7" s="468"/>
      <c r="P7" s="468"/>
      <c r="Q7" s="468"/>
      <c r="R7" s="468"/>
      <c r="T7" s="468" t="s">
        <v>257</v>
      </c>
      <c r="U7" s="468"/>
      <c r="V7" s="468"/>
      <c r="W7" s="468"/>
      <c r="X7" s="468"/>
      <c r="Y7" s="468"/>
      <c r="Z7" s="468"/>
    </row>
    <row r="8" spans="1:26" ht="15.75" x14ac:dyDescent="0.25">
      <c r="A8" s="30" t="s">
        <v>261</v>
      </c>
      <c r="B8" s="64"/>
      <c r="D8" s="272"/>
      <c r="E8" s="150"/>
      <c r="F8" s="8"/>
      <c r="H8" s="64"/>
      <c r="I8" s="30"/>
      <c r="J8" s="272"/>
      <c r="K8" s="150"/>
      <c r="M8" s="64">
        <f>B9</f>
        <v>2000</v>
      </c>
      <c r="N8" s="64">
        <f>B10</f>
        <v>3000</v>
      </c>
      <c r="O8" s="64">
        <f>B11</f>
        <v>5000</v>
      </c>
      <c r="P8" s="64">
        <f>B12</f>
        <v>15000</v>
      </c>
      <c r="Q8" s="64">
        <f>B13</f>
        <v>25000</v>
      </c>
      <c r="U8" s="64">
        <f>M8</f>
        <v>2000</v>
      </c>
      <c r="V8" s="64">
        <f>N8</f>
        <v>3000</v>
      </c>
      <c r="W8" s="64">
        <f>O8</f>
        <v>5000</v>
      </c>
      <c r="X8" s="64">
        <f>P8</f>
        <v>15000</v>
      </c>
      <c r="Y8" s="64">
        <f>Q8</f>
        <v>25000</v>
      </c>
    </row>
    <row r="9" spans="1:26" ht="15.75" x14ac:dyDescent="0.25">
      <c r="A9" s="45" t="s">
        <v>44</v>
      </c>
      <c r="B9" s="211">
        <v>2000</v>
      </c>
      <c r="C9" s="30" t="s">
        <v>110</v>
      </c>
      <c r="D9" s="273">
        <f>'Table C'!F11</f>
        <v>28.94</v>
      </c>
      <c r="E9" s="150" t="s">
        <v>154</v>
      </c>
      <c r="F9" s="8"/>
      <c r="G9" s="273">
        <f>'Table C'!I11</f>
        <v>28.44</v>
      </c>
      <c r="H9" s="150" t="s">
        <v>154</v>
      </c>
      <c r="I9" s="30"/>
      <c r="M9" s="61">
        <f>D9</f>
        <v>28.94</v>
      </c>
      <c r="N9" s="274">
        <f>D10</f>
        <v>8.2699999999999996E-3</v>
      </c>
      <c r="O9" s="274">
        <f>D11</f>
        <v>7.6299999999999996E-3</v>
      </c>
      <c r="P9" s="274">
        <f>D12</f>
        <v>6.9800000000000001E-3</v>
      </c>
      <c r="Q9" s="274">
        <f>D13</f>
        <v>6.3699999999999998E-3</v>
      </c>
      <c r="U9" s="61">
        <f>G9</f>
        <v>28.44</v>
      </c>
      <c r="V9" s="274">
        <f>G10</f>
        <v>7.9699999999999997E-3</v>
      </c>
      <c r="W9" s="274">
        <f>G11</f>
        <v>7.3299999999999997E-3</v>
      </c>
      <c r="X9" s="274">
        <f>G12</f>
        <v>6.6800000000000002E-3</v>
      </c>
      <c r="Y9" s="274">
        <f>G13</f>
        <v>6.0699999999999999E-3</v>
      </c>
    </row>
    <row r="10" spans="1:26" ht="15.75" x14ac:dyDescent="0.25">
      <c r="A10" s="45" t="s">
        <v>45</v>
      </c>
      <c r="B10" s="211">
        <v>3000</v>
      </c>
      <c r="C10" s="30" t="s">
        <v>110</v>
      </c>
      <c r="D10" s="275">
        <f>'Table C'!F12</f>
        <v>8.2699999999999996E-3</v>
      </c>
      <c r="E10" s="150" t="s">
        <v>152</v>
      </c>
      <c r="F10" s="8"/>
      <c r="G10" s="275">
        <f>'Table C'!I12</f>
        <v>7.9699999999999997E-3</v>
      </c>
      <c r="H10" s="150" t="s">
        <v>152</v>
      </c>
      <c r="I10" s="30"/>
      <c r="L10" s="76">
        <v>2000</v>
      </c>
      <c r="M10" s="76">
        <v>2000</v>
      </c>
      <c r="N10" s="76">
        <f>L10-M10</f>
        <v>0</v>
      </c>
      <c r="O10" s="76">
        <f>L10-M10-N10</f>
        <v>0</v>
      </c>
      <c r="P10" s="76">
        <f>L10-M10-N10-O10</f>
        <v>0</v>
      </c>
      <c r="Q10" s="76">
        <f>L10-M10-N10-O10-P10</f>
        <v>0</v>
      </c>
      <c r="T10" s="76">
        <f t="shared" ref="T10:Y10" si="0">L10</f>
        <v>2000</v>
      </c>
      <c r="U10" s="76">
        <f t="shared" si="0"/>
        <v>2000</v>
      </c>
      <c r="V10" s="76">
        <f t="shared" si="0"/>
        <v>0</v>
      </c>
      <c r="W10" s="76">
        <f t="shared" si="0"/>
        <v>0</v>
      </c>
      <c r="X10" s="76">
        <f t="shared" si="0"/>
        <v>0</v>
      </c>
      <c r="Y10" s="76">
        <f t="shared" si="0"/>
        <v>0</v>
      </c>
    </row>
    <row r="11" spans="1:26" ht="15.75" x14ac:dyDescent="0.25">
      <c r="A11" s="45" t="s">
        <v>45</v>
      </c>
      <c r="B11" s="211">
        <v>5000</v>
      </c>
      <c r="C11" s="30" t="s">
        <v>110</v>
      </c>
      <c r="D11" s="275">
        <f>'Table C'!F13</f>
        <v>7.6299999999999996E-3</v>
      </c>
      <c r="E11" s="150" t="s">
        <v>152</v>
      </c>
      <c r="F11" s="8"/>
      <c r="G11" s="275">
        <f>'Table C'!I13</f>
        <v>7.3299999999999997E-3</v>
      </c>
      <c r="H11" s="150" t="s">
        <v>152</v>
      </c>
      <c r="I11" s="30"/>
      <c r="L11" s="76">
        <v>4000</v>
      </c>
      <c r="M11" s="76">
        <v>2000</v>
      </c>
      <c r="N11" s="64">
        <f>L11-M11</f>
        <v>2000</v>
      </c>
      <c r="O11" s="76">
        <f t="shared" ref="O11:O14" si="1">L11-M11-N11</f>
        <v>0</v>
      </c>
      <c r="P11" s="76">
        <f t="shared" ref="P11:P18" si="2">L11-M11-N11-O11</f>
        <v>0</v>
      </c>
      <c r="Q11" s="76">
        <f t="shared" ref="Q11:Q19" si="3">L11-M11-N11-O11-P11</f>
        <v>0</v>
      </c>
      <c r="R11" s="76">
        <f t="shared" ref="R11:R19" si="4">SUM(M11:Q11)</f>
        <v>4000</v>
      </c>
      <c r="T11" s="76">
        <f t="shared" ref="T11:T19" si="5">L11</f>
        <v>4000</v>
      </c>
      <c r="U11" s="76">
        <f t="shared" ref="U11:U19" si="6">M11</f>
        <v>2000</v>
      </c>
      <c r="V11" s="76">
        <f t="shared" ref="V11:V19" si="7">N11</f>
        <v>2000</v>
      </c>
      <c r="W11" s="76">
        <f t="shared" ref="W11:W19" si="8">O11</f>
        <v>0</v>
      </c>
      <c r="X11" s="76">
        <f t="shared" ref="X11:X19" si="9">P11</f>
        <v>0</v>
      </c>
      <c r="Y11" s="76">
        <f t="shared" ref="Y11:Y19" si="10">Q11</f>
        <v>0</v>
      </c>
      <c r="Z11" s="76">
        <f t="shared" ref="Z11:Z19" si="11">SUM(U11:Y11)</f>
        <v>4000</v>
      </c>
    </row>
    <row r="12" spans="1:26" ht="15.75" x14ac:dyDescent="0.25">
      <c r="A12" s="45" t="s">
        <v>45</v>
      </c>
      <c r="B12" s="211">
        <v>15000</v>
      </c>
      <c r="C12" s="30" t="s">
        <v>110</v>
      </c>
      <c r="D12" s="275">
        <f>'Table C'!F14</f>
        <v>6.9800000000000001E-3</v>
      </c>
      <c r="E12" s="150" t="s">
        <v>152</v>
      </c>
      <c r="F12" s="8"/>
      <c r="G12" s="275">
        <f>'Table C'!I14</f>
        <v>6.6800000000000002E-3</v>
      </c>
      <c r="H12" s="150" t="s">
        <v>152</v>
      </c>
      <c r="I12" s="30"/>
      <c r="L12" s="76">
        <v>6000</v>
      </c>
      <c r="M12" s="76">
        <v>2000</v>
      </c>
      <c r="N12" s="76">
        <v>3000</v>
      </c>
      <c r="O12" s="76">
        <f t="shared" si="1"/>
        <v>1000</v>
      </c>
      <c r="P12" s="76">
        <f t="shared" si="2"/>
        <v>0</v>
      </c>
      <c r="Q12" s="76">
        <f t="shared" si="3"/>
        <v>0</v>
      </c>
      <c r="R12" s="76">
        <f t="shared" si="4"/>
        <v>6000</v>
      </c>
      <c r="T12" s="76">
        <f t="shared" si="5"/>
        <v>6000</v>
      </c>
      <c r="U12" s="76">
        <f t="shared" si="6"/>
        <v>2000</v>
      </c>
      <c r="V12" s="76">
        <f t="shared" si="7"/>
        <v>3000</v>
      </c>
      <c r="W12" s="76">
        <f t="shared" si="8"/>
        <v>1000</v>
      </c>
      <c r="X12" s="76">
        <f t="shared" si="9"/>
        <v>0</v>
      </c>
      <c r="Y12" s="76">
        <f t="shared" si="10"/>
        <v>0</v>
      </c>
      <c r="Z12" s="76">
        <f t="shared" si="11"/>
        <v>6000</v>
      </c>
    </row>
    <row r="13" spans="1:26" ht="15.75" x14ac:dyDescent="0.25">
      <c r="A13" s="45" t="s">
        <v>58</v>
      </c>
      <c r="B13" s="211">
        <f>SUM(B9:B12)</f>
        <v>25000</v>
      </c>
      <c r="C13" s="30" t="s">
        <v>110</v>
      </c>
      <c r="D13" s="275">
        <f>'Table C'!F15</f>
        <v>6.3699999999999998E-3</v>
      </c>
      <c r="E13" s="150" t="s">
        <v>152</v>
      </c>
      <c r="F13" s="8"/>
      <c r="G13" s="275">
        <f>'Table C'!I15</f>
        <v>6.0699999999999999E-3</v>
      </c>
      <c r="H13" s="150" t="s">
        <v>152</v>
      </c>
      <c r="I13" s="30"/>
      <c r="L13" s="76">
        <v>8000</v>
      </c>
      <c r="M13" s="76">
        <v>2000</v>
      </c>
      <c r="N13" s="76">
        <v>3000</v>
      </c>
      <c r="O13" s="76">
        <f t="shared" si="1"/>
        <v>3000</v>
      </c>
      <c r="P13" s="76">
        <f t="shared" si="2"/>
        <v>0</v>
      </c>
      <c r="Q13" s="76">
        <f t="shared" si="3"/>
        <v>0</v>
      </c>
      <c r="R13" s="76">
        <f t="shared" si="4"/>
        <v>8000</v>
      </c>
      <c r="T13" s="76">
        <f t="shared" si="5"/>
        <v>8000</v>
      </c>
      <c r="U13" s="76">
        <f t="shared" si="6"/>
        <v>2000</v>
      </c>
      <c r="V13" s="76">
        <f t="shared" si="7"/>
        <v>3000</v>
      </c>
      <c r="W13" s="76">
        <f t="shared" si="8"/>
        <v>3000</v>
      </c>
      <c r="X13" s="76">
        <f t="shared" si="9"/>
        <v>0</v>
      </c>
      <c r="Y13" s="76">
        <f t="shared" si="10"/>
        <v>0</v>
      </c>
      <c r="Z13" s="76">
        <f t="shared" si="11"/>
        <v>8000</v>
      </c>
    </row>
    <row r="14" spans="1:26" x14ac:dyDescent="0.2">
      <c r="A14" s="45"/>
      <c r="B14" s="211"/>
      <c r="D14" s="275"/>
      <c r="E14" s="150"/>
      <c r="F14" s="30"/>
      <c r="G14" s="275"/>
      <c r="H14" s="150"/>
      <c r="I14" s="30"/>
      <c r="L14" s="76">
        <v>10000</v>
      </c>
      <c r="M14" s="76">
        <v>2000</v>
      </c>
      <c r="N14" s="76">
        <v>3000</v>
      </c>
      <c r="O14" s="76">
        <f t="shared" si="1"/>
        <v>5000</v>
      </c>
      <c r="P14" s="76">
        <f t="shared" si="2"/>
        <v>0</v>
      </c>
      <c r="Q14" s="76">
        <f t="shared" si="3"/>
        <v>0</v>
      </c>
      <c r="R14" s="76">
        <f t="shared" si="4"/>
        <v>10000</v>
      </c>
      <c r="T14" s="76">
        <f t="shared" si="5"/>
        <v>10000</v>
      </c>
      <c r="U14" s="76">
        <f t="shared" si="6"/>
        <v>2000</v>
      </c>
      <c r="V14" s="76">
        <f t="shared" si="7"/>
        <v>3000</v>
      </c>
      <c r="W14" s="76">
        <f t="shared" si="8"/>
        <v>5000</v>
      </c>
      <c r="X14" s="76">
        <f t="shared" si="9"/>
        <v>0</v>
      </c>
      <c r="Y14" s="76">
        <f t="shared" si="10"/>
        <v>0</v>
      </c>
      <c r="Z14" s="76">
        <f t="shared" si="11"/>
        <v>10000</v>
      </c>
    </row>
    <row r="15" spans="1:26" x14ac:dyDescent="0.2">
      <c r="E15" s="276"/>
      <c r="F15" s="30"/>
      <c r="L15" s="76">
        <v>12000</v>
      </c>
      <c r="M15" s="76">
        <v>2000</v>
      </c>
      <c r="N15" s="76">
        <v>3000</v>
      </c>
      <c r="O15" s="76">
        <v>5000</v>
      </c>
      <c r="P15" s="76">
        <f t="shared" si="2"/>
        <v>2000</v>
      </c>
      <c r="Q15" s="76">
        <f t="shared" si="3"/>
        <v>0</v>
      </c>
      <c r="R15" s="76">
        <f t="shared" si="4"/>
        <v>12000</v>
      </c>
      <c r="T15" s="76">
        <f t="shared" si="5"/>
        <v>12000</v>
      </c>
      <c r="U15" s="76">
        <f t="shared" si="6"/>
        <v>2000</v>
      </c>
      <c r="V15" s="76">
        <f t="shared" si="7"/>
        <v>3000</v>
      </c>
      <c r="W15" s="76">
        <f t="shared" si="8"/>
        <v>5000</v>
      </c>
      <c r="X15" s="76">
        <f t="shared" si="9"/>
        <v>2000</v>
      </c>
      <c r="Y15" s="76">
        <f t="shared" si="10"/>
        <v>0</v>
      </c>
      <c r="Z15" s="76">
        <f t="shared" si="11"/>
        <v>12000</v>
      </c>
    </row>
    <row r="16" spans="1:26" x14ac:dyDescent="0.2">
      <c r="E16" s="276"/>
      <c r="F16" s="30"/>
      <c r="L16" s="76">
        <v>14000</v>
      </c>
      <c r="M16" s="76">
        <v>2000</v>
      </c>
      <c r="N16" s="76">
        <v>3000</v>
      </c>
      <c r="O16" s="76">
        <v>5000</v>
      </c>
      <c r="P16" s="76">
        <f t="shared" si="2"/>
        <v>4000</v>
      </c>
      <c r="Q16" s="76">
        <f t="shared" si="3"/>
        <v>0</v>
      </c>
      <c r="R16" s="76">
        <f t="shared" si="4"/>
        <v>14000</v>
      </c>
      <c r="T16" s="76">
        <f t="shared" si="5"/>
        <v>14000</v>
      </c>
      <c r="U16" s="76">
        <f t="shared" si="6"/>
        <v>2000</v>
      </c>
      <c r="V16" s="76">
        <f t="shared" si="7"/>
        <v>3000</v>
      </c>
      <c r="W16" s="76">
        <f t="shared" si="8"/>
        <v>5000</v>
      </c>
      <c r="X16" s="76">
        <f t="shared" si="9"/>
        <v>4000</v>
      </c>
      <c r="Y16" s="76">
        <f t="shared" si="10"/>
        <v>0</v>
      </c>
      <c r="Z16" s="76">
        <f t="shared" si="11"/>
        <v>14000</v>
      </c>
    </row>
    <row r="17" spans="5:26" x14ac:dyDescent="0.2">
      <c r="E17" s="276"/>
      <c r="F17" s="30"/>
      <c r="L17" s="76">
        <v>16000</v>
      </c>
      <c r="M17" s="76">
        <v>2000</v>
      </c>
      <c r="N17" s="76">
        <v>3000</v>
      </c>
      <c r="O17" s="76">
        <v>5000</v>
      </c>
      <c r="P17" s="76">
        <f t="shared" si="2"/>
        <v>6000</v>
      </c>
      <c r="Q17" s="76">
        <f t="shared" si="3"/>
        <v>0</v>
      </c>
      <c r="R17" s="76">
        <f t="shared" si="4"/>
        <v>16000</v>
      </c>
      <c r="T17" s="76">
        <f t="shared" si="5"/>
        <v>16000</v>
      </c>
      <c r="U17" s="76">
        <f t="shared" si="6"/>
        <v>2000</v>
      </c>
      <c r="V17" s="76">
        <f t="shared" si="7"/>
        <v>3000</v>
      </c>
      <c r="W17" s="76">
        <f t="shared" si="8"/>
        <v>5000</v>
      </c>
      <c r="X17" s="76">
        <f t="shared" si="9"/>
        <v>6000</v>
      </c>
      <c r="Y17" s="76">
        <f t="shared" si="10"/>
        <v>0</v>
      </c>
      <c r="Z17" s="76">
        <f t="shared" si="11"/>
        <v>16000</v>
      </c>
    </row>
    <row r="18" spans="5:26" x14ac:dyDescent="0.2">
      <c r="E18" s="276"/>
      <c r="F18" s="30"/>
      <c r="L18" s="76">
        <v>18000</v>
      </c>
      <c r="M18" s="76">
        <v>2000</v>
      </c>
      <c r="N18" s="76">
        <v>3000</v>
      </c>
      <c r="O18" s="76">
        <v>5000</v>
      </c>
      <c r="P18" s="76">
        <f t="shared" si="2"/>
        <v>8000</v>
      </c>
      <c r="Q18" s="76">
        <f t="shared" si="3"/>
        <v>0</v>
      </c>
      <c r="R18" s="76">
        <f t="shared" si="4"/>
        <v>18000</v>
      </c>
      <c r="T18" s="76">
        <f t="shared" si="5"/>
        <v>18000</v>
      </c>
      <c r="U18" s="76">
        <f t="shared" si="6"/>
        <v>2000</v>
      </c>
      <c r="V18" s="76">
        <f t="shared" si="7"/>
        <v>3000</v>
      </c>
      <c r="W18" s="76">
        <f t="shared" si="8"/>
        <v>5000</v>
      </c>
      <c r="X18" s="76">
        <f t="shared" si="9"/>
        <v>8000</v>
      </c>
      <c r="Y18" s="76">
        <f t="shared" si="10"/>
        <v>0</v>
      </c>
      <c r="Z18" s="76">
        <f t="shared" si="11"/>
        <v>18000</v>
      </c>
    </row>
    <row r="19" spans="5:26" x14ac:dyDescent="0.2">
      <c r="E19" s="276"/>
      <c r="F19" s="30"/>
      <c r="L19" s="76">
        <v>26000</v>
      </c>
      <c r="M19" s="76">
        <v>2000</v>
      </c>
      <c r="N19" s="76">
        <v>3000</v>
      </c>
      <c r="O19" s="76">
        <v>5000</v>
      </c>
      <c r="P19" s="76">
        <v>15000</v>
      </c>
      <c r="Q19" s="76">
        <f t="shared" si="3"/>
        <v>1000</v>
      </c>
      <c r="R19" s="76">
        <f t="shared" si="4"/>
        <v>26000</v>
      </c>
      <c r="T19" s="76">
        <f t="shared" si="5"/>
        <v>26000</v>
      </c>
      <c r="U19" s="76">
        <f t="shared" si="6"/>
        <v>2000</v>
      </c>
      <c r="V19" s="76">
        <f t="shared" si="7"/>
        <v>3000</v>
      </c>
      <c r="W19" s="76">
        <f t="shared" si="8"/>
        <v>5000</v>
      </c>
      <c r="X19" s="76">
        <f t="shared" si="9"/>
        <v>15000</v>
      </c>
      <c r="Y19" s="76">
        <f t="shared" si="10"/>
        <v>1000</v>
      </c>
      <c r="Z19" s="76">
        <f t="shared" si="11"/>
        <v>26000</v>
      </c>
    </row>
    <row r="20" spans="5:26" x14ac:dyDescent="0.2">
      <c r="E20" s="276"/>
      <c r="F20" s="30"/>
    </row>
    <row r="21" spans="5:26" x14ac:dyDescent="0.2">
      <c r="E21" s="276"/>
      <c r="F21" s="30"/>
      <c r="L21" s="76">
        <f>L10</f>
        <v>2000</v>
      </c>
      <c r="M21" s="61">
        <f>M9</f>
        <v>28.94</v>
      </c>
      <c r="N21" s="61">
        <f t="shared" ref="N21:Q22" si="12">N10*N$9</f>
        <v>0</v>
      </c>
      <c r="O21" s="61">
        <f t="shared" si="12"/>
        <v>0</v>
      </c>
      <c r="P21" s="61">
        <f t="shared" si="12"/>
        <v>0</v>
      </c>
      <c r="Q21" s="61">
        <f t="shared" si="12"/>
        <v>0</v>
      </c>
      <c r="R21" s="61">
        <f t="shared" ref="R21:R30" si="13">SUM(M21:Q21)</f>
        <v>28.94</v>
      </c>
      <c r="T21" s="76">
        <f>T10</f>
        <v>2000</v>
      </c>
      <c r="U21" s="61">
        <f>U9</f>
        <v>28.44</v>
      </c>
      <c r="V21" s="61">
        <f t="shared" ref="V21:Y22" si="14">V10*V$9</f>
        <v>0</v>
      </c>
      <c r="W21" s="61">
        <f t="shared" si="14"/>
        <v>0</v>
      </c>
      <c r="X21" s="61">
        <f t="shared" si="14"/>
        <v>0</v>
      </c>
      <c r="Y21" s="61">
        <f t="shared" si="14"/>
        <v>0</v>
      </c>
      <c r="Z21" s="61">
        <f t="shared" ref="Z21:Z30" si="15">SUM(U21:Y21)</f>
        <v>28.44</v>
      </c>
    </row>
    <row r="22" spans="5:26" x14ac:dyDescent="0.2">
      <c r="E22" s="276"/>
      <c r="F22" s="30"/>
      <c r="L22" s="76">
        <f t="shared" ref="L22:L30" si="16">L11</f>
        <v>4000</v>
      </c>
      <c r="M22" s="61">
        <f>M21</f>
        <v>28.94</v>
      </c>
      <c r="N22" s="61">
        <f t="shared" si="12"/>
        <v>16.54</v>
      </c>
      <c r="O22" s="61">
        <f t="shared" si="12"/>
        <v>0</v>
      </c>
      <c r="P22" s="61">
        <f t="shared" si="12"/>
        <v>0</v>
      </c>
      <c r="Q22" s="61">
        <f t="shared" si="12"/>
        <v>0</v>
      </c>
      <c r="R22" s="61">
        <f t="shared" si="13"/>
        <v>45.480000000000004</v>
      </c>
      <c r="T22" s="76">
        <f t="shared" ref="T22:T30" si="17">T11</f>
        <v>4000</v>
      </c>
      <c r="U22" s="61">
        <f>U21</f>
        <v>28.44</v>
      </c>
      <c r="V22" s="61">
        <f t="shared" si="14"/>
        <v>15.94</v>
      </c>
      <c r="W22" s="61">
        <f t="shared" si="14"/>
        <v>0</v>
      </c>
      <c r="X22" s="61">
        <f t="shared" si="14"/>
        <v>0</v>
      </c>
      <c r="Y22" s="61">
        <f t="shared" si="14"/>
        <v>0</v>
      </c>
      <c r="Z22" s="61">
        <f t="shared" si="15"/>
        <v>44.38</v>
      </c>
    </row>
    <row r="23" spans="5:26" x14ac:dyDescent="0.2">
      <c r="E23" s="276"/>
      <c r="F23" s="30"/>
      <c r="L23" s="76">
        <f t="shared" si="16"/>
        <v>6000</v>
      </c>
      <c r="M23" s="61">
        <f t="shared" ref="M23:M30" si="18">M22</f>
        <v>28.94</v>
      </c>
      <c r="N23" s="61">
        <f t="shared" ref="N23:N30" si="19">N12*N$9</f>
        <v>24.81</v>
      </c>
      <c r="O23" s="61">
        <f t="shared" ref="O23:Q23" si="20">O12*O$9</f>
        <v>7.63</v>
      </c>
      <c r="P23" s="61">
        <f t="shared" si="20"/>
        <v>0</v>
      </c>
      <c r="Q23" s="61">
        <f t="shared" si="20"/>
        <v>0</v>
      </c>
      <c r="R23" s="61">
        <f t="shared" si="13"/>
        <v>61.38</v>
      </c>
      <c r="T23" s="76">
        <f t="shared" si="17"/>
        <v>6000</v>
      </c>
      <c r="U23" s="61">
        <f t="shared" ref="U23:U30" si="21">U22</f>
        <v>28.44</v>
      </c>
      <c r="V23" s="61">
        <f t="shared" ref="V23:Y23" si="22">V12*V$9</f>
        <v>23.91</v>
      </c>
      <c r="W23" s="61">
        <f t="shared" si="22"/>
        <v>7.33</v>
      </c>
      <c r="X23" s="61">
        <f t="shared" si="22"/>
        <v>0</v>
      </c>
      <c r="Y23" s="61">
        <f t="shared" si="22"/>
        <v>0</v>
      </c>
      <c r="Z23" s="61">
        <f t="shared" si="15"/>
        <v>59.68</v>
      </c>
    </row>
    <row r="24" spans="5:26" x14ac:dyDescent="0.2">
      <c r="E24" s="276"/>
      <c r="F24" s="30"/>
      <c r="L24" s="76">
        <f t="shared" si="16"/>
        <v>8000</v>
      </c>
      <c r="M24" s="61">
        <f t="shared" si="18"/>
        <v>28.94</v>
      </c>
      <c r="N24" s="61">
        <f t="shared" si="19"/>
        <v>24.81</v>
      </c>
      <c r="O24" s="61">
        <f t="shared" ref="O24:Q24" si="23">O13*O$9</f>
        <v>22.89</v>
      </c>
      <c r="P24" s="61">
        <f t="shared" si="23"/>
        <v>0</v>
      </c>
      <c r="Q24" s="61">
        <f t="shared" si="23"/>
        <v>0</v>
      </c>
      <c r="R24" s="61">
        <f t="shared" si="13"/>
        <v>76.64</v>
      </c>
      <c r="T24" s="76">
        <f t="shared" si="17"/>
        <v>8000</v>
      </c>
      <c r="U24" s="61">
        <f t="shared" si="21"/>
        <v>28.44</v>
      </c>
      <c r="V24" s="61">
        <f t="shared" ref="V24:Y24" si="24">V13*V$9</f>
        <v>23.91</v>
      </c>
      <c r="W24" s="61">
        <f t="shared" si="24"/>
        <v>21.99</v>
      </c>
      <c r="X24" s="61">
        <f t="shared" si="24"/>
        <v>0</v>
      </c>
      <c r="Y24" s="61">
        <f t="shared" si="24"/>
        <v>0</v>
      </c>
      <c r="Z24" s="61">
        <f t="shared" si="15"/>
        <v>74.34</v>
      </c>
    </row>
    <row r="25" spans="5:26" x14ac:dyDescent="0.2">
      <c r="E25" s="276"/>
      <c r="F25" s="30"/>
      <c r="L25" s="76">
        <f t="shared" si="16"/>
        <v>10000</v>
      </c>
      <c r="M25" s="61">
        <f t="shared" si="18"/>
        <v>28.94</v>
      </c>
      <c r="N25" s="61">
        <f t="shared" si="19"/>
        <v>24.81</v>
      </c>
      <c r="O25" s="61">
        <f t="shared" ref="O25:Q25" si="25">O14*O$9</f>
        <v>38.15</v>
      </c>
      <c r="P25" s="61">
        <f t="shared" si="25"/>
        <v>0</v>
      </c>
      <c r="Q25" s="61">
        <f t="shared" si="25"/>
        <v>0</v>
      </c>
      <c r="R25" s="61">
        <f t="shared" si="13"/>
        <v>91.9</v>
      </c>
      <c r="T25" s="76">
        <f t="shared" si="17"/>
        <v>10000</v>
      </c>
      <c r="U25" s="61">
        <f t="shared" si="21"/>
        <v>28.44</v>
      </c>
      <c r="V25" s="61">
        <f t="shared" ref="V25:Y25" si="26">V14*V$9</f>
        <v>23.91</v>
      </c>
      <c r="W25" s="61">
        <f t="shared" si="26"/>
        <v>36.65</v>
      </c>
      <c r="X25" s="61">
        <f t="shared" si="26"/>
        <v>0</v>
      </c>
      <c r="Y25" s="61">
        <f t="shared" si="26"/>
        <v>0</v>
      </c>
      <c r="Z25" s="61">
        <f t="shared" si="15"/>
        <v>89</v>
      </c>
    </row>
    <row r="26" spans="5:26" x14ac:dyDescent="0.2">
      <c r="E26" s="276"/>
      <c r="F26" s="30"/>
      <c r="L26" s="76">
        <f t="shared" si="16"/>
        <v>12000</v>
      </c>
      <c r="M26" s="61">
        <f t="shared" si="18"/>
        <v>28.94</v>
      </c>
      <c r="N26" s="61">
        <f t="shared" si="19"/>
        <v>24.81</v>
      </c>
      <c r="O26" s="61">
        <f t="shared" ref="O26:Q26" si="27">O15*O$9</f>
        <v>38.15</v>
      </c>
      <c r="P26" s="61">
        <f t="shared" si="27"/>
        <v>13.96</v>
      </c>
      <c r="Q26" s="61">
        <f t="shared" si="27"/>
        <v>0</v>
      </c>
      <c r="R26" s="61">
        <f t="shared" si="13"/>
        <v>105.86000000000001</v>
      </c>
      <c r="T26" s="76">
        <f t="shared" si="17"/>
        <v>12000</v>
      </c>
      <c r="U26" s="61">
        <f t="shared" si="21"/>
        <v>28.44</v>
      </c>
      <c r="V26" s="61">
        <f t="shared" ref="V26:Y26" si="28">V15*V$9</f>
        <v>23.91</v>
      </c>
      <c r="W26" s="61">
        <f t="shared" si="28"/>
        <v>36.65</v>
      </c>
      <c r="X26" s="61">
        <f t="shared" si="28"/>
        <v>13.360000000000001</v>
      </c>
      <c r="Y26" s="61">
        <f t="shared" si="28"/>
        <v>0</v>
      </c>
      <c r="Z26" s="61">
        <f t="shared" si="15"/>
        <v>102.36</v>
      </c>
    </row>
    <row r="27" spans="5:26" x14ac:dyDescent="0.2">
      <c r="E27" s="276"/>
      <c r="F27" s="30"/>
      <c r="L27" s="76">
        <f t="shared" si="16"/>
        <v>14000</v>
      </c>
      <c r="M27" s="61">
        <f t="shared" si="18"/>
        <v>28.94</v>
      </c>
      <c r="N27" s="61">
        <f t="shared" si="19"/>
        <v>24.81</v>
      </c>
      <c r="O27" s="61">
        <f t="shared" ref="O27:Q27" si="29">O16*O$9</f>
        <v>38.15</v>
      </c>
      <c r="P27" s="61">
        <f t="shared" si="29"/>
        <v>27.92</v>
      </c>
      <c r="Q27" s="61">
        <f t="shared" si="29"/>
        <v>0</v>
      </c>
      <c r="R27" s="61">
        <f t="shared" si="13"/>
        <v>119.82000000000001</v>
      </c>
      <c r="T27" s="76">
        <f t="shared" si="17"/>
        <v>14000</v>
      </c>
      <c r="U27" s="61">
        <f t="shared" si="21"/>
        <v>28.44</v>
      </c>
      <c r="V27" s="61">
        <f t="shared" ref="V27:Y27" si="30">V16*V$9</f>
        <v>23.91</v>
      </c>
      <c r="W27" s="61">
        <f t="shared" si="30"/>
        <v>36.65</v>
      </c>
      <c r="X27" s="61">
        <f t="shared" si="30"/>
        <v>26.720000000000002</v>
      </c>
      <c r="Y27" s="61">
        <f t="shared" si="30"/>
        <v>0</v>
      </c>
      <c r="Z27" s="61">
        <f t="shared" si="15"/>
        <v>115.72</v>
      </c>
    </row>
    <row r="28" spans="5:26" x14ac:dyDescent="0.2">
      <c r="E28" s="276"/>
      <c r="F28" s="30"/>
      <c r="L28" s="76">
        <f t="shared" si="16"/>
        <v>16000</v>
      </c>
      <c r="M28" s="61">
        <f t="shared" si="18"/>
        <v>28.94</v>
      </c>
      <c r="N28" s="61">
        <f t="shared" si="19"/>
        <v>24.81</v>
      </c>
      <c r="O28" s="61">
        <f t="shared" ref="O28:Q28" si="31">O17*O$9</f>
        <v>38.15</v>
      </c>
      <c r="P28" s="61">
        <f t="shared" si="31"/>
        <v>41.88</v>
      </c>
      <c r="Q28" s="61">
        <f t="shared" si="31"/>
        <v>0</v>
      </c>
      <c r="R28" s="61">
        <f t="shared" si="13"/>
        <v>133.78</v>
      </c>
      <c r="T28" s="76">
        <f t="shared" si="17"/>
        <v>16000</v>
      </c>
      <c r="U28" s="61">
        <f t="shared" si="21"/>
        <v>28.44</v>
      </c>
      <c r="V28" s="61">
        <f t="shared" ref="V28:Y28" si="32">V17*V$9</f>
        <v>23.91</v>
      </c>
      <c r="W28" s="61">
        <f t="shared" si="32"/>
        <v>36.65</v>
      </c>
      <c r="X28" s="61">
        <f t="shared" si="32"/>
        <v>40.08</v>
      </c>
      <c r="Y28" s="61">
        <f t="shared" si="32"/>
        <v>0</v>
      </c>
      <c r="Z28" s="61">
        <f t="shared" si="15"/>
        <v>129.07999999999998</v>
      </c>
    </row>
    <row r="29" spans="5:26" x14ac:dyDescent="0.2">
      <c r="E29" s="276"/>
      <c r="F29" s="30"/>
      <c r="L29" s="76">
        <f t="shared" si="16"/>
        <v>18000</v>
      </c>
      <c r="M29" s="61">
        <f t="shared" si="18"/>
        <v>28.94</v>
      </c>
      <c r="N29" s="61">
        <f t="shared" si="19"/>
        <v>24.81</v>
      </c>
      <c r="O29" s="61">
        <f t="shared" ref="O29:Q29" si="33">O18*O$9</f>
        <v>38.15</v>
      </c>
      <c r="P29" s="61">
        <f t="shared" si="33"/>
        <v>55.84</v>
      </c>
      <c r="Q29" s="61">
        <f t="shared" si="33"/>
        <v>0</v>
      </c>
      <c r="R29" s="61">
        <f t="shared" si="13"/>
        <v>147.74</v>
      </c>
      <c r="T29" s="76">
        <f t="shared" si="17"/>
        <v>18000</v>
      </c>
      <c r="U29" s="61">
        <f t="shared" si="21"/>
        <v>28.44</v>
      </c>
      <c r="V29" s="61">
        <f t="shared" ref="V29:Y29" si="34">V18*V$9</f>
        <v>23.91</v>
      </c>
      <c r="W29" s="61">
        <f t="shared" si="34"/>
        <v>36.65</v>
      </c>
      <c r="X29" s="61">
        <f t="shared" si="34"/>
        <v>53.440000000000005</v>
      </c>
      <c r="Y29" s="61">
        <f t="shared" si="34"/>
        <v>0</v>
      </c>
      <c r="Z29" s="61">
        <f t="shared" si="15"/>
        <v>142.44</v>
      </c>
    </row>
    <row r="30" spans="5:26" x14ac:dyDescent="0.2">
      <c r="E30" s="276"/>
      <c r="F30" s="30"/>
      <c r="L30" s="76">
        <f t="shared" si="16"/>
        <v>26000</v>
      </c>
      <c r="M30" s="61">
        <f t="shared" si="18"/>
        <v>28.94</v>
      </c>
      <c r="N30" s="61">
        <f t="shared" si="19"/>
        <v>24.81</v>
      </c>
      <c r="O30" s="61">
        <f t="shared" ref="O30:Q30" si="35">O19*O$9</f>
        <v>38.15</v>
      </c>
      <c r="P30" s="61">
        <f t="shared" si="35"/>
        <v>104.7</v>
      </c>
      <c r="Q30" s="61">
        <f t="shared" si="35"/>
        <v>6.37</v>
      </c>
      <c r="R30" s="61">
        <f t="shared" si="13"/>
        <v>202.97000000000003</v>
      </c>
      <c r="T30" s="76">
        <f t="shared" si="17"/>
        <v>26000</v>
      </c>
      <c r="U30" s="61">
        <f t="shared" si="21"/>
        <v>28.44</v>
      </c>
      <c r="V30" s="61">
        <f t="shared" ref="V30:Y30" si="36">V19*V$9</f>
        <v>23.91</v>
      </c>
      <c r="W30" s="61">
        <f t="shared" si="36"/>
        <v>36.65</v>
      </c>
      <c r="X30" s="61">
        <f t="shared" si="36"/>
        <v>100.2</v>
      </c>
      <c r="Y30" s="61">
        <f t="shared" si="36"/>
        <v>6.07</v>
      </c>
      <c r="Z30" s="61">
        <f t="shared" si="15"/>
        <v>195.26999999999998</v>
      </c>
    </row>
    <row r="31" spans="5:26" x14ac:dyDescent="0.2">
      <c r="E31" s="276"/>
      <c r="F31" s="30"/>
    </row>
    <row r="32" spans="5:26" x14ac:dyDescent="0.2">
      <c r="E32" s="276"/>
      <c r="F32" s="30"/>
    </row>
  </sheetData>
  <mergeCells count="2">
    <mergeCell ref="L7:R7"/>
    <mergeCell ref="T7:Z7"/>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8AC9-ECCB-47E0-BD79-00ED94B6C8D1}">
  <dimension ref="A3:X32"/>
  <sheetViews>
    <sheetView topLeftCell="I7" workbookViewId="0">
      <selection activeCell="A9" sqref="A9"/>
    </sheetView>
  </sheetViews>
  <sheetFormatPr defaultRowHeight="15" x14ac:dyDescent="0.2"/>
  <cols>
    <col min="3" max="3" width="4.77734375" style="30" customWidth="1"/>
    <col min="4" max="5" width="10.77734375" style="30" customWidth="1"/>
    <col min="6" max="6" width="1.77734375" style="270" customWidth="1"/>
    <col min="7" max="7" width="10.77734375" style="30" customWidth="1"/>
    <col min="8" max="8" width="1.21875" style="30" customWidth="1"/>
    <col min="9" max="9" width="10.77734375" style="270" customWidth="1"/>
    <col min="10" max="10" width="10.77734375" style="30" customWidth="1"/>
    <col min="11" max="11" width="8.88671875" style="268"/>
    <col min="12" max="12" width="11.44140625" style="76" bestFit="1" customWidth="1"/>
    <col min="13" max="15" width="10.44140625" style="76" bestFit="1" customWidth="1"/>
    <col min="16" max="16" width="10.44140625" style="76" customWidth="1"/>
    <col min="19" max="19" width="11.44140625" style="76" bestFit="1" customWidth="1"/>
    <col min="20" max="22" width="10.44140625" style="76" bestFit="1" customWidth="1"/>
    <col min="23" max="23" width="10.44140625" style="76" customWidth="1"/>
  </cols>
  <sheetData>
    <row r="3" spans="1:24" x14ac:dyDescent="0.2">
      <c r="C3"/>
      <c r="D3"/>
      <c r="E3"/>
      <c r="F3"/>
      <c r="G3"/>
      <c r="H3"/>
      <c r="I3"/>
      <c r="J3"/>
    </row>
    <row r="4" spans="1:24" x14ac:dyDescent="0.2">
      <c r="C4"/>
      <c r="D4"/>
      <c r="E4"/>
      <c r="F4"/>
      <c r="G4"/>
      <c r="H4"/>
      <c r="I4"/>
      <c r="J4"/>
    </row>
    <row r="5" spans="1:24" x14ac:dyDescent="0.2">
      <c r="C5"/>
      <c r="D5"/>
      <c r="E5"/>
      <c r="F5"/>
      <c r="G5"/>
      <c r="H5"/>
      <c r="I5"/>
      <c r="J5"/>
    </row>
    <row r="7" spans="1:24" ht="15.75" x14ac:dyDescent="0.25">
      <c r="C7" s="269"/>
      <c r="I7" s="271"/>
      <c r="L7" s="468" t="s">
        <v>257</v>
      </c>
      <c r="M7" s="468"/>
      <c r="N7" s="468"/>
      <c r="O7" s="468"/>
      <c r="P7" s="468"/>
      <c r="Q7" s="468"/>
      <c r="S7" s="468" t="s">
        <v>257</v>
      </c>
      <c r="T7" s="468"/>
      <c r="U7" s="468"/>
      <c r="V7" s="468"/>
      <c r="W7" s="468"/>
      <c r="X7" s="468"/>
    </row>
    <row r="8" spans="1:24" ht="15.75" x14ac:dyDescent="0.25">
      <c r="A8" s="30" t="s">
        <v>192</v>
      </c>
      <c r="B8" s="64"/>
      <c r="D8" s="272"/>
      <c r="E8" s="150"/>
      <c r="F8" s="8"/>
      <c r="H8" s="64"/>
      <c r="I8" s="30"/>
      <c r="J8" s="272"/>
      <c r="K8" s="150"/>
      <c r="M8" s="64">
        <f>B9</f>
        <v>5000</v>
      </c>
      <c r="N8" s="64">
        <f>B10</f>
        <v>5000</v>
      </c>
      <c r="O8" s="64">
        <f>B11</f>
        <v>15000</v>
      </c>
      <c r="P8" s="64">
        <f>B12</f>
        <v>25000</v>
      </c>
      <c r="T8" s="64">
        <f>M8</f>
        <v>5000</v>
      </c>
      <c r="U8" s="64">
        <f>N8</f>
        <v>5000</v>
      </c>
      <c r="V8" s="64">
        <f>O8</f>
        <v>15000</v>
      </c>
      <c r="W8" s="64">
        <f>P8</f>
        <v>25000</v>
      </c>
    </row>
    <row r="9" spans="1:24" ht="15.75" x14ac:dyDescent="0.25">
      <c r="A9" s="45" t="s">
        <v>44</v>
      </c>
      <c r="B9" s="51">
        <v>5000</v>
      </c>
      <c r="C9" s="30" t="s">
        <v>110</v>
      </c>
      <c r="D9" s="273">
        <f>'Table C'!F18</f>
        <v>47.25</v>
      </c>
      <c r="E9" s="150" t="s">
        <v>154</v>
      </c>
      <c r="F9" s="8"/>
      <c r="G9" s="273">
        <f>'Table C'!I18</f>
        <v>46.75</v>
      </c>
      <c r="H9" s="150" t="s">
        <v>154</v>
      </c>
      <c r="I9" s="30"/>
      <c r="M9" s="61">
        <f>D9</f>
        <v>47.25</v>
      </c>
      <c r="N9" s="274">
        <f>D10</f>
        <v>7.6299999999999996E-3</v>
      </c>
      <c r="O9" s="274">
        <f>D11</f>
        <v>6.9800000000000001E-3</v>
      </c>
      <c r="P9" s="274">
        <f>D12</f>
        <v>6.3699999999999998E-3</v>
      </c>
      <c r="T9" s="61">
        <f>G9</f>
        <v>46.75</v>
      </c>
      <c r="U9" s="274">
        <f>G10</f>
        <v>7.3299999999999997E-3</v>
      </c>
      <c r="V9" s="274">
        <f>G11</f>
        <v>6.6800000000000002E-3</v>
      </c>
      <c r="W9" s="274">
        <f>G12</f>
        <v>6.0699999999999999E-3</v>
      </c>
    </row>
    <row r="10" spans="1:24" ht="15.75" x14ac:dyDescent="0.25">
      <c r="A10" s="45" t="s">
        <v>45</v>
      </c>
      <c r="B10" s="51">
        <v>5000</v>
      </c>
      <c r="C10" s="30" t="s">
        <v>110</v>
      </c>
      <c r="D10" s="275">
        <f>'Table C'!F19</f>
        <v>7.6299999999999996E-3</v>
      </c>
      <c r="E10" s="150" t="s">
        <v>152</v>
      </c>
      <c r="F10" s="8"/>
      <c r="G10" s="275">
        <f>'Table C'!I19</f>
        <v>7.3299999999999997E-3</v>
      </c>
      <c r="H10" s="150" t="s">
        <v>152</v>
      </c>
      <c r="I10" s="30"/>
      <c r="L10" s="76">
        <v>2000</v>
      </c>
      <c r="M10" s="76">
        <v>2000</v>
      </c>
      <c r="N10" s="76">
        <f>L10-M10</f>
        <v>0</v>
      </c>
      <c r="O10" s="76">
        <f>L10-M10-N10</f>
        <v>0</v>
      </c>
      <c r="P10" s="76">
        <f>L10-M10-N10-O10</f>
        <v>0</v>
      </c>
      <c r="S10" s="76">
        <f>L10</f>
        <v>2000</v>
      </c>
      <c r="T10" s="76">
        <f>M10</f>
        <v>2000</v>
      </c>
      <c r="U10" s="76">
        <f>N10</f>
        <v>0</v>
      </c>
      <c r="V10" s="76">
        <f>O10</f>
        <v>0</v>
      </c>
      <c r="W10" s="76">
        <f>P10</f>
        <v>0</v>
      </c>
    </row>
    <row r="11" spans="1:24" ht="15.75" x14ac:dyDescent="0.25">
      <c r="A11" s="45" t="s">
        <v>45</v>
      </c>
      <c r="B11" s="51">
        <v>15000</v>
      </c>
      <c r="C11" s="30" t="s">
        <v>110</v>
      </c>
      <c r="D11" s="275">
        <f>'Table C'!F20</f>
        <v>6.9800000000000001E-3</v>
      </c>
      <c r="E11" s="150" t="s">
        <v>152</v>
      </c>
      <c r="F11" s="8"/>
      <c r="G11" s="275">
        <f>'Table C'!I20</f>
        <v>6.6800000000000002E-3</v>
      </c>
      <c r="H11" s="150" t="s">
        <v>152</v>
      </c>
      <c r="I11" s="30"/>
      <c r="L11" s="76">
        <v>4000</v>
      </c>
      <c r="M11" s="76">
        <v>4000</v>
      </c>
      <c r="N11" s="64">
        <f>L11-M11</f>
        <v>0</v>
      </c>
      <c r="O11" s="76">
        <f t="shared" ref="O11:O18" si="0">L11-M11-N11</f>
        <v>0</v>
      </c>
      <c r="P11" s="76">
        <f t="shared" ref="P11:P19" si="1">L11-M11-N11-O11</f>
        <v>0</v>
      </c>
      <c r="Q11" s="76">
        <f t="shared" ref="Q11:Q19" si="2">SUM(M11:P11)</f>
        <v>4000</v>
      </c>
      <c r="S11" s="76">
        <f t="shared" ref="S11:S19" si="3">L11</f>
        <v>4000</v>
      </c>
      <c r="T11" s="76">
        <f t="shared" ref="T11:T19" si="4">M11</f>
        <v>4000</v>
      </c>
      <c r="U11" s="76">
        <f t="shared" ref="U11:U19" si="5">N11</f>
        <v>0</v>
      </c>
      <c r="V11" s="76">
        <f t="shared" ref="V11:V19" si="6">O11</f>
        <v>0</v>
      </c>
      <c r="W11" s="76">
        <f t="shared" ref="W11:W19" si="7">P11</f>
        <v>0</v>
      </c>
      <c r="X11" s="76">
        <f t="shared" ref="X11:X19" si="8">SUM(T11:W11)</f>
        <v>4000</v>
      </c>
    </row>
    <row r="12" spans="1:24" ht="15.75" x14ac:dyDescent="0.25">
      <c r="A12" s="45" t="s">
        <v>58</v>
      </c>
      <c r="B12" s="51">
        <f>SUM(B9:B11)</f>
        <v>25000</v>
      </c>
      <c r="C12" s="30" t="s">
        <v>110</v>
      </c>
      <c r="D12" s="275">
        <f>'Table C'!F21</f>
        <v>6.3699999999999998E-3</v>
      </c>
      <c r="E12" s="150" t="s">
        <v>152</v>
      </c>
      <c r="F12" s="8"/>
      <c r="G12" s="275">
        <f>'Table C'!I21</f>
        <v>6.0699999999999999E-3</v>
      </c>
      <c r="H12" s="150" t="s">
        <v>152</v>
      </c>
      <c r="I12" s="30"/>
      <c r="L12" s="76">
        <v>6000</v>
      </c>
      <c r="M12" s="76">
        <v>5000</v>
      </c>
      <c r="N12" s="64">
        <f t="shared" ref="N12:N14" si="9">L12-M12</f>
        <v>1000</v>
      </c>
      <c r="O12" s="76">
        <f t="shared" si="0"/>
        <v>0</v>
      </c>
      <c r="P12" s="76">
        <f t="shared" si="1"/>
        <v>0</v>
      </c>
      <c r="Q12" s="76">
        <f t="shared" si="2"/>
        <v>6000</v>
      </c>
      <c r="S12" s="76">
        <f t="shared" si="3"/>
        <v>6000</v>
      </c>
      <c r="T12" s="76">
        <f t="shared" si="4"/>
        <v>5000</v>
      </c>
      <c r="U12" s="76">
        <f t="shared" si="5"/>
        <v>1000</v>
      </c>
      <c r="V12" s="76">
        <f t="shared" si="6"/>
        <v>0</v>
      </c>
      <c r="W12" s="76">
        <f t="shared" si="7"/>
        <v>0</v>
      </c>
      <c r="X12" s="76">
        <f t="shared" si="8"/>
        <v>6000</v>
      </c>
    </row>
    <row r="13" spans="1:24" x14ac:dyDescent="0.2">
      <c r="A13" s="45"/>
      <c r="B13" s="211"/>
      <c r="D13" s="275"/>
      <c r="E13" s="150"/>
      <c r="F13" s="30"/>
      <c r="G13" s="275"/>
      <c r="H13" s="150"/>
      <c r="I13" s="30"/>
      <c r="L13" s="76">
        <v>8000</v>
      </c>
      <c r="M13" s="76">
        <v>5000</v>
      </c>
      <c r="N13" s="64">
        <f t="shared" si="9"/>
        <v>3000</v>
      </c>
      <c r="O13" s="76">
        <f t="shared" si="0"/>
        <v>0</v>
      </c>
      <c r="P13" s="76">
        <f t="shared" si="1"/>
        <v>0</v>
      </c>
      <c r="Q13" s="76">
        <f t="shared" si="2"/>
        <v>8000</v>
      </c>
      <c r="S13" s="76">
        <f t="shared" si="3"/>
        <v>8000</v>
      </c>
      <c r="T13" s="76">
        <f t="shared" si="4"/>
        <v>5000</v>
      </c>
      <c r="U13" s="76">
        <f t="shared" si="5"/>
        <v>3000</v>
      </c>
      <c r="V13" s="76">
        <f t="shared" si="6"/>
        <v>0</v>
      </c>
      <c r="W13" s="76">
        <f t="shared" si="7"/>
        <v>0</v>
      </c>
      <c r="X13" s="76">
        <f t="shared" si="8"/>
        <v>8000</v>
      </c>
    </row>
    <row r="14" spans="1:24" x14ac:dyDescent="0.2">
      <c r="L14" s="76">
        <v>10000</v>
      </c>
      <c r="M14" s="76">
        <v>5000</v>
      </c>
      <c r="N14" s="64">
        <f t="shared" si="9"/>
        <v>5000</v>
      </c>
      <c r="O14" s="76">
        <f t="shared" si="0"/>
        <v>0</v>
      </c>
      <c r="P14" s="76">
        <f t="shared" si="1"/>
        <v>0</v>
      </c>
      <c r="Q14" s="76">
        <f t="shared" si="2"/>
        <v>10000</v>
      </c>
      <c r="S14" s="76">
        <f t="shared" si="3"/>
        <v>10000</v>
      </c>
      <c r="T14" s="76">
        <f t="shared" si="4"/>
        <v>5000</v>
      </c>
      <c r="U14" s="76">
        <f t="shared" si="5"/>
        <v>5000</v>
      </c>
      <c r="V14" s="76">
        <f t="shared" si="6"/>
        <v>0</v>
      </c>
      <c r="W14" s="76">
        <f t="shared" si="7"/>
        <v>0</v>
      </c>
      <c r="X14" s="76">
        <f t="shared" si="8"/>
        <v>10000</v>
      </c>
    </row>
    <row r="15" spans="1:24" x14ac:dyDescent="0.2">
      <c r="E15" s="276"/>
      <c r="F15" s="30"/>
      <c r="L15" s="76">
        <v>12000</v>
      </c>
      <c r="M15" s="76">
        <v>5000</v>
      </c>
      <c r="N15" s="64">
        <v>5000</v>
      </c>
      <c r="O15" s="76">
        <f t="shared" si="0"/>
        <v>2000</v>
      </c>
      <c r="P15" s="76">
        <f t="shared" si="1"/>
        <v>0</v>
      </c>
      <c r="Q15" s="76">
        <f t="shared" si="2"/>
        <v>12000</v>
      </c>
      <c r="S15" s="76">
        <f t="shared" si="3"/>
        <v>12000</v>
      </c>
      <c r="T15" s="76">
        <f t="shared" si="4"/>
        <v>5000</v>
      </c>
      <c r="U15" s="76">
        <f t="shared" si="5"/>
        <v>5000</v>
      </c>
      <c r="V15" s="76">
        <f t="shared" si="6"/>
        <v>2000</v>
      </c>
      <c r="W15" s="76">
        <f t="shared" si="7"/>
        <v>0</v>
      </c>
      <c r="X15" s="76">
        <f t="shared" si="8"/>
        <v>12000</v>
      </c>
    </row>
    <row r="16" spans="1:24" x14ac:dyDescent="0.2">
      <c r="E16" s="276"/>
      <c r="F16" s="30"/>
      <c r="L16" s="76">
        <v>14000</v>
      </c>
      <c r="M16" s="76">
        <v>5000</v>
      </c>
      <c r="N16" s="64">
        <v>5000</v>
      </c>
      <c r="O16" s="76">
        <f t="shared" si="0"/>
        <v>4000</v>
      </c>
      <c r="P16" s="76">
        <f t="shared" si="1"/>
        <v>0</v>
      </c>
      <c r="Q16" s="76">
        <f t="shared" si="2"/>
        <v>14000</v>
      </c>
      <c r="S16" s="76">
        <f t="shared" si="3"/>
        <v>14000</v>
      </c>
      <c r="T16" s="76">
        <f t="shared" si="4"/>
        <v>5000</v>
      </c>
      <c r="U16" s="76">
        <f t="shared" si="5"/>
        <v>5000</v>
      </c>
      <c r="V16" s="76">
        <f t="shared" si="6"/>
        <v>4000</v>
      </c>
      <c r="W16" s="76">
        <f t="shared" si="7"/>
        <v>0</v>
      </c>
      <c r="X16" s="76">
        <f t="shared" si="8"/>
        <v>14000</v>
      </c>
    </row>
    <row r="17" spans="5:24" x14ac:dyDescent="0.2">
      <c r="E17" s="276"/>
      <c r="F17" s="30"/>
      <c r="L17" s="76">
        <v>16000</v>
      </c>
      <c r="M17" s="76">
        <v>5000</v>
      </c>
      <c r="N17" s="64">
        <v>5000</v>
      </c>
      <c r="O17" s="76">
        <f t="shared" si="0"/>
        <v>6000</v>
      </c>
      <c r="P17" s="76">
        <f t="shared" si="1"/>
        <v>0</v>
      </c>
      <c r="Q17" s="76">
        <f t="shared" si="2"/>
        <v>16000</v>
      </c>
      <c r="S17" s="76">
        <f t="shared" si="3"/>
        <v>16000</v>
      </c>
      <c r="T17" s="76">
        <f t="shared" si="4"/>
        <v>5000</v>
      </c>
      <c r="U17" s="76">
        <f t="shared" si="5"/>
        <v>5000</v>
      </c>
      <c r="V17" s="76">
        <f t="shared" si="6"/>
        <v>6000</v>
      </c>
      <c r="W17" s="76">
        <f t="shared" si="7"/>
        <v>0</v>
      </c>
      <c r="X17" s="76">
        <f t="shared" si="8"/>
        <v>16000</v>
      </c>
    </row>
    <row r="18" spans="5:24" x14ac:dyDescent="0.2">
      <c r="E18" s="276"/>
      <c r="F18" s="30"/>
      <c r="L18" s="76">
        <v>18000</v>
      </c>
      <c r="M18" s="76">
        <v>5000</v>
      </c>
      <c r="N18" s="64">
        <v>5000</v>
      </c>
      <c r="O18" s="76">
        <f t="shared" si="0"/>
        <v>8000</v>
      </c>
      <c r="P18" s="76">
        <f t="shared" si="1"/>
        <v>0</v>
      </c>
      <c r="Q18" s="76">
        <f t="shared" si="2"/>
        <v>18000</v>
      </c>
      <c r="S18" s="76">
        <f t="shared" si="3"/>
        <v>18000</v>
      </c>
      <c r="T18" s="76">
        <f t="shared" si="4"/>
        <v>5000</v>
      </c>
      <c r="U18" s="76">
        <f t="shared" si="5"/>
        <v>5000</v>
      </c>
      <c r="V18" s="76">
        <f t="shared" si="6"/>
        <v>8000</v>
      </c>
      <c r="W18" s="76">
        <f t="shared" si="7"/>
        <v>0</v>
      </c>
      <c r="X18" s="76">
        <f t="shared" si="8"/>
        <v>18000</v>
      </c>
    </row>
    <row r="19" spans="5:24" x14ac:dyDescent="0.2">
      <c r="E19" s="276"/>
      <c r="F19" s="30"/>
      <c r="L19" s="76">
        <v>26000</v>
      </c>
      <c r="M19" s="76">
        <v>5000</v>
      </c>
      <c r="N19" s="64">
        <v>5000</v>
      </c>
      <c r="O19" s="76">
        <v>15000</v>
      </c>
      <c r="P19" s="76">
        <f t="shared" si="1"/>
        <v>1000</v>
      </c>
      <c r="Q19" s="76">
        <f t="shared" si="2"/>
        <v>26000</v>
      </c>
      <c r="S19" s="76">
        <f t="shared" si="3"/>
        <v>26000</v>
      </c>
      <c r="T19" s="76">
        <f t="shared" si="4"/>
        <v>5000</v>
      </c>
      <c r="U19" s="76">
        <f t="shared" si="5"/>
        <v>5000</v>
      </c>
      <c r="V19" s="76">
        <f t="shared" si="6"/>
        <v>15000</v>
      </c>
      <c r="W19" s="76">
        <f t="shared" si="7"/>
        <v>1000</v>
      </c>
      <c r="X19" s="76">
        <f t="shared" si="8"/>
        <v>26000</v>
      </c>
    </row>
    <row r="20" spans="5:24" x14ac:dyDescent="0.2">
      <c r="E20" s="276"/>
      <c r="F20" s="30"/>
    </row>
    <row r="21" spans="5:24" x14ac:dyDescent="0.2">
      <c r="E21" s="276"/>
      <c r="F21" s="30"/>
      <c r="L21" s="76">
        <f>L10</f>
        <v>2000</v>
      </c>
      <c r="M21" s="61">
        <f>M9</f>
        <v>47.25</v>
      </c>
      <c r="N21" s="61">
        <f t="shared" ref="N21:P22" si="10">N10*N$9</f>
        <v>0</v>
      </c>
      <c r="O21" s="61">
        <f t="shared" si="10"/>
        <v>0</v>
      </c>
      <c r="P21" s="61">
        <f t="shared" si="10"/>
        <v>0</v>
      </c>
      <c r="Q21" s="61">
        <f t="shared" ref="Q21:Q30" si="11">SUM(M21:P21)</f>
        <v>47.25</v>
      </c>
      <c r="S21" s="76">
        <f t="shared" ref="S21:S30" si="12">L21</f>
        <v>2000</v>
      </c>
      <c r="T21" s="61">
        <f>T9</f>
        <v>46.75</v>
      </c>
      <c r="U21" s="61">
        <f t="shared" ref="U21:W22" si="13">U10*U$9</f>
        <v>0</v>
      </c>
      <c r="V21" s="61">
        <f t="shared" si="13"/>
        <v>0</v>
      </c>
      <c r="W21" s="61">
        <f t="shared" si="13"/>
        <v>0</v>
      </c>
      <c r="X21" s="61">
        <f t="shared" ref="X21:X30" si="14">SUM(T21:W21)</f>
        <v>46.75</v>
      </c>
    </row>
    <row r="22" spans="5:24" x14ac:dyDescent="0.2">
      <c r="E22" s="276"/>
      <c r="F22" s="30"/>
      <c r="L22" s="76">
        <f t="shared" ref="L22:L30" si="15">L11</f>
        <v>4000</v>
      </c>
      <c r="M22" s="61">
        <f>M21</f>
        <v>47.25</v>
      </c>
      <c r="N22" s="61">
        <f t="shared" si="10"/>
        <v>0</v>
      </c>
      <c r="O22" s="61">
        <f t="shared" si="10"/>
        <v>0</v>
      </c>
      <c r="P22" s="61">
        <f t="shared" si="10"/>
        <v>0</v>
      </c>
      <c r="Q22" s="61">
        <f t="shared" si="11"/>
        <v>47.25</v>
      </c>
      <c r="S22" s="76">
        <f t="shared" si="12"/>
        <v>4000</v>
      </c>
      <c r="T22" s="61">
        <f>T21</f>
        <v>46.75</v>
      </c>
      <c r="U22" s="61">
        <f t="shared" si="13"/>
        <v>0</v>
      </c>
      <c r="V22" s="61">
        <f t="shared" si="13"/>
        <v>0</v>
      </c>
      <c r="W22" s="61">
        <f t="shared" si="13"/>
        <v>0</v>
      </c>
      <c r="X22" s="61">
        <f t="shared" si="14"/>
        <v>46.75</v>
      </c>
    </row>
    <row r="23" spans="5:24" x14ac:dyDescent="0.2">
      <c r="E23" s="276"/>
      <c r="F23" s="30"/>
      <c r="L23" s="76">
        <f t="shared" si="15"/>
        <v>6000</v>
      </c>
      <c r="M23" s="61">
        <f t="shared" ref="M23:M30" si="16">M22</f>
        <v>47.25</v>
      </c>
      <c r="N23" s="61">
        <f t="shared" ref="N23:P30" si="17">N12*N$9</f>
        <v>7.63</v>
      </c>
      <c r="O23" s="61">
        <f t="shared" si="17"/>
        <v>0</v>
      </c>
      <c r="P23" s="61">
        <f t="shared" si="17"/>
        <v>0</v>
      </c>
      <c r="Q23" s="61">
        <f t="shared" si="11"/>
        <v>54.88</v>
      </c>
      <c r="S23" s="76">
        <f t="shared" si="12"/>
        <v>6000</v>
      </c>
      <c r="T23" s="61">
        <f t="shared" ref="T23:T30" si="18">T22</f>
        <v>46.75</v>
      </c>
      <c r="U23" s="61">
        <f t="shared" ref="U23:W30" si="19">U12*U$9</f>
        <v>7.33</v>
      </c>
      <c r="V23" s="61">
        <f t="shared" si="19"/>
        <v>0</v>
      </c>
      <c r="W23" s="61">
        <f t="shared" si="19"/>
        <v>0</v>
      </c>
      <c r="X23" s="61">
        <f t="shared" si="14"/>
        <v>54.08</v>
      </c>
    </row>
    <row r="24" spans="5:24" x14ac:dyDescent="0.2">
      <c r="E24" s="276"/>
      <c r="F24" s="30"/>
      <c r="L24" s="76">
        <f t="shared" si="15"/>
        <v>8000</v>
      </c>
      <c r="M24" s="61">
        <f t="shared" si="16"/>
        <v>47.25</v>
      </c>
      <c r="N24" s="61">
        <f t="shared" si="17"/>
        <v>22.89</v>
      </c>
      <c r="O24" s="61">
        <f t="shared" si="17"/>
        <v>0</v>
      </c>
      <c r="P24" s="61">
        <f t="shared" si="17"/>
        <v>0</v>
      </c>
      <c r="Q24" s="61">
        <f t="shared" si="11"/>
        <v>70.14</v>
      </c>
      <c r="S24" s="76">
        <f t="shared" si="12"/>
        <v>8000</v>
      </c>
      <c r="T24" s="61">
        <f t="shared" si="18"/>
        <v>46.75</v>
      </c>
      <c r="U24" s="61">
        <f t="shared" si="19"/>
        <v>21.99</v>
      </c>
      <c r="V24" s="61">
        <f t="shared" si="19"/>
        <v>0</v>
      </c>
      <c r="W24" s="61">
        <f t="shared" si="19"/>
        <v>0</v>
      </c>
      <c r="X24" s="61">
        <f t="shared" si="14"/>
        <v>68.739999999999995</v>
      </c>
    </row>
    <row r="25" spans="5:24" x14ac:dyDescent="0.2">
      <c r="E25" s="276"/>
      <c r="F25" s="30"/>
      <c r="L25" s="76">
        <f t="shared" si="15"/>
        <v>10000</v>
      </c>
      <c r="M25" s="61">
        <f t="shared" si="16"/>
        <v>47.25</v>
      </c>
      <c r="N25" s="61">
        <f t="shared" si="17"/>
        <v>38.15</v>
      </c>
      <c r="O25" s="61">
        <f t="shared" si="17"/>
        <v>0</v>
      </c>
      <c r="P25" s="61">
        <f t="shared" si="17"/>
        <v>0</v>
      </c>
      <c r="Q25" s="61">
        <f t="shared" si="11"/>
        <v>85.4</v>
      </c>
      <c r="S25" s="76">
        <f t="shared" si="12"/>
        <v>10000</v>
      </c>
      <c r="T25" s="61">
        <f t="shared" si="18"/>
        <v>46.75</v>
      </c>
      <c r="U25" s="61">
        <f t="shared" si="19"/>
        <v>36.65</v>
      </c>
      <c r="V25" s="61">
        <f t="shared" si="19"/>
        <v>0</v>
      </c>
      <c r="W25" s="61">
        <f t="shared" si="19"/>
        <v>0</v>
      </c>
      <c r="X25" s="61">
        <f t="shared" si="14"/>
        <v>83.4</v>
      </c>
    </row>
    <row r="26" spans="5:24" x14ac:dyDescent="0.2">
      <c r="E26" s="276"/>
      <c r="F26" s="30"/>
      <c r="L26" s="76">
        <f t="shared" si="15"/>
        <v>12000</v>
      </c>
      <c r="M26" s="61">
        <f t="shared" si="16"/>
        <v>47.25</v>
      </c>
      <c r="N26" s="61">
        <f t="shared" si="17"/>
        <v>38.15</v>
      </c>
      <c r="O26" s="61">
        <f t="shared" si="17"/>
        <v>13.96</v>
      </c>
      <c r="P26" s="61">
        <f t="shared" si="17"/>
        <v>0</v>
      </c>
      <c r="Q26" s="61">
        <f t="shared" si="11"/>
        <v>99.360000000000014</v>
      </c>
      <c r="S26" s="76">
        <f t="shared" si="12"/>
        <v>12000</v>
      </c>
      <c r="T26" s="61">
        <f t="shared" si="18"/>
        <v>46.75</v>
      </c>
      <c r="U26" s="61">
        <f t="shared" si="19"/>
        <v>36.65</v>
      </c>
      <c r="V26" s="61">
        <f t="shared" si="19"/>
        <v>13.360000000000001</v>
      </c>
      <c r="W26" s="61">
        <f t="shared" si="19"/>
        <v>0</v>
      </c>
      <c r="X26" s="61">
        <f t="shared" si="14"/>
        <v>96.76</v>
      </c>
    </row>
    <row r="27" spans="5:24" x14ac:dyDescent="0.2">
      <c r="E27" s="276"/>
      <c r="F27" s="30"/>
      <c r="L27" s="76">
        <f t="shared" si="15"/>
        <v>14000</v>
      </c>
      <c r="M27" s="61">
        <f t="shared" si="16"/>
        <v>47.25</v>
      </c>
      <c r="N27" s="61">
        <f t="shared" si="17"/>
        <v>38.15</v>
      </c>
      <c r="O27" s="61">
        <f t="shared" si="17"/>
        <v>27.92</v>
      </c>
      <c r="P27" s="61">
        <f t="shared" si="17"/>
        <v>0</v>
      </c>
      <c r="Q27" s="61">
        <f t="shared" si="11"/>
        <v>113.32000000000001</v>
      </c>
      <c r="S27" s="76">
        <f t="shared" si="12"/>
        <v>14000</v>
      </c>
      <c r="T27" s="61">
        <f t="shared" si="18"/>
        <v>46.75</v>
      </c>
      <c r="U27" s="61">
        <f t="shared" si="19"/>
        <v>36.65</v>
      </c>
      <c r="V27" s="61">
        <f t="shared" si="19"/>
        <v>26.720000000000002</v>
      </c>
      <c r="W27" s="61">
        <f t="shared" si="19"/>
        <v>0</v>
      </c>
      <c r="X27" s="61">
        <f t="shared" si="14"/>
        <v>110.12</v>
      </c>
    </row>
    <row r="28" spans="5:24" x14ac:dyDescent="0.2">
      <c r="E28" s="276"/>
      <c r="F28" s="30"/>
      <c r="L28" s="76">
        <f t="shared" si="15"/>
        <v>16000</v>
      </c>
      <c r="M28" s="61">
        <f t="shared" si="16"/>
        <v>47.25</v>
      </c>
      <c r="N28" s="61">
        <f t="shared" si="17"/>
        <v>38.15</v>
      </c>
      <c r="O28" s="61">
        <f t="shared" si="17"/>
        <v>41.88</v>
      </c>
      <c r="P28" s="61">
        <f t="shared" si="17"/>
        <v>0</v>
      </c>
      <c r="Q28" s="61">
        <f t="shared" si="11"/>
        <v>127.28</v>
      </c>
      <c r="S28" s="76">
        <f t="shared" si="12"/>
        <v>16000</v>
      </c>
      <c r="T28" s="61">
        <f t="shared" si="18"/>
        <v>46.75</v>
      </c>
      <c r="U28" s="61">
        <f t="shared" si="19"/>
        <v>36.65</v>
      </c>
      <c r="V28" s="61">
        <f t="shared" si="19"/>
        <v>40.08</v>
      </c>
      <c r="W28" s="61">
        <f t="shared" si="19"/>
        <v>0</v>
      </c>
      <c r="X28" s="61">
        <f t="shared" si="14"/>
        <v>123.48</v>
      </c>
    </row>
    <row r="29" spans="5:24" x14ac:dyDescent="0.2">
      <c r="E29" s="276"/>
      <c r="F29" s="30"/>
      <c r="L29" s="76">
        <f t="shared" si="15"/>
        <v>18000</v>
      </c>
      <c r="M29" s="61">
        <f t="shared" si="16"/>
        <v>47.25</v>
      </c>
      <c r="N29" s="61">
        <f t="shared" si="17"/>
        <v>38.15</v>
      </c>
      <c r="O29" s="61">
        <f t="shared" si="17"/>
        <v>55.84</v>
      </c>
      <c r="P29" s="61">
        <f t="shared" si="17"/>
        <v>0</v>
      </c>
      <c r="Q29" s="61">
        <f t="shared" si="11"/>
        <v>141.24</v>
      </c>
      <c r="S29" s="76">
        <f t="shared" si="12"/>
        <v>18000</v>
      </c>
      <c r="T29" s="61">
        <f t="shared" si="18"/>
        <v>46.75</v>
      </c>
      <c r="U29" s="61">
        <f t="shared" si="19"/>
        <v>36.65</v>
      </c>
      <c r="V29" s="61">
        <f t="shared" si="19"/>
        <v>53.440000000000005</v>
      </c>
      <c r="W29" s="61">
        <f t="shared" si="19"/>
        <v>0</v>
      </c>
      <c r="X29" s="61">
        <f t="shared" si="14"/>
        <v>136.84</v>
      </c>
    </row>
    <row r="30" spans="5:24" x14ac:dyDescent="0.2">
      <c r="E30" s="276"/>
      <c r="F30" s="30"/>
      <c r="L30" s="76">
        <f t="shared" si="15"/>
        <v>26000</v>
      </c>
      <c r="M30" s="61">
        <f t="shared" si="16"/>
        <v>47.25</v>
      </c>
      <c r="N30" s="61">
        <f t="shared" si="17"/>
        <v>38.15</v>
      </c>
      <c r="O30" s="61">
        <f t="shared" si="17"/>
        <v>104.7</v>
      </c>
      <c r="P30" s="61">
        <f t="shared" si="17"/>
        <v>6.37</v>
      </c>
      <c r="Q30" s="61">
        <f t="shared" si="11"/>
        <v>196.47000000000003</v>
      </c>
      <c r="S30" s="76">
        <f t="shared" si="12"/>
        <v>26000</v>
      </c>
      <c r="T30" s="61">
        <f t="shared" si="18"/>
        <v>46.75</v>
      </c>
      <c r="U30" s="61">
        <f t="shared" si="19"/>
        <v>36.65</v>
      </c>
      <c r="V30" s="61">
        <f t="shared" si="19"/>
        <v>100.2</v>
      </c>
      <c r="W30" s="61">
        <f t="shared" si="19"/>
        <v>6.07</v>
      </c>
      <c r="X30" s="61">
        <f t="shared" si="14"/>
        <v>189.67000000000002</v>
      </c>
    </row>
    <row r="31" spans="5:24" x14ac:dyDescent="0.2">
      <c r="E31" s="276"/>
      <c r="F31" s="30"/>
    </row>
    <row r="32" spans="5:24" x14ac:dyDescent="0.2">
      <c r="E32" s="276"/>
      <c r="F32" s="30"/>
    </row>
  </sheetData>
  <mergeCells count="2">
    <mergeCell ref="L7:Q7"/>
    <mergeCell ref="S7:X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D2C08-51D2-479D-9D14-787670D91C67}">
  <dimension ref="A3:V24"/>
  <sheetViews>
    <sheetView topLeftCell="E1" workbookViewId="0">
      <selection activeCell="G10" sqref="G10:G11"/>
    </sheetView>
  </sheetViews>
  <sheetFormatPr defaultRowHeight="15" x14ac:dyDescent="0.2"/>
  <cols>
    <col min="3" max="3" width="4.77734375" style="30" customWidth="1"/>
    <col min="4" max="5" width="10.77734375" style="30" customWidth="1"/>
    <col min="6" max="6" width="1.77734375" style="270" customWidth="1"/>
    <col min="7" max="7" width="10.77734375" style="30" customWidth="1"/>
    <col min="8" max="8" width="1.21875" style="30" customWidth="1"/>
    <col min="9" max="9" width="10.77734375" style="270" customWidth="1"/>
    <col min="10" max="10" width="10.77734375" style="30" customWidth="1"/>
    <col min="11" max="11" width="8.88671875" style="268"/>
    <col min="12" max="12" width="11.44140625" style="76" bestFit="1" customWidth="1"/>
    <col min="13" max="15" width="10.44140625" style="76" bestFit="1" customWidth="1"/>
    <col min="18" max="18" width="11.44140625" style="76" bestFit="1" customWidth="1"/>
    <col min="19" max="21" width="10.44140625" style="76" bestFit="1" customWidth="1"/>
  </cols>
  <sheetData>
    <row r="3" spans="1:22" x14ac:dyDescent="0.2">
      <c r="C3"/>
      <c r="D3"/>
      <c r="E3"/>
      <c r="F3"/>
      <c r="G3"/>
      <c r="H3"/>
      <c r="I3"/>
      <c r="J3"/>
    </row>
    <row r="4" spans="1:22" x14ac:dyDescent="0.2">
      <c r="C4"/>
      <c r="D4"/>
      <c r="E4"/>
      <c r="F4"/>
      <c r="G4"/>
      <c r="H4"/>
      <c r="I4"/>
      <c r="J4"/>
    </row>
    <row r="5" spans="1:22" x14ac:dyDescent="0.2">
      <c r="C5"/>
      <c r="D5"/>
      <c r="E5"/>
      <c r="F5"/>
      <c r="G5"/>
      <c r="H5"/>
      <c r="I5"/>
      <c r="J5"/>
    </row>
    <row r="7" spans="1:22" ht="15.75" x14ac:dyDescent="0.25">
      <c r="C7" s="269"/>
      <c r="I7" s="271"/>
      <c r="L7" s="468" t="s">
        <v>257</v>
      </c>
      <c r="M7" s="468"/>
      <c r="N7" s="468"/>
      <c r="O7" s="468"/>
      <c r="P7" s="468"/>
      <c r="R7" s="468" t="s">
        <v>257</v>
      </c>
      <c r="S7" s="468"/>
      <c r="T7" s="468"/>
      <c r="U7" s="468"/>
      <c r="V7" s="468"/>
    </row>
    <row r="8" spans="1:22" ht="15.75" x14ac:dyDescent="0.25">
      <c r="A8" s="76" t="s">
        <v>289</v>
      </c>
      <c r="B8" s="211"/>
      <c r="C8" s="211"/>
      <c r="D8" s="272"/>
      <c r="E8" s="150"/>
      <c r="F8" s="8"/>
      <c r="H8" s="64"/>
      <c r="I8" s="30"/>
      <c r="J8" s="272"/>
      <c r="K8" s="150"/>
      <c r="M8" s="64">
        <f>B9</f>
        <v>10000</v>
      </c>
      <c r="N8" s="64">
        <f>B10</f>
        <v>15000</v>
      </c>
      <c r="O8" s="64">
        <f>B11</f>
        <v>25000</v>
      </c>
      <c r="S8" s="64">
        <f>M8</f>
        <v>10000</v>
      </c>
      <c r="T8" s="64">
        <f>N8</f>
        <v>15000</v>
      </c>
      <c r="U8" s="64">
        <f>O8</f>
        <v>25000</v>
      </c>
    </row>
    <row r="9" spans="1:22" ht="15.75" x14ac:dyDescent="0.25">
      <c r="A9" s="45" t="s">
        <v>44</v>
      </c>
      <c r="B9" s="51">
        <v>10000</v>
      </c>
      <c r="C9" s="132" t="s">
        <v>110</v>
      </c>
      <c r="D9" s="273">
        <f>'Table C'!F24</f>
        <v>84.65</v>
      </c>
      <c r="E9" s="150" t="s">
        <v>154</v>
      </c>
      <c r="F9" s="8"/>
      <c r="G9" s="273">
        <f>'Table C'!I24</f>
        <v>84.15</v>
      </c>
      <c r="H9" s="150" t="s">
        <v>154</v>
      </c>
      <c r="I9" s="30"/>
      <c r="M9" s="61">
        <f>D9</f>
        <v>84.65</v>
      </c>
      <c r="N9" s="274">
        <f>D10</f>
        <v>6.9800000000000001E-3</v>
      </c>
      <c r="O9" s="274">
        <f>D11</f>
        <v>6.3699999999999998E-3</v>
      </c>
      <c r="S9" s="61">
        <f>G9</f>
        <v>84.15</v>
      </c>
      <c r="T9" s="274">
        <f>G10</f>
        <v>6.6800000000000002E-3</v>
      </c>
      <c r="U9" s="274">
        <f>G11</f>
        <v>6.0699999999999999E-3</v>
      </c>
    </row>
    <row r="10" spans="1:22" ht="15.75" x14ac:dyDescent="0.25">
      <c r="A10" s="45" t="s">
        <v>45</v>
      </c>
      <c r="B10" s="51">
        <v>15000</v>
      </c>
      <c r="C10" s="132" t="s">
        <v>110</v>
      </c>
      <c r="D10" s="275">
        <f>'Table C'!F25</f>
        <v>6.9800000000000001E-3</v>
      </c>
      <c r="E10" s="150" t="s">
        <v>152</v>
      </c>
      <c r="F10" s="8"/>
      <c r="G10" s="275">
        <f>'Table C'!I25</f>
        <v>6.6800000000000002E-3</v>
      </c>
      <c r="H10" s="150" t="s">
        <v>152</v>
      </c>
      <c r="I10" s="30"/>
      <c r="L10" s="76">
        <v>30000</v>
      </c>
      <c r="M10" s="76">
        <v>20000</v>
      </c>
      <c r="N10" s="76">
        <f>L10-M10</f>
        <v>10000</v>
      </c>
      <c r="O10" s="76">
        <f>L10-M10-N10</f>
        <v>0</v>
      </c>
      <c r="R10" s="76">
        <f t="shared" ref="R10:U15" si="0">L10</f>
        <v>30000</v>
      </c>
      <c r="S10" s="76">
        <f t="shared" si="0"/>
        <v>20000</v>
      </c>
      <c r="T10" s="76">
        <f t="shared" si="0"/>
        <v>10000</v>
      </c>
      <c r="U10" s="76">
        <f t="shared" si="0"/>
        <v>0</v>
      </c>
    </row>
    <row r="11" spans="1:22" ht="15.75" x14ac:dyDescent="0.25">
      <c r="A11" s="45" t="s">
        <v>58</v>
      </c>
      <c r="B11" s="51">
        <f>SUM(B9:B10)</f>
        <v>25000</v>
      </c>
      <c r="C11" s="132" t="s">
        <v>110</v>
      </c>
      <c r="D11" s="275">
        <f>'Table C'!F26</f>
        <v>6.3699999999999998E-3</v>
      </c>
      <c r="E11" s="150" t="s">
        <v>152</v>
      </c>
      <c r="F11" s="8"/>
      <c r="G11" s="275">
        <f>'Table C'!I26</f>
        <v>6.0699999999999999E-3</v>
      </c>
      <c r="H11" s="150" t="s">
        <v>152</v>
      </c>
      <c r="I11" s="30"/>
      <c r="L11" s="76">
        <v>60000</v>
      </c>
      <c r="M11" s="76">
        <v>20000</v>
      </c>
      <c r="N11" s="64">
        <v>15000</v>
      </c>
      <c r="O11" s="76">
        <f t="shared" ref="O11:O15" si="1">L11-M11-N11</f>
        <v>25000</v>
      </c>
      <c r="P11" s="76">
        <f>SUM(M11:O11)</f>
        <v>60000</v>
      </c>
      <c r="R11" s="76">
        <f t="shared" si="0"/>
        <v>60000</v>
      </c>
      <c r="S11" s="76">
        <f t="shared" si="0"/>
        <v>20000</v>
      </c>
      <c r="T11" s="76">
        <f t="shared" si="0"/>
        <v>15000</v>
      </c>
      <c r="U11" s="76">
        <f t="shared" si="0"/>
        <v>25000</v>
      </c>
      <c r="V11" s="76">
        <f>SUM(S11:U11)</f>
        <v>60000</v>
      </c>
    </row>
    <row r="12" spans="1:22" x14ac:dyDescent="0.2">
      <c r="A12" s="45"/>
      <c r="B12" s="51"/>
      <c r="D12" s="275"/>
      <c r="E12" s="150"/>
      <c r="F12" s="30"/>
      <c r="G12" s="275"/>
      <c r="H12" s="150"/>
      <c r="I12" s="30"/>
      <c r="L12" s="76">
        <v>80000</v>
      </c>
      <c r="M12" s="76">
        <v>20000</v>
      </c>
      <c r="N12" s="64">
        <v>15000</v>
      </c>
      <c r="O12" s="76">
        <f t="shared" si="1"/>
        <v>45000</v>
      </c>
      <c r="P12" s="76">
        <f>SUM(M12:O12)</f>
        <v>80000</v>
      </c>
      <c r="R12" s="76">
        <f t="shared" si="0"/>
        <v>80000</v>
      </c>
      <c r="S12" s="76">
        <f t="shared" si="0"/>
        <v>20000</v>
      </c>
      <c r="T12" s="76">
        <f t="shared" si="0"/>
        <v>15000</v>
      </c>
      <c r="U12" s="76">
        <f t="shared" si="0"/>
        <v>45000</v>
      </c>
      <c r="V12" s="76">
        <f>SUM(S12:U12)</f>
        <v>80000</v>
      </c>
    </row>
    <row r="13" spans="1:22" x14ac:dyDescent="0.2">
      <c r="L13" s="76">
        <v>100000</v>
      </c>
      <c r="M13" s="76">
        <v>20000</v>
      </c>
      <c r="N13" s="64">
        <v>15000</v>
      </c>
      <c r="O13" s="76">
        <f t="shared" si="1"/>
        <v>65000</v>
      </c>
      <c r="P13" s="76">
        <f>SUM(M13:O13)</f>
        <v>100000</v>
      </c>
      <c r="R13" s="76">
        <f t="shared" si="0"/>
        <v>100000</v>
      </c>
      <c r="S13" s="76">
        <f t="shared" si="0"/>
        <v>20000</v>
      </c>
      <c r="T13" s="76">
        <f t="shared" si="0"/>
        <v>15000</v>
      </c>
      <c r="U13" s="76">
        <f t="shared" si="0"/>
        <v>65000</v>
      </c>
      <c r="V13" s="76">
        <f>SUM(S13:U13)</f>
        <v>100000</v>
      </c>
    </row>
    <row r="14" spans="1:22" x14ac:dyDescent="0.2">
      <c r="L14" s="76">
        <v>120000</v>
      </c>
      <c r="M14" s="76">
        <v>20000</v>
      </c>
      <c r="N14" s="64">
        <v>15000</v>
      </c>
      <c r="O14" s="76">
        <f t="shared" si="1"/>
        <v>85000</v>
      </c>
      <c r="P14" s="76">
        <f>SUM(M14:O14)</f>
        <v>120000</v>
      </c>
      <c r="R14" s="76">
        <f t="shared" si="0"/>
        <v>120000</v>
      </c>
      <c r="S14" s="76">
        <f t="shared" si="0"/>
        <v>20000</v>
      </c>
      <c r="T14" s="76">
        <f t="shared" si="0"/>
        <v>15000</v>
      </c>
      <c r="U14" s="76">
        <f t="shared" si="0"/>
        <v>85000</v>
      </c>
      <c r="V14" s="76">
        <f>SUM(S14:U14)</f>
        <v>120000</v>
      </c>
    </row>
    <row r="15" spans="1:22" x14ac:dyDescent="0.2">
      <c r="E15" s="276"/>
      <c r="F15" s="30"/>
      <c r="L15" s="76">
        <v>140000</v>
      </c>
      <c r="M15" s="76">
        <v>20000</v>
      </c>
      <c r="N15" s="64">
        <v>15000</v>
      </c>
      <c r="O15" s="76">
        <f t="shared" si="1"/>
        <v>105000</v>
      </c>
      <c r="P15" s="76">
        <f>SUM(M15:O15)</f>
        <v>140000</v>
      </c>
      <c r="R15" s="76">
        <f t="shared" si="0"/>
        <v>140000</v>
      </c>
      <c r="S15" s="76">
        <f t="shared" si="0"/>
        <v>20000</v>
      </c>
      <c r="T15" s="76">
        <f t="shared" si="0"/>
        <v>15000</v>
      </c>
      <c r="U15" s="76">
        <f t="shared" si="0"/>
        <v>105000</v>
      </c>
      <c r="V15" s="76">
        <f>SUM(S15:U15)</f>
        <v>140000</v>
      </c>
    </row>
    <row r="16" spans="1:22" x14ac:dyDescent="0.2">
      <c r="E16" s="276"/>
      <c r="F16" s="30"/>
    </row>
    <row r="17" spans="5:22" x14ac:dyDescent="0.2">
      <c r="E17" s="276"/>
      <c r="F17" s="30"/>
      <c r="L17" s="76">
        <f>L10</f>
        <v>30000</v>
      </c>
      <c r="M17" s="61">
        <f>M9</f>
        <v>84.65</v>
      </c>
      <c r="N17" s="61">
        <f t="shared" ref="N17:O22" si="2">N10*N$9</f>
        <v>69.8</v>
      </c>
      <c r="O17" s="61">
        <f t="shared" si="2"/>
        <v>0</v>
      </c>
      <c r="P17" s="61">
        <f t="shared" ref="P17:P22" si="3">SUM(M17:O17)</f>
        <v>154.44999999999999</v>
      </c>
      <c r="R17" s="76">
        <f t="shared" ref="R17:R22" si="4">L17</f>
        <v>30000</v>
      </c>
      <c r="S17" s="61">
        <f>S9</f>
        <v>84.15</v>
      </c>
      <c r="T17" s="61">
        <f t="shared" ref="T17:U22" si="5">T10*T$9</f>
        <v>66.8</v>
      </c>
      <c r="U17" s="61">
        <f t="shared" si="5"/>
        <v>0</v>
      </c>
      <c r="V17" s="61">
        <f t="shared" ref="V17:V22" si="6">SUM(S17:U17)</f>
        <v>150.94999999999999</v>
      </c>
    </row>
    <row r="18" spans="5:22" x14ac:dyDescent="0.2">
      <c r="E18" s="276"/>
      <c r="F18" s="30"/>
      <c r="L18" s="76">
        <f t="shared" ref="L18:L21" si="7">L11</f>
        <v>60000</v>
      </c>
      <c r="M18" s="61">
        <f>M17</f>
        <v>84.65</v>
      </c>
      <c r="N18" s="61">
        <f t="shared" si="2"/>
        <v>104.7</v>
      </c>
      <c r="O18" s="61">
        <f t="shared" si="2"/>
        <v>159.25</v>
      </c>
      <c r="P18" s="61">
        <f t="shared" si="3"/>
        <v>348.6</v>
      </c>
      <c r="R18" s="76">
        <f t="shared" si="4"/>
        <v>60000</v>
      </c>
      <c r="S18" s="61">
        <f>S17</f>
        <v>84.15</v>
      </c>
      <c r="T18" s="61">
        <f t="shared" si="5"/>
        <v>100.2</v>
      </c>
      <c r="U18" s="61">
        <f t="shared" si="5"/>
        <v>151.75</v>
      </c>
      <c r="V18" s="61">
        <f t="shared" si="6"/>
        <v>336.1</v>
      </c>
    </row>
    <row r="19" spans="5:22" x14ac:dyDescent="0.2">
      <c r="E19" s="276"/>
      <c r="F19" s="30"/>
      <c r="L19" s="76">
        <f t="shared" si="7"/>
        <v>80000</v>
      </c>
      <c r="M19" s="61">
        <f t="shared" ref="M19:M22" si="8">M18</f>
        <v>84.65</v>
      </c>
      <c r="N19" s="61">
        <f t="shared" si="2"/>
        <v>104.7</v>
      </c>
      <c r="O19" s="61">
        <f t="shared" si="2"/>
        <v>286.64999999999998</v>
      </c>
      <c r="P19" s="61">
        <f t="shared" si="3"/>
        <v>476</v>
      </c>
      <c r="R19" s="76">
        <f t="shared" si="4"/>
        <v>80000</v>
      </c>
      <c r="S19" s="61">
        <f t="shared" ref="S19:S22" si="9">S18</f>
        <v>84.15</v>
      </c>
      <c r="T19" s="61">
        <f t="shared" si="5"/>
        <v>100.2</v>
      </c>
      <c r="U19" s="61">
        <f t="shared" si="5"/>
        <v>273.14999999999998</v>
      </c>
      <c r="V19" s="61">
        <f t="shared" si="6"/>
        <v>457.5</v>
      </c>
    </row>
    <row r="20" spans="5:22" x14ac:dyDescent="0.2">
      <c r="E20" s="276"/>
      <c r="F20" s="30"/>
      <c r="L20" s="76">
        <f t="shared" si="7"/>
        <v>100000</v>
      </c>
      <c r="M20" s="61">
        <f t="shared" si="8"/>
        <v>84.65</v>
      </c>
      <c r="N20" s="61">
        <f t="shared" si="2"/>
        <v>104.7</v>
      </c>
      <c r="O20" s="61">
        <f t="shared" si="2"/>
        <v>414.05</v>
      </c>
      <c r="P20" s="61">
        <f t="shared" si="3"/>
        <v>603.40000000000009</v>
      </c>
      <c r="R20" s="76">
        <f t="shared" si="4"/>
        <v>100000</v>
      </c>
      <c r="S20" s="61">
        <f t="shared" si="9"/>
        <v>84.15</v>
      </c>
      <c r="T20" s="61">
        <f t="shared" si="5"/>
        <v>100.2</v>
      </c>
      <c r="U20" s="61">
        <f t="shared" si="5"/>
        <v>394.55</v>
      </c>
      <c r="V20" s="61">
        <f t="shared" si="6"/>
        <v>578.90000000000009</v>
      </c>
    </row>
    <row r="21" spans="5:22" x14ac:dyDescent="0.2">
      <c r="E21" s="276"/>
      <c r="F21" s="30"/>
      <c r="L21" s="76">
        <f t="shared" si="7"/>
        <v>120000</v>
      </c>
      <c r="M21" s="61">
        <f t="shared" si="8"/>
        <v>84.65</v>
      </c>
      <c r="N21" s="61">
        <f t="shared" si="2"/>
        <v>104.7</v>
      </c>
      <c r="O21" s="61">
        <f t="shared" si="2"/>
        <v>541.44999999999993</v>
      </c>
      <c r="P21" s="61">
        <f t="shared" si="3"/>
        <v>730.8</v>
      </c>
      <c r="R21" s="76">
        <f t="shared" si="4"/>
        <v>120000</v>
      </c>
      <c r="S21" s="61">
        <f t="shared" si="9"/>
        <v>84.15</v>
      </c>
      <c r="T21" s="61">
        <f t="shared" si="5"/>
        <v>100.2</v>
      </c>
      <c r="U21" s="61">
        <f t="shared" si="5"/>
        <v>515.95000000000005</v>
      </c>
      <c r="V21" s="61">
        <f t="shared" si="6"/>
        <v>700.30000000000007</v>
      </c>
    </row>
    <row r="22" spans="5:22" x14ac:dyDescent="0.2">
      <c r="E22" s="276"/>
      <c r="F22" s="30"/>
      <c r="L22" s="76">
        <f>L15</f>
        <v>140000</v>
      </c>
      <c r="M22" s="61">
        <f t="shared" si="8"/>
        <v>84.65</v>
      </c>
      <c r="N22" s="61">
        <f t="shared" si="2"/>
        <v>104.7</v>
      </c>
      <c r="O22" s="61">
        <f t="shared" si="2"/>
        <v>668.85</v>
      </c>
      <c r="P22" s="61">
        <f t="shared" si="3"/>
        <v>858.2</v>
      </c>
      <c r="R22" s="76">
        <f t="shared" si="4"/>
        <v>140000</v>
      </c>
      <c r="S22" s="61">
        <f t="shared" si="9"/>
        <v>84.15</v>
      </c>
      <c r="T22" s="61">
        <f t="shared" si="5"/>
        <v>100.2</v>
      </c>
      <c r="U22" s="61">
        <f t="shared" si="5"/>
        <v>637.35</v>
      </c>
      <c r="V22" s="61">
        <f t="shared" si="6"/>
        <v>821.7</v>
      </c>
    </row>
    <row r="23" spans="5:22" x14ac:dyDescent="0.2">
      <c r="E23" s="276"/>
      <c r="F23" s="30"/>
    </row>
    <row r="24" spans="5:22" x14ac:dyDescent="0.2">
      <c r="E24" s="276"/>
      <c r="F24" s="30"/>
    </row>
  </sheetData>
  <mergeCells count="2">
    <mergeCell ref="L7:P7"/>
    <mergeCell ref="R7:V7"/>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4C7EF-1B84-4633-9A8D-E816B8EA749A}">
  <dimension ref="A3:T24"/>
  <sheetViews>
    <sheetView topLeftCell="B1" workbookViewId="0">
      <selection activeCell="N10" sqref="N10:N15"/>
    </sheetView>
  </sheetViews>
  <sheetFormatPr defaultRowHeight="15" x14ac:dyDescent="0.2"/>
  <cols>
    <col min="3" max="3" width="4.77734375" style="30" customWidth="1"/>
    <col min="4" max="5" width="10.77734375" style="30" customWidth="1"/>
    <col min="6" max="6" width="1.77734375" style="270" customWidth="1"/>
    <col min="7" max="7" width="10.77734375" style="30" customWidth="1"/>
    <col min="8" max="8" width="1.21875" style="30" customWidth="1"/>
    <col min="9" max="9" width="10.77734375" style="270" customWidth="1"/>
    <col min="10" max="10" width="10.77734375" style="30" customWidth="1"/>
    <col min="11" max="11" width="8.88671875" style="268"/>
    <col min="12" max="12" width="11.44140625" style="76" bestFit="1" customWidth="1"/>
    <col min="13" max="14" width="10.44140625" style="76" bestFit="1" customWidth="1"/>
    <col min="17" max="17" width="11.44140625" style="76" bestFit="1" customWidth="1"/>
    <col min="18" max="19" width="10.44140625" style="76" bestFit="1" customWidth="1"/>
  </cols>
  <sheetData>
    <row r="3" spans="1:20" x14ac:dyDescent="0.2">
      <c r="C3"/>
      <c r="D3"/>
      <c r="E3"/>
      <c r="F3"/>
      <c r="G3"/>
      <c r="H3"/>
      <c r="I3"/>
      <c r="J3"/>
    </row>
    <row r="4" spans="1:20" x14ac:dyDescent="0.2">
      <c r="C4"/>
      <c r="D4"/>
      <c r="E4"/>
      <c r="F4"/>
      <c r="G4"/>
      <c r="H4"/>
      <c r="I4"/>
      <c r="J4"/>
    </row>
    <row r="5" spans="1:20" x14ac:dyDescent="0.2">
      <c r="C5"/>
      <c r="D5"/>
      <c r="E5"/>
      <c r="F5"/>
      <c r="G5"/>
      <c r="H5"/>
      <c r="I5"/>
      <c r="J5"/>
    </row>
    <row r="7" spans="1:20" ht="15.75" x14ac:dyDescent="0.25">
      <c r="C7" s="269"/>
      <c r="I7" s="271"/>
      <c r="L7" s="468" t="s">
        <v>257</v>
      </c>
      <c r="M7" s="468"/>
      <c r="N7" s="468"/>
      <c r="O7" s="468"/>
      <c r="Q7" s="468" t="s">
        <v>257</v>
      </c>
      <c r="R7" s="468"/>
      <c r="S7" s="468"/>
      <c r="T7" s="468"/>
    </row>
    <row r="8" spans="1:20" ht="15.75" x14ac:dyDescent="0.25">
      <c r="A8" s="76" t="s">
        <v>193</v>
      </c>
      <c r="B8" s="211"/>
      <c r="D8" s="272"/>
      <c r="E8" s="150"/>
      <c r="F8" s="8"/>
      <c r="H8" s="64"/>
      <c r="I8" s="30"/>
      <c r="J8" s="272"/>
      <c r="K8" s="150"/>
      <c r="M8" s="64">
        <f>B9</f>
        <v>25000</v>
      </c>
      <c r="N8" s="64">
        <f>B10</f>
        <v>25000</v>
      </c>
      <c r="R8" s="64">
        <f>M8</f>
        <v>25000</v>
      </c>
      <c r="S8" s="64">
        <f>N8</f>
        <v>25000</v>
      </c>
    </row>
    <row r="9" spans="1:20" ht="15.75" x14ac:dyDescent="0.25">
      <c r="A9" s="45" t="s">
        <v>44</v>
      </c>
      <c r="B9" s="51">
        <v>25000</v>
      </c>
      <c r="C9" s="30" t="s">
        <v>110</v>
      </c>
      <c r="D9" s="273">
        <f>'Table C'!F29</f>
        <v>187.1</v>
      </c>
      <c r="E9" s="150" t="s">
        <v>154</v>
      </c>
      <c r="F9" s="8"/>
      <c r="G9" s="273">
        <f>'Table C'!I29</f>
        <v>187.1</v>
      </c>
      <c r="H9" s="150" t="s">
        <v>154</v>
      </c>
      <c r="I9" s="30"/>
      <c r="M9" s="61">
        <f>D9</f>
        <v>187.1</v>
      </c>
      <c r="N9" s="274">
        <f>D10</f>
        <v>6.3699999999999998E-3</v>
      </c>
      <c r="R9" s="61">
        <f>G9</f>
        <v>187.1</v>
      </c>
      <c r="S9" s="274">
        <f>G10</f>
        <v>6.0699999999999999E-3</v>
      </c>
    </row>
    <row r="10" spans="1:20" x14ac:dyDescent="0.2">
      <c r="A10" s="45" t="s">
        <v>58</v>
      </c>
      <c r="B10" s="51">
        <f>SUM(B9:B9)</f>
        <v>25000</v>
      </c>
      <c r="C10" s="30" t="s">
        <v>110</v>
      </c>
      <c r="D10" s="275">
        <f>'Table C'!F30</f>
        <v>6.3699999999999998E-3</v>
      </c>
      <c r="E10" s="150" t="s">
        <v>152</v>
      </c>
      <c r="F10" s="30"/>
      <c r="G10" s="275">
        <f>'Table C'!I30</f>
        <v>6.0699999999999999E-3</v>
      </c>
      <c r="H10" s="150" t="s">
        <v>152</v>
      </c>
      <c r="I10" s="30"/>
      <c r="L10" s="76">
        <v>30000</v>
      </c>
      <c r="M10" s="76">
        <v>20000</v>
      </c>
      <c r="N10" s="76">
        <f>L10-M10</f>
        <v>10000</v>
      </c>
      <c r="Q10" s="76">
        <f t="shared" ref="Q10:S15" si="0">L10</f>
        <v>30000</v>
      </c>
      <c r="R10" s="76">
        <f t="shared" si="0"/>
        <v>20000</v>
      </c>
      <c r="S10" s="76">
        <f t="shared" si="0"/>
        <v>10000</v>
      </c>
    </row>
    <row r="11" spans="1:20" x14ac:dyDescent="0.2">
      <c r="E11" s="276"/>
      <c r="F11" s="30"/>
      <c r="L11" s="76">
        <v>60000</v>
      </c>
      <c r="M11" s="76">
        <v>20000</v>
      </c>
      <c r="N11" s="76">
        <f t="shared" ref="N11:N15" si="1">L11-M11</f>
        <v>40000</v>
      </c>
      <c r="O11" s="76">
        <f>SUM(M11:N11)</f>
        <v>60000</v>
      </c>
      <c r="Q11" s="76">
        <f t="shared" si="0"/>
        <v>60000</v>
      </c>
      <c r="R11" s="76">
        <f t="shared" si="0"/>
        <v>20000</v>
      </c>
      <c r="S11" s="76">
        <f t="shared" si="0"/>
        <v>40000</v>
      </c>
      <c r="T11" s="76">
        <f>SUM(R11:S11)</f>
        <v>60000</v>
      </c>
    </row>
    <row r="12" spans="1:20" x14ac:dyDescent="0.2">
      <c r="E12" s="276"/>
      <c r="F12" s="30"/>
      <c r="L12" s="76">
        <v>80000</v>
      </c>
      <c r="M12" s="76">
        <v>20000</v>
      </c>
      <c r="N12" s="76">
        <f t="shared" si="1"/>
        <v>60000</v>
      </c>
      <c r="O12" s="76">
        <f>SUM(M12:N12)</f>
        <v>80000</v>
      </c>
      <c r="Q12" s="76">
        <f t="shared" si="0"/>
        <v>80000</v>
      </c>
      <c r="R12" s="76">
        <f t="shared" si="0"/>
        <v>20000</v>
      </c>
      <c r="S12" s="76">
        <f t="shared" si="0"/>
        <v>60000</v>
      </c>
      <c r="T12" s="76">
        <f>SUM(R12:S12)</f>
        <v>80000</v>
      </c>
    </row>
    <row r="13" spans="1:20" x14ac:dyDescent="0.2">
      <c r="E13" s="276"/>
      <c r="F13" s="30"/>
      <c r="L13" s="76">
        <v>100000</v>
      </c>
      <c r="M13" s="76">
        <v>20000</v>
      </c>
      <c r="N13" s="76">
        <f t="shared" si="1"/>
        <v>80000</v>
      </c>
      <c r="O13" s="76">
        <f>SUM(M13:N13)</f>
        <v>100000</v>
      </c>
      <c r="Q13" s="76">
        <f t="shared" si="0"/>
        <v>100000</v>
      </c>
      <c r="R13" s="76">
        <f t="shared" si="0"/>
        <v>20000</v>
      </c>
      <c r="S13" s="76">
        <f t="shared" si="0"/>
        <v>80000</v>
      </c>
      <c r="T13" s="76">
        <f>SUM(R13:S13)</f>
        <v>100000</v>
      </c>
    </row>
    <row r="14" spans="1:20" x14ac:dyDescent="0.2">
      <c r="L14" s="76">
        <v>120000</v>
      </c>
      <c r="M14" s="76">
        <v>20000</v>
      </c>
      <c r="N14" s="76">
        <f t="shared" si="1"/>
        <v>100000</v>
      </c>
      <c r="O14" s="76">
        <f>SUM(M14:N14)</f>
        <v>120000</v>
      </c>
      <c r="Q14" s="76">
        <f t="shared" si="0"/>
        <v>120000</v>
      </c>
      <c r="R14" s="76">
        <f t="shared" si="0"/>
        <v>20000</v>
      </c>
      <c r="S14" s="76">
        <f t="shared" si="0"/>
        <v>100000</v>
      </c>
      <c r="T14" s="76">
        <f>SUM(R14:S14)</f>
        <v>120000</v>
      </c>
    </row>
    <row r="15" spans="1:20" x14ac:dyDescent="0.2">
      <c r="E15" s="276"/>
      <c r="F15" s="30"/>
      <c r="L15" s="76">
        <v>140000</v>
      </c>
      <c r="M15" s="76">
        <v>20000</v>
      </c>
      <c r="N15" s="76">
        <f t="shared" si="1"/>
        <v>120000</v>
      </c>
      <c r="O15" s="76">
        <f>SUM(M15:N15)</f>
        <v>140000</v>
      </c>
      <c r="Q15" s="76">
        <f t="shared" si="0"/>
        <v>140000</v>
      </c>
      <c r="R15" s="76">
        <f t="shared" si="0"/>
        <v>20000</v>
      </c>
      <c r="S15" s="76">
        <f t="shared" si="0"/>
        <v>120000</v>
      </c>
      <c r="T15" s="76">
        <f>SUM(R15:S15)</f>
        <v>140000</v>
      </c>
    </row>
    <row r="16" spans="1:20" x14ac:dyDescent="0.2">
      <c r="E16" s="276"/>
      <c r="F16" s="30"/>
    </row>
    <row r="17" spans="5:20" x14ac:dyDescent="0.2">
      <c r="E17" s="276"/>
      <c r="F17" s="30"/>
      <c r="L17" s="76">
        <f>L10</f>
        <v>30000</v>
      </c>
      <c r="M17" s="61">
        <f>M9</f>
        <v>187.1</v>
      </c>
      <c r="N17" s="61">
        <f t="shared" ref="N17:N22" si="2">N10*N$9</f>
        <v>63.699999999999996</v>
      </c>
      <c r="O17" s="61">
        <f t="shared" ref="O17:O22" si="3">SUM(M17:N17)</f>
        <v>250.79999999999998</v>
      </c>
      <c r="Q17" s="76">
        <f t="shared" ref="Q17:Q22" si="4">L17</f>
        <v>30000</v>
      </c>
      <c r="R17" s="61">
        <f>R9</f>
        <v>187.1</v>
      </c>
      <c r="S17" s="61">
        <f t="shared" ref="S17:S22" si="5">S10*S$9</f>
        <v>60.699999999999996</v>
      </c>
      <c r="T17" s="61">
        <f t="shared" ref="T17:T22" si="6">SUM(R17:S17)</f>
        <v>247.79999999999998</v>
      </c>
    </row>
    <row r="18" spans="5:20" x14ac:dyDescent="0.2">
      <c r="E18" s="276"/>
      <c r="F18" s="30"/>
      <c r="L18" s="76">
        <f t="shared" ref="L18:L21" si="7">L11</f>
        <v>60000</v>
      </c>
      <c r="M18" s="61">
        <f>M17</f>
        <v>187.1</v>
      </c>
      <c r="N18" s="61">
        <f t="shared" si="2"/>
        <v>254.79999999999998</v>
      </c>
      <c r="O18" s="61">
        <f t="shared" si="3"/>
        <v>441.9</v>
      </c>
      <c r="Q18" s="76">
        <f t="shared" si="4"/>
        <v>60000</v>
      </c>
      <c r="R18" s="61">
        <f>R17</f>
        <v>187.1</v>
      </c>
      <c r="S18" s="61">
        <f t="shared" si="5"/>
        <v>242.79999999999998</v>
      </c>
      <c r="T18" s="61">
        <f t="shared" si="6"/>
        <v>429.9</v>
      </c>
    </row>
    <row r="19" spans="5:20" x14ac:dyDescent="0.2">
      <c r="E19" s="276"/>
      <c r="F19" s="30"/>
      <c r="L19" s="76">
        <f t="shared" si="7"/>
        <v>80000</v>
      </c>
      <c r="M19" s="61">
        <f t="shared" ref="M19:M22" si="8">M18</f>
        <v>187.1</v>
      </c>
      <c r="N19" s="61">
        <f t="shared" si="2"/>
        <v>382.2</v>
      </c>
      <c r="O19" s="61">
        <f t="shared" si="3"/>
        <v>569.29999999999995</v>
      </c>
      <c r="Q19" s="76">
        <f t="shared" si="4"/>
        <v>80000</v>
      </c>
      <c r="R19" s="61">
        <f t="shared" ref="R19:R22" si="9">R18</f>
        <v>187.1</v>
      </c>
      <c r="S19" s="61">
        <f t="shared" si="5"/>
        <v>364.2</v>
      </c>
      <c r="T19" s="61">
        <f t="shared" si="6"/>
        <v>551.29999999999995</v>
      </c>
    </row>
    <row r="20" spans="5:20" x14ac:dyDescent="0.2">
      <c r="E20" s="276"/>
      <c r="F20" s="30"/>
      <c r="L20" s="76">
        <f t="shared" si="7"/>
        <v>100000</v>
      </c>
      <c r="M20" s="61">
        <f t="shared" si="8"/>
        <v>187.1</v>
      </c>
      <c r="N20" s="61">
        <f t="shared" si="2"/>
        <v>509.59999999999997</v>
      </c>
      <c r="O20" s="61">
        <f t="shared" si="3"/>
        <v>696.69999999999993</v>
      </c>
      <c r="Q20" s="76">
        <f t="shared" si="4"/>
        <v>100000</v>
      </c>
      <c r="R20" s="61">
        <f t="shared" si="9"/>
        <v>187.1</v>
      </c>
      <c r="S20" s="61">
        <f t="shared" si="5"/>
        <v>485.59999999999997</v>
      </c>
      <c r="T20" s="61">
        <f t="shared" si="6"/>
        <v>672.69999999999993</v>
      </c>
    </row>
    <row r="21" spans="5:20" x14ac:dyDescent="0.2">
      <c r="E21" s="276"/>
      <c r="F21" s="30"/>
      <c r="L21" s="76">
        <f t="shared" si="7"/>
        <v>120000</v>
      </c>
      <c r="M21" s="61">
        <f t="shared" si="8"/>
        <v>187.1</v>
      </c>
      <c r="N21" s="61">
        <f t="shared" si="2"/>
        <v>637</v>
      </c>
      <c r="O21" s="61">
        <f t="shared" si="3"/>
        <v>824.1</v>
      </c>
      <c r="Q21" s="76">
        <f t="shared" si="4"/>
        <v>120000</v>
      </c>
      <c r="R21" s="61">
        <f t="shared" si="9"/>
        <v>187.1</v>
      </c>
      <c r="S21" s="61">
        <f t="shared" si="5"/>
        <v>607</v>
      </c>
      <c r="T21" s="61">
        <f t="shared" si="6"/>
        <v>794.1</v>
      </c>
    </row>
    <row r="22" spans="5:20" x14ac:dyDescent="0.2">
      <c r="E22" s="276"/>
      <c r="F22" s="30"/>
      <c r="L22" s="76">
        <f>L15</f>
        <v>140000</v>
      </c>
      <c r="M22" s="61">
        <f t="shared" si="8"/>
        <v>187.1</v>
      </c>
      <c r="N22" s="61">
        <f t="shared" si="2"/>
        <v>764.4</v>
      </c>
      <c r="O22" s="61">
        <f t="shared" si="3"/>
        <v>951.5</v>
      </c>
      <c r="Q22" s="76">
        <f t="shared" si="4"/>
        <v>140000</v>
      </c>
      <c r="R22" s="61">
        <f t="shared" si="9"/>
        <v>187.1</v>
      </c>
      <c r="S22" s="61">
        <f t="shared" si="5"/>
        <v>728.4</v>
      </c>
      <c r="T22" s="61">
        <f t="shared" si="6"/>
        <v>915.5</v>
      </c>
    </row>
    <row r="23" spans="5:20" x14ac:dyDescent="0.2">
      <c r="E23" s="276"/>
      <c r="F23" s="30"/>
    </row>
    <row r="24" spans="5:20" x14ac:dyDescent="0.2">
      <c r="E24" s="276"/>
      <c r="F24" s="30"/>
    </row>
  </sheetData>
  <mergeCells count="2">
    <mergeCell ref="L7:O7"/>
    <mergeCell ref="Q7:T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95C43-30FC-4D84-94B5-84A99D15EC59}">
  <dimension ref="A7:I7"/>
  <sheetViews>
    <sheetView workbookViewId="0">
      <selection activeCell="I8" sqref="I8"/>
    </sheetView>
  </sheetViews>
  <sheetFormatPr defaultRowHeight="15" x14ac:dyDescent="0.2"/>
  <cols>
    <col min="9" max="9" width="14.77734375" customWidth="1"/>
  </cols>
  <sheetData>
    <row r="7" spans="1:9" x14ac:dyDescent="0.2">
      <c r="A7" s="30" t="s">
        <v>560</v>
      </c>
      <c r="I7" s="76">
        <f>-'Adj Rev to Reflect Audit'!J5</f>
        <v>-204381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260E7-63D0-4C35-8D6A-4E2F003D54A2}">
  <dimension ref="A1:S1032204"/>
  <sheetViews>
    <sheetView topLeftCell="A7" workbookViewId="0">
      <selection activeCell="S36" sqref="S36"/>
    </sheetView>
  </sheetViews>
  <sheetFormatPr defaultColWidth="12.21875" defaultRowHeight="15" x14ac:dyDescent="0.2"/>
  <cols>
    <col min="1" max="1" width="18" style="61" customWidth="1"/>
    <col min="2" max="2" width="1.33203125" style="61" customWidth="1"/>
    <col min="3" max="3" width="12.21875" style="61"/>
    <col min="4" max="4" width="1.33203125" style="61" customWidth="1"/>
    <col min="5" max="5" width="12.21875" style="61"/>
    <col min="6" max="6" width="1.33203125" style="61" customWidth="1"/>
    <col min="7" max="7" width="8.44140625" style="61" customWidth="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5" width="12.21875" style="61"/>
    <col min="16" max="16" width="1.33203125" style="61" customWidth="1"/>
    <col min="17" max="17" width="12.21875" style="61"/>
    <col min="18" max="18" width="1.33203125" style="61" customWidth="1"/>
    <col min="19" max="16384" width="12.21875" style="61"/>
  </cols>
  <sheetData>
    <row r="1" spans="1:19" x14ac:dyDescent="0.2">
      <c r="A1" s="61" t="str">
        <f>'SAO - DSC'!F1</f>
        <v>Western Rockcastle Association</v>
      </c>
    </row>
    <row r="2" spans="1:19" x14ac:dyDescent="0.2">
      <c r="A2" s="61" t="s">
        <v>204</v>
      </c>
    </row>
    <row r="6" spans="1:19" x14ac:dyDescent="0.2">
      <c r="B6" s="186"/>
      <c r="F6" s="186"/>
      <c r="H6" s="186"/>
      <c r="L6" s="186"/>
    </row>
    <row r="7" spans="1:19" x14ac:dyDescent="0.2">
      <c r="B7" s="186"/>
      <c r="C7" s="424" t="s">
        <v>162</v>
      </c>
      <c r="D7" s="424"/>
      <c r="E7" s="424"/>
      <c r="F7" s="186"/>
      <c r="G7" s="186" t="s">
        <v>163</v>
      </c>
      <c r="H7" s="186"/>
      <c r="I7" s="424" t="s">
        <v>164</v>
      </c>
      <c r="J7" s="424"/>
      <c r="K7" s="424"/>
      <c r="L7" s="186"/>
      <c r="M7" s="424" t="s">
        <v>161</v>
      </c>
      <c r="N7" s="424"/>
      <c r="O7" s="424"/>
      <c r="P7" s="424"/>
      <c r="Q7" s="424"/>
    </row>
    <row r="8" spans="1:19" x14ac:dyDescent="0.2">
      <c r="A8" s="187" t="s">
        <v>165</v>
      </c>
      <c r="B8" s="186"/>
      <c r="C8" s="187" t="s">
        <v>166</v>
      </c>
      <c r="E8" s="187" t="s">
        <v>167</v>
      </c>
      <c r="F8" s="186"/>
      <c r="G8" s="187" t="s">
        <v>81</v>
      </c>
      <c r="H8" s="186"/>
      <c r="I8" s="187" t="s">
        <v>166</v>
      </c>
      <c r="J8" s="186"/>
      <c r="K8" s="187" t="s">
        <v>167</v>
      </c>
      <c r="L8" s="186"/>
      <c r="M8" s="187" t="s">
        <v>166</v>
      </c>
      <c r="N8" s="186"/>
      <c r="O8" s="187" t="s">
        <v>167</v>
      </c>
      <c r="P8" s="186"/>
      <c r="Q8" s="187" t="s">
        <v>168</v>
      </c>
    </row>
    <row r="9" spans="1:19" x14ac:dyDescent="0.2">
      <c r="A9" s="60" t="s">
        <v>474</v>
      </c>
      <c r="C9" s="61">
        <v>2080</v>
      </c>
      <c r="E9" s="61">
        <v>0</v>
      </c>
      <c r="G9" s="61" t="s">
        <v>82</v>
      </c>
      <c r="I9" s="61">
        <v>10</v>
      </c>
      <c r="K9" s="61">
        <f t="shared" ref="K9:K17" si="0">IF(G9="Hourly",ROUND(I9*1.5,2),0)</f>
        <v>15</v>
      </c>
      <c r="M9" s="76">
        <f>ROUND(C9*I9,0)</f>
        <v>20800</v>
      </c>
      <c r="N9" s="76"/>
      <c r="O9" s="76">
        <f>ROUND(K9*E9,0)</f>
        <v>0</v>
      </c>
      <c r="P9" s="76"/>
      <c r="Q9" s="76">
        <f>SUM(M9,O9)</f>
        <v>20800</v>
      </c>
      <c r="S9" s="61">
        <v>1</v>
      </c>
    </row>
    <row r="10" spans="1:19" x14ac:dyDescent="0.2">
      <c r="A10" s="60" t="s">
        <v>475</v>
      </c>
      <c r="C10" s="61">
        <v>2080</v>
      </c>
      <c r="E10" s="61">
        <v>98</v>
      </c>
      <c r="G10" s="61" t="s">
        <v>82</v>
      </c>
      <c r="I10" s="61">
        <v>16.5</v>
      </c>
      <c r="K10" s="61">
        <f t="shared" si="0"/>
        <v>24.75</v>
      </c>
      <c r="M10" s="76">
        <f t="shared" ref="M10:M17" si="1">ROUND(C10*I10,0)</f>
        <v>34320</v>
      </c>
      <c r="N10" s="76"/>
      <c r="O10" s="76">
        <f t="shared" ref="O10:O17" si="2">ROUND(K10*E10,0)</f>
        <v>2426</v>
      </c>
      <c r="P10" s="76"/>
      <c r="Q10" s="76">
        <f t="shared" ref="Q10:Q17" si="3">SUM(M10,O10)</f>
        <v>36746</v>
      </c>
    </row>
    <row r="11" spans="1:19" x14ac:dyDescent="0.2">
      <c r="A11" s="60" t="s">
        <v>476</v>
      </c>
      <c r="C11" s="61">
        <v>1980</v>
      </c>
      <c r="E11" s="61">
        <v>57</v>
      </c>
      <c r="G11" s="61" t="s">
        <v>82</v>
      </c>
      <c r="I11" s="61">
        <v>16</v>
      </c>
      <c r="K11" s="61">
        <f t="shared" si="0"/>
        <v>24</v>
      </c>
      <c r="M11" s="76">
        <f t="shared" si="1"/>
        <v>31680</v>
      </c>
      <c r="N11" s="76"/>
      <c r="O11" s="76">
        <f t="shared" si="2"/>
        <v>1368</v>
      </c>
      <c r="P11" s="76"/>
      <c r="Q11" s="76">
        <f t="shared" si="3"/>
        <v>33048</v>
      </c>
      <c r="S11" s="61">
        <v>2</v>
      </c>
    </row>
    <row r="12" spans="1:19" x14ac:dyDescent="0.2">
      <c r="A12" s="60" t="s">
        <v>477</v>
      </c>
      <c r="C12" s="61">
        <v>2080</v>
      </c>
      <c r="E12" s="61">
        <v>8</v>
      </c>
      <c r="G12" s="61" t="s">
        <v>82</v>
      </c>
      <c r="I12" s="61">
        <v>16.809999999999999</v>
      </c>
      <c r="K12" s="61">
        <f t="shared" si="0"/>
        <v>25.22</v>
      </c>
      <c r="M12" s="76">
        <f t="shared" si="1"/>
        <v>34965</v>
      </c>
      <c r="N12" s="76"/>
      <c r="O12" s="76">
        <f t="shared" si="2"/>
        <v>202</v>
      </c>
      <c r="P12" s="76"/>
      <c r="Q12" s="76">
        <f t="shared" si="3"/>
        <v>35167</v>
      </c>
      <c r="S12" s="61">
        <v>3</v>
      </c>
    </row>
    <row r="13" spans="1:19" x14ac:dyDescent="0.2">
      <c r="A13" s="60" t="s">
        <v>478</v>
      </c>
      <c r="C13" s="61">
        <v>2080</v>
      </c>
      <c r="E13" s="61">
        <v>8</v>
      </c>
      <c r="G13" s="61" t="s">
        <v>169</v>
      </c>
      <c r="I13" s="61">
        <v>18.07</v>
      </c>
      <c r="K13" s="61">
        <f t="shared" si="0"/>
        <v>0</v>
      </c>
      <c r="M13" s="76">
        <f t="shared" si="1"/>
        <v>37586</v>
      </c>
      <c r="N13" s="76"/>
      <c r="O13" s="76">
        <f t="shared" si="2"/>
        <v>0</v>
      </c>
      <c r="P13" s="76"/>
      <c r="Q13" s="76">
        <f t="shared" si="3"/>
        <v>37586</v>
      </c>
    </row>
    <row r="14" spans="1:19" x14ac:dyDescent="0.2">
      <c r="A14" s="60" t="s">
        <v>479</v>
      </c>
      <c r="C14" s="61">
        <v>2080</v>
      </c>
      <c r="E14" s="61">
        <v>547</v>
      </c>
      <c r="G14" s="61" t="s">
        <v>82</v>
      </c>
      <c r="I14" s="61">
        <v>20.29</v>
      </c>
      <c r="K14" s="61">
        <f t="shared" si="0"/>
        <v>30.44</v>
      </c>
      <c r="M14" s="76">
        <f t="shared" si="1"/>
        <v>42203</v>
      </c>
      <c r="N14" s="76"/>
      <c r="O14" s="76">
        <f t="shared" si="2"/>
        <v>16651</v>
      </c>
      <c r="P14" s="76"/>
      <c r="Q14" s="76">
        <f t="shared" si="3"/>
        <v>58854</v>
      </c>
      <c r="S14" s="61">
        <v>4</v>
      </c>
    </row>
    <row r="15" spans="1:19" x14ac:dyDescent="0.2">
      <c r="A15" s="60" t="s">
        <v>480</v>
      </c>
      <c r="C15" s="61">
        <v>2080</v>
      </c>
      <c r="E15" s="61">
        <v>107</v>
      </c>
      <c r="G15" s="61" t="s">
        <v>82</v>
      </c>
      <c r="I15" s="61">
        <v>26.42</v>
      </c>
      <c r="K15" s="61">
        <f t="shared" si="0"/>
        <v>39.630000000000003</v>
      </c>
      <c r="M15" s="76">
        <f t="shared" si="1"/>
        <v>54954</v>
      </c>
      <c r="N15" s="76"/>
      <c r="O15" s="76">
        <f t="shared" si="2"/>
        <v>4240</v>
      </c>
      <c r="P15" s="76"/>
      <c r="Q15" s="76">
        <f t="shared" si="3"/>
        <v>59194</v>
      </c>
      <c r="S15" s="61">
        <v>5</v>
      </c>
    </row>
    <row r="16" spans="1:19" x14ac:dyDescent="0.2">
      <c r="A16" s="60" t="s">
        <v>481</v>
      </c>
      <c r="C16" s="61">
        <v>2080</v>
      </c>
      <c r="E16" s="61">
        <v>64</v>
      </c>
      <c r="G16" s="61" t="s">
        <v>169</v>
      </c>
      <c r="I16" s="61">
        <v>20.350000000000001</v>
      </c>
      <c r="K16" s="61">
        <f t="shared" si="0"/>
        <v>0</v>
      </c>
      <c r="M16" s="76">
        <f t="shared" si="1"/>
        <v>42328</v>
      </c>
      <c r="N16" s="76"/>
      <c r="O16" s="76">
        <f t="shared" si="2"/>
        <v>0</v>
      </c>
      <c r="P16" s="76"/>
      <c r="Q16" s="76">
        <f t="shared" si="3"/>
        <v>42328</v>
      </c>
      <c r="S16" s="61">
        <v>6</v>
      </c>
    </row>
    <row r="17" spans="1:19" x14ac:dyDescent="0.2">
      <c r="A17" s="60" t="s">
        <v>482</v>
      </c>
      <c r="C17" s="61">
        <v>2080</v>
      </c>
      <c r="E17" s="61">
        <v>8</v>
      </c>
      <c r="G17" s="61" t="s">
        <v>82</v>
      </c>
      <c r="I17" s="61">
        <v>35.04</v>
      </c>
      <c r="K17" s="61">
        <f t="shared" si="0"/>
        <v>52.56</v>
      </c>
      <c r="M17" s="76">
        <f t="shared" si="1"/>
        <v>72883</v>
      </c>
      <c r="N17" s="76"/>
      <c r="O17" s="76">
        <f t="shared" si="2"/>
        <v>420</v>
      </c>
      <c r="P17" s="76"/>
      <c r="Q17" s="222">
        <f t="shared" si="3"/>
        <v>73303</v>
      </c>
      <c r="S17" s="61">
        <v>7</v>
      </c>
    </row>
    <row r="18" spans="1:19" x14ac:dyDescent="0.2">
      <c r="A18" s="60" t="s">
        <v>491</v>
      </c>
      <c r="B18" s="186"/>
      <c r="M18" s="76"/>
      <c r="N18" s="76"/>
      <c r="O18" s="76"/>
      <c r="P18" s="76"/>
      <c r="Q18" s="76">
        <f>SUM(Q9:Q17)</f>
        <v>397026</v>
      </c>
    </row>
    <row r="19" spans="1:19" x14ac:dyDescent="0.2">
      <c r="A19" s="60" t="s">
        <v>490</v>
      </c>
      <c r="B19" s="186"/>
      <c r="M19" s="76"/>
      <c r="N19" s="76"/>
      <c r="O19" s="76"/>
      <c r="P19" s="76"/>
      <c r="Q19" s="222">
        <v>3000</v>
      </c>
    </row>
    <row r="20" spans="1:19" x14ac:dyDescent="0.2">
      <c r="A20" s="61" t="s">
        <v>170</v>
      </c>
      <c r="B20" s="186"/>
      <c r="M20" s="76"/>
      <c r="N20" s="76"/>
      <c r="O20" s="76"/>
      <c r="P20" s="76"/>
      <c r="Q20" s="76">
        <f>SUM(Q18:Q19)</f>
        <v>400026</v>
      </c>
    </row>
    <row r="21" spans="1:19" x14ac:dyDescent="0.2">
      <c r="A21" s="61" t="s">
        <v>171</v>
      </c>
      <c r="B21" s="186"/>
      <c r="M21" s="76"/>
      <c r="N21" s="76"/>
      <c r="O21" s="76"/>
      <c r="P21" s="76"/>
      <c r="Q21" s="222">
        <f>-'SAO - Op Ratio'!G23</f>
        <v>-400648</v>
      </c>
    </row>
    <row r="22" spans="1:19" ht="15.75" thickBot="1" x14ac:dyDescent="0.25">
      <c r="A22" s="61" t="s">
        <v>172</v>
      </c>
      <c r="B22" s="186"/>
      <c r="M22" s="76"/>
      <c r="N22" s="76"/>
      <c r="O22" s="76"/>
      <c r="P22" s="76"/>
      <c r="Q22" s="223">
        <f>SUM(Q20:Q21)</f>
        <v>-622</v>
      </c>
    </row>
    <row r="23" spans="1:19" ht="15.75" thickTop="1" x14ac:dyDescent="0.2">
      <c r="B23" s="186"/>
    </row>
    <row r="24" spans="1:19" x14ac:dyDescent="0.2">
      <c r="B24" s="186"/>
    </row>
    <row r="25" spans="1:19" x14ac:dyDescent="0.2">
      <c r="A25" s="137" t="s">
        <v>212</v>
      </c>
      <c r="B25" s="186"/>
      <c r="Q25" s="76"/>
    </row>
    <row r="26" spans="1:19" x14ac:dyDescent="0.2">
      <c r="A26" s="137" t="s">
        <v>213</v>
      </c>
      <c r="B26" s="186"/>
      <c r="Q26" s="222"/>
    </row>
    <row r="27" spans="1:19" ht="15.75" thickBot="1" x14ac:dyDescent="0.25">
      <c r="A27" s="60" t="s">
        <v>214</v>
      </c>
      <c r="B27" s="186"/>
      <c r="Q27" s="223">
        <f>SUM(Q25:Q26)</f>
        <v>0</v>
      </c>
    </row>
    <row r="28" spans="1:19" ht="15.75" thickTop="1" x14ac:dyDescent="0.2">
      <c r="B28" s="186"/>
    </row>
    <row r="29" spans="1:19" x14ac:dyDescent="0.2">
      <c r="A29" s="61" t="s">
        <v>170</v>
      </c>
      <c r="B29" s="186"/>
      <c r="Q29" s="76">
        <f>Q18</f>
        <v>397026</v>
      </c>
    </row>
    <row r="30" spans="1:19" x14ac:dyDescent="0.2">
      <c r="A30" s="60" t="s">
        <v>267</v>
      </c>
      <c r="B30" s="186"/>
      <c r="Q30" s="222">
        <f>'SAO - DSC'!G25</f>
        <v>36000</v>
      </c>
      <c r="S30" s="61">
        <f>Q30*Q32</f>
        <v>2754</v>
      </c>
    </row>
    <row r="31" spans="1:19" x14ac:dyDescent="0.2">
      <c r="A31" s="60" t="s">
        <v>268</v>
      </c>
      <c r="B31" s="186"/>
      <c r="Q31" s="76">
        <f>SUM(Q29:Q30)</f>
        <v>433026</v>
      </c>
    </row>
    <row r="32" spans="1:19" x14ac:dyDescent="0.2">
      <c r="A32" s="60" t="s">
        <v>215</v>
      </c>
      <c r="B32" s="186"/>
      <c r="Q32" s="169">
        <v>7.6499999999999999E-2</v>
      </c>
    </row>
    <row r="33" spans="1:19" x14ac:dyDescent="0.2">
      <c r="A33" s="60" t="s">
        <v>216</v>
      </c>
      <c r="B33" s="186"/>
      <c r="Q33" s="76">
        <f>ROUND(Q31*Q32,0)</f>
        <v>33126</v>
      </c>
    </row>
    <row r="34" spans="1:19" x14ac:dyDescent="0.2">
      <c r="A34" s="60" t="s">
        <v>217</v>
      </c>
      <c r="B34" s="186"/>
      <c r="Q34" s="222">
        <f>-'SAO - DSC'!G43</f>
        <v>-28348</v>
      </c>
      <c r="S34" s="61">
        <f>-Q34</f>
        <v>28348</v>
      </c>
    </row>
    <row r="35" spans="1:19" ht="15.75" thickBot="1" x14ac:dyDescent="0.25">
      <c r="A35" s="60" t="s">
        <v>172</v>
      </c>
      <c r="B35" s="186"/>
      <c r="Q35" s="223">
        <f>SUM(Q33:Q34)</f>
        <v>4778</v>
      </c>
      <c r="S35" s="61">
        <f>S34/(1+Q32)</f>
        <v>26333.48815606131</v>
      </c>
    </row>
    <row r="36" spans="1:19" ht="15.75" thickTop="1" x14ac:dyDescent="0.2">
      <c r="B36" s="186"/>
    </row>
    <row r="37" spans="1:19" x14ac:dyDescent="0.2">
      <c r="B37" s="186"/>
    </row>
    <row r="38" spans="1:19" x14ac:dyDescent="0.2">
      <c r="B38" s="186"/>
    </row>
    <row r="39" spans="1:19" x14ac:dyDescent="0.2">
      <c r="B39" s="186"/>
    </row>
    <row r="40" spans="1:19" x14ac:dyDescent="0.2">
      <c r="B40" s="186"/>
    </row>
    <row r="41" spans="1:19" x14ac:dyDescent="0.2">
      <c r="B41" s="186"/>
    </row>
    <row r="42" spans="1:19" x14ac:dyDescent="0.2">
      <c r="B42" s="186"/>
    </row>
    <row r="43" spans="1:19" x14ac:dyDescent="0.2">
      <c r="B43" s="186"/>
    </row>
    <row r="44" spans="1:19" x14ac:dyDescent="0.2">
      <c r="B44" s="186"/>
    </row>
    <row r="45" spans="1:19" x14ac:dyDescent="0.2">
      <c r="B45" s="186"/>
    </row>
    <row r="46" spans="1:19" x14ac:dyDescent="0.2">
      <c r="B46" s="186"/>
    </row>
    <row r="47" spans="1:19" x14ac:dyDescent="0.2">
      <c r="B47" s="186"/>
    </row>
    <row r="48" spans="1:19" x14ac:dyDescent="0.2">
      <c r="B48" s="186"/>
    </row>
    <row r="49" spans="2:2" x14ac:dyDescent="0.2">
      <c r="B49" s="186"/>
    </row>
    <row r="50" spans="2:2" x14ac:dyDescent="0.2">
      <c r="B50" s="186"/>
    </row>
    <row r="51" spans="2:2" x14ac:dyDescent="0.2">
      <c r="B51" s="186"/>
    </row>
    <row r="52" spans="2:2" x14ac:dyDescent="0.2">
      <c r="B52" s="186"/>
    </row>
    <row r="53" spans="2:2" x14ac:dyDescent="0.2">
      <c r="B53" s="186"/>
    </row>
    <row r="54" spans="2:2" x14ac:dyDescent="0.2">
      <c r="B54" s="186"/>
    </row>
    <row r="55" spans="2:2" x14ac:dyDescent="0.2">
      <c r="B55" s="186"/>
    </row>
    <row r="56" spans="2:2" x14ac:dyDescent="0.2">
      <c r="B56" s="186"/>
    </row>
    <row r="57" spans="2:2" x14ac:dyDescent="0.2">
      <c r="B57" s="186"/>
    </row>
    <row r="58" spans="2:2" x14ac:dyDescent="0.2">
      <c r="B58" s="186"/>
    </row>
    <row r="59" spans="2:2" x14ac:dyDescent="0.2">
      <c r="B59" s="186"/>
    </row>
    <row r="60" spans="2:2" x14ac:dyDescent="0.2">
      <c r="B60" s="186"/>
    </row>
    <row r="61" spans="2:2" x14ac:dyDescent="0.2">
      <c r="B61" s="186"/>
    </row>
    <row r="62" spans="2:2" x14ac:dyDescent="0.2">
      <c r="B62" s="186"/>
    </row>
    <row r="63" spans="2:2" x14ac:dyDescent="0.2">
      <c r="B63" s="186"/>
    </row>
    <row r="64" spans="2:2" x14ac:dyDescent="0.2">
      <c r="B64" s="186"/>
    </row>
    <row r="65" spans="2:2" x14ac:dyDescent="0.2">
      <c r="B65" s="186"/>
    </row>
    <row r="66" spans="2:2" x14ac:dyDescent="0.2">
      <c r="B66" s="186"/>
    </row>
    <row r="67" spans="2:2" x14ac:dyDescent="0.2">
      <c r="B67" s="186"/>
    </row>
    <row r="68" spans="2:2" x14ac:dyDescent="0.2">
      <c r="B68" s="186"/>
    </row>
    <row r="69" spans="2:2" x14ac:dyDescent="0.2">
      <c r="B69" s="186"/>
    </row>
    <row r="70" spans="2:2" x14ac:dyDescent="0.2">
      <c r="B70" s="186"/>
    </row>
    <row r="71" spans="2:2" x14ac:dyDescent="0.2">
      <c r="B71" s="186"/>
    </row>
    <row r="72" spans="2:2" x14ac:dyDescent="0.2">
      <c r="B72" s="186"/>
    </row>
    <row r="73" spans="2:2" x14ac:dyDescent="0.2">
      <c r="B73" s="186"/>
    </row>
    <row r="74" spans="2:2" x14ac:dyDescent="0.2">
      <c r="B74" s="186"/>
    </row>
    <row r="75" spans="2:2" x14ac:dyDescent="0.2">
      <c r="B75" s="186"/>
    </row>
    <row r="76" spans="2:2" x14ac:dyDescent="0.2">
      <c r="B76" s="186"/>
    </row>
    <row r="77" spans="2:2" x14ac:dyDescent="0.2">
      <c r="B77" s="186"/>
    </row>
    <row r="78" spans="2:2" x14ac:dyDescent="0.2">
      <c r="B78" s="186"/>
    </row>
    <row r="79" spans="2:2" x14ac:dyDescent="0.2">
      <c r="B79" s="186"/>
    </row>
    <row r="80" spans="2:2" x14ac:dyDescent="0.2">
      <c r="B80" s="186"/>
    </row>
    <row r="81" spans="2:2" x14ac:dyDescent="0.2">
      <c r="B81" s="186"/>
    </row>
    <row r="82" spans="2:2" x14ac:dyDescent="0.2">
      <c r="B82" s="186"/>
    </row>
    <row r="83" spans="2:2" x14ac:dyDescent="0.2">
      <c r="B83" s="186"/>
    </row>
    <row r="84" spans="2:2" x14ac:dyDescent="0.2">
      <c r="B84" s="186"/>
    </row>
    <row r="85" spans="2:2" x14ac:dyDescent="0.2">
      <c r="B85" s="186"/>
    </row>
    <row r="86" spans="2:2" x14ac:dyDescent="0.2">
      <c r="B86" s="186"/>
    </row>
    <row r="87" spans="2:2" x14ac:dyDescent="0.2">
      <c r="B87" s="186"/>
    </row>
    <row r="88" spans="2:2" x14ac:dyDescent="0.2">
      <c r="B88" s="186"/>
    </row>
    <row r="89" spans="2:2" x14ac:dyDescent="0.2">
      <c r="B89" s="186"/>
    </row>
    <row r="90" spans="2:2" x14ac:dyDescent="0.2">
      <c r="B90" s="186"/>
    </row>
    <row r="91" spans="2:2" x14ac:dyDescent="0.2">
      <c r="B91" s="186"/>
    </row>
    <row r="92" spans="2:2" x14ac:dyDescent="0.2">
      <c r="B92" s="186"/>
    </row>
    <row r="93" spans="2:2" x14ac:dyDescent="0.2">
      <c r="B93" s="186"/>
    </row>
    <row r="94" spans="2:2" x14ac:dyDescent="0.2">
      <c r="B94" s="186"/>
    </row>
    <row r="95" spans="2:2" x14ac:dyDescent="0.2">
      <c r="B95" s="186"/>
    </row>
    <row r="96" spans="2:2" x14ac:dyDescent="0.2">
      <c r="B96" s="186"/>
    </row>
    <row r="97" spans="2:2" x14ac:dyDescent="0.2">
      <c r="B97" s="186"/>
    </row>
    <row r="98" spans="2:2" x14ac:dyDescent="0.2">
      <c r="B98" s="186"/>
    </row>
    <row r="99" spans="2:2" x14ac:dyDescent="0.2">
      <c r="B99" s="186"/>
    </row>
    <row r="100" spans="2:2" x14ac:dyDescent="0.2">
      <c r="B100" s="186"/>
    </row>
    <row r="101" spans="2:2" x14ac:dyDescent="0.2">
      <c r="B101" s="186"/>
    </row>
    <row r="102" spans="2:2" x14ac:dyDescent="0.2">
      <c r="B102" s="186"/>
    </row>
    <row r="103" spans="2:2" x14ac:dyDescent="0.2">
      <c r="B103" s="186"/>
    </row>
    <row r="104" spans="2:2" x14ac:dyDescent="0.2">
      <c r="B104" s="186"/>
    </row>
    <row r="105" spans="2:2" x14ac:dyDescent="0.2">
      <c r="B105" s="186"/>
    </row>
    <row r="106" spans="2:2" x14ac:dyDescent="0.2">
      <c r="B106" s="186"/>
    </row>
    <row r="107" spans="2:2" x14ac:dyDescent="0.2">
      <c r="B107" s="186"/>
    </row>
    <row r="108" spans="2:2" x14ac:dyDescent="0.2">
      <c r="B108" s="186"/>
    </row>
    <row r="109" spans="2:2" x14ac:dyDescent="0.2">
      <c r="B109" s="186"/>
    </row>
    <row r="110" spans="2:2" x14ac:dyDescent="0.2">
      <c r="B110" s="186"/>
    </row>
    <row r="111" spans="2:2" x14ac:dyDescent="0.2">
      <c r="B111" s="186"/>
    </row>
    <row r="112" spans="2:2" x14ac:dyDescent="0.2">
      <c r="B112" s="186"/>
    </row>
    <row r="113" spans="2:2" x14ac:dyDescent="0.2">
      <c r="B113" s="186"/>
    </row>
    <row r="114" spans="2:2" x14ac:dyDescent="0.2">
      <c r="B114" s="186"/>
    </row>
    <row r="115" spans="2:2" x14ac:dyDescent="0.2">
      <c r="B115" s="186"/>
    </row>
    <row r="116" spans="2:2" x14ac:dyDescent="0.2">
      <c r="B116" s="186"/>
    </row>
    <row r="117" spans="2:2" x14ac:dyDescent="0.2">
      <c r="B117" s="186"/>
    </row>
    <row r="118" spans="2:2" x14ac:dyDescent="0.2">
      <c r="B118" s="186"/>
    </row>
    <row r="119" spans="2:2" x14ac:dyDescent="0.2">
      <c r="B119" s="186"/>
    </row>
    <row r="120" spans="2:2" x14ac:dyDescent="0.2">
      <c r="B120" s="186"/>
    </row>
    <row r="121" spans="2:2" x14ac:dyDescent="0.2">
      <c r="B121" s="186"/>
    </row>
    <row r="122" spans="2:2" x14ac:dyDescent="0.2">
      <c r="B122" s="186"/>
    </row>
    <row r="123" spans="2:2" x14ac:dyDescent="0.2">
      <c r="B123" s="186"/>
    </row>
    <row r="124" spans="2:2" x14ac:dyDescent="0.2">
      <c r="B124" s="186"/>
    </row>
    <row r="125" spans="2:2" x14ac:dyDescent="0.2">
      <c r="B125" s="186"/>
    </row>
    <row r="126" spans="2:2" x14ac:dyDescent="0.2">
      <c r="B126" s="186"/>
    </row>
    <row r="127" spans="2:2" x14ac:dyDescent="0.2">
      <c r="B127" s="186"/>
    </row>
    <row r="128" spans="2:2" x14ac:dyDescent="0.2">
      <c r="B128" s="186"/>
    </row>
    <row r="129" spans="2:2" x14ac:dyDescent="0.2">
      <c r="B129" s="186"/>
    </row>
    <row r="130" spans="2:2" x14ac:dyDescent="0.2">
      <c r="B130" s="186"/>
    </row>
    <row r="131" spans="2:2" x14ac:dyDescent="0.2">
      <c r="B131" s="186"/>
    </row>
    <row r="132" spans="2:2" x14ac:dyDescent="0.2">
      <c r="B132" s="186"/>
    </row>
    <row r="133" spans="2:2" x14ac:dyDescent="0.2">
      <c r="B133" s="186"/>
    </row>
    <row r="134" spans="2:2" x14ac:dyDescent="0.2">
      <c r="B134" s="186"/>
    </row>
    <row r="135" spans="2:2" x14ac:dyDescent="0.2">
      <c r="B135" s="186"/>
    </row>
    <row r="136" spans="2:2" x14ac:dyDescent="0.2">
      <c r="B136" s="186"/>
    </row>
    <row r="137" spans="2:2" x14ac:dyDescent="0.2">
      <c r="B137" s="186"/>
    </row>
    <row r="138" spans="2:2" x14ac:dyDescent="0.2">
      <c r="B138" s="186"/>
    </row>
    <row r="139" spans="2:2" x14ac:dyDescent="0.2">
      <c r="B139" s="186"/>
    </row>
    <row r="140" spans="2:2" x14ac:dyDescent="0.2">
      <c r="B140" s="186"/>
    </row>
    <row r="141" spans="2:2" x14ac:dyDescent="0.2">
      <c r="B141" s="186"/>
    </row>
    <row r="142" spans="2:2" x14ac:dyDescent="0.2">
      <c r="B142" s="186"/>
    </row>
    <row r="143" spans="2:2" x14ac:dyDescent="0.2">
      <c r="B143" s="186"/>
    </row>
    <row r="144" spans="2:2" x14ac:dyDescent="0.2">
      <c r="B144" s="186"/>
    </row>
    <row r="145" spans="2:2" x14ac:dyDescent="0.2">
      <c r="B145" s="186"/>
    </row>
    <row r="146" spans="2:2" x14ac:dyDescent="0.2">
      <c r="B146" s="186"/>
    </row>
    <row r="147" spans="2:2" x14ac:dyDescent="0.2">
      <c r="B147" s="186"/>
    </row>
    <row r="148" spans="2:2" x14ac:dyDescent="0.2">
      <c r="B148" s="186"/>
    </row>
    <row r="149" spans="2:2" x14ac:dyDescent="0.2">
      <c r="B149" s="186"/>
    </row>
    <row r="150" spans="2:2" x14ac:dyDescent="0.2">
      <c r="B150" s="186"/>
    </row>
    <row r="151" spans="2:2" x14ac:dyDescent="0.2">
      <c r="B151" s="186"/>
    </row>
    <row r="152" spans="2:2" x14ac:dyDescent="0.2">
      <c r="B152" s="186"/>
    </row>
    <row r="153" spans="2:2" x14ac:dyDescent="0.2">
      <c r="B153" s="186"/>
    </row>
    <row r="154" spans="2:2" x14ac:dyDescent="0.2">
      <c r="B154" s="186"/>
    </row>
    <row r="155" spans="2:2" x14ac:dyDescent="0.2">
      <c r="B155" s="186"/>
    </row>
    <row r="156" spans="2:2" x14ac:dyDescent="0.2">
      <c r="B156" s="186"/>
    </row>
    <row r="157" spans="2:2" x14ac:dyDescent="0.2">
      <c r="B157" s="186"/>
    </row>
    <row r="158" spans="2:2" x14ac:dyDescent="0.2">
      <c r="B158" s="186"/>
    </row>
    <row r="159" spans="2:2" x14ac:dyDescent="0.2">
      <c r="B159" s="186"/>
    </row>
    <row r="160" spans="2:2" x14ac:dyDescent="0.2">
      <c r="B160" s="186"/>
    </row>
    <row r="161" spans="2:2" x14ac:dyDescent="0.2">
      <c r="B161" s="186"/>
    </row>
    <row r="162" spans="2:2" x14ac:dyDescent="0.2">
      <c r="B162" s="186"/>
    </row>
    <row r="163" spans="2:2" x14ac:dyDescent="0.2">
      <c r="B163" s="186"/>
    </row>
    <row r="164" spans="2:2" x14ac:dyDescent="0.2">
      <c r="B164" s="186"/>
    </row>
    <row r="165" spans="2:2" x14ac:dyDescent="0.2">
      <c r="B165" s="186"/>
    </row>
    <row r="166" spans="2:2" x14ac:dyDescent="0.2">
      <c r="B166" s="186"/>
    </row>
    <row r="167" spans="2:2" x14ac:dyDescent="0.2">
      <c r="B167" s="186"/>
    </row>
    <row r="168" spans="2:2" x14ac:dyDescent="0.2">
      <c r="B168" s="186"/>
    </row>
    <row r="169" spans="2:2" x14ac:dyDescent="0.2">
      <c r="B169" s="186"/>
    </row>
    <row r="170" spans="2:2" x14ac:dyDescent="0.2">
      <c r="B170" s="186"/>
    </row>
    <row r="171" spans="2:2" x14ac:dyDescent="0.2">
      <c r="B171" s="186"/>
    </row>
    <row r="172" spans="2:2" x14ac:dyDescent="0.2">
      <c r="B172" s="186"/>
    </row>
    <row r="173" spans="2:2" x14ac:dyDescent="0.2">
      <c r="B173" s="186"/>
    </row>
    <row r="174" spans="2:2" x14ac:dyDescent="0.2">
      <c r="B174" s="186"/>
    </row>
    <row r="175" spans="2:2" x14ac:dyDescent="0.2">
      <c r="B175" s="186"/>
    </row>
    <row r="176" spans="2:2" x14ac:dyDescent="0.2">
      <c r="B176" s="186"/>
    </row>
    <row r="177" spans="2:2" x14ac:dyDescent="0.2">
      <c r="B177" s="186"/>
    </row>
    <row r="178" spans="2:2" x14ac:dyDescent="0.2">
      <c r="B178" s="186"/>
    </row>
    <row r="179" spans="2:2" x14ac:dyDescent="0.2">
      <c r="B179" s="186"/>
    </row>
    <row r="180" spans="2:2" x14ac:dyDescent="0.2">
      <c r="B180" s="186"/>
    </row>
    <row r="181" spans="2:2" x14ac:dyDescent="0.2">
      <c r="B181" s="186"/>
    </row>
    <row r="182" spans="2:2" x14ac:dyDescent="0.2">
      <c r="B182" s="186"/>
    </row>
    <row r="183" spans="2:2" x14ac:dyDescent="0.2">
      <c r="B183" s="186"/>
    </row>
    <row r="184" spans="2:2" x14ac:dyDescent="0.2">
      <c r="B184" s="186"/>
    </row>
    <row r="185" spans="2:2" x14ac:dyDescent="0.2">
      <c r="B185" s="186"/>
    </row>
    <row r="186" spans="2:2" x14ac:dyDescent="0.2">
      <c r="B186" s="186"/>
    </row>
    <row r="187" spans="2:2" x14ac:dyDescent="0.2">
      <c r="B187" s="186"/>
    </row>
    <row r="188" spans="2:2" x14ac:dyDescent="0.2">
      <c r="B188" s="186"/>
    </row>
    <row r="189" spans="2:2" x14ac:dyDescent="0.2">
      <c r="B189" s="186"/>
    </row>
    <row r="190" spans="2:2" x14ac:dyDescent="0.2">
      <c r="B190" s="186"/>
    </row>
    <row r="191" spans="2:2" x14ac:dyDescent="0.2">
      <c r="B191" s="186"/>
    </row>
    <row r="192" spans="2:2" x14ac:dyDescent="0.2">
      <c r="B192" s="186"/>
    </row>
    <row r="193" spans="2:2" x14ac:dyDescent="0.2">
      <c r="B193" s="186"/>
    </row>
    <row r="194" spans="2:2" x14ac:dyDescent="0.2">
      <c r="B194" s="186"/>
    </row>
    <row r="195" spans="2:2" x14ac:dyDescent="0.2">
      <c r="B195" s="186"/>
    </row>
    <row r="196" spans="2:2" x14ac:dyDescent="0.2">
      <c r="B196" s="186"/>
    </row>
    <row r="197" spans="2:2" x14ac:dyDescent="0.2">
      <c r="B197" s="186"/>
    </row>
    <row r="198" spans="2:2" x14ac:dyDescent="0.2">
      <c r="B198" s="186"/>
    </row>
    <row r="199" spans="2:2" x14ac:dyDescent="0.2">
      <c r="B199" s="186"/>
    </row>
    <row r="200" spans="2:2" x14ac:dyDescent="0.2">
      <c r="B200" s="186"/>
    </row>
    <row r="201" spans="2:2" x14ac:dyDescent="0.2">
      <c r="B201" s="186"/>
    </row>
    <row r="202" spans="2:2" x14ac:dyDescent="0.2">
      <c r="B202" s="186"/>
    </row>
    <row r="203" spans="2:2" x14ac:dyDescent="0.2">
      <c r="B203" s="186"/>
    </row>
    <row r="204" spans="2:2" x14ac:dyDescent="0.2">
      <c r="B204" s="186"/>
    </row>
    <row r="205" spans="2:2" x14ac:dyDescent="0.2">
      <c r="B205" s="186"/>
    </row>
    <row r="206" spans="2:2" x14ac:dyDescent="0.2">
      <c r="B206" s="186"/>
    </row>
    <row r="207" spans="2:2" x14ac:dyDescent="0.2">
      <c r="B207" s="186"/>
    </row>
    <row r="208" spans="2:2" x14ac:dyDescent="0.2">
      <c r="B208" s="186"/>
    </row>
    <row r="209" spans="2:2" x14ac:dyDescent="0.2">
      <c r="B209" s="186"/>
    </row>
    <row r="210" spans="2:2" x14ac:dyDescent="0.2">
      <c r="B210" s="186"/>
    </row>
    <row r="211" spans="2:2" x14ac:dyDescent="0.2">
      <c r="B211" s="186"/>
    </row>
    <row r="212" spans="2:2" x14ac:dyDescent="0.2">
      <c r="B212" s="186"/>
    </row>
    <row r="213" spans="2:2" x14ac:dyDescent="0.2">
      <c r="B213" s="186"/>
    </row>
    <row r="214" spans="2:2" x14ac:dyDescent="0.2">
      <c r="B214" s="186"/>
    </row>
    <row r="215" spans="2:2" x14ac:dyDescent="0.2">
      <c r="B215" s="186"/>
    </row>
    <row r="216" spans="2:2" x14ac:dyDescent="0.2">
      <c r="B216" s="186"/>
    </row>
    <row r="217" spans="2:2" x14ac:dyDescent="0.2">
      <c r="B217" s="186"/>
    </row>
    <row r="218" spans="2:2" x14ac:dyDescent="0.2">
      <c r="B218" s="186"/>
    </row>
    <row r="219" spans="2:2" x14ac:dyDescent="0.2">
      <c r="B219" s="186"/>
    </row>
    <row r="220" spans="2:2" x14ac:dyDescent="0.2">
      <c r="B220" s="186"/>
    </row>
    <row r="221" spans="2:2" x14ac:dyDescent="0.2">
      <c r="B221" s="186"/>
    </row>
    <row r="222" spans="2:2" x14ac:dyDescent="0.2">
      <c r="B222" s="186"/>
    </row>
    <row r="223" spans="2:2" x14ac:dyDescent="0.2">
      <c r="B223" s="186"/>
    </row>
    <row r="224" spans="2:2" x14ac:dyDescent="0.2">
      <c r="B224" s="186"/>
    </row>
    <row r="225" spans="2:2" x14ac:dyDescent="0.2">
      <c r="B225" s="186"/>
    </row>
    <row r="226" spans="2:2" x14ac:dyDescent="0.2">
      <c r="B226" s="186"/>
    </row>
    <row r="227" spans="2:2" x14ac:dyDescent="0.2">
      <c r="B227" s="186"/>
    </row>
    <row r="228" spans="2:2" x14ac:dyDescent="0.2">
      <c r="B228" s="186"/>
    </row>
    <row r="229" spans="2:2" x14ac:dyDescent="0.2">
      <c r="B229" s="186"/>
    </row>
    <row r="230" spans="2:2" x14ac:dyDescent="0.2">
      <c r="B230" s="186"/>
    </row>
    <row r="231" spans="2:2" x14ac:dyDescent="0.2">
      <c r="B231" s="186"/>
    </row>
    <row r="232" spans="2:2" x14ac:dyDescent="0.2">
      <c r="B232" s="186"/>
    </row>
    <row r="233" spans="2:2" x14ac:dyDescent="0.2">
      <c r="B233" s="186"/>
    </row>
    <row r="234" spans="2:2" x14ac:dyDescent="0.2">
      <c r="B234" s="186"/>
    </row>
    <row r="235" spans="2:2" x14ac:dyDescent="0.2">
      <c r="B235" s="186"/>
    </row>
    <row r="236" spans="2:2" x14ac:dyDescent="0.2">
      <c r="B236" s="186"/>
    </row>
    <row r="237" spans="2:2" x14ac:dyDescent="0.2">
      <c r="B237" s="186"/>
    </row>
    <row r="238" spans="2:2" x14ac:dyDescent="0.2">
      <c r="B238" s="186"/>
    </row>
    <row r="239" spans="2:2" x14ac:dyDescent="0.2">
      <c r="B239" s="186"/>
    </row>
    <row r="240" spans="2:2" x14ac:dyDescent="0.2">
      <c r="B240" s="186"/>
    </row>
    <row r="241" spans="2:2" x14ac:dyDescent="0.2">
      <c r="B241" s="186"/>
    </row>
    <row r="242" spans="2:2" x14ac:dyDescent="0.2">
      <c r="B242" s="186"/>
    </row>
    <row r="243" spans="2:2" x14ac:dyDescent="0.2">
      <c r="B243" s="186"/>
    </row>
    <row r="244" spans="2:2" x14ac:dyDescent="0.2">
      <c r="B244" s="186"/>
    </row>
    <row r="245" spans="2:2" x14ac:dyDescent="0.2">
      <c r="B245" s="186"/>
    </row>
    <row r="246" spans="2:2" x14ac:dyDescent="0.2">
      <c r="B246" s="186"/>
    </row>
    <row r="247" spans="2:2" x14ac:dyDescent="0.2">
      <c r="B247" s="186"/>
    </row>
    <row r="248" spans="2:2" x14ac:dyDescent="0.2">
      <c r="B248" s="186"/>
    </row>
    <row r="249" spans="2:2" x14ac:dyDescent="0.2">
      <c r="B249" s="186"/>
    </row>
    <row r="250" spans="2:2" x14ac:dyDescent="0.2">
      <c r="B250" s="186"/>
    </row>
    <row r="251" spans="2:2" x14ac:dyDescent="0.2">
      <c r="B251" s="186"/>
    </row>
    <row r="252" spans="2:2" x14ac:dyDescent="0.2">
      <c r="B252" s="186"/>
    </row>
    <row r="253" spans="2:2" x14ac:dyDescent="0.2">
      <c r="B253" s="186"/>
    </row>
    <row r="254" spans="2:2" x14ac:dyDescent="0.2">
      <c r="B254" s="186"/>
    </row>
    <row r="255" spans="2:2" x14ac:dyDescent="0.2">
      <c r="B255" s="186"/>
    </row>
    <row r="256" spans="2:2" x14ac:dyDescent="0.2">
      <c r="B256" s="186"/>
    </row>
    <row r="257" spans="2:2" x14ac:dyDescent="0.2">
      <c r="B257" s="186"/>
    </row>
    <row r="258" spans="2:2" x14ac:dyDescent="0.2">
      <c r="B258" s="186"/>
    </row>
    <row r="259" spans="2:2" x14ac:dyDescent="0.2">
      <c r="B259" s="186"/>
    </row>
    <row r="260" spans="2:2" x14ac:dyDescent="0.2">
      <c r="B260" s="186"/>
    </row>
    <row r="261" spans="2:2" x14ac:dyDescent="0.2">
      <c r="B261" s="186"/>
    </row>
    <row r="262" spans="2:2" x14ac:dyDescent="0.2">
      <c r="B262" s="186"/>
    </row>
    <row r="263" spans="2:2" x14ac:dyDescent="0.2">
      <c r="B263" s="186"/>
    </row>
    <row r="264" spans="2:2" x14ac:dyDescent="0.2">
      <c r="B264" s="186"/>
    </row>
    <row r="265" spans="2:2" x14ac:dyDescent="0.2">
      <c r="B265" s="186"/>
    </row>
    <row r="266" spans="2:2" x14ac:dyDescent="0.2">
      <c r="B266" s="186"/>
    </row>
    <row r="267" spans="2:2" x14ac:dyDescent="0.2">
      <c r="B267" s="186"/>
    </row>
    <row r="268" spans="2:2" x14ac:dyDescent="0.2">
      <c r="B268" s="186"/>
    </row>
    <row r="269" spans="2:2" x14ac:dyDescent="0.2">
      <c r="B269" s="186"/>
    </row>
    <row r="270" spans="2:2" x14ac:dyDescent="0.2">
      <c r="B270" s="186"/>
    </row>
    <row r="271" spans="2:2" x14ac:dyDescent="0.2">
      <c r="B271" s="186"/>
    </row>
    <row r="272" spans="2:2" x14ac:dyDescent="0.2">
      <c r="B272" s="186"/>
    </row>
    <row r="273" spans="2:2" x14ac:dyDescent="0.2">
      <c r="B273" s="186"/>
    </row>
    <row r="274" spans="2:2" x14ac:dyDescent="0.2">
      <c r="B274" s="186"/>
    </row>
    <row r="275" spans="2:2" x14ac:dyDescent="0.2">
      <c r="B275" s="186"/>
    </row>
    <row r="276" spans="2:2" x14ac:dyDescent="0.2">
      <c r="B276" s="186"/>
    </row>
    <row r="277" spans="2:2" x14ac:dyDescent="0.2">
      <c r="B277" s="186"/>
    </row>
    <row r="278" spans="2:2" x14ac:dyDescent="0.2">
      <c r="B278" s="186"/>
    </row>
    <row r="279" spans="2:2" x14ac:dyDescent="0.2">
      <c r="B279" s="186"/>
    </row>
    <row r="280" spans="2:2" x14ac:dyDescent="0.2">
      <c r="B280" s="186"/>
    </row>
    <row r="281" spans="2:2" x14ac:dyDescent="0.2">
      <c r="B281" s="186"/>
    </row>
    <row r="282" spans="2:2" x14ac:dyDescent="0.2">
      <c r="B282" s="186"/>
    </row>
    <row r="283" spans="2:2" x14ac:dyDescent="0.2">
      <c r="B283" s="186"/>
    </row>
    <row r="284" spans="2:2" x14ac:dyDescent="0.2">
      <c r="B284" s="186"/>
    </row>
    <row r="285" spans="2:2" x14ac:dyDescent="0.2">
      <c r="B285" s="186"/>
    </row>
    <row r="286" spans="2:2" x14ac:dyDescent="0.2">
      <c r="B286" s="186"/>
    </row>
    <row r="287" spans="2:2" x14ac:dyDescent="0.2">
      <c r="B287" s="186"/>
    </row>
    <row r="288" spans="2:2" x14ac:dyDescent="0.2">
      <c r="B288" s="186"/>
    </row>
    <row r="289" spans="2:2" x14ac:dyDescent="0.2">
      <c r="B289" s="186"/>
    </row>
    <row r="290" spans="2:2" x14ac:dyDescent="0.2">
      <c r="B290" s="186"/>
    </row>
    <row r="291" spans="2:2" x14ac:dyDescent="0.2">
      <c r="B291" s="186"/>
    </row>
    <row r="292" spans="2:2" x14ac:dyDescent="0.2">
      <c r="B292" s="186"/>
    </row>
    <row r="293" spans="2:2" x14ac:dyDescent="0.2">
      <c r="B293" s="186"/>
    </row>
    <row r="294" spans="2:2" x14ac:dyDescent="0.2">
      <c r="B294" s="186"/>
    </row>
    <row r="295" spans="2:2" x14ac:dyDescent="0.2">
      <c r="B295" s="186"/>
    </row>
    <row r="296" spans="2:2" x14ac:dyDescent="0.2">
      <c r="B296" s="186"/>
    </row>
    <row r="297" spans="2:2" x14ac:dyDescent="0.2">
      <c r="B297" s="186"/>
    </row>
    <row r="298" spans="2:2" x14ac:dyDescent="0.2">
      <c r="B298" s="186"/>
    </row>
    <row r="299" spans="2:2" x14ac:dyDescent="0.2">
      <c r="B299" s="186"/>
    </row>
    <row r="300" spans="2:2" x14ac:dyDescent="0.2">
      <c r="B300" s="186"/>
    </row>
    <row r="301" spans="2:2" x14ac:dyDescent="0.2">
      <c r="B301" s="186"/>
    </row>
    <row r="302" spans="2:2" x14ac:dyDescent="0.2">
      <c r="B302" s="186"/>
    </row>
    <row r="303" spans="2:2" x14ac:dyDescent="0.2">
      <c r="B303" s="186"/>
    </row>
    <row r="304" spans="2:2" x14ac:dyDescent="0.2">
      <c r="B304" s="186"/>
    </row>
    <row r="305" spans="2:2" x14ac:dyDescent="0.2">
      <c r="B305" s="186"/>
    </row>
    <row r="306" spans="2:2" x14ac:dyDescent="0.2">
      <c r="B306" s="186"/>
    </row>
    <row r="307" spans="2:2" x14ac:dyDescent="0.2">
      <c r="B307" s="186"/>
    </row>
    <row r="308" spans="2:2" x14ac:dyDescent="0.2">
      <c r="B308" s="186"/>
    </row>
    <row r="309" spans="2:2" x14ac:dyDescent="0.2">
      <c r="B309" s="186"/>
    </row>
    <row r="310" spans="2:2" x14ac:dyDescent="0.2">
      <c r="B310" s="186"/>
    </row>
    <row r="311" spans="2:2" x14ac:dyDescent="0.2">
      <c r="B311" s="186"/>
    </row>
    <row r="312" spans="2:2" x14ac:dyDescent="0.2">
      <c r="B312" s="186"/>
    </row>
    <row r="313" spans="2:2" x14ac:dyDescent="0.2">
      <c r="B313" s="186"/>
    </row>
    <row r="314" spans="2:2" x14ac:dyDescent="0.2">
      <c r="B314" s="186"/>
    </row>
    <row r="315" spans="2:2" x14ac:dyDescent="0.2">
      <c r="B315" s="186"/>
    </row>
    <row r="316" spans="2:2" x14ac:dyDescent="0.2">
      <c r="B316" s="186"/>
    </row>
    <row r="317" spans="2:2" x14ac:dyDescent="0.2">
      <c r="B317" s="186"/>
    </row>
    <row r="318" spans="2:2" x14ac:dyDescent="0.2">
      <c r="B318" s="186"/>
    </row>
    <row r="319" spans="2:2" x14ac:dyDescent="0.2">
      <c r="B319" s="186"/>
    </row>
    <row r="320" spans="2:2" x14ac:dyDescent="0.2">
      <c r="B320" s="186"/>
    </row>
    <row r="321" spans="2:2" x14ac:dyDescent="0.2">
      <c r="B321" s="186"/>
    </row>
    <row r="322" spans="2:2" x14ac:dyDescent="0.2">
      <c r="B322" s="186"/>
    </row>
    <row r="323" spans="2:2" x14ac:dyDescent="0.2">
      <c r="B323" s="186"/>
    </row>
    <row r="324" spans="2:2" x14ac:dyDescent="0.2">
      <c r="B324" s="186"/>
    </row>
    <row r="325" spans="2:2" x14ac:dyDescent="0.2">
      <c r="B325" s="186"/>
    </row>
    <row r="326" spans="2:2" x14ac:dyDescent="0.2">
      <c r="B326" s="186"/>
    </row>
    <row r="327" spans="2:2" x14ac:dyDescent="0.2">
      <c r="B327" s="186"/>
    </row>
    <row r="328" spans="2:2" x14ac:dyDescent="0.2">
      <c r="B328" s="186"/>
    </row>
    <row r="329" spans="2:2" x14ac:dyDescent="0.2">
      <c r="B329" s="186"/>
    </row>
    <row r="330" spans="2:2" x14ac:dyDescent="0.2">
      <c r="B330" s="186"/>
    </row>
    <row r="331" spans="2:2" x14ac:dyDescent="0.2">
      <c r="B331" s="186"/>
    </row>
    <row r="332" spans="2:2" x14ac:dyDescent="0.2">
      <c r="B332" s="186"/>
    </row>
    <row r="333" spans="2:2" x14ac:dyDescent="0.2">
      <c r="B333" s="186"/>
    </row>
    <row r="334" spans="2:2" x14ac:dyDescent="0.2">
      <c r="B334" s="186"/>
    </row>
    <row r="335" spans="2:2" x14ac:dyDescent="0.2">
      <c r="B335" s="186"/>
    </row>
    <row r="336" spans="2:2" x14ac:dyDescent="0.2">
      <c r="B336" s="186"/>
    </row>
    <row r="337" spans="2:2" x14ac:dyDescent="0.2">
      <c r="B337" s="186"/>
    </row>
    <row r="338" spans="2:2" x14ac:dyDescent="0.2">
      <c r="B338" s="186"/>
    </row>
    <row r="339" spans="2:2" x14ac:dyDescent="0.2">
      <c r="B339" s="186"/>
    </row>
    <row r="340" spans="2:2" x14ac:dyDescent="0.2">
      <c r="B340" s="186"/>
    </row>
    <row r="341" spans="2:2" x14ac:dyDescent="0.2">
      <c r="B341" s="186"/>
    </row>
    <row r="342" spans="2:2" x14ac:dyDescent="0.2">
      <c r="B342" s="186"/>
    </row>
    <row r="343" spans="2:2" x14ac:dyDescent="0.2">
      <c r="B343" s="186"/>
    </row>
    <row r="344" spans="2:2" x14ac:dyDescent="0.2">
      <c r="B344" s="186"/>
    </row>
    <row r="345" spans="2:2" x14ac:dyDescent="0.2">
      <c r="B345" s="186"/>
    </row>
    <row r="346" spans="2:2" x14ac:dyDescent="0.2">
      <c r="B346" s="186"/>
    </row>
    <row r="347" spans="2:2" x14ac:dyDescent="0.2">
      <c r="B347" s="186"/>
    </row>
    <row r="348" spans="2:2" x14ac:dyDescent="0.2">
      <c r="B348" s="186"/>
    </row>
    <row r="349" spans="2:2" x14ac:dyDescent="0.2">
      <c r="B349" s="186"/>
    </row>
    <row r="350" spans="2:2" x14ac:dyDescent="0.2">
      <c r="B350" s="186"/>
    </row>
    <row r="351" spans="2:2" x14ac:dyDescent="0.2">
      <c r="B351" s="186"/>
    </row>
    <row r="352" spans="2:2" x14ac:dyDescent="0.2">
      <c r="B352" s="186"/>
    </row>
    <row r="353" spans="2:2" x14ac:dyDescent="0.2">
      <c r="B353" s="186"/>
    </row>
    <row r="354" spans="2:2" x14ac:dyDescent="0.2">
      <c r="B354" s="186"/>
    </row>
    <row r="355" spans="2:2" x14ac:dyDescent="0.2">
      <c r="B355" s="186"/>
    </row>
    <row r="356" spans="2:2" x14ac:dyDescent="0.2">
      <c r="B356" s="186"/>
    </row>
    <row r="357" spans="2:2" x14ac:dyDescent="0.2">
      <c r="B357" s="186"/>
    </row>
    <row r="358" spans="2:2" x14ac:dyDescent="0.2">
      <c r="B358" s="186"/>
    </row>
    <row r="359" spans="2:2" x14ac:dyDescent="0.2">
      <c r="B359" s="186"/>
    </row>
    <row r="360" spans="2:2" x14ac:dyDescent="0.2">
      <c r="B360" s="186"/>
    </row>
    <row r="361" spans="2:2" x14ac:dyDescent="0.2">
      <c r="B361" s="186"/>
    </row>
    <row r="362" spans="2:2" x14ac:dyDescent="0.2">
      <c r="B362" s="186"/>
    </row>
    <row r="363" spans="2:2" x14ac:dyDescent="0.2">
      <c r="B363" s="186"/>
    </row>
    <row r="364" spans="2:2" x14ac:dyDescent="0.2">
      <c r="B364" s="186"/>
    </row>
    <row r="365" spans="2:2" x14ac:dyDescent="0.2">
      <c r="B365" s="186"/>
    </row>
    <row r="366" spans="2:2" x14ac:dyDescent="0.2">
      <c r="B366" s="186"/>
    </row>
    <row r="367" spans="2:2" x14ac:dyDescent="0.2">
      <c r="B367" s="186"/>
    </row>
    <row r="368" spans="2:2" x14ac:dyDescent="0.2">
      <c r="B368" s="186"/>
    </row>
    <row r="369" spans="2:2" x14ac:dyDescent="0.2">
      <c r="B369" s="186"/>
    </row>
    <row r="370" spans="2:2" x14ac:dyDescent="0.2">
      <c r="B370" s="186"/>
    </row>
    <row r="371" spans="2:2" x14ac:dyDescent="0.2">
      <c r="B371" s="186"/>
    </row>
    <row r="372" spans="2:2" x14ac:dyDescent="0.2">
      <c r="B372" s="186"/>
    </row>
    <row r="373" spans="2:2" x14ac:dyDescent="0.2">
      <c r="B373" s="186"/>
    </row>
    <row r="374" spans="2:2" x14ac:dyDescent="0.2">
      <c r="B374" s="186"/>
    </row>
    <row r="375" spans="2:2" x14ac:dyDescent="0.2">
      <c r="B375" s="186"/>
    </row>
    <row r="376" spans="2:2" x14ac:dyDescent="0.2">
      <c r="B376" s="186"/>
    </row>
    <row r="377" spans="2:2" x14ac:dyDescent="0.2">
      <c r="B377" s="186"/>
    </row>
    <row r="378" spans="2:2" x14ac:dyDescent="0.2">
      <c r="B378" s="186"/>
    </row>
    <row r="379" spans="2:2" x14ac:dyDescent="0.2">
      <c r="B379" s="186"/>
    </row>
    <row r="380" spans="2:2" x14ac:dyDescent="0.2">
      <c r="B380" s="186"/>
    </row>
    <row r="381" spans="2:2" x14ac:dyDescent="0.2">
      <c r="B381" s="186"/>
    </row>
    <row r="382" spans="2:2" x14ac:dyDescent="0.2">
      <c r="B382" s="186"/>
    </row>
    <row r="383" spans="2:2" x14ac:dyDescent="0.2">
      <c r="B383" s="186"/>
    </row>
    <row r="384" spans="2:2" x14ac:dyDescent="0.2">
      <c r="B384" s="186"/>
    </row>
    <row r="385" spans="2:2" x14ac:dyDescent="0.2">
      <c r="B385" s="186"/>
    </row>
    <row r="386" spans="2:2" x14ac:dyDescent="0.2">
      <c r="B386" s="186"/>
    </row>
    <row r="387" spans="2:2" x14ac:dyDescent="0.2">
      <c r="B387" s="186"/>
    </row>
    <row r="388" spans="2:2" x14ac:dyDescent="0.2">
      <c r="B388" s="186"/>
    </row>
    <row r="389" spans="2:2" x14ac:dyDescent="0.2">
      <c r="B389" s="186"/>
    </row>
    <row r="390" spans="2:2" x14ac:dyDescent="0.2">
      <c r="B390" s="186"/>
    </row>
    <row r="391" spans="2:2" x14ac:dyDescent="0.2">
      <c r="B391" s="186"/>
    </row>
    <row r="392" spans="2:2" x14ac:dyDescent="0.2">
      <c r="B392" s="186"/>
    </row>
    <row r="393" spans="2:2" x14ac:dyDescent="0.2">
      <c r="B393" s="186"/>
    </row>
    <row r="394" spans="2:2" x14ac:dyDescent="0.2">
      <c r="B394" s="186"/>
    </row>
    <row r="395" spans="2:2" x14ac:dyDescent="0.2">
      <c r="B395" s="186"/>
    </row>
    <row r="396" spans="2:2" x14ac:dyDescent="0.2">
      <c r="B396" s="186"/>
    </row>
    <row r="397" spans="2:2" x14ac:dyDescent="0.2">
      <c r="B397" s="186"/>
    </row>
    <row r="398" spans="2:2" x14ac:dyDescent="0.2">
      <c r="B398" s="186"/>
    </row>
    <row r="399" spans="2:2" x14ac:dyDescent="0.2">
      <c r="B399" s="186"/>
    </row>
    <row r="400" spans="2:2" x14ac:dyDescent="0.2">
      <c r="B400" s="186"/>
    </row>
    <row r="401" spans="2:2" x14ac:dyDescent="0.2">
      <c r="B401" s="186"/>
    </row>
    <row r="402" spans="2:2" x14ac:dyDescent="0.2">
      <c r="B402" s="186"/>
    </row>
    <row r="403" spans="2:2" x14ac:dyDescent="0.2">
      <c r="B403" s="186"/>
    </row>
    <row r="404" spans="2:2" x14ac:dyDescent="0.2">
      <c r="B404" s="186"/>
    </row>
    <row r="405" spans="2:2" x14ac:dyDescent="0.2">
      <c r="B405" s="186"/>
    </row>
    <row r="406" spans="2:2" x14ac:dyDescent="0.2">
      <c r="B406" s="186"/>
    </row>
    <row r="407" spans="2:2" x14ac:dyDescent="0.2">
      <c r="B407" s="186"/>
    </row>
    <row r="408" spans="2:2" x14ac:dyDescent="0.2">
      <c r="B408" s="186"/>
    </row>
    <row r="409" spans="2:2" x14ac:dyDescent="0.2">
      <c r="B409" s="186"/>
    </row>
    <row r="410" spans="2:2" x14ac:dyDescent="0.2">
      <c r="B410" s="186"/>
    </row>
    <row r="411" spans="2:2" x14ac:dyDescent="0.2">
      <c r="B411" s="186"/>
    </row>
    <row r="412" spans="2:2" x14ac:dyDescent="0.2">
      <c r="B412" s="186"/>
    </row>
    <row r="413" spans="2:2" x14ac:dyDescent="0.2">
      <c r="B413" s="186"/>
    </row>
    <row r="414" spans="2:2" x14ac:dyDescent="0.2">
      <c r="B414" s="186"/>
    </row>
    <row r="415" spans="2:2" x14ac:dyDescent="0.2">
      <c r="B415" s="186"/>
    </row>
    <row r="416" spans="2:2" x14ac:dyDescent="0.2">
      <c r="B416" s="186"/>
    </row>
    <row r="417" spans="2:2" x14ac:dyDescent="0.2">
      <c r="B417" s="186"/>
    </row>
    <row r="418" spans="2:2" x14ac:dyDescent="0.2">
      <c r="B418" s="186"/>
    </row>
    <row r="419" spans="2:2" x14ac:dyDescent="0.2">
      <c r="B419" s="186"/>
    </row>
    <row r="420" spans="2:2" x14ac:dyDescent="0.2">
      <c r="B420" s="186"/>
    </row>
    <row r="421" spans="2:2" x14ac:dyDescent="0.2">
      <c r="B421" s="186"/>
    </row>
    <row r="422" spans="2:2" x14ac:dyDescent="0.2">
      <c r="B422" s="186"/>
    </row>
    <row r="423" spans="2:2" x14ac:dyDescent="0.2">
      <c r="B423" s="186"/>
    </row>
    <row r="424" spans="2:2" x14ac:dyDescent="0.2">
      <c r="B424" s="186"/>
    </row>
    <row r="425" spans="2:2" x14ac:dyDescent="0.2">
      <c r="B425" s="186"/>
    </row>
    <row r="426" spans="2:2" x14ac:dyDescent="0.2">
      <c r="B426" s="186"/>
    </row>
    <row r="427" spans="2:2" x14ac:dyDescent="0.2">
      <c r="B427" s="186"/>
    </row>
    <row r="428" spans="2:2" x14ac:dyDescent="0.2">
      <c r="B428" s="186"/>
    </row>
    <row r="429" spans="2:2" x14ac:dyDescent="0.2">
      <c r="B429" s="186"/>
    </row>
    <row r="430" spans="2:2" x14ac:dyDescent="0.2">
      <c r="B430" s="186"/>
    </row>
    <row r="431" spans="2:2" x14ac:dyDescent="0.2">
      <c r="B431" s="186"/>
    </row>
    <row r="432" spans="2:2" x14ac:dyDescent="0.2">
      <c r="B432" s="186"/>
    </row>
    <row r="433" spans="2:2" x14ac:dyDescent="0.2">
      <c r="B433" s="186"/>
    </row>
    <row r="434" spans="2:2" x14ac:dyDescent="0.2">
      <c r="B434" s="186"/>
    </row>
    <row r="435" spans="2:2" x14ac:dyDescent="0.2">
      <c r="B435" s="186"/>
    </row>
    <row r="436" spans="2:2" x14ac:dyDescent="0.2">
      <c r="B436" s="186"/>
    </row>
    <row r="437" spans="2:2" x14ac:dyDescent="0.2">
      <c r="B437" s="186"/>
    </row>
    <row r="438" spans="2:2" x14ac:dyDescent="0.2">
      <c r="B438" s="186"/>
    </row>
    <row r="439" spans="2:2" x14ac:dyDescent="0.2">
      <c r="B439" s="186"/>
    </row>
    <row r="440" spans="2:2" x14ac:dyDescent="0.2">
      <c r="B440" s="186"/>
    </row>
    <row r="441" spans="2:2" x14ac:dyDescent="0.2">
      <c r="B441" s="186"/>
    </row>
    <row r="442" spans="2:2" x14ac:dyDescent="0.2">
      <c r="B442" s="186"/>
    </row>
    <row r="443" spans="2:2" x14ac:dyDescent="0.2">
      <c r="B443" s="186"/>
    </row>
    <row r="444" spans="2:2" x14ac:dyDescent="0.2">
      <c r="B444" s="186"/>
    </row>
    <row r="445" spans="2:2" x14ac:dyDescent="0.2">
      <c r="B445" s="186"/>
    </row>
    <row r="446" spans="2:2" x14ac:dyDescent="0.2">
      <c r="B446" s="186"/>
    </row>
    <row r="447" spans="2:2" x14ac:dyDescent="0.2">
      <c r="B447" s="186"/>
    </row>
    <row r="448" spans="2:2" x14ac:dyDescent="0.2">
      <c r="B448" s="186"/>
    </row>
    <row r="449" spans="2:2" x14ac:dyDescent="0.2">
      <c r="B449" s="186"/>
    </row>
    <row r="450" spans="2:2" x14ac:dyDescent="0.2">
      <c r="B450" s="186"/>
    </row>
    <row r="451" spans="2:2" x14ac:dyDescent="0.2">
      <c r="B451" s="186"/>
    </row>
    <row r="452" spans="2:2" x14ac:dyDescent="0.2">
      <c r="B452" s="186"/>
    </row>
    <row r="453" spans="2:2" x14ac:dyDescent="0.2">
      <c r="B453" s="186"/>
    </row>
    <row r="454" spans="2:2" x14ac:dyDescent="0.2">
      <c r="B454" s="186"/>
    </row>
    <row r="455" spans="2:2" x14ac:dyDescent="0.2">
      <c r="B455" s="186"/>
    </row>
    <row r="456" spans="2:2" x14ac:dyDescent="0.2">
      <c r="B456" s="186"/>
    </row>
    <row r="457" spans="2:2" x14ac:dyDescent="0.2">
      <c r="B457" s="186"/>
    </row>
    <row r="458" spans="2:2" x14ac:dyDescent="0.2">
      <c r="B458" s="186"/>
    </row>
    <row r="459" spans="2:2" x14ac:dyDescent="0.2">
      <c r="B459" s="186"/>
    </row>
    <row r="460" spans="2:2" x14ac:dyDescent="0.2">
      <c r="B460" s="186"/>
    </row>
    <row r="461" spans="2:2" x14ac:dyDescent="0.2">
      <c r="B461" s="186"/>
    </row>
    <row r="462" spans="2:2" x14ac:dyDescent="0.2">
      <c r="B462" s="186"/>
    </row>
    <row r="463" spans="2:2" x14ac:dyDescent="0.2">
      <c r="B463" s="186"/>
    </row>
    <row r="464" spans="2:2" x14ac:dyDescent="0.2">
      <c r="B464" s="186"/>
    </row>
    <row r="465" spans="2:2" x14ac:dyDescent="0.2">
      <c r="B465" s="186"/>
    </row>
    <row r="466" spans="2:2" x14ac:dyDescent="0.2">
      <c r="B466" s="186"/>
    </row>
    <row r="467" spans="2:2" x14ac:dyDescent="0.2">
      <c r="B467" s="186"/>
    </row>
    <row r="468" spans="2:2" x14ac:dyDescent="0.2">
      <c r="B468" s="186"/>
    </row>
    <row r="469" spans="2:2" x14ac:dyDescent="0.2">
      <c r="B469" s="186"/>
    </row>
    <row r="470" spans="2:2" x14ac:dyDescent="0.2">
      <c r="B470" s="186"/>
    </row>
    <row r="471" spans="2:2" x14ac:dyDescent="0.2">
      <c r="B471" s="186"/>
    </row>
    <row r="472" spans="2:2" x14ac:dyDescent="0.2">
      <c r="B472" s="186"/>
    </row>
    <row r="473" spans="2:2" x14ac:dyDescent="0.2">
      <c r="B473" s="186"/>
    </row>
    <row r="474" spans="2:2" x14ac:dyDescent="0.2">
      <c r="B474" s="186"/>
    </row>
    <row r="475" spans="2:2" x14ac:dyDescent="0.2">
      <c r="B475" s="186"/>
    </row>
    <row r="476" spans="2:2" x14ac:dyDescent="0.2">
      <c r="B476" s="186"/>
    </row>
    <row r="477" spans="2:2" x14ac:dyDescent="0.2">
      <c r="B477" s="186"/>
    </row>
    <row r="478" spans="2:2" x14ac:dyDescent="0.2">
      <c r="B478" s="186"/>
    </row>
    <row r="479" spans="2:2" x14ac:dyDescent="0.2">
      <c r="B479" s="186"/>
    </row>
    <row r="480" spans="2:2" x14ac:dyDescent="0.2">
      <c r="B480" s="186"/>
    </row>
    <row r="481" spans="2:2" x14ac:dyDescent="0.2">
      <c r="B481" s="186"/>
    </row>
    <row r="482" spans="2:2" x14ac:dyDescent="0.2">
      <c r="B482" s="186"/>
    </row>
    <row r="483" spans="2:2" x14ac:dyDescent="0.2">
      <c r="B483" s="186"/>
    </row>
    <row r="484" spans="2:2" x14ac:dyDescent="0.2">
      <c r="B484" s="186"/>
    </row>
    <row r="485" spans="2:2" x14ac:dyDescent="0.2">
      <c r="B485" s="186"/>
    </row>
    <row r="486" spans="2:2" x14ac:dyDescent="0.2">
      <c r="B486" s="186"/>
    </row>
    <row r="487" spans="2:2" x14ac:dyDescent="0.2">
      <c r="B487" s="186"/>
    </row>
    <row r="488" spans="2:2" x14ac:dyDescent="0.2">
      <c r="B488" s="186"/>
    </row>
    <row r="489" spans="2:2" x14ac:dyDescent="0.2">
      <c r="B489" s="186"/>
    </row>
    <row r="490" spans="2:2" x14ac:dyDescent="0.2">
      <c r="B490" s="186"/>
    </row>
    <row r="491" spans="2:2" x14ac:dyDescent="0.2">
      <c r="B491" s="186"/>
    </row>
    <row r="492" spans="2:2" x14ac:dyDescent="0.2">
      <c r="B492" s="186"/>
    </row>
    <row r="493" spans="2:2" x14ac:dyDescent="0.2">
      <c r="B493" s="186"/>
    </row>
    <row r="494" spans="2:2" x14ac:dyDescent="0.2">
      <c r="B494" s="186"/>
    </row>
    <row r="495" spans="2:2" x14ac:dyDescent="0.2">
      <c r="B495" s="186"/>
    </row>
    <row r="496" spans="2:2" x14ac:dyDescent="0.2">
      <c r="B496" s="186"/>
    </row>
    <row r="497" spans="2:2" x14ac:dyDescent="0.2">
      <c r="B497" s="186"/>
    </row>
    <row r="498" spans="2:2" x14ac:dyDescent="0.2">
      <c r="B498" s="186"/>
    </row>
    <row r="499" spans="2:2" x14ac:dyDescent="0.2">
      <c r="B499" s="186"/>
    </row>
    <row r="500" spans="2:2" x14ac:dyDescent="0.2">
      <c r="B500" s="186"/>
    </row>
    <row r="501" spans="2:2" x14ac:dyDescent="0.2">
      <c r="B501" s="186"/>
    </row>
    <row r="502" spans="2:2" x14ac:dyDescent="0.2">
      <c r="B502" s="186"/>
    </row>
    <row r="503" spans="2:2" x14ac:dyDescent="0.2">
      <c r="B503" s="186"/>
    </row>
    <row r="504" spans="2:2" x14ac:dyDescent="0.2">
      <c r="B504" s="186"/>
    </row>
    <row r="505" spans="2:2" x14ac:dyDescent="0.2">
      <c r="B505" s="186"/>
    </row>
    <row r="506" spans="2:2" x14ac:dyDescent="0.2">
      <c r="B506" s="186"/>
    </row>
    <row r="507" spans="2:2" x14ac:dyDescent="0.2">
      <c r="B507" s="186"/>
    </row>
    <row r="508" spans="2:2" x14ac:dyDescent="0.2">
      <c r="B508" s="186"/>
    </row>
    <row r="509" spans="2:2" x14ac:dyDescent="0.2">
      <c r="B509" s="186"/>
    </row>
    <row r="510" spans="2:2" x14ac:dyDescent="0.2">
      <c r="B510" s="186"/>
    </row>
    <row r="511" spans="2:2" x14ac:dyDescent="0.2">
      <c r="B511" s="186"/>
    </row>
    <row r="512" spans="2:2" x14ac:dyDescent="0.2">
      <c r="B512" s="186"/>
    </row>
    <row r="513" spans="2:2" x14ac:dyDescent="0.2">
      <c r="B513" s="186"/>
    </row>
    <row r="514" spans="2:2" x14ac:dyDescent="0.2">
      <c r="B514" s="186"/>
    </row>
    <row r="515" spans="2:2" x14ac:dyDescent="0.2">
      <c r="B515" s="186"/>
    </row>
    <row r="516" spans="2:2" x14ac:dyDescent="0.2">
      <c r="B516" s="186"/>
    </row>
    <row r="517" spans="2:2" x14ac:dyDescent="0.2">
      <c r="B517" s="186"/>
    </row>
    <row r="518" spans="2:2" x14ac:dyDescent="0.2">
      <c r="B518" s="186"/>
    </row>
    <row r="519" spans="2:2" x14ac:dyDescent="0.2">
      <c r="B519" s="186"/>
    </row>
    <row r="520" spans="2:2" x14ac:dyDescent="0.2">
      <c r="B520" s="186"/>
    </row>
    <row r="521" spans="2:2" x14ac:dyDescent="0.2">
      <c r="B521" s="186"/>
    </row>
    <row r="522" spans="2:2" x14ac:dyDescent="0.2">
      <c r="B522" s="186"/>
    </row>
    <row r="523" spans="2:2" x14ac:dyDescent="0.2">
      <c r="B523" s="186"/>
    </row>
    <row r="524" spans="2:2" x14ac:dyDescent="0.2">
      <c r="B524" s="186"/>
    </row>
    <row r="525" spans="2:2" x14ac:dyDescent="0.2">
      <c r="B525" s="186"/>
    </row>
    <row r="526" spans="2:2" x14ac:dyDescent="0.2">
      <c r="B526" s="186"/>
    </row>
    <row r="527" spans="2:2" x14ac:dyDescent="0.2">
      <c r="B527" s="186"/>
    </row>
    <row r="528" spans="2:2" x14ac:dyDescent="0.2">
      <c r="B528" s="186"/>
    </row>
    <row r="529" spans="2:2" x14ac:dyDescent="0.2">
      <c r="B529" s="186"/>
    </row>
    <row r="530" spans="2:2" x14ac:dyDescent="0.2">
      <c r="B530" s="186"/>
    </row>
    <row r="531" spans="2:2" x14ac:dyDescent="0.2">
      <c r="B531" s="186"/>
    </row>
    <row r="532" spans="2:2" x14ac:dyDescent="0.2">
      <c r="B532" s="186"/>
    </row>
    <row r="533" spans="2:2" x14ac:dyDescent="0.2">
      <c r="B533" s="186"/>
    </row>
    <row r="534" spans="2:2" x14ac:dyDescent="0.2">
      <c r="B534" s="186"/>
    </row>
    <row r="535" spans="2:2" x14ac:dyDescent="0.2">
      <c r="B535" s="186"/>
    </row>
    <row r="536" spans="2:2" x14ac:dyDescent="0.2">
      <c r="B536" s="186"/>
    </row>
    <row r="537" spans="2:2" x14ac:dyDescent="0.2">
      <c r="B537" s="186"/>
    </row>
    <row r="538" spans="2:2" x14ac:dyDescent="0.2">
      <c r="B538" s="186"/>
    </row>
    <row r="539" spans="2:2" x14ac:dyDescent="0.2">
      <c r="B539" s="186"/>
    </row>
    <row r="540" spans="2:2" x14ac:dyDescent="0.2">
      <c r="B540" s="186"/>
    </row>
    <row r="541" spans="2:2" x14ac:dyDescent="0.2">
      <c r="B541" s="186"/>
    </row>
    <row r="542" spans="2:2" x14ac:dyDescent="0.2">
      <c r="B542" s="186"/>
    </row>
    <row r="543" spans="2:2" x14ac:dyDescent="0.2">
      <c r="B543" s="186"/>
    </row>
    <row r="544" spans="2:2" x14ac:dyDescent="0.2">
      <c r="B544" s="186"/>
    </row>
    <row r="545" spans="2:2" x14ac:dyDescent="0.2">
      <c r="B545" s="186"/>
    </row>
    <row r="546" spans="2:2" x14ac:dyDescent="0.2">
      <c r="B546" s="186"/>
    </row>
    <row r="547" spans="2:2" x14ac:dyDescent="0.2">
      <c r="B547" s="186"/>
    </row>
    <row r="548" spans="2:2" x14ac:dyDescent="0.2">
      <c r="B548" s="186"/>
    </row>
    <row r="549" spans="2:2" x14ac:dyDescent="0.2">
      <c r="B549" s="186"/>
    </row>
    <row r="550" spans="2:2" x14ac:dyDescent="0.2">
      <c r="B550" s="186"/>
    </row>
    <row r="551" spans="2:2" x14ac:dyDescent="0.2">
      <c r="B551" s="186"/>
    </row>
    <row r="552" spans="2:2" x14ac:dyDescent="0.2">
      <c r="B552" s="186"/>
    </row>
    <row r="553" spans="2:2" x14ac:dyDescent="0.2">
      <c r="B553" s="186"/>
    </row>
    <row r="554" spans="2:2" x14ac:dyDescent="0.2">
      <c r="B554" s="186"/>
    </row>
    <row r="555" spans="2:2" x14ac:dyDescent="0.2">
      <c r="B555" s="186"/>
    </row>
    <row r="556" spans="2:2" x14ac:dyDescent="0.2">
      <c r="B556" s="186"/>
    </row>
    <row r="557" spans="2:2" x14ac:dyDescent="0.2">
      <c r="B557" s="186"/>
    </row>
    <row r="558" spans="2:2" x14ac:dyDescent="0.2">
      <c r="B558" s="186"/>
    </row>
    <row r="559" spans="2:2" x14ac:dyDescent="0.2">
      <c r="B559" s="186"/>
    </row>
    <row r="560" spans="2:2" x14ac:dyDescent="0.2">
      <c r="B560" s="186"/>
    </row>
    <row r="561" spans="2:2" x14ac:dyDescent="0.2">
      <c r="B561" s="186"/>
    </row>
    <row r="562" spans="2:2" x14ac:dyDescent="0.2">
      <c r="B562" s="186"/>
    </row>
    <row r="563" spans="2:2" x14ac:dyDescent="0.2">
      <c r="B563" s="186"/>
    </row>
    <row r="564" spans="2:2" x14ac:dyDescent="0.2">
      <c r="B564" s="186"/>
    </row>
    <row r="565" spans="2:2" x14ac:dyDescent="0.2">
      <c r="B565" s="186"/>
    </row>
    <row r="566" spans="2:2" x14ac:dyDescent="0.2">
      <c r="B566" s="186"/>
    </row>
    <row r="567" spans="2:2" x14ac:dyDescent="0.2">
      <c r="B567" s="186"/>
    </row>
    <row r="568" spans="2:2" x14ac:dyDescent="0.2">
      <c r="B568" s="186"/>
    </row>
    <row r="569" spans="2:2" x14ac:dyDescent="0.2">
      <c r="B569" s="186"/>
    </row>
    <row r="570" spans="2:2" x14ac:dyDescent="0.2">
      <c r="B570" s="186"/>
    </row>
    <row r="571" spans="2:2" x14ac:dyDescent="0.2">
      <c r="B571" s="186"/>
    </row>
    <row r="572" spans="2:2" x14ac:dyDescent="0.2">
      <c r="B572" s="186"/>
    </row>
    <row r="573" spans="2:2" x14ac:dyDescent="0.2">
      <c r="B573" s="186"/>
    </row>
    <row r="574" spans="2:2" x14ac:dyDescent="0.2">
      <c r="B574" s="186"/>
    </row>
    <row r="575" spans="2:2" x14ac:dyDescent="0.2">
      <c r="B575" s="186"/>
    </row>
    <row r="576" spans="2:2" x14ac:dyDescent="0.2">
      <c r="B576" s="186"/>
    </row>
    <row r="577" spans="2:2" x14ac:dyDescent="0.2">
      <c r="B577" s="186"/>
    </row>
    <row r="578" spans="2:2" x14ac:dyDescent="0.2">
      <c r="B578" s="186"/>
    </row>
    <row r="579" spans="2:2" x14ac:dyDescent="0.2">
      <c r="B579" s="186"/>
    </row>
    <row r="580" spans="2:2" x14ac:dyDescent="0.2">
      <c r="B580" s="186"/>
    </row>
    <row r="581" spans="2:2" x14ac:dyDescent="0.2">
      <c r="B581" s="186"/>
    </row>
    <row r="582" spans="2:2" x14ac:dyDescent="0.2">
      <c r="B582" s="186"/>
    </row>
    <row r="583" spans="2:2" x14ac:dyDescent="0.2">
      <c r="B583" s="186"/>
    </row>
    <row r="584" spans="2:2" x14ac:dyDescent="0.2">
      <c r="B584" s="186"/>
    </row>
    <row r="585" spans="2:2" x14ac:dyDescent="0.2">
      <c r="B585" s="186"/>
    </row>
    <row r="586" spans="2:2" x14ac:dyDescent="0.2">
      <c r="B586" s="186"/>
    </row>
    <row r="587" spans="2:2" x14ac:dyDescent="0.2">
      <c r="B587" s="186"/>
    </row>
    <row r="588" spans="2:2" x14ac:dyDescent="0.2">
      <c r="B588" s="186"/>
    </row>
    <row r="589" spans="2:2" x14ac:dyDescent="0.2">
      <c r="B589" s="186"/>
    </row>
    <row r="590" spans="2:2" x14ac:dyDescent="0.2">
      <c r="B590" s="186"/>
    </row>
    <row r="591" spans="2:2" x14ac:dyDescent="0.2">
      <c r="B591" s="186"/>
    </row>
    <row r="592" spans="2:2" x14ac:dyDescent="0.2">
      <c r="B592" s="186"/>
    </row>
    <row r="593" spans="2:2" x14ac:dyDescent="0.2">
      <c r="B593" s="186"/>
    </row>
    <row r="594" spans="2:2" x14ac:dyDescent="0.2">
      <c r="B594" s="186"/>
    </row>
    <row r="595" spans="2:2" x14ac:dyDescent="0.2">
      <c r="B595" s="186"/>
    </row>
    <row r="596" spans="2:2" x14ac:dyDescent="0.2">
      <c r="B596" s="186"/>
    </row>
    <row r="597" spans="2:2" x14ac:dyDescent="0.2">
      <c r="B597" s="186"/>
    </row>
    <row r="598" spans="2:2" x14ac:dyDescent="0.2">
      <c r="B598" s="186"/>
    </row>
    <row r="599" spans="2:2" x14ac:dyDescent="0.2">
      <c r="B599" s="186"/>
    </row>
    <row r="600" spans="2:2" x14ac:dyDescent="0.2">
      <c r="B600" s="186"/>
    </row>
    <row r="601" spans="2:2" x14ac:dyDescent="0.2">
      <c r="B601" s="186"/>
    </row>
    <row r="602" spans="2:2" x14ac:dyDescent="0.2">
      <c r="B602" s="186"/>
    </row>
    <row r="603" spans="2:2" x14ac:dyDescent="0.2">
      <c r="B603" s="186"/>
    </row>
    <row r="604" spans="2:2" x14ac:dyDescent="0.2">
      <c r="B604" s="186"/>
    </row>
    <row r="605" spans="2:2" x14ac:dyDescent="0.2">
      <c r="B605" s="186"/>
    </row>
    <row r="606" spans="2:2" x14ac:dyDescent="0.2">
      <c r="B606" s="186"/>
    </row>
    <row r="607" spans="2:2" x14ac:dyDescent="0.2">
      <c r="B607" s="186"/>
    </row>
    <row r="608" spans="2:2" x14ac:dyDescent="0.2">
      <c r="B608" s="186"/>
    </row>
    <row r="609" spans="2:2" x14ac:dyDescent="0.2">
      <c r="B609" s="186"/>
    </row>
    <row r="610" spans="2:2" x14ac:dyDescent="0.2">
      <c r="B610" s="186"/>
    </row>
    <row r="611" spans="2:2" x14ac:dyDescent="0.2">
      <c r="B611" s="186"/>
    </row>
    <row r="612" spans="2:2" x14ac:dyDescent="0.2">
      <c r="B612" s="186"/>
    </row>
    <row r="613" spans="2:2" x14ac:dyDescent="0.2">
      <c r="B613" s="186"/>
    </row>
    <row r="614" spans="2:2" x14ac:dyDescent="0.2">
      <c r="B614" s="186"/>
    </row>
    <row r="615" spans="2:2" x14ac:dyDescent="0.2">
      <c r="B615" s="186"/>
    </row>
    <row r="616" spans="2:2" x14ac:dyDescent="0.2">
      <c r="B616" s="186"/>
    </row>
    <row r="617" spans="2:2" x14ac:dyDescent="0.2">
      <c r="B617" s="186"/>
    </row>
    <row r="618" spans="2:2" x14ac:dyDescent="0.2">
      <c r="B618" s="186"/>
    </row>
    <row r="619" spans="2:2" x14ac:dyDescent="0.2">
      <c r="B619" s="186"/>
    </row>
    <row r="620" spans="2:2" x14ac:dyDescent="0.2">
      <c r="B620" s="186"/>
    </row>
    <row r="621" spans="2:2" x14ac:dyDescent="0.2">
      <c r="B621" s="186"/>
    </row>
    <row r="622" spans="2:2" x14ac:dyDescent="0.2">
      <c r="B622" s="186"/>
    </row>
    <row r="623" spans="2:2" x14ac:dyDescent="0.2">
      <c r="B623" s="186"/>
    </row>
    <row r="624" spans="2:2" x14ac:dyDescent="0.2">
      <c r="B624" s="186"/>
    </row>
    <row r="625" spans="2:2" x14ac:dyDescent="0.2">
      <c r="B625" s="186"/>
    </row>
    <row r="626" spans="2:2" x14ac:dyDescent="0.2">
      <c r="B626" s="186"/>
    </row>
    <row r="627" spans="2:2" x14ac:dyDescent="0.2">
      <c r="B627" s="186"/>
    </row>
    <row r="628" spans="2:2" x14ac:dyDescent="0.2">
      <c r="B628" s="186"/>
    </row>
    <row r="629" spans="2:2" x14ac:dyDescent="0.2">
      <c r="B629" s="186"/>
    </row>
    <row r="630" spans="2:2" x14ac:dyDescent="0.2">
      <c r="B630" s="186"/>
    </row>
    <row r="631" spans="2:2" x14ac:dyDescent="0.2">
      <c r="B631" s="186"/>
    </row>
    <row r="632" spans="2:2" x14ac:dyDescent="0.2">
      <c r="B632" s="186"/>
    </row>
    <row r="633" spans="2:2" x14ac:dyDescent="0.2">
      <c r="B633" s="186"/>
    </row>
    <row r="634" spans="2:2" x14ac:dyDescent="0.2">
      <c r="B634" s="186"/>
    </row>
    <row r="635" spans="2:2" x14ac:dyDescent="0.2">
      <c r="B635" s="186"/>
    </row>
    <row r="636" spans="2:2" x14ac:dyDescent="0.2">
      <c r="B636" s="186"/>
    </row>
    <row r="637" spans="2:2" x14ac:dyDescent="0.2">
      <c r="B637" s="186"/>
    </row>
    <row r="638" spans="2:2" x14ac:dyDescent="0.2">
      <c r="B638" s="186"/>
    </row>
    <row r="639" spans="2:2" x14ac:dyDescent="0.2">
      <c r="B639" s="186"/>
    </row>
    <row r="640" spans="2:2" x14ac:dyDescent="0.2">
      <c r="B640" s="186"/>
    </row>
    <row r="641" spans="2:2" x14ac:dyDescent="0.2">
      <c r="B641" s="186"/>
    </row>
    <row r="642" spans="2:2" x14ac:dyDescent="0.2">
      <c r="B642" s="186"/>
    </row>
    <row r="643" spans="2:2" x14ac:dyDescent="0.2">
      <c r="B643" s="186"/>
    </row>
    <row r="644" spans="2:2" x14ac:dyDescent="0.2">
      <c r="B644" s="186"/>
    </row>
    <row r="645" spans="2:2" x14ac:dyDescent="0.2">
      <c r="B645" s="186"/>
    </row>
    <row r="646" spans="2:2" x14ac:dyDescent="0.2">
      <c r="B646" s="186"/>
    </row>
    <row r="647" spans="2:2" x14ac:dyDescent="0.2">
      <c r="B647" s="186"/>
    </row>
    <row r="648" spans="2:2" x14ac:dyDescent="0.2">
      <c r="B648" s="186"/>
    </row>
    <row r="649" spans="2:2" x14ac:dyDescent="0.2">
      <c r="B649" s="186"/>
    </row>
    <row r="650" spans="2:2" x14ac:dyDescent="0.2">
      <c r="B650" s="186"/>
    </row>
    <row r="651" spans="2:2" x14ac:dyDescent="0.2">
      <c r="B651" s="186"/>
    </row>
    <row r="652" spans="2:2" x14ac:dyDescent="0.2">
      <c r="B652" s="186"/>
    </row>
    <row r="653" spans="2:2" x14ac:dyDescent="0.2">
      <c r="B653" s="186"/>
    </row>
    <row r="654" spans="2:2" x14ac:dyDescent="0.2">
      <c r="B654" s="186"/>
    </row>
    <row r="655" spans="2:2" x14ac:dyDescent="0.2">
      <c r="B655" s="186"/>
    </row>
    <row r="656" spans="2:2" x14ac:dyDescent="0.2">
      <c r="B656" s="186"/>
    </row>
    <row r="657" spans="2:2" x14ac:dyDescent="0.2">
      <c r="B657" s="186"/>
    </row>
    <row r="658" spans="2:2" x14ac:dyDescent="0.2">
      <c r="B658" s="186"/>
    </row>
    <row r="659" spans="2:2" x14ac:dyDescent="0.2">
      <c r="B659" s="186"/>
    </row>
    <row r="660" spans="2:2" x14ac:dyDescent="0.2">
      <c r="B660" s="186"/>
    </row>
    <row r="661" spans="2:2" x14ac:dyDescent="0.2">
      <c r="B661" s="186"/>
    </row>
    <row r="662" spans="2:2" x14ac:dyDescent="0.2">
      <c r="B662" s="186"/>
    </row>
    <row r="663" spans="2:2" x14ac:dyDescent="0.2">
      <c r="B663" s="186"/>
    </row>
    <row r="664" spans="2:2" x14ac:dyDescent="0.2">
      <c r="B664" s="186"/>
    </row>
    <row r="665" spans="2:2" x14ac:dyDescent="0.2">
      <c r="B665" s="186"/>
    </row>
    <row r="666" spans="2:2" x14ac:dyDescent="0.2">
      <c r="B666" s="186"/>
    </row>
    <row r="667" spans="2:2" x14ac:dyDescent="0.2">
      <c r="B667" s="186"/>
    </row>
    <row r="668" spans="2:2" x14ac:dyDescent="0.2">
      <c r="B668" s="186"/>
    </row>
    <row r="669" spans="2:2" x14ac:dyDescent="0.2">
      <c r="B669" s="186"/>
    </row>
    <row r="670" spans="2:2" x14ac:dyDescent="0.2">
      <c r="B670" s="186"/>
    </row>
    <row r="671" spans="2:2" x14ac:dyDescent="0.2">
      <c r="B671" s="186"/>
    </row>
    <row r="672" spans="2:2" x14ac:dyDescent="0.2">
      <c r="B672" s="186"/>
    </row>
    <row r="673" spans="2:2" x14ac:dyDescent="0.2">
      <c r="B673" s="186"/>
    </row>
    <row r="674" spans="2:2" x14ac:dyDescent="0.2">
      <c r="B674" s="186"/>
    </row>
    <row r="675" spans="2:2" x14ac:dyDescent="0.2">
      <c r="B675" s="186"/>
    </row>
    <row r="676" spans="2:2" x14ac:dyDescent="0.2">
      <c r="B676" s="186"/>
    </row>
    <row r="677" spans="2:2" x14ac:dyDescent="0.2">
      <c r="B677" s="186"/>
    </row>
    <row r="678" spans="2:2" x14ac:dyDescent="0.2">
      <c r="B678" s="186"/>
    </row>
    <row r="679" spans="2:2" x14ac:dyDescent="0.2">
      <c r="B679" s="186"/>
    </row>
    <row r="680" spans="2:2" x14ac:dyDescent="0.2">
      <c r="B680" s="186"/>
    </row>
    <row r="681" spans="2:2" x14ac:dyDescent="0.2">
      <c r="B681" s="186"/>
    </row>
    <row r="682" spans="2:2" x14ac:dyDescent="0.2">
      <c r="B682" s="186"/>
    </row>
    <row r="683" spans="2:2" x14ac:dyDescent="0.2">
      <c r="B683" s="186"/>
    </row>
    <row r="684" spans="2:2" x14ac:dyDescent="0.2">
      <c r="B684" s="186"/>
    </row>
    <row r="685" spans="2:2" x14ac:dyDescent="0.2">
      <c r="B685" s="186"/>
    </row>
    <row r="686" spans="2:2" x14ac:dyDescent="0.2">
      <c r="B686" s="186"/>
    </row>
    <row r="687" spans="2:2" x14ac:dyDescent="0.2">
      <c r="B687" s="186"/>
    </row>
    <row r="688" spans="2:2" x14ac:dyDescent="0.2">
      <c r="B688" s="186"/>
    </row>
    <row r="689" spans="2:2" x14ac:dyDescent="0.2">
      <c r="B689" s="186"/>
    </row>
    <row r="690" spans="2:2" x14ac:dyDescent="0.2">
      <c r="B690" s="186"/>
    </row>
    <row r="691" spans="2:2" x14ac:dyDescent="0.2">
      <c r="B691" s="186"/>
    </row>
    <row r="692" spans="2:2" x14ac:dyDescent="0.2">
      <c r="B692" s="186"/>
    </row>
    <row r="693" spans="2:2" x14ac:dyDescent="0.2">
      <c r="B693" s="186"/>
    </row>
    <row r="694" spans="2:2" x14ac:dyDescent="0.2">
      <c r="B694" s="186"/>
    </row>
    <row r="695" spans="2:2" x14ac:dyDescent="0.2">
      <c r="B695" s="186"/>
    </row>
    <row r="696" spans="2:2" x14ac:dyDescent="0.2">
      <c r="B696" s="186"/>
    </row>
    <row r="697" spans="2:2" x14ac:dyDescent="0.2">
      <c r="B697" s="186"/>
    </row>
    <row r="698" spans="2:2" x14ac:dyDescent="0.2">
      <c r="B698" s="186"/>
    </row>
    <row r="699" spans="2:2" x14ac:dyDescent="0.2">
      <c r="B699" s="186"/>
    </row>
    <row r="700" spans="2:2" x14ac:dyDescent="0.2">
      <c r="B700" s="186"/>
    </row>
    <row r="701" spans="2:2" x14ac:dyDescent="0.2">
      <c r="B701" s="186"/>
    </row>
    <row r="702" spans="2:2" x14ac:dyDescent="0.2">
      <c r="B702" s="186"/>
    </row>
    <row r="703" spans="2:2" x14ac:dyDescent="0.2">
      <c r="B703" s="186"/>
    </row>
    <row r="704" spans="2:2" x14ac:dyDescent="0.2">
      <c r="B704" s="186"/>
    </row>
    <row r="705" spans="2:2" x14ac:dyDescent="0.2">
      <c r="B705" s="186"/>
    </row>
    <row r="706" spans="2:2" x14ac:dyDescent="0.2">
      <c r="B706" s="186"/>
    </row>
    <row r="707" spans="2:2" x14ac:dyDescent="0.2">
      <c r="B707" s="186"/>
    </row>
    <row r="708" spans="2:2" x14ac:dyDescent="0.2">
      <c r="B708" s="186"/>
    </row>
    <row r="709" spans="2:2" x14ac:dyDescent="0.2">
      <c r="B709" s="186"/>
    </row>
    <row r="710" spans="2:2" x14ac:dyDescent="0.2">
      <c r="B710" s="186"/>
    </row>
    <row r="711" spans="2:2" x14ac:dyDescent="0.2">
      <c r="B711" s="186"/>
    </row>
    <row r="712" spans="2:2" x14ac:dyDescent="0.2">
      <c r="B712" s="186"/>
    </row>
    <row r="713" spans="2:2" x14ac:dyDescent="0.2">
      <c r="B713" s="186"/>
    </row>
    <row r="714" spans="2:2" x14ac:dyDescent="0.2">
      <c r="B714" s="186"/>
    </row>
    <row r="715" spans="2:2" x14ac:dyDescent="0.2">
      <c r="B715" s="186"/>
    </row>
    <row r="716" spans="2:2" x14ac:dyDescent="0.2">
      <c r="B716" s="186"/>
    </row>
    <row r="717" spans="2:2" x14ac:dyDescent="0.2">
      <c r="B717" s="186"/>
    </row>
    <row r="718" spans="2:2" x14ac:dyDescent="0.2">
      <c r="B718" s="186"/>
    </row>
    <row r="719" spans="2:2" x14ac:dyDescent="0.2">
      <c r="B719" s="186"/>
    </row>
    <row r="720" spans="2:2" x14ac:dyDescent="0.2">
      <c r="B720" s="186"/>
    </row>
    <row r="721" spans="2:2" x14ac:dyDescent="0.2">
      <c r="B721" s="186"/>
    </row>
    <row r="722" spans="2:2" x14ac:dyDescent="0.2">
      <c r="B722" s="186"/>
    </row>
    <row r="723" spans="2:2" x14ac:dyDescent="0.2">
      <c r="B723" s="186"/>
    </row>
    <row r="724" spans="2:2" x14ac:dyDescent="0.2">
      <c r="B724" s="186"/>
    </row>
    <row r="725" spans="2:2" x14ac:dyDescent="0.2">
      <c r="B725" s="186"/>
    </row>
    <row r="726" spans="2:2" x14ac:dyDescent="0.2">
      <c r="B726" s="186"/>
    </row>
    <row r="727" spans="2:2" x14ac:dyDescent="0.2">
      <c r="B727" s="186"/>
    </row>
    <row r="728" spans="2:2" x14ac:dyDescent="0.2">
      <c r="B728" s="186"/>
    </row>
    <row r="729" spans="2:2" x14ac:dyDescent="0.2">
      <c r="B729" s="186"/>
    </row>
    <row r="730" spans="2:2" x14ac:dyDescent="0.2">
      <c r="B730" s="186"/>
    </row>
    <row r="731" spans="2:2" x14ac:dyDescent="0.2">
      <c r="B731" s="186"/>
    </row>
    <row r="732" spans="2:2" x14ac:dyDescent="0.2">
      <c r="B732" s="186"/>
    </row>
    <row r="733" spans="2:2" x14ac:dyDescent="0.2">
      <c r="B733" s="186"/>
    </row>
    <row r="734" spans="2:2" x14ac:dyDescent="0.2">
      <c r="B734" s="186"/>
    </row>
    <row r="735" spans="2:2" x14ac:dyDescent="0.2">
      <c r="B735" s="186"/>
    </row>
    <row r="736" spans="2:2" x14ac:dyDescent="0.2">
      <c r="B736" s="186"/>
    </row>
    <row r="737" spans="2:2" x14ac:dyDescent="0.2">
      <c r="B737" s="186"/>
    </row>
    <row r="738" spans="2:2" x14ac:dyDescent="0.2">
      <c r="B738" s="186"/>
    </row>
    <row r="739" spans="2:2" x14ac:dyDescent="0.2">
      <c r="B739" s="186"/>
    </row>
    <row r="740" spans="2:2" x14ac:dyDescent="0.2">
      <c r="B740" s="186"/>
    </row>
    <row r="741" spans="2:2" x14ac:dyDescent="0.2">
      <c r="B741" s="186"/>
    </row>
    <row r="742" spans="2:2" x14ac:dyDescent="0.2">
      <c r="B742" s="186"/>
    </row>
    <row r="743" spans="2:2" x14ac:dyDescent="0.2">
      <c r="B743" s="186"/>
    </row>
    <row r="744" spans="2:2" x14ac:dyDescent="0.2">
      <c r="B744" s="186"/>
    </row>
    <row r="745" spans="2:2" x14ac:dyDescent="0.2">
      <c r="B745" s="186"/>
    </row>
    <row r="746" spans="2:2" x14ac:dyDescent="0.2">
      <c r="B746" s="186"/>
    </row>
    <row r="747" spans="2:2" x14ac:dyDescent="0.2">
      <c r="B747" s="186"/>
    </row>
    <row r="748" spans="2:2" x14ac:dyDescent="0.2">
      <c r="B748" s="186"/>
    </row>
    <row r="749" spans="2:2" x14ac:dyDescent="0.2">
      <c r="B749" s="186"/>
    </row>
    <row r="750" spans="2:2" x14ac:dyDescent="0.2">
      <c r="B750" s="186"/>
    </row>
    <row r="751" spans="2:2" x14ac:dyDescent="0.2">
      <c r="B751" s="186"/>
    </row>
    <row r="752" spans="2:2" x14ac:dyDescent="0.2">
      <c r="B752" s="186"/>
    </row>
    <row r="753" spans="2:2" x14ac:dyDescent="0.2">
      <c r="B753" s="186"/>
    </row>
    <row r="754" spans="2:2" x14ac:dyDescent="0.2">
      <c r="B754" s="186"/>
    </row>
    <row r="755" spans="2:2" x14ac:dyDescent="0.2">
      <c r="B755" s="186"/>
    </row>
    <row r="756" spans="2:2" x14ac:dyDescent="0.2">
      <c r="B756" s="186"/>
    </row>
    <row r="757" spans="2:2" x14ac:dyDescent="0.2">
      <c r="B757" s="186"/>
    </row>
    <row r="758" spans="2:2" x14ac:dyDescent="0.2">
      <c r="B758" s="186"/>
    </row>
    <row r="759" spans="2:2" x14ac:dyDescent="0.2">
      <c r="B759" s="186"/>
    </row>
    <row r="760" spans="2:2" x14ac:dyDescent="0.2">
      <c r="B760" s="186"/>
    </row>
    <row r="761" spans="2:2" x14ac:dyDescent="0.2">
      <c r="B761" s="186"/>
    </row>
    <row r="762" spans="2:2" x14ac:dyDescent="0.2">
      <c r="B762" s="186"/>
    </row>
    <row r="763" spans="2:2" x14ac:dyDescent="0.2">
      <c r="B763" s="186"/>
    </row>
    <row r="764" spans="2:2" x14ac:dyDescent="0.2">
      <c r="B764" s="186"/>
    </row>
    <row r="765" spans="2:2" x14ac:dyDescent="0.2">
      <c r="B765" s="186"/>
    </row>
    <row r="766" spans="2:2" x14ac:dyDescent="0.2">
      <c r="B766" s="186"/>
    </row>
    <row r="767" spans="2:2" x14ac:dyDescent="0.2">
      <c r="B767" s="186"/>
    </row>
    <row r="768" spans="2:2" x14ac:dyDescent="0.2">
      <c r="B768" s="186"/>
    </row>
    <row r="769" spans="2:2" x14ac:dyDescent="0.2">
      <c r="B769" s="186"/>
    </row>
    <row r="770" spans="2:2" x14ac:dyDescent="0.2">
      <c r="B770" s="186"/>
    </row>
    <row r="771" spans="2:2" x14ac:dyDescent="0.2">
      <c r="B771" s="186"/>
    </row>
    <row r="772" spans="2:2" x14ac:dyDescent="0.2">
      <c r="B772" s="186"/>
    </row>
    <row r="773" spans="2:2" x14ac:dyDescent="0.2">
      <c r="B773" s="186"/>
    </row>
    <row r="774" spans="2:2" x14ac:dyDescent="0.2">
      <c r="B774" s="186"/>
    </row>
    <row r="775" spans="2:2" x14ac:dyDescent="0.2">
      <c r="B775" s="186"/>
    </row>
    <row r="776" spans="2:2" x14ac:dyDescent="0.2">
      <c r="B776" s="186"/>
    </row>
    <row r="777" spans="2:2" x14ac:dyDescent="0.2">
      <c r="B777" s="186"/>
    </row>
    <row r="778" spans="2:2" x14ac:dyDescent="0.2">
      <c r="B778" s="186"/>
    </row>
    <row r="779" spans="2:2" x14ac:dyDescent="0.2">
      <c r="B779" s="186"/>
    </row>
    <row r="780" spans="2:2" x14ac:dyDescent="0.2">
      <c r="B780" s="186"/>
    </row>
    <row r="781" spans="2:2" x14ac:dyDescent="0.2">
      <c r="B781" s="186"/>
    </row>
    <row r="782" spans="2:2" x14ac:dyDescent="0.2">
      <c r="B782" s="186"/>
    </row>
    <row r="783" spans="2:2" x14ac:dyDescent="0.2">
      <c r="B783" s="186"/>
    </row>
    <row r="784" spans="2:2" x14ac:dyDescent="0.2">
      <c r="B784" s="186"/>
    </row>
    <row r="785" spans="2:2" x14ac:dyDescent="0.2">
      <c r="B785" s="186"/>
    </row>
    <row r="786" spans="2:2" x14ac:dyDescent="0.2">
      <c r="B786" s="186"/>
    </row>
    <row r="787" spans="2:2" x14ac:dyDescent="0.2">
      <c r="B787" s="186"/>
    </row>
    <row r="788" spans="2:2" x14ac:dyDescent="0.2">
      <c r="B788" s="186"/>
    </row>
    <row r="789" spans="2:2" x14ac:dyDescent="0.2">
      <c r="B789" s="186"/>
    </row>
    <row r="790" spans="2:2" x14ac:dyDescent="0.2">
      <c r="B790" s="186"/>
    </row>
    <row r="791" spans="2:2" x14ac:dyDescent="0.2">
      <c r="B791" s="186"/>
    </row>
    <row r="792" spans="2:2" x14ac:dyDescent="0.2">
      <c r="B792" s="186"/>
    </row>
    <row r="793" spans="2:2" x14ac:dyDescent="0.2">
      <c r="B793" s="186"/>
    </row>
    <row r="794" spans="2:2" x14ac:dyDescent="0.2">
      <c r="B794" s="186"/>
    </row>
    <row r="795" spans="2:2" x14ac:dyDescent="0.2">
      <c r="B795" s="186"/>
    </row>
    <row r="796" spans="2:2" x14ac:dyDescent="0.2">
      <c r="B796" s="186"/>
    </row>
    <row r="797" spans="2:2" x14ac:dyDescent="0.2">
      <c r="B797" s="186"/>
    </row>
    <row r="798" spans="2:2" x14ac:dyDescent="0.2">
      <c r="B798" s="186"/>
    </row>
    <row r="799" spans="2:2" x14ac:dyDescent="0.2">
      <c r="B799" s="186"/>
    </row>
    <row r="800" spans="2:2" x14ac:dyDescent="0.2">
      <c r="B800" s="186"/>
    </row>
    <row r="801" spans="2:2" x14ac:dyDescent="0.2">
      <c r="B801" s="186"/>
    </row>
    <row r="802" spans="2:2" x14ac:dyDescent="0.2">
      <c r="B802" s="186"/>
    </row>
    <row r="803" spans="2:2" x14ac:dyDescent="0.2">
      <c r="B803" s="186"/>
    </row>
    <row r="804" spans="2:2" x14ac:dyDescent="0.2">
      <c r="B804" s="186"/>
    </row>
    <row r="805" spans="2:2" x14ac:dyDescent="0.2">
      <c r="B805" s="186"/>
    </row>
    <row r="806" spans="2:2" x14ac:dyDescent="0.2">
      <c r="B806" s="186"/>
    </row>
    <row r="807" spans="2:2" x14ac:dyDescent="0.2">
      <c r="B807" s="186"/>
    </row>
    <row r="808" spans="2:2" x14ac:dyDescent="0.2">
      <c r="B808" s="186"/>
    </row>
    <row r="809" spans="2:2" x14ac:dyDescent="0.2">
      <c r="B809" s="186"/>
    </row>
    <row r="810" spans="2:2" x14ac:dyDescent="0.2">
      <c r="B810" s="186"/>
    </row>
    <row r="811" spans="2:2" x14ac:dyDescent="0.2">
      <c r="B811" s="186"/>
    </row>
    <row r="812" spans="2:2" x14ac:dyDescent="0.2">
      <c r="B812" s="186"/>
    </row>
    <row r="813" spans="2:2" x14ac:dyDescent="0.2">
      <c r="B813" s="186"/>
    </row>
    <row r="814" spans="2:2" x14ac:dyDescent="0.2">
      <c r="B814" s="186"/>
    </row>
    <row r="815" spans="2:2" x14ac:dyDescent="0.2">
      <c r="B815" s="186"/>
    </row>
    <row r="816" spans="2:2" x14ac:dyDescent="0.2">
      <c r="B816" s="186"/>
    </row>
    <row r="817" spans="2:2" x14ac:dyDescent="0.2">
      <c r="B817" s="186"/>
    </row>
    <row r="818" spans="2:2" x14ac:dyDescent="0.2">
      <c r="B818" s="186"/>
    </row>
    <row r="819" spans="2:2" x14ac:dyDescent="0.2">
      <c r="B819" s="186"/>
    </row>
    <row r="820" spans="2:2" x14ac:dyDescent="0.2">
      <c r="B820" s="186"/>
    </row>
    <row r="821" spans="2:2" x14ac:dyDescent="0.2">
      <c r="B821" s="186"/>
    </row>
    <row r="822" spans="2:2" x14ac:dyDescent="0.2">
      <c r="B822" s="186"/>
    </row>
    <row r="823" spans="2:2" x14ac:dyDescent="0.2">
      <c r="B823" s="186"/>
    </row>
    <row r="824" spans="2:2" x14ac:dyDescent="0.2">
      <c r="B824" s="186"/>
    </row>
    <row r="825" spans="2:2" x14ac:dyDescent="0.2">
      <c r="B825" s="186"/>
    </row>
    <row r="826" spans="2:2" x14ac:dyDescent="0.2">
      <c r="B826" s="186"/>
    </row>
    <row r="827" spans="2:2" x14ac:dyDescent="0.2">
      <c r="B827" s="186"/>
    </row>
    <row r="828" spans="2:2" x14ac:dyDescent="0.2">
      <c r="B828" s="186"/>
    </row>
    <row r="829" spans="2:2" x14ac:dyDescent="0.2">
      <c r="B829" s="186"/>
    </row>
    <row r="830" spans="2:2" x14ac:dyDescent="0.2">
      <c r="B830" s="186"/>
    </row>
    <row r="831" spans="2:2" x14ac:dyDescent="0.2">
      <c r="B831" s="186"/>
    </row>
    <row r="832" spans="2:2" x14ac:dyDescent="0.2">
      <c r="B832" s="186"/>
    </row>
    <row r="833" spans="2:2" x14ac:dyDescent="0.2">
      <c r="B833" s="186"/>
    </row>
    <row r="834" spans="2:2" x14ac:dyDescent="0.2">
      <c r="B834" s="186"/>
    </row>
    <row r="835" spans="2:2" x14ac:dyDescent="0.2">
      <c r="B835" s="186"/>
    </row>
    <row r="836" spans="2:2" x14ac:dyDescent="0.2">
      <c r="B836" s="186"/>
    </row>
    <row r="837" spans="2:2" x14ac:dyDescent="0.2">
      <c r="B837" s="186"/>
    </row>
    <row r="838" spans="2:2" x14ac:dyDescent="0.2">
      <c r="B838" s="186"/>
    </row>
    <row r="839" spans="2:2" x14ac:dyDescent="0.2">
      <c r="B839" s="186"/>
    </row>
    <row r="840" spans="2:2" x14ac:dyDescent="0.2">
      <c r="B840" s="186"/>
    </row>
    <row r="841" spans="2:2" x14ac:dyDescent="0.2">
      <c r="B841" s="186"/>
    </row>
    <row r="842" spans="2:2" x14ac:dyDescent="0.2">
      <c r="B842" s="186"/>
    </row>
    <row r="843" spans="2:2" x14ac:dyDescent="0.2">
      <c r="B843" s="186"/>
    </row>
    <row r="844" spans="2:2" x14ac:dyDescent="0.2">
      <c r="B844" s="186"/>
    </row>
    <row r="845" spans="2:2" x14ac:dyDescent="0.2">
      <c r="B845" s="186"/>
    </row>
    <row r="846" spans="2:2" x14ac:dyDescent="0.2">
      <c r="B846" s="186"/>
    </row>
    <row r="847" spans="2:2" x14ac:dyDescent="0.2">
      <c r="B847" s="186"/>
    </row>
    <row r="848" spans="2:2" x14ac:dyDescent="0.2">
      <c r="B848" s="186"/>
    </row>
    <row r="849" spans="2:2" x14ac:dyDescent="0.2">
      <c r="B849" s="186"/>
    </row>
    <row r="850" spans="2:2" x14ac:dyDescent="0.2">
      <c r="B850" s="186"/>
    </row>
    <row r="851" spans="2:2" x14ac:dyDescent="0.2">
      <c r="B851" s="186"/>
    </row>
    <row r="852" spans="2:2" x14ac:dyDescent="0.2">
      <c r="B852" s="186"/>
    </row>
    <row r="853" spans="2:2" x14ac:dyDescent="0.2">
      <c r="B853" s="186"/>
    </row>
    <row r="854" spans="2:2" x14ac:dyDescent="0.2">
      <c r="B854" s="186"/>
    </row>
    <row r="855" spans="2:2" x14ac:dyDescent="0.2">
      <c r="B855" s="186"/>
    </row>
    <row r="856" spans="2:2" x14ac:dyDescent="0.2">
      <c r="B856" s="186"/>
    </row>
    <row r="857" spans="2:2" x14ac:dyDescent="0.2">
      <c r="B857" s="186"/>
    </row>
    <row r="858" spans="2:2" x14ac:dyDescent="0.2">
      <c r="B858" s="186"/>
    </row>
    <row r="859" spans="2:2" x14ac:dyDescent="0.2">
      <c r="B859" s="186"/>
    </row>
    <row r="860" spans="2:2" x14ac:dyDescent="0.2">
      <c r="B860" s="186"/>
    </row>
    <row r="861" spans="2:2" x14ac:dyDescent="0.2">
      <c r="B861" s="186"/>
    </row>
    <row r="862" spans="2:2" x14ac:dyDescent="0.2">
      <c r="B862" s="186"/>
    </row>
    <row r="863" spans="2:2" x14ac:dyDescent="0.2">
      <c r="B863" s="186"/>
    </row>
    <row r="864" spans="2:2" x14ac:dyDescent="0.2">
      <c r="B864" s="186"/>
    </row>
    <row r="865" spans="2:2" x14ac:dyDescent="0.2">
      <c r="B865" s="186"/>
    </row>
    <row r="866" spans="2:2" x14ac:dyDescent="0.2">
      <c r="B866" s="186"/>
    </row>
    <row r="867" spans="2:2" x14ac:dyDescent="0.2">
      <c r="B867" s="186"/>
    </row>
    <row r="868" spans="2:2" x14ac:dyDescent="0.2">
      <c r="B868" s="186"/>
    </row>
    <row r="869" spans="2:2" x14ac:dyDescent="0.2">
      <c r="B869" s="186"/>
    </row>
    <row r="870" spans="2:2" x14ac:dyDescent="0.2">
      <c r="B870" s="186"/>
    </row>
    <row r="871" spans="2:2" x14ac:dyDescent="0.2">
      <c r="B871" s="186"/>
    </row>
    <row r="872" spans="2:2" x14ac:dyDescent="0.2">
      <c r="B872" s="186"/>
    </row>
    <row r="873" spans="2:2" x14ac:dyDescent="0.2">
      <c r="B873" s="186"/>
    </row>
    <row r="874" spans="2:2" x14ac:dyDescent="0.2">
      <c r="B874" s="186"/>
    </row>
    <row r="875" spans="2:2" x14ac:dyDescent="0.2">
      <c r="B875" s="186"/>
    </row>
    <row r="876" spans="2:2" x14ac:dyDescent="0.2">
      <c r="B876" s="186"/>
    </row>
    <row r="877" spans="2:2" x14ac:dyDescent="0.2">
      <c r="B877" s="186"/>
    </row>
    <row r="878" spans="2:2" x14ac:dyDescent="0.2">
      <c r="B878" s="186"/>
    </row>
    <row r="879" spans="2:2" x14ac:dyDescent="0.2">
      <c r="B879" s="186"/>
    </row>
    <row r="880" spans="2:2" x14ac:dyDescent="0.2">
      <c r="B880" s="186"/>
    </row>
    <row r="881" spans="2:2" x14ac:dyDescent="0.2">
      <c r="B881" s="186"/>
    </row>
    <row r="882" spans="2:2" x14ac:dyDescent="0.2">
      <c r="B882" s="186"/>
    </row>
    <row r="883" spans="2:2" x14ac:dyDescent="0.2">
      <c r="B883" s="186"/>
    </row>
    <row r="884" spans="2:2" x14ac:dyDescent="0.2">
      <c r="B884" s="186"/>
    </row>
    <row r="885" spans="2:2" x14ac:dyDescent="0.2">
      <c r="B885" s="186"/>
    </row>
    <row r="886" spans="2:2" x14ac:dyDescent="0.2">
      <c r="B886" s="186"/>
    </row>
    <row r="887" spans="2:2" x14ac:dyDescent="0.2">
      <c r="B887" s="186"/>
    </row>
    <row r="888" spans="2:2" x14ac:dyDescent="0.2">
      <c r="B888" s="186"/>
    </row>
    <row r="889" spans="2:2" x14ac:dyDescent="0.2">
      <c r="B889" s="186"/>
    </row>
    <row r="890" spans="2:2" x14ac:dyDescent="0.2">
      <c r="B890" s="186"/>
    </row>
    <row r="891" spans="2:2" x14ac:dyDescent="0.2">
      <c r="B891" s="186"/>
    </row>
    <row r="892" spans="2:2" x14ac:dyDescent="0.2">
      <c r="B892" s="186"/>
    </row>
    <row r="893" spans="2:2" x14ac:dyDescent="0.2">
      <c r="B893" s="186"/>
    </row>
    <row r="894" spans="2:2" x14ac:dyDescent="0.2">
      <c r="B894" s="186"/>
    </row>
    <row r="895" spans="2:2" x14ac:dyDescent="0.2">
      <c r="B895" s="186"/>
    </row>
    <row r="896" spans="2:2" x14ac:dyDescent="0.2">
      <c r="B896" s="186"/>
    </row>
    <row r="897" spans="2:2" x14ac:dyDescent="0.2">
      <c r="B897" s="186"/>
    </row>
    <row r="898" spans="2:2" x14ac:dyDescent="0.2">
      <c r="B898" s="186"/>
    </row>
    <row r="899" spans="2:2" x14ac:dyDescent="0.2">
      <c r="B899" s="186"/>
    </row>
    <row r="900" spans="2:2" x14ac:dyDescent="0.2">
      <c r="B900" s="186"/>
    </row>
    <row r="901" spans="2:2" x14ac:dyDescent="0.2">
      <c r="B901" s="186"/>
    </row>
    <row r="902" spans="2:2" x14ac:dyDescent="0.2">
      <c r="B902" s="186"/>
    </row>
    <row r="903" spans="2:2" x14ac:dyDescent="0.2">
      <c r="B903" s="186"/>
    </row>
    <row r="904" spans="2:2" x14ac:dyDescent="0.2">
      <c r="B904" s="186"/>
    </row>
    <row r="905" spans="2:2" x14ac:dyDescent="0.2">
      <c r="B905" s="186"/>
    </row>
    <row r="906" spans="2:2" x14ac:dyDescent="0.2">
      <c r="B906" s="186"/>
    </row>
    <row r="907" spans="2:2" x14ac:dyDescent="0.2">
      <c r="B907" s="186"/>
    </row>
    <row r="908" spans="2:2" x14ac:dyDescent="0.2">
      <c r="B908" s="186"/>
    </row>
    <row r="909" spans="2:2" x14ac:dyDescent="0.2">
      <c r="B909" s="186"/>
    </row>
    <row r="910" spans="2:2" x14ac:dyDescent="0.2">
      <c r="B910" s="186"/>
    </row>
    <row r="911" spans="2:2" x14ac:dyDescent="0.2">
      <c r="B911" s="186"/>
    </row>
    <row r="912" spans="2:2" x14ac:dyDescent="0.2">
      <c r="B912" s="186"/>
    </row>
    <row r="913" spans="2:2" x14ac:dyDescent="0.2">
      <c r="B913" s="186"/>
    </row>
    <row r="914" spans="2:2" x14ac:dyDescent="0.2">
      <c r="B914" s="186"/>
    </row>
    <row r="915" spans="2:2" x14ac:dyDescent="0.2">
      <c r="B915" s="186"/>
    </row>
    <row r="916" spans="2:2" x14ac:dyDescent="0.2">
      <c r="B916" s="186"/>
    </row>
    <row r="917" spans="2:2" x14ac:dyDescent="0.2">
      <c r="B917" s="186"/>
    </row>
    <row r="918" spans="2:2" x14ac:dyDescent="0.2">
      <c r="B918" s="186"/>
    </row>
    <row r="919" spans="2:2" x14ac:dyDescent="0.2">
      <c r="B919" s="186"/>
    </row>
    <row r="920" spans="2:2" x14ac:dyDescent="0.2">
      <c r="B920" s="186"/>
    </row>
    <row r="921" spans="2:2" x14ac:dyDescent="0.2">
      <c r="B921" s="186"/>
    </row>
    <row r="922" spans="2:2" x14ac:dyDescent="0.2">
      <c r="B922" s="186"/>
    </row>
    <row r="923" spans="2:2" x14ac:dyDescent="0.2">
      <c r="B923" s="186"/>
    </row>
    <row r="924" spans="2:2" x14ac:dyDescent="0.2">
      <c r="B924" s="186"/>
    </row>
    <row r="925" spans="2:2" x14ac:dyDescent="0.2">
      <c r="B925" s="186"/>
    </row>
    <row r="926" spans="2:2" x14ac:dyDescent="0.2">
      <c r="B926" s="186"/>
    </row>
    <row r="927" spans="2:2" x14ac:dyDescent="0.2">
      <c r="B927" s="186"/>
    </row>
    <row r="928" spans="2:2" x14ac:dyDescent="0.2">
      <c r="B928" s="186"/>
    </row>
    <row r="929" spans="2:2" x14ac:dyDescent="0.2">
      <c r="B929" s="186"/>
    </row>
    <row r="930" spans="2:2" x14ac:dyDescent="0.2">
      <c r="B930" s="186"/>
    </row>
    <row r="931" spans="2:2" x14ac:dyDescent="0.2">
      <c r="B931" s="186"/>
    </row>
    <row r="932" spans="2:2" x14ac:dyDescent="0.2">
      <c r="B932" s="186"/>
    </row>
    <row r="933" spans="2:2" x14ac:dyDescent="0.2">
      <c r="B933" s="186"/>
    </row>
    <row r="934" spans="2:2" x14ac:dyDescent="0.2">
      <c r="B934" s="186"/>
    </row>
    <row r="935" spans="2:2" x14ac:dyDescent="0.2">
      <c r="B935" s="186"/>
    </row>
    <row r="936" spans="2:2" x14ac:dyDescent="0.2">
      <c r="B936" s="186"/>
    </row>
    <row r="937" spans="2:2" x14ac:dyDescent="0.2">
      <c r="B937" s="186"/>
    </row>
    <row r="938" spans="2:2" x14ac:dyDescent="0.2">
      <c r="B938" s="186"/>
    </row>
    <row r="939" spans="2:2" x14ac:dyDescent="0.2">
      <c r="B939" s="186"/>
    </row>
    <row r="940" spans="2:2" x14ac:dyDescent="0.2">
      <c r="B940" s="186"/>
    </row>
    <row r="941" spans="2:2" x14ac:dyDescent="0.2">
      <c r="B941" s="186"/>
    </row>
    <row r="942" spans="2:2" x14ac:dyDescent="0.2">
      <c r="B942" s="186"/>
    </row>
    <row r="943" spans="2:2" x14ac:dyDescent="0.2">
      <c r="B943" s="186"/>
    </row>
    <row r="944" spans="2:2" x14ac:dyDescent="0.2">
      <c r="B944" s="186"/>
    </row>
    <row r="945" spans="2:2" x14ac:dyDescent="0.2">
      <c r="B945" s="186"/>
    </row>
    <row r="946" spans="2:2" x14ac:dyDescent="0.2">
      <c r="B946" s="186"/>
    </row>
    <row r="947" spans="2:2" x14ac:dyDescent="0.2">
      <c r="B947" s="186"/>
    </row>
    <row r="948" spans="2:2" x14ac:dyDescent="0.2">
      <c r="B948" s="186"/>
    </row>
    <row r="949" spans="2:2" x14ac:dyDescent="0.2">
      <c r="B949" s="186"/>
    </row>
    <row r="950" spans="2:2" x14ac:dyDescent="0.2">
      <c r="B950" s="186"/>
    </row>
    <row r="951" spans="2:2" x14ac:dyDescent="0.2">
      <c r="B951" s="186"/>
    </row>
    <row r="952" spans="2:2" x14ac:dyDescent="0.2">
      <c r="B952" s="186"/>
    </row>
    <row r="953" spans="2:2" x14ac:dyDescent="0.2">
      <c r="B953" s="186"/>
    </row>
    <row r="954" spans="2:2" x14ac:dyDescent="0.2">
      <c r="B954" s="186"/>
    </row>
    <row r="955" spans="2:2" x14ac:dyDescent="0.2">
      <c r="B955" s="186"/>
    </row>
    <row r="956" spans="2:2" x14ac:dyDescent="0.2">
      <c r="B956" s="186"/>
    </row>
    <row r="957" spans="2:2" x14ac:dyDescent="0.2">
      <c r="B957" s="186"/>
    </row>
    <row r="958" spans="2:2" x14ac:dyDescent="0.2">
      <c r="B958" s="186"/>
    </row>
    <row r="959" spans="2:2" x14ac:dyDescent="0.2">
      <c r="B959" s="186"/>
    </row>
    <row r="960" spans="2:2" x14ac:dyDescent="0.2">
      <c r="B960" s="186"/>
    </row>
    <row r="961" spans="2:2" x14ac:dyDescent="0.2">
      <c r="B961" s="186"/>
    </row>
    <row r="962" spans="2:2" x14ac:dyDescent="0.2">
      <c r="B962" s="186"/>
    </row>
    <row r="963" spans="2:2" x14ac:dyDescent="0.2">
      <c r="B963" s="186"/>
    </row>
    <row r="964" spans="2:2" x14ac:dyDescent="0.2">
      <c r="B964" s="186"/>
    </row>
    <row r="965" spans="2:2" x14ac:dyDescent="0.2">
      <c r="B965" s="186"/>
    </row>
    <row r="966" spans="2:2" x14ac:dyDescent="0.2">
      <c r="B966" s="186"/>
    </row>
    <row r="967" spans="2:2" x14ac:dyDescent="0.2">
      <c r="B967" s="186"/>
    </row>
    <row r="968" spans="2:2" x14ac:dyDescent="0.2">
      <c r="B968" s="186"/>
    </row>
    <row r="969" spans="2:2" x14ac:dyDescent="0.2">
      <c r="B969" s="186"/>
    </row>
    <row r="970" spans="2:2" x14ac:dyDescent="0.2">
      <c r="B970" s="186"/>
    </row>
    <row r="971" spans="2:2" x14ac:dyDescent="0.2">
      <c r="B971" s="186"/>
    </row>
    <row r="972" spans="2:2" x14ac:dyDescent="0.2">
      <c r="B972" s="186"/>
    </row>
    <row r="973" spans="2:2" x14ac:dyDescent="0.2">
      <c r="B973" s="186"/>
    </row>
    <row r="974" spans="2:2" x14ac:dyDescent="0.2">
      <c r="B974" s="186"/>
    </row>
    <row r="975" spans="2:2" x14ac:dyDescent="0.2">
      <c r="B975" s="186"/>
    </row>
    <row r="976" spans="2:2" x14ac:dyDescent="0.2">
      <c r="B976" s="186"/>
    </row>
    <row r="977" spans="2:2" x14ac:dyDescent="0.2">
      <c r="B977" s="186"/>
    </row>
    <row r="978" spans="2:2" x14ac:dyDescent="0.2">
      <c r="B978" s="186"/>
    </row>
    <row r="979" spans="2:2" x14ac:dyDescent="0.2">
      <c r="B979" s="186"/>
    </row>
    <row r="980" spans="2:2" x14ac:dyDescent="0.2">
      <c r="B980" s="186"/>
    </row>
    <row r="981" spans="2:2" x14ac:dyDescent="0.2">
      <c r="B981" s="186"/>
    </row>
    <row r="982" spans="2:2" x14ac:dyDescent="0.2">
      <c r="B982" s="186"/>
    </row>
    <row r="983" spans="2:2" x14ac:dyDescent="0.2">
      <c r="B983" s="186"/>
    </row>
    <row r="984" spans="2:2" x14ac:dyDescent="0.2">
      <c r="B984" s="186"/>
    </row>
    <row r="985" spans="2:2" x14ac:dyDescent="0.2">
      <c r="B985" s="186"/>
    </row>
    <row r="986" spans="2:2" x14ac:dyDescent="0.2">
      <c r="B986" s="186"/>
    </row>
    <row r="987" spans="2:2" x14ac:dyDescent="0.2">
      <c r="B987" s="186"/>
    </row>
    <row r="988" spans="2:2" x14ac:dyDescent="0.2">
      <c r="B988" s="186"/>
    </row>
    <row r="989" spans="2:2" x14ac:dyDescent="0.2">
      <c r="B989" s="186"/>
    </row>
    <row r="990" spans="2:2" x14ac:dyDescent="0.2">
      <c r="B990" s="186"/>
    </row>
    <row r="991" spans="2:2" x14ac:dyDescent="0.2">
      <c r="B991" s="186"/>
    </row>
    <row r="992" spans="2:2" x14ac:dyDescent="0.2">
      <c r="B992" s="186"/>
    </row>
    <row r="993" spans="2:2" x14ac:dyDescent="0.2">
      <c r="B993" s="186"/>
    </row>
    <row r="994" spans="2:2" x14ac:dyDescent="0.2">
      <c r="B994" s="186"/>
    </row>
    <row r="995" spans="2:2" x14ac:dyDescent="0.2">
      <c r="B995" s="186"/>
    </row>
    <row r="996" spans="2:2" x14ac:dyDescent="0.2">
      <c r="B996" s="186"/>
    </row>
    <row r="997" spans="2:2" x14ac:dyDescent="0.2">
      <c r="B997" s="186"/>
    </row>
    <row r="998" spans="2:2" x14ac:dyDescent="0.2">
      <c r="B998" s="186"/>
    </row>
    <row r="999" spans="2:2" x14ac:dyDescent="0.2">
      <c r="B999" s="186"/>
    </row>
    <row r="1000" spans="2:2" x14ac:dyDescent="0.2">
      <c r="B1000" s="186"/>
    </row>
    <row r="1001" spans="2:2" x14ac:dyDescent="0.2">
      <c r="B1001" s="186"/>
    </row>
    <row r="1002" spans="2:2" x14ac:dyDescent="0.2">
      <c r="B1002" s="186"/>
    </row>
    <row r="1003" spans="2:2" x14ac:dyDescent="0.2">
      <c r="B1003" s="186"/>
    </row>
    <row r="1004" spans="2:2" x14ac:dyDescent="0.2">
      <c r="B1004" s="186"/>
    </row>
    <row r="1005" spans="2:2" x14ac:dyDescent="0.2">
      <c r="B1005" s="186"/>
    </row>
    <row r="1006" spans="2:2" x14ac:dyDescent="0.2">
      <c r="B1006" s="186"/>
    </row>
    <row r="1007" spans="2:2" x14ac:dyDescent="0.2">
      <c r="B1007" s="186"/>
    </row>
    <row r="1008" spans="2:2" x14ac:dyDescent="0.2">
      <c r="B1008" s="186"/>
    </row>
    <row r="1009" spans="2:2" x14ac:dyDescent="0.2">
      <c r="B1009" s="186"/>
    </row>
    <row r="1010" spans="2:2" x14ac:dyDescent="0.2">
      <c r="B1010" s="186"/>
    </row>
    <row r="1011" spans="2:2" x14ac:dyDescent="0.2">
      <c r="B1011" s="186"/>
    </row>
    <row r="1012" spans="2:2" x14ac:dyDescent="0.2">
      <c r="B1012" s="186"/>
    </row>
    <row r="1013" spans="2:2" x14ac:dyDescent="0.2">
      <c r="B1013" s="186"/>
    </row>
    <row r="1014" spans="2:2" x14ac:dyDescent="0.2">
      <c r="B1014" s="186"/>
    </row>
    <row r="1015" spans="2:2" x14ac:dyDescent="0.2">
      <c r="B1015" s="186"/>
    </row>
    <row r="1016" spans="2:2" x14ac:dyDescent="0.2">
      <c r="B1016" s="186"/>
    </row>
    <row r="1017" spans="2:2" x14ac:dyDescent="0.2">
      <c r="B1017" s="186"/>
    </row>
    <row r="1018" spans="2:2" x14ac:dyDescent="0.2">
      <c r="B1018" s="186"/>
    </row>
    <row r="1019" spans="2:2" x14ac:dyDescent="0.2">
      <c r="B1019" s="186"/>
    </row>
    <row r="1020" spans="2:2" x14ac:dyDescent="0.2">
      <c r="B1020" s="186"/>
    </row>
    <row r="1021" spans="2:2" x14ac:dyDescent="0.2">
      <c r="B1021" s="186"/>
    </row>
    <row r="1022" spans="2:2" x14ac:dyDescent="0.2">
      <c r="B1022" s="186"/>
    </row>
    <row r="1023" spans="2:2" x14ac:dyDescent="0.2">
      <c r="B1023" s="186"/>
    </row>
    <row r="1024" spans="2:2" x14ac:dyDescent="0.2">
      <c r="B1024" s="186"/>
    </row>
    <row r="1025" spans="2:2" x14ac:dyDescent="0.2">
      <c r="B1025" s="186"/>
    </row>
    <row r="1026" spans="2:2" x14ac:dyDescent="0.2">
      <c r="B1026" s="186"/>
    </row>
    <row r="1027" spans="2:2" x14ac:dyDescent="0.2">
      <c r="B1027" s="186"/>
    </row>
    <row r="1028" spans="2:2" x14ac:dyDescent="0.2">
      <c r="B1028" s="186"/>
    </row>
    <row r="1029" spans="2:2" x14ac:dyDescent="0.2">
      <c r="B1029" s="186"/>
    </row>
    <row r="1030" spans="2:2" x14ac:dyDescent="0.2">
      <c r="B1030" s="186"/>
    </row>
    <row r="1031" spans="2:2" x14ac:dyDescent="0.2">
      <c r="B1031" s="186"/>
    </row>
    <row r="1032" spans="2:2" x14ac:dyDescent="0.2">
      <c r="B1032" s="186"/>
    </row>
    <row r="1033" spans="2:2" x14ac:dyDescent="0.2">
      <c r="B1033" s="186"/>
    </row>
    <row r="1034" spans="2:2" x14ac:dyDescent="0.2">
      <c r="B1034" s="186"/>
    </row>
    <row r="1035" spans="2:2" x14ac:dyDescent="0.2">
      <c r="B1035" s="186"/>
    </row>
    <row r="1036" spans="2:2" x14ac:dyDescent="0.2">
      <c r="B1036" s="186"/>
    </row>
    <row r="1037" spans="2:2" x14ac:dyDescent="0.2">
      <c r="B1037" s="186"/>
    </row>
    <row r="1038" spans="2:2" x14ac:dyDescent="0.2">
      <c r="B1038" s="186"/>
    </row>
    <row r="1039" spans="2:2" x14ac:dyDescent="0.2">
      <c r="B1039" s="186"/>
    </row>
    <row r="1040" spans="2:2" x14ac:dyDescent="0.2">
      <c r="B1040" s="186"/>
    </row>
    <row r="1041" spans="2:2" x14ac:dyDescent="0.2">
      <c r="B1041" s="186"/>
    </row>
    <row r="1042" spans="2:2" x14ac:dyDescent="0.2">
      <c r="B1042" s="186"/>
    </row>
    <row r="1043" spans="2:2" x14ac:dyDescent="0.2">
      <c r="B1043" s="186"/>
    </row>
    <row r="1044" spans="2:2" x14ac:dyDescent="0.2">
      <c r="B1044" s="186"/>
    </row>
    <row r="1045" spans="2:2" x14ac:dyDescent="0.2">
      <c r="B1045" s="186"/>
    </row>
    <row r="1046" spans="2:2" x14ac:dyDescent="0.2">
      <c r="B1046" s="186"/>
    </row>
    <row r="1047" spans="2:2" x14ac:dyDescent="0.2">
      <c r="B1047" s="186"/>
    </row>
    <row r="1048" spans="2:2" x14ac:dyDescent="0.2">
      <c r="B1048" s="186"/>
    </row>
    <row r="1049" spans="2:2" x14ac:dyDescent="0.2">
      <c r="B1049" s="186"/>
    </row>
    <row r="1050" spans="2:2" x14ac:dyDescent="0.2">
      <c r="B1050" s="186"/>
    </row>
    <row r="1051" spans="2:2" x14ac:dyDescent="0.2">
      <c r="B1051" s="186"/>
    </row>
    <row r="1052" spans="2:2" x14ac:dyDescent="0.2">
      <c r="B1052" s="186"/>
    </row>
    <row r="1053" spans="2:2" x14ac:dyDescent="0.2">
      <c r="B1053" s="186"/>
    </row>
    <row r="1054" spans="2:2" x14ac:dyDescent="0.2">
      <c r="B1054" s="186"/>
    </row>
    <row r="1055" spans="2:2" x14ac:dyDescent="0.2">
      <c r="B1055" s="186"/>
    </row>
    <row r="1056" spans="2:2" x14ac:dyDescent="0.2">
      <c r="B1056" s="186"/>
    </row>
    <row r="1057" spans="2:2" x14ac:dyDescent="0.2">
      <c r="B1057" s="186"/>
    </row>
    <row r="1058" spans="2:2" x14ac:dyDescent="0.2">
      <c r="B1058" s="186"/>
    </row>
    <row r="1059" spans="2:2" x14ac:dyDescent="0.2">
      <c r="B1059" s="186"/>
    </row>
    <row r="1060" spans="2:2" x14ac:dyDescent="0.2">
      <c r="B1060" s="186"/>
    </row>
    <row r="1061" spans="2:2" x14ac:dyDescent="0.2">
      <c r="B1061" s="186"/>
    </row>
    <row r="1062" spans="2:2" x14ac:dyDescent="0.2">
      <c r="B1062" s="186"/>
    </row>
    <row r="1063" spans="2:2" x14ac:dyDescent="0.2">
      <c r="B1063" s="186"/>
    </row>
    <row r="1064" spans="2:2" x14ac:dyDescent="0.2">
      <c r="B1064" s="186"/>
    </row>
    <row r="1065" spans="2:2" x14ac:dyDescent="0.2">
      <c r="B1065" s="186"/>
    </row>
    <row r="1066" spans="2:2" x14ac:dyDescent="0.2">
      <c r="B1066" s="186"/>
    </row>
    <row r="1067" spans="2:2" x14ac:dyDescent="0.2">
      <c r="B1067" s="186"/>
    </row>
    <row r="1068" spans="2:2" x14ac:dyDescent="0.2">
      <c r="B1068" s="186"/>
    </row>
    <row r="1069" spans="2:2" x14ac:dyDescent="0.2">
      <c r="B1069" s="186"/>
    </row>
    <row r="1070" spans="2:2" x14ac:dyDescent="0.2">
      <c r="B1070" s="186"/>
    </row>
    <row r="1071" spans="2:2" x14ac:dyDescent="0.2">
      <c r="B1071" s="186"/>
    </row>
    <row r="1072" spans="2:2" x14ac:dyDescent="0.2">
      <c r="B1072" s="186"/>
    </row>
    <row r="1073" spans="2:2" x14ac:dyDescent="0.2">
      <c r="B1073" s="186"/>
    </row>
    <row r="1074" spans="2:2" x14ac:dyDescent="0.2">
      <c r="B1074" s="186"/>
    </row>
    <row r="1075" spans="2:2" x14ac:dyDescent="0.2">
      <c r="B1075" s="186"/>
    </row>
    <row r="1076" spans="2:2" x14ac:dyDescent="0.2">
      <c r="B1076" s="186"/>
    </row>
    <row r="1077" spans="2:2" x14ac:dyDescent="0.2">
      <c r="B1077" s="186"/>
    </row>
    <row r="1078" spans="2:2" x14ac:dyDescent="0.2">
      <c r="B1078" s="186"/>
    </row>
    <row r="1079" spans="2:2" x14ac:dyDescent="0.2">
      <c r="B1079" s="186"/>
    </row>
    <row r="1080" spans="2:2" x14ac:dyDescent="0.2">
      <c r="B1080" s="186"/>
    </row>
    <row r="1081" spans="2:2" x14ac:dyDescent="0.2">
      <c r="B1081" s="186"/>
    </row>
    <row r="1082" spans="2:2" x14ac:dyDescent="0.2">
      <c r="B1082" s="186"/>
    </row>
    <row r="1083" spans="2:2" x14ac:dyDescent="0.2">
      <c r="B1083" s="186"/>
    </row>
    <row r="1084" spans="2:2" x14ac:dyDescent="0.2">
      <c r="B1084" s="186"/>
    </row>
    <row r="1085" spans="2:2" x14ac:dyDescent="0.2">
      <c r="B1085" s="186"/>
    </row>
    <row r="1086" spans="2:2" x14ac:dyDescent="0.2">
      <c r="B1086" s="186"/>
    </row>
    <row r="1087" spans="2:2" x14ac:dyDescent="0.2">
      <c r="B1087" s="186"/>
    </row>
    <row r="1088" spans="2:2" x14ac:dyDescent="0.2">
      <c r="B1088" s="186"/>
    </row>
    <row r="1089" spans="2:2" x14ac:dyDescent="0.2">
      <c r="B1089" s="186"/>
    </row>
    <row r="1090" spans="2:2" x14ac:dyDescent="0.2">
      <c r="B1090" s="186"/>
    </row>
    <row r="1091" spans="2:2" x14ac:dyDescent="0.2">
      <c r="B1091" s="186"/>
    </row>
    <row r="1092" spans="2:2" x14ac:dyDescent="0.2">
      <c r="B1092" s="186"/>
    </row>
    <row r="1093" spans="2:2" x14ac:dyDescent="0.2">
      <c r="B1093" s="186"/>
    </row>
    <row r="1094" spans="2:2" x14ac:dyDescent="0.2">
      <c r="B1094" s="186"/>
    </row>
    <row r="1095" spans="2:2" x14ac:dyDescent="0.2">
      <c r="B1095" s="186"/>
    </row>
    <row r="1096" spans="2:2" x14ac:dyDescent="0.2">
      <c r="B1096" s="186"/>
    </row>
    <row r="1097" spans="2:2" x14ac:dyDescent="0.2">
      <c r="B1097" s="186"/>
    </row>
    <row r="1098" spans="2:2" x14ac:dyDescent="0.2">
      <c r="B1098" s="186"/>
    </row>
    <row r="1099" spans="2:2" x14ac:dyDescent="0.2">
      <c r="B1099" s="186"/>
    </row>
    <row r="1100" spans="2:2" x14ac:dyDescent="0.2">
      <c r="B1100" s="186"/>
    </row>
    <row r="1101" spans="2:2" x14ac:dyDescent="0.2">
      <c r="B1101" s="186"/>
    </row>
    <row r="1102" spans="2:2" x14ac:dyDescent="0.2">
      <c r="B1102" s="186"/>
    </row>
    <row r="1103" spans="2:2" x14ac:dyDescent="0.2">
      <c r="B1103" s="186"/>
    </row>
    <row r="1104" spans="2:2" x14ac:dyDescent="0.2">
      <c r="B1104" s="186"/>
    </row>
    <row r="1105" spans="2:2" x14ac:dyDescent="0.2">
      <c r="B1105" s="186"/>
    </row>
    <row r="1106" spans="2:2" x14ac:dyDescent="0.2">
      <c r="B1106" s="186"/>
    </row>
    <row r="1107" spans="2:2" x14ac:dyDescent="0.2">
      <c r="B1107" s="186"/>
    </row>
    <row r="1108" spans="2:2" x14ac:dyDescent="0.2">
      <c r="B1108" s="186"/>
    </row>
    <row r="1109" spans="2:2" x14ac:dyDescent="0.2">
      <c r="B1109" s="186"/>
    </row>
    <row r="1110" spans="2:2" x14ac:dyDescent="0.2">
      <c r="B1110" s="186"/>
    </row>
    <row r="1111" spans="2:2" x14ac:dyDescent="0.2">
      <c r="B1111" s="186"/>
    </row>
    <row r="1112" spans="2:2" x14ac:dyDescent="0.2">
      <c r="B1112" s="186"/>
    </row>
    <row r="1113" spans="2:2" x14ac:dyDescent="0.2">
      <c r="B1113" s="186"/>
    </row>
    <row r="1114" spans="2:2" x14ac:dyDescent="0.2">
      <c r="B1114" s="186"/>
    </row>
    <row r="1115" spans="2:2" x14ac:dyDescent="0.2">
      <c r="B1115" s="186"/>
    </row>
    <row r="1116" spans="2:2" x14ac:dyDescent="0.2">
      <c r="B1116" s="186"/>
    </row>
    <row r="1117" spans="2:2" x14ac:dyDescent="0.2">
      <c r="B1117" s="186"/>
    </row>
    <row r="1118" spans="2:2" x14ac:dyDescent="0.2">
      <c r="B1118" s="186"/>
    </row>
    <row r="1119" spans="2:2" x14ac:dyDescent="0.2">
      <c r="B1119" s="186"/>
    </row>
    <row r="1120" spans="2:2" x14ac:dyDescent="0.2">
      <c r="B1120" s="186"/>
    </row>
    <row r="1121" spans="2:2" x14ac:dyDescent="0.2">
      <c r="B1121" s="186"/>
    </row>
    <row r="1122" spans="2:2" x14ac:dyDescent="0.2">
      <c r="B1122" s="186"/>
    </row>
    <row r="1123" spans="2:2" x14ac:dyDescent="0.2">
      <c r="B1123" s="186"/>
    </row>
    <row r="1124" spans="2:2" x14ac:dyDescent="0.2">
      <c r="B1124" s="186"/>
    </row>
    <row r="1125" spans="2:2" x14ac:dyDescent="0.2">
      <c r="B1125" s="186"/>
    </row>
    <row r="1126" spans="2:2" x14ac:dyDescent="0.2">
      <c r="B1126" s="186"/>
    </row>
    <row r="1127" spans="2:2" x14ac:dyDescent="0.2">
      <c r="B1127" s="186"/>
    </row>
    <row r="1128" spans="2:2" x14ac:dyDescent="0.2">
      <c r="B1128" s="186"/>
    </row>
    <row r="1129" spans="2:2" x14ac:dyDescent="0.2">
      <c r="B1129" s="186"/>
    </row>
    <row r="1130" spans="2:2" x14ac:dyDescent="0.2">
      <c r="B1130" s="186"/>
    </row>
    <row r="1131" spans="2:2" x14ac:dyDescent="0.2">
      <c r="B1131" s="186"/>
    </row>
    <row r="1132" spans="2:2" x14ac:dyDescent="0.2">
      <c r="B1132" s="186"/>
    </row>
    <row r="1133" spans="2:2" x14ac:dyDescent="0.2">
      <c r="B1133" s="186"/>
    </row>
    <row r="1134" spans="2:2" x14ac:dyDescent="0.2">
      <c r="B1134" s="186"/>
    </row>
    <row r="1135" spans="2:2" x14ac:dyDescent="0.2">
      <c r="B1135" s="186"/>
    </row>
    <row r="1136" spans="2:2" x14ac:dyDescent="0.2">
      <c r="B1136" s="186"/>
    </row>
    <row r="1137" spans="2:2" x14ac:dyDescent="0.2">
      <c r="B1137" s="186"/>
    </row>
    <row r="1138" spans="2:2" x14ac:dyDescent="0.2">
      <c r="B1138" s="186"/>
    </row>
    <row r="1139" spans="2:2" x14ac:dyDescent="0.2">
      <c r="B1139" s="186"/>
    </row>
    <row r="1140" spans="2:2" x14ac:dyDescent="0.2">
      <c r="B1140" s="186"/>
    </row>
    <row r="1141" spans="2:2" x14ac:dyDescent="0.2">
      <c r="B1141" s="186"/>
    </row>
    <row r="1142" spans="2:2" x14ac:dyDescent="0.2">
      <c r="B1142" s="186"/>
    </row>
    <row r="1143" spans="2:2" x14ac:dyDescent="0.2">
      <c r="B1143" s="186"/>
    </row>
    <row r="1144" spans="2:2" x14ac:dyDescent="0.2">
      <c r="B1144" s="186"/>
    </row>
    <row r="1145" spans="2:2" x14ac:dyDescent="0.2">
      <c r="B1145" s="186"/>
    </row>
    <row r="1146" spans="2:2" x14ac:dyDescent="0.2">
      <c r="B1146" s="186"/>
    </row>
    <row r="1147" spans="2:2" x14ac:dyDescent="0.2">
      <c r="B1147" s="186"/>
    </row>
    <row r="1148" spans="2:2" x14ac:dyDescent="0.2">
      <c r="B1148" s="186"/>
    </row>
    <row r="1149" spans="2:2" x14ac:dyDescent="0.2">
      <c r="B1149" s="186"/>
    </row>
    <row r="1150" spans="2:2" x14ac:dyDescent="0.2">
      <c r="B1150" s="186"/>
    </row>
    <row r="1151" spans="2:2" x14ac:dyDescent="0.2">
      <c r="B1151" s="186"/>
    </row>
    <row r="1152" spans="2:2" x14ac:dyDescent="0.2">
      <c r="B1152" s="186"/>
    </row>
    <row r="1153" spans="2:2" x14ac:dyDescent="0.2">
      <c r="B1153" s="186"/>
    </row>
    <row r="1154" spans="2:2" x14ac:dyDescent="0.2">
      <c r="B1154" s="186"/>
    </row>
    <row r="1155" spans="2:2" x14ac:dyDescent="0.2">
      <c r="B1155" s="186"/>
    </row>
    <row r="1156" spans="2:2" x14ac:dyDescent="0.2">
      <c r="B1156" s="186"/>
    </row>
    <row r="1157" spans="2:2" x14ac:dyDescent="0.2">
      <c r="B1157" s="186"/>
    </row>
    <row r="1158" spans="2:2" x14ac:dyDescent="0.2">
      <c r="B1158" s="186"/>
    </row>
    <row r="1159" spans="2:2" x14ac:dyDescent="0.2">
      <c r="B1159" s="186"/>
    </row>
    <row r="1160" spans="2:2" x14ac:dyDescent="0.2">
      <c r="B1160" s="186"/>
    </row>
    <row r="1161" spans="2:2" x14ac:dyDescent="0.2">
      <c r="B1161" s="186"/>
    </row>
    <row r="1162" spans="2:2" x14ac:dyDescent="0.2">
      <c r="B1162" s="186"/>
    </row>
    <row r="1163" spans="2:2" x14ac:dyDescent="0.2">
      <c r="B1163" s="186"/>
    </row>
    <row r="1164" spans="2:2" x14ac:dyDescent="0.2">
      <c r="B1164" s="186"/>
    </row>
    <row r="1165" spans="2:2" x14ac:dyDescent="0.2">
      <c r="B1165" s="186"/>
    </row>
    <row r="1166" spans="2:2" x14ac:dyDescent="0.2">
      <c r="B1166" s="186"/>
    </row>
    <row r="1167" spans="2:2" x14ac:dyDescent="0.2">
      <c r="B1167" s="186"/>
    </row>
    <row r="1168" spans="2:2" x14ac:dyDescent="0.2">
      <c r="B1168" s="186"/>
    </row>
    <row r="1169" spans="2:2" x14ac:dyDescent="0.2">
      <c r="B1169" s="186"/>
    </row>
    <row r="1170" spans="2:2" x14ac:dyDescent="0.2">
      <c r="B1170" s="186"/>
    </row>
    <row r="1171" spans="2:2" x14ac:dyDescent="0.2">
      <c r="B1171" s="186"/>
    </row>
    <row r="1172" spans="2:2" x14ac:dyDescent="0.2">
      <c r="B1172" s="186"/>
    </row>
    <row r="1173" spans="2:2" x14ac:dyDescent="0.2">
      <c r="B1173" s="186"/>
    </row>
    <row r="1174" spans="2:2" x14ac:dyDescent="0.2">
      <c r="B1174" s="186"/>
    </row>
    <row r="1175" spans="2:2" x14ac:dyDescent="0.2">
      <c r="B1175" s="186"/>
    </row>
    <row r="1176" spans="2:2" x14ac:dyDescent="0.2">
      <c r="B1176" s="186"/>
    </row>
    <row r="1177" spans="2:2" x14ac:dyDescent="0.2">
      <c r="B1177" s="186"/>
    </row>
    <row r="1178" spans="2:2" x14ac:dyDescent="0.2">
      <c r="B1178" s="186"/>
    </row>
    <row r="1179" spans="2:2" x14ac:dyDescent="0.2">
      <c r="B1179" s="186"/>
    </row>
    <row r="1180" spans="2:2" x14ac:dyDescent="0.2">
      <c r="B1180" s="186"/>
    </row>
    <row r="1181" spans="2:2" x14ac:dyDescent="0.2">
      <c r="B1181" s="186"/>
    </row>
    <row r="1182" spans="2:2" x14ac:dyDescent="0.2">
      <c r="B1182" s="186"/>
    </row>
    <row r="1183" spans="2:2" x14ac:dyDescent="0.2">
      <c r="B1183" s="186"/>
    </row>
    <row r="1184" spans="2:2" x14ac:dyDescent="0.2">
      <c r="B1184" s="186"/>
    </row>
    <row r="1185" spans="2:2" x14ac:dyDescent="0.2">
      <c r="B1185" s="186"/>
    </row>
    <row r="1186" spans="2:2" x14ac:dyDescent="0.2">
      <c r="B1186" s="186"/>
    </row>
    <row r="1187" spans="2:2" x14ac:dyDescent="0.2">
      <c r="B1187" s="186"/>
    </row>
    <row r="1188" spans="2:2" x14ac:dyDescent="0.2">
      <c r="B1188" s="186"/>
    </row>
    <row r="1189" spans="2:2" x14ac:dyDescent="0.2">
      <c r="B1189" s="186"/>
    </row>
    <row r="1190" spans="2:2" x14ac:dyDescent="0.2">
      <c r="B1190" s="186"/>
    </row>
    <row r="1191" spans="2:2" x14ac:dyDescent="0.2">
      <c r="B1191" s="186"/>
    </row>
    <row r="1192" spans="2:2" x14ac:dyDescent="0.2">
      <c r="B1192" s="186"/>
    </row>
    <row r="1193" spans="2:2" x14ac:dyDescent="0.2">
      <c r="B1193" s="186"/>
    </row>
    <row r="1194" spans="2:2" x14ac:dyDescent="0.2">
      <c r="B1194" s="186"/>
    </row>
    <row r="1195" spans="2:2" x14ac:dyDescent="0.2">
      <c r="B1195" s="186"/>
    </row>
    <row r="1196" spans="2:2" x14ac:dyDescent="0.2">
      <c r="B1196" s="186"/>
    </row>
    <row r="1197" spans="2:2" x14ac:dyDescent="0.2">
      <c r="B1197" s="186"/>
    </row>
    <row r="1198" spans="2:2" x14ac:dyDescent="0.2">
      <c r="B1198" s="186"/>
    </row>
    <row r="1199" spans="2:2" x14ac:dyDescent="0.2">
      <c r="B1199" s="186"/>
    </row>
    <row r="1200" spans="2:2" x14ac:dyDescent="0.2">
      <c r="B1200" s="186"/>
    </row>
    <row r="1201" spans="2:2" x14ac:dyDescent="0.2">
      <c r="B1201" s="186"/>
    </row>
    <row r="1202" spans="2:2" x14ac:dyDescent="0.2">
      <c r="B1202" s="186"/>
    </row>
    <row r="1203" spans="2:2" x14ac:dyDescent="0.2">
      <c r="B1203" s="186"/>
    </row>
    <row r="1204" spans="2:2" x14ac:dyDescent="0.2">
      <c r="B1204" s="186"/>
    </row>
    <row r="1205" spans="2:2" x14ac:dyDescent="0.2">
      <c r="B1205" s="186"/>
    </row>
    <row r="1206" spans="2:2" x14ac:dyDescent="0.2">
      <c r="B1206" s="186"/>
    </row>
    <row r="1207" spans="2:2" x14ac:dyDescent="0.2">
      <c r="B1207" s="186"/>
    </row>
    <row r="1208" spans="2:2" x14ac:dyDescent="0.2">
      <c r="B1208" s="186"/>
    </row>
    <row r="1209" spans="2:2" x14ac:dyDescent="0.2">
      <c r="B1209" s="186"/>
    </row>
    <row r="1210" spans="2:2" x14ac:dyDescent="0.2">
      <c r="B1210" s="186"/>
    </row>
    <row r="1211" spans="2:2" x14ac:dyDescent="0.2">
      <c r="B1211" s="186"/>
    </row>
    <row r="1212" spans="2:2" x14ac:dyDescent="0.2">
      <c r="B1212" s="186"/>
    </row>
    <row r="1213" spans="2:2" x14ac:dyDescent="0.2">
      <c r="B1213" s="186"/>
    </row>
    <row r="1214" spans="2:2" x14ac:dyDescent="0.2">
      <c r="B1214" s="186"/>
    </row>
    <row r="1215" spans="2:2" x14ac:dyDescent="0.2">
      <c r="B1215" s="186"/>
    </row>
    <row r="1216" spans="2:2" x14ac:dyDescent="0.2">
      <c r="B1216" s="186"/>
    </row>
    <row r="1217" spans="2:2" x14ac:dyDescent="0.2">
      <c r="B1217" s="186"/>
    </row>
    <row r="1218" spans="2:2" x14ac:dyDescent="0.2">
      <c r="B1218" s="186"/>
    </row>
    <row r="1219" spans="2:2" x14ac:dyDescent="0.2">
      <c r="B1219" s="186"/>
    </row>
    <row r="1220" spans="2:2" x14ac:dyDescent="0.2">
      <c r="B1220" s="186"/>
    </row>
    <row r="1221" spans="2:2" x14ac:dyDescent="0.2">
      <c r="B1221" s="186"/>
    </row>
    <row r="1222" spans="2:2" x14ac:dyDescent="0.2">
      <c r="B1222" s="186"/>
    </row>
    <row r="1223" spans="2:2" x14ac:dyDescent="0.2">
      <c r="B1223" s="186"/>
    </row>
    <row r="1224" spans="2:2" x14ac:dyDescent="0.2">
      <c r="B1224" s="186"/>
    </row>
    <row r="1225" spans="2:2" x14ac:dyDescent="0.2">
      <c r="B1225" s="186"/>
    </row>
    <row r="1226" spans="2:2" x14ac:dyDescent="0.2">
      <c r="B1226" s="186"/>
    </row>
    <row r="1227" spans="2:2" x14ac:dyDescent="0.2">
      <c r="B1227" s="186"/>
    </row>
    <row r="1228" spans="2:2" x14ac:dyDescent="0.2">
      <c r="B1228" s="186"/>
    </row>
    <row r="1229" spans="2:2" x14ac:dyDescent="0.2">
      <c r="B1229" s="186"/>
    </row>
    <row r="1230" spans="2:2" x14ac:dyDescent="0.2">
      <c r="B1230" s="186"/>
    </row>
    <row r="1231" spans="2:2" x14ac:dyDescent="0.2">
      <c r="B1231" s="186"/>
    </row>
    <row r="1232" spans="2:2" x14ac:dyDescent="0.2">
      <c r="B1232" s="186"/>
    </row>
    <row r="1233" spans="2:2" x14ac:dyDescent="0.2">
      <c r="B1233" s="186"/>
    </row>
    <row r="1234" spans="2:2" x14ac:dyDescent="0.2">
      <c r="B1234" s="186"/>
    </row>
    <row r="1235" spans="2:2" x14ac:dyDescent="0.2">
      <c r="B1235" s="186"/>
    </row>
    <row r="1236" spans="2:2" x14ac:dyDescent="0.2">
      <c r="B1236" s="186"/>
    </row>
    <row r="1237" spans="2:2" x14ac:dyDescent="0.2">
      <c r="B1237" s="186"/>
    </row>
    <row r="1238" spans="2:2" x14ac:dyDescent="0.2">
      <c r="B1238" s="186"/>
    </row>
    <row r="1239" spans="2:2" x14ac:dyDescent="0.2">
      <c r="B1239" s="186"/>
    </row>
    <row r="1240" spans="2:2" x14ac:dyDescent="0.2">
      <c r="B1240" s="186"/>
    </row>
    <row r="1241" spans="2:2" x14ac:dyDescent="0.2">
      <c r="B1241" s="186"/>
    </row>
    <row r="1242" spans="2:2" x14ac:dyDescent="0.2">
      <c r="B1242" s="186"/>
    </row>
    <row r="1243" spans="2:2" x14ac:dyDescent="0.2">
      <c r="B1243" s="186"/>
    </row>
    <row r="1244" spans="2:2" x14ac:dyDescent="0.2">
      <c r="B1244" s="186"/>
    </row>
    <row r="1245" spans="2:2" x14ac:dyDescent="0.2">
      <c r="B1245" s="186"/>
    </row>
    <row r="1246" spans="2:2" x14ac:dyDescent="0.2">
      <c r="B1246" s="186"/>
    </row>
    <row r="1247" spans="2:2" x14ac:dyDescent="0.2">
      <c r="B1247" s="186"/>
    </row>
    <row r="1248" spans="2:2" x14ac:dyDescent="0.2">
      <c r="B1248" s="186"/>
    </row>
    <row r="1249" spans="2:2" x14ac:dyDescent="0.2">
      <c r="B1249" s="186"/>
    </row>
    <row r="1250" spans="2:2" x14ac:dyDescent="0.2">
      <c r="B1250" s="186"/>
    </row>
    <row r="1251" spans="2:2" x14ac:dyDescent="0.2">
      <c r="B1251" s="186"/>
    </row>
    <row r="1252" spans="2:2" x14ac:dyDescent="0.2">
      <c r="B1252" s="186"/>
    </row>
    <row r="1253" spans="2:2" x14ac:dyDescent="0.2">
      <c r="B1253" s="186"/>
    </row>
    <row r="1254" spans="2:2" x14ac:dyDescent="0.2">
      <c r="B1254" s="186"/>
    </row>
    <row r="1255" spans="2:2" x14ac:dyDescent="0.2">
      <c r="B1255" s="186"/>
    </row>
    <row r="1256" spans="2:2" x14ac:dyDescent="0.2">
      <c r="B1256" s="186"/>
    </row>
    <row r="1257" spans="2:2" x14ac:dyDescent="0.2">
      <c r="B1257" s="186"/>
    </row>
    <row r="1258" spans="2:2" x14ac:dyDescent="0.2">
      <c r="B1258" s="186"/>
    </row>
    <row r="1259" spans="2:2" x14ac:dyDescent="0.2">
      <c r="B1259" s="186"/>
    </row>
    <row r="1260" spans="2:2" x14ac:dyDescent="0.2">
      <c r="B1260" s="186"/>
    </row>
    <row r="1261" spans="2:2" x14ac:dyDescent="0.2">
      <c r="B1261" s="186"/>
    </row>
    <row r="1262" spans="2:2" x14ac:dyDescent="0.2">
      <c r="B1262" s="186"/>
    </row>
    <row r="1263" spans="2:2" x14ac:dyDescent="0.2">
      <c r="B1263" s="186"/>
    </row>
    <row r="1264" spans="2:2" x14ac:dyDescent="0.2">
      <c r="B1264" s="186"/>
    </row>
    <row r="1265" spans="2:2" x14ac:dyDescent="0.2">
      <c r="B1265" s="186"/>
    </row>
    <row r="1266" spans="2:2" x14ac:dyDescent="0.2">
      <c r="B1266" s="186"/>
    </row>
    <row r="1267" spans="2:2" x14ac:dyDescent="0.2">
      <c r="B1267" s="186"/>
    </row>
    <row r="1268" spans="2:2" x14ac:dyDescent="0.2">
      <c r="B1268" s="186"/>
    </row>
    <row r="1269" spans="2:2" x14ac:dyDescent="0.2">
      <c r="B1269" s="186"/>
    </row>
    <row r="1270" spans="2:2" x14ac:dyDescent="0.2">
      <c r="B1270" s="186"/>
    </row>
    <row r="1271" spans="2:2" x14ac:dyDescent="0.2">
      <c r="B1271" s="186"/>
    </row>
    <row r="1272" spans="2:2" x14ac:dyDescent="0.2">
      <c r="B1272" s="186"/>
    </row>
    <row r="1273" spans="2:2" x14ac:dyDescent="0.2">
      <c r="B1273" s="186"/>
    </row>
    <row r="1274" spans="2:2" x14ac:dyDescent="0.2">
      <c r="B1274" s="186"/>
    </row>
    <row r="1275" spans="2:2" x14ac:dyDescent="0.2">
      <c r="B1275" s="186"/>
    </row>
    <row r="1276" spans="2:2" x14ac:dyDescent="0.2">
      <c r="B1276" s="186"/>
    </row>
    <row r="1277" spans="2:2" x14ac:dyDescent="0.2">
      <c r="B1277" s="186"/>
    </row>
    <row r="1278" spans="2:2" x14ac:dyDescent="0.2">
      <c r="B1278" s="186"/>
    </row>
    <row r="1279" spans="2:2" x14ac:dyDescent="0.2">
      <c r="B1279" s="186"/>
    </row>
    <row r="1280" spans="2:2" x14ac:dyDescent="0.2">
      <c r="B1280" s="186"/>
    </row>
    <row r="1281" spans="2:2" x14ac:dyDescent="0.2">
      <c r="B1281" s="186"/>
    </row>
    <row r="1282" spans="2:2" x14ac:dyDescent="0.2">
      <c r="B1282" s="186"/>
    </row>
    <row r="1283" spans="2:2" x14ac:dyDescent="0.2">
      <c r="B1283" s="186"/>
    </row>
    <row r="1284" spans="2:2" x14ac:dyDescent="0.2">
      <c r="B1284" s="186"/>
    </row>
    <row r="1285" spans="2:2" x14ac:dyDescent="0.2">
      <c r="B1285" s="186"/>
    </row>
    <row r="1286" spans="2:2" x14ac:dyDescent="0.2">
      <c r="B1286" s="186"/>
    </row>
    <row r="1287" spans="2:2" x14ac:dyDescent="0.2">
      <c r="B1287" s="186"/>
    </row>
    <row r="1288" spans="2:2" x14ac:dyDescent="0.2">
      <c r="B1288" s="186"/>
    </row>
    <row r="1289" spans="2:2" x14ac:dyDescent="0.2">
      <c r="B1289" s="186"/>
    </row>
    <row r="1290" spans="2:2" x14ac:dyDescent="0.2">
      <c r="B1290" s="186"/>
    </row>
    <row r="1291" spans="2:2" x14ac:dyDescent="0.2">
      <c r="B1291" s="186"/>
    </row>
    <row r="1292" spans="2:2" x14ac:dyDescent="0.2">
      <c r="B1292" s="186"/>
    </row>
    <row r="1293" spans="2:2" x14ac:dyDescent="0.2">
      <c r="B1293" s="186"/>
    </row>
    <row r="1294" spans="2:2" x14ac:dyDescent="0.2">
      <c r="B1294" s="186"/>
    </row>
    <row r="1295" spans="2:2" x14ac:dyDescent="0.2">
      <c r="B1295" s="186"/>
    </row>
    <row r="1296" spans="2:2" x14ac:dyDescent="0.2">
      <c r="B1296" s="186"/>
    </row>
    <row r="1297" spans="2:2" x14ac:dyDescent="0.2">
      <c r="B1297" s="186"/>
    </row>
    <row r="1298" spans="2:2" x14ac:dyDescent="0.2">
      <c r="B1298" s="186"/>
    </row>
    <row r="1299" spans="2:2" x14ac:dyDescent="0.2">
      <c r="B1299" s="186"/>
    </row>
    <row r="1300" spans="2:2" x14ac:dyDescent="0.2">
      <c r="B1300" s="186"/>
    </row>
    <row r="1301" spans="2:2" x14ac:dyDescent="0.2">
      <c r="B1301" s="186"/>
    </row>
    <row r="1302" spans="2:2" x14ac:dyDescent="0.2">
      <c r="B1302" s="186"/>
    </row>
    <row r="1303" spans="2:2" x14ac:dyDescent="0.2">
      <c r="B1303" s="186"/>
    </row>
    <row r="1304" spans="2:2" x14ac:dyDescent="0.2">
      <c r="B1304" s="186"/>
    </row>
    <row r="1305" spans="2:2" x14ac:dyDescent="0.2">
      <c r="B1305" s="186"/>
    </row>
    <row r="1306" spans="2:2" x14ac:dyDescent="0.2">
      <c r="B1306" s="186"/>
    </row>
    <row r="1307" spans="2:2" x14ac:dyDescent="0.2">
      <c r="B1307" s="186"/>
    </row>
    <row r="1308" spans="2:2" x14ac:dyDescent="0.2">
      <c r="B1308" s="186"/>
    </row>
    <row r="1309" spans="2:2" x14ac:dyDescent="0.2">
      <c r="B1309" s="186"/>
    </row>
    <row r="1310" spans="2:2" x14ac:dyDescent="0.2">
      <c r="B1310" s="186"/>
    </row>
    <row r="1311" spans="2:2" x14ac:dyDescent="0.2">
      <c r="B1311" s="186"/>
    </row>
    <row r="1312" spans="2:2" x14ac:dyDescent="0.2">
      <c r="B1312" s="186"/>
    </row>
    <row r="1313" spans="2:2" x14ac:dyDescent="0.2">
      <c r="B1313" s="186"/>
    </row>
    <row r="1314" spans="2:2" x14ac:dyDescent="0.2">
      <c r="B1314" s="186"/>
    </row>
    <row r="1315" spans="2:2" x14ac:dyDescent="0.2">
      <c r="B1315" s="186"/>
    </row>
    <row r="1316" spans="2:2" x14ac:dyDescent="0.2">
      <c r="B1316" s="186"/>
    </row>
    <row r="1317" spans="2:2" x14ac:dyDescent="0.2">
      <c r="B1317" s="186"/>
    </row>
    <row r="1318" spans="2:2" x14ac:dyDescent="0.2">
      <c r="B1318" s="186"/>
    </row>
    <row r="1319" spans="2:2" x14ac:dyDescent="0.2">
      <c r="B1319" s="186"/>
    </row>
    <row r="1320" spans="2:2" x14ac:dyDescent="0.2">
      <c r="B1320" s="186"/>
    </row>
    <row r="1321" spans="2:2" x14ac:dyDescent="0.2">
      <c r="B1321" s="186"/>
    </row>
    <row r="1322" spans="2:2" x14ac:dyDescent="0.2">
      <c r="B1322" s="186"/>
    </row>
    <row r="1323" spans="2:2" x14ac:dyDescent="0.2">
      <c r="B1323" s="186"/>
    </row>
    <row r="1324" spans="2:2" x14ac:dyDescent="0.2">
      <c r="B1324" s="186"/>
    </row>
    <row r="1325" spans="2:2" x14ac:dyDescent="0.2">
      <c r="B1325" s="186"/>
    </row>
    <row r="1326" spans="2:2" x14ac:dyDescent="0.2">
      <c r="B1326" s="186"/>
    </row>
    <row r="1327" spans="2:2" x14ac:dyDescent="0.2">
      <c r="B1327" s="186"/>
    </row>
    <row r="1328" spans="2:2" x14ac:dyDescent="0.2">
      <c r="B1328" s="186"/>
    </row>
    <row r="1329" spans="2:2" x14ac:dyDescent="0.2">
      <c r="B1329" s="186"/>
    </row>
    <row r="1330" spans="2:2" x14ac:dyDescent="0.2">
      <c r="B1330" s="186"/>
    </row>
    <row r="1331" spans="2:2" x14ac:dyDescent="0.2">
      <c r="B1331" s="186"/>
    </row>
    <row r="1332" spans="2:2" x14ac:dyDescent="0.2">
      <c r="B1332" s="186"/>
    </row>
    <row r="1333" spans="2:2" x14ac:dyDescent="0.2">
      <c r="B1333" s="186"/>
    </row>
    <row r="1334" spans="2:2" x14ac:dyDescent="0.2">
      <c r="B1334" s="186"/>
    </row>
    <row r="1335" spans="2:2" x14ac:dyDescent="0.2">
      <c r="B1335" s="186"/>
    </row>
    <row r="1336" spans="2:2" x14ac:dyDescent="0.2">
      <c r="B1336" s="186"/>
    </row>
    <row r="1337" spans="2:2" x14ac:dyDescent="0.2">
      <c r="B1337" s="186"/>
    </row>
    <row r="1338" spans="2:2" x14ac:dyDescent="0.2">
      <c r="B1338" s="186"/>
    </row>
    <row r="1339" spans="2:2" x14ac:dyDescent="0.2">
      <c r="B1339" s="186"/>
    </row>
    <row r="1340" spans="2:2" x14ac:dyDescent="0.2">
      <c r="B1340" s="186"/>
    </row>
    <row r="1341" spans="2:2" x14ac:dyDescent="0.2">
      <c r="B1341" s="186"/>
    </row>
    <row r="1342" spans="2:2" x14ac:dyDescent="0.2">
      <c r="B1342" s="186"/>
    </row>
    <row r="1343" spans="2:2" x14ac:dyDescent="0.2">
      <c r="B1343" s="186"/>
    </row>
    <row r="1344" spans="2:2" x14ac:dyDescent="0.2">
      <c r="B1344" s="186"/>
    </row>
    <row r="1345" spans="2:2" x14ac:dyDescent="0.2">
      <c r="B1345" s="186"/>
    </row>
    <row r="1346" spans="2:2" x14ac:dyDescent="0.2">
      <c r="B1346" s="186"/>
    </row>
    <row r="1347" spans="2:2" x14ac:dyDescent="0.2">
      <c r="B1347" s="186"/>
    </row>
    <row r="1348" spans="2:2" x14ac:dyDescent="0.2">
      <c r="B1348" s="186"/>
    </row>
    <row r="1349" spans="2:2" x14ac:dyDescent="0.2">
      <c r="B1349" s="186"/>
    </row>
    <row r="1350" spans="2:2" x14ac:dyDescent="0.2">
      <c r="B1350" s="186"/>
    </row>
    <row r="1351" spans="2:2" x14ac:dyDescent="0.2">
      <c r="B1351" s="186"/>
    </row>
    <row r="1352" spans="2:2" x14ac:dyDescent="0.2">
      <c r="B1352" s="186"/>
    </row>
    <row r="1353" spans="2:2" x14ac:dyDescent="0.2">
      <c r="B1353" s="186"/>
    </row>
    <row r="1354" spans="2:2" x14ac:dyDescent="0.2">
      <c r="B1354" s="186"/>
    </row>
    <row r="1355" spans="2:2" x14ac:dyDescent="0.2">
      <c r="B1355" s="186"/>
    </row>
    <row r="1356" spans="2:2" x14ac:dyDescent="0.2">
      <c r="B1356" s="186"/>
    </row>
    <row r="1357" spans="2:2" x14ac:dyDescent="0.2">
      <c r="B1357" s="186"/>
    </row>
    <row r="1358" spans="2:2" x14ac:dyDescent="0.2">
      <c r="B1358" s="186"/>
    </row>
    <row r="1359" spans="2:2" x14ac:dyDescent="0.2">
      <c r="B1359" s="186"/>
    </row>
    <row r="1360" spans="2:2" x14ac:dyDescent="0.2">
      <c r="B1360" s="186"/>
    </row>
    <row r="1361" spans="2:2" x14ac:dyDescent="0.2">
      <c r="B1361" s="186"/>
    </row>
    <row r="1362" spans="2:2" x14ac:dyDescent="0.2">
      <c r="B1362" s="186"/>
    </row>
    <row r="1363" spans="2:2" x14ac:dyDescent="0.2">
      <c r="B1363" s="186"/>
    </row>
    <row r="1364" spans="2:2" x14ac:dyDescent="0.2">
      <c r="B1364" s="186"/>
    </row>
    <row r="1365" spans="2:2" x14ac:dyDescent="0.2">
      <c r="B1365" s="186"/>
    </row>
    <row r="1366" spans="2:2" x14ac:dyDescent="0.2">
      <c r="B1366" s="186"/>
    </row>
    <row r="1367" spans="2:2" x14ac:dyDescent="0.2">
      <c r="B1367" s="186"/>
    </row>
    <row r="1368" spans="2:2" x14ac:dyDescent="0.2">
      <c r="B1368" s="186"/>
    </row>
    <row r="1369" spans="2:2" x14ac:dyDescent="0.2">
      <c r="B1369" s="186"/>
    </row>
    <row r="1370" spans="2:2" x14ac:dyDescent="0.2">
      <c r="B1370" s="186"/>
    </row>
    <row r="1371" spans="2:2" x14ac:dyDescent="0.2">
      <c r="B1371" s="186"/>
    </row>
    <row r="1372" spans="2:2" x14ac:dyDescent="0.2">
      <c r="B1372" s="186"/>
    </row>
    <row r="1373" spans="2:2" x14ac:dyDescent="0.2">
      <c r="B1373" s="186"/>
    </row>
    <row r="1374" spans="2:2" x14ac:dyDescent="0.2">
      <c r="B1374" s="186"/>
    </row>
    <row r="1375" spans="2:2" x14ac:dyDescent="0.2">
      <c r="B1375" s="186"/>
    </row>
    <row r="1376" spans="2:2" x14ac:dyDescent="0.2">
      <c r="B1376" s="186"/>
    </row>
    <row r="1377" spans="2:2" x14ac:dyDescent="0.2">
      <c r="B1377" s="186"/>
    </row>
    <row r="1378" spans="2:2" x14ac:dyDescent="0.2">
      <c r="B1378" s="186"/>
    </row>
    <row r="1379" spans="2:2" x14ac:dyDescent="0.2">
      <c r="B1379" s="186"/>
    </row>
    <row r="1380" spans="2:2" x14ac:dyDescent="0.2">
      <c r="B1380" s="186"/>
    </row>
    <row r="1381" spans="2:2" x14ac:dyDescent="0.2">
      <c r="B1381" s="186"/>
    </row>
    <row r="1382" spans="2:2" x14ac:dyDescent="0.2">
      <c r="B1382" s="186"/>
    </row>
    <row r="1383" spans="2:2" x14ac:dyDescent="0.2">
      <c r="B1383" s="186"/>
    </row>
    <row r="1384" spans="2:2" x14ac:dyDescent="0.2">
      <c r="B1384" s="186"/>
    </row>
    <row r="1385" spans="2:2" x14ac:dyDescent="0.2">
      <c r="B1385" s="186"/>
    </row>
    <row r="1386" spans="2:2" x14ac:dyDescent="0.2">
      <c r="B1386" s="186"/>
    </row>
    <row r="1387" spans="2:2" x14ac:dyDescent="0.2">
      <c r="B1387" s="186"/>
    </row>
    <row r="1388" spans="2:2" x14ac:dyDescent="0.2">
      <c r="B1388" s="186"/>
    </row>
    <row r="1389" spans="2:2" x14ac:dyDescent="0.2">
      <c r="B1389" s="186"/>
    </row>
    <row r="1390" spans="2:2" x14ac:dyDescent="0.2">
      <c r="B1390" s="186"/>
    </row>
    <row r="1391" spans="2:2" x14ac:dyDescent="0.2">
      <c r="B1391" s="186"/>
    </row>
    <row r="1392" spans="2:2" x14ac:dyDescent="0.2">
      <c r="B1392" s="186"/>
    </row>
    <row r="1393" spans="2:2" x14ac:dyDescent="0.2">
      <c r="B1393" s="186"/>
    </row>
    <row r="1394" spans="2:2" x14ac:dyDescent="0.2">
      <c r="B1394" s="186"/>
    </row>
    <row r="1395" spans="2:2" x14ac:dyDescent="0.2">
      <c r="B1395" s="186"/>
    </row>
    <row r="1396" spans="2:2" x14ac:dyDescent="0.2">
      <c r="B1396" s="186"/>
    </row>
    <row r="1397" spans="2:2" x14ac:dyDescent="0.2">
      <c r="B1397" s="186"/>
    </row>
    <row r="1398" spans="2:2" x14ac:dyDescent="0.2">
      <c r="B1398" s="186"/>
    </row>
    <row r="1399" spans="2:2" x14ac:dyDescent="0.2">
      <c r="B1399" s="186"/>
    </row>
    <row r="1400" spans="2:2" x14ac:dyDescent="0.2">
      <c r="B1400" s="186"/>
    </row>
    <row r="1401" spans="2:2" x14ac:dyDescent="0.2">
      <c r="B1401" s="186"/>
    </row>
    <row r="1402" spans="2:2" x14ac:dyDescent="0.2">
      <c r="B1402" s="186"/>
    </row>
    <row r="1403" spans="2:2" x14ac:dyDescent="0.2">
      <c r="B1403" s="186"/>
    </row>
    <row r="1404" spans="2:2" x14ac:dyDescent="0.2">
      <c r="B1404" s="186"/>
    </row>
    <row r="1405" spans="2:2" x14ac:dyDescent="0.2">
      <c r="B1405" s="186"/>
    </row>
    <row r="1406" spans="2:2" x14ac:dyDescent="0.2">
      <c r="B1406" s="186"/>
    </row>
    <row r="1407" spans="2:2" x14ac:dyDescent="0.2">
      <c r="B1407" s="186"/>
    </row>
    <row r="1408" spans="2:2" x14ac:dyDescent="0.2">
      <c r="B1408" s="186"/>
    </row>
    <row r="1409" spans="2:2" x14ac:dyDescent="0.2">
      <c r="B1409" s="186"/>
    </row>
    <row r="1410" spans="2:2" x14ac:dyDescent="0.2">
      <c r="B1410" s="186"/>
    </row>
    <row r="1411" spans="2:2" x14ac:dyDescent="0.2">
      <c r="B1411" s="186"/>
    </row>
    <row r="1412" spans="2:2" x14ac:dyDescent="0.2">
      <c r="B1412" s="186"/>
    </row>
    <row r="1413" spans="2:2" x14ac:dyDescent="0.2">
      <c r="B1413" s="186"/>
    </row>
    <row r="1414" spans="2:2" x14ac:dyDescent="0.2">
      <c r="B1414" s="186"/>
    </row>
    <row r="1415" spans="2:2" x14ac:dyDescent="0.2">
      <c r="B1415" s="186"/>
    </row>
    <row r="1416" spans="2:2" x14ac:dyDescent="0.2">
      <c r="B1416" s="186"/>
    </row>
    <row r="1417" spans="2:2" x14ac:dyDescent="0.2">
      <c r="B1417" s="186"/>
    </row>
    <row r="1418" spans="2:2" x14ac:dyDescent="0.2">
      <c r="B1418" s="186"/>
    </row>
    <row r="1419" spans="2:2" x14ac:dyDescent="0.2">
      <c r="B1419" s="186"/>
    </row>
    <row r="1420" spans="2:2" x14ac:dyDescent="0.2">
      <c r="B1420" s="186"/>
    </row>
    <row r="1421" spans="2:2" x14ac:dyDescent="0.2">
      <c r="B1421" s="186"/>
    </row>
    <row r="1422" spans="2:2" x14ac:dyDescent="0.2">
      <c r="B1422" s="186"/>
    </row>
    <row r="1423" spans="2:2" x14ac:dyDescent="0.2">
      <c r="B1423" s="186"/>
    </row>
    <row r="1424" spans="2:2" x14ac:dyDescent="0.2">
      <c r="B1424" s="186"/>
    </row>
    <row r="1425" spans="2:2" x14ac:dyDescent="0.2">
      <c r="B1425" s="186"/>
    </row>
    <row r="1426" spans="2:2" x14ac:dyDescent="0.2">
      <c r="B1426" s="186"/>
    </row>
    <row r="1427" spans="2:2" x14ac:dyDescent="0.2">
      <c r="B1427" s="186"/>
    </row>
    <row r="1428" spans="2:2" x14ac:dyDescent="0.2">
      <c r="B1428" s="186"/>
    </row>
    <row r="1429" spans="2:2" x14ac:dyDescent="0.2">
      <c r="B1429" s="186"/>
    </row>
    <row r="1430" spans="2:2" x14ac:dyDescent="0.2">
      <c r="B1430" s="186"/>
    </row>
    <row r="1431" spans="2:2" x14ac:dyDescent="0.2">
      <c r="B1431" s="186"/>
    </row>
    <row r="1432" spans="2:2" x14ac:dyDescent="0.2">
      <c r="B1432" s="186"/>
    </row>
    <row r="1433" spans="2:2" x14ac:dyDescent="0.2">
      <c r="B1433" s="186"/>
    </row>
    <row r="1434" spans="2:2" x14ac:dyDescent="0.2">
      <c r="B1434" s="186"/>
    </row>
    <row r="1435" spans="2:2" x14ac:dyDescent="0.2">
      <c r="B1435" s="186"/>
    </row>
    <row r="1436" spans="2:2" x14ac:dyDescent="0.2">
      <c r="B1436" s="186"/>
    </row>
    <row r="1437" spans="2:2" x14ac:dyDescent="0.2">
      <c r="B1437" s="186"/>
    </row>
    <row r="1438" spans="2:2" x14ac:dyDescent="0.2">
      <c r="B1438" s="186"/>
    </row>
    <row r="1439" spans="2:2" x14ac:dyDescent="0.2">
      <c r="B1439" s="186"/>
    </row>
    <row r="1440" spans="2:2" x14ac:dyDescent="0.2">
      <c r="B1440" s="186"/>
    </row>
    <row r="1441" spans="2:2" x14ac:dyDescent="0.2">
      <c r="B1441" s="186"/>
    </row>
    <row r="1442" spans="2:2" x14ac:dyDescent="0.2">
      <c r="B1442" s="186"/>
    </row>
    <row r="1443" spans="2:2" x14ac:dyDescent="0.2">
      <c r="B1443" s="186"/>
    </row>
    <row r="1444" spans="2:2" x14ac:dyDescent="0.2">
      <c r="B1444" s="186"/>
    </row>
    <row r="1445" spans="2:2" x14ac:dyDescent="0.2">
      <c r="B1445" s="186"/>
    </row>
    <row r="1446" spans="2:2" x14ac:dyDescent="0.2">
      <c r="B1446" s="186"/>
    </row>
    <row r="1447" spans="2:2" x14ac:dyDescent="0.2">
      <c r="B1447" s="186"/>
    </row>
    <row r="1448" spans="2:2" x14ac:dyDescent="0.2">
      <c r="B1448" s="186"/>
    </row>
    <row r="1449" spans="2:2" x14ac:dyDescent="0.2">
      <c r="B1449" s="186"/>
    </row>
    <row r="1450" spans="2:2" x14ac:dyDescent="0.2">
      <c r="B1450" s="186"/>
    </row>
    <row r="1451" spans="2:2" x14ac:dyDescent="0.2">
      <c r="B1451" s="186"/>
    </row>
    <row r="1452" spans="2:2" x14ac:dyDescent="0.2">
      <c r="B1452" s="186"/>
    </row>
    <row r="1453" spans="2:2" x14ac:dyDescent="0.2">
      <c r="B1453" s="186"/>
    </row>
    <row r="1454" spans="2:2" x14ac:dyDescent="0.2">
      <c r="B1454" s="186"/>
    </row>
    <row r="1455" spans="2:2" x14ac:dyDescent="0.2">
      <c r="B1455" s="186"/>
    </row>
    <row r="1456" spans="2:2" x14ac:dyDescent="0.2">
      <c r="B1456" s="186"/>
    </row>
    <row r="1457" spans="2:2" x14ac:dyDescent="0.2">
      <c r="B1457" s="186"/>
    </row>
    <row r="1458" spans="2:2" x14ac:dyDescent="0.2">
      <c r="B1458" s="186"/>
    </row>
    <row r="1459" spans="2:2" x14ac:dyDescent="0.2">
      <c r="B1459" s="186"/>
    </row>
    <row r="1460" spans="2:2" x14ac:dyDescent="0.2">
      <c r="B1460" s="186"/>
    </row>
    <row r="1461" spans="2:2" x14ac:dyDescent="0.2">
      <c r="B1461" s="186"/>
    </row>
    <row r="1462" spans="2:2" x14ac:dyDescent="0.2">
      <c r="B1462" s="186"/>
    </row>
    <row r="1463" spans="2:2" x14ac:dyDescent="0.2">
      <c r="B1463" s="186"/>
    </row>
    <row r="1464" spans="2:2" x14ac:dyDescent="0.2">
      <c r="B1464" s="186"/>
    </row>
    <row r="1465" spans="2:2" x14ac:dyDescent="0.2">
      <c r="B1465" s="186"/>
    </row>
    <row r="1466" spans="2:2" x14ac:dyDescent="0.2">
      <c r="B1466" s="186"/>
    </row>
    <row r="1467" spans="2:2" x14ac:dyDescent="0.2">
      <c r="B1467" s="186"/>
    </row>
    <row r="1468" spans="2:2" x14ac:dyDescent="0.2">
      <c r="B1468" s="186"/>
    </row>
    <row r="1469" spans="2:2" x14ac:dyDescent="0.2">
      <c r="B1469" s="186"/>
    </row>
    <row r="1470" spans="2:2" x14ac:dyDescent="0.2">
      <c r="B1470" s="186"/>
    </row>
    <row r="1471" spans="2:2" x14ac:dyDescent="0.2">
      <c r="B1471" s="186"/>
    </row>
    <row r="1472" spans="2:2" x14ac:dyDescent="0.2">
      <c r="B1472" s="186"/>
    </row>
    <row r="1473" spans="2:2" x14ac:dyDescent="0.2">
      <c r="B1473" s="186"/>
    </row>
    <row r="1474" spans="2:2" x14ac:dyDescent="0.2">
      <c r="B1474" s="186"/>
    </row>
    <row r="1475" spans="2:2" x14ac:dyDescent="0.2">
      <c r="B1475" s="186"/>
    </row>
    <row r="1476" spans="2:2" x14ac:dyDescent="0.2">
      <c r="B1476" s="186"/>
    </row>
    <row r="1477" spans="2:2" x14ac:dyDescent="0.2">
      <c r="B1477" s="186"/>
    </row>
    <row r="1478" spans="2:2" x14ac:dyDescent="0.2">
      <c r="B1478" s="186"/>
    </row>
    <row r="1479" spans="2:2" x14ac:dyDescent="0.2">
      <c r="B1479" s="186"/>
    </row>
    <row r="1480" spans="2:2" x14ac:dyDescent="0.2">
      <c r="B1480" s="186"/>
    </row>
    <row r="1481" spans="2:2" x14ac:dyDescent="0.2">
      <c r="B1481" s="186"/>
    </row>
    <row r="1482" spans="2:2" x14ac:dyDescent="0.2">
      <c r="B1482" s="186"/>
    </row>
    <row r="1483" spans="2:2" x14ac:dyDescent="0.2">
      <c r="B1483" s="186"/>
    </row>
    <row r="1484" spans="2:2" x14ac:dyDescent="0.2">
      <c r="B1484" s="186"/>
    </row>
    <row r="1485" spans="2:2" x14ac:dyDescent="0.2">
      <c r="B1485" s="186"/>
    </row>
    <row r="1486" spans="2:2" x14ac:dyDescent="0.2">
      <c r="B1486" s="186"/>
    </row>
    <row r="1487" spans="2:2" x14ac:dyDescent="0.2">
      <c r="B1487" s="186"/>
    </row>
    <row r="1488" spans="2:2" x14ac:dyDescent="0.2">
      <c r="B1488" s="186"/>
    </row>
    <row r="1489" spans="2:2" x14ac:dyDescent="0.2">
      <c r="B1489" s="186"/>
    </row>
    <row r="1490" spans="2:2" x14ac:dyDescent="0.2">
      <c r="B1490" s="186"/>
    </row>
    <row r="1491" spans="2:2" x14ac:dyDescent="0.2">
      <c r="B1491" s="186"/>
    </row>
    <row r="1492" spans="2:2" x14ac:dyDescent="0.2">
      <c r="B1492" s="186"/>
    </row>
    <row r="1493" spans="2:2" x14ac:dyDescent="0.2">
      <c r="B1493" s="186"/>
    </row>
    <row r="1494" spans="2:2" x14ac:dyDescent="0.2">
      <c r="B1494" s="186"/>
    </row>
    <row r="1495" spans="2:2" x14ac:dyDescent="0.2">
      <c r="B1495" s="186"/>
    </row>
    <row r="1496" spans="2:2" x14ac:dyDescent="0.2">
      <c r="B1496" s="186"/>
    </row>
    <row r="1497" spans="2:2" x14ac:dyDescent="0.2">
      <c r="B1497" s="186"/>
    </row>
    <row r="1498" spans="2:2" x14ac:dyDescent="0.2">
      <c r="B1498" s="186"/>
    </row>
    <row r="1499" spans="2:2" x14ac:dyDescent="0.2">
      <c r="B1499" s="186"/>
    </row>
    <row r="1500" spans="2:2" x14ac:dyDescent="0.2">
      <c r="B1500" s="186"/>
    </row>
    <row r="1501" spans="2:2" x14ac:dyDescent="0.2">
      <c r="B1501" s="186"/>
    </row>
    <row r="1502" spans="2:2" x14ac:dyDescent="0.2">
      <c r="B1502" s="186"/>
    </row>
    <row r="1503" spans="2:2" x14ac:dyDescent="0.2">
      <c r="B1503" s="186"/>
    </row>
    <row r="1504" spans="2:2" x14ac:dyDescent="0.2">
      <c r="B1504" s="186"/>
    </row>
    <row r="1505" spans="2:2" x14ac:dyDescent="0.2">
      <c r="B1505" s="186"/>
    </row>
    <row r="1506" spans="2:2" x14ac:dyDescent="0.2">
      <c r="B1506" s="186"/>
    </row>
    <row r="1507" spans="2:2" x14ac:dyDescent="0.2">
      <c r="B1507" s="186"/>
    </row>
    <row r="1508" spans="2:2" x14ac:dyDescent="0.2">
      <c r="B1508" s="186"/>
    </row>
    <row r="1509" spans="2:2" x14ac:dyDescent="0.2">
      <c r="B1509" s="186"/>
    </row>
    <row r="1510" spans="2:2" x14ac:dyDescent="0.2">
      <c r="B1510" s="186"/>
    </row>
    <row r="1511" spans="2:2" x14ac:dyDescent="0.2">
      <c r="B1511" s="186"/>
    </row>
    <row r="1512" spans="2:2" x14ac:dyDescent="0.2">
      <c r="B1512" s="186"/>
    </row>
    <row r="1513" spans="2:2" x14ac:dyDescent="0.2">
      <c r="B1513" s="186"/>
    </row>
    <row r="1514" spans="2:2" x14ac:dyDescent="0.2">
      <c r="B1514" s="186"/>
    </row>
    <row r="1515" spans="2:2" x14ac:dyDescent="0.2">
      <c r="B1515" s="186"/>
    </row>
    <row r="1516" spans="2:2" x14ac:dyDescent="0.2">
      <c r="B1516" s="186"/>
    </row>
    <row r="1517" spans="2:2" x14ac:dyDescent="0.2">
      <c r="B1517" s="186"/>
    </row>
    <row r="1518" spans="2:2" x14ac:dyDescent="0.2">
      <c r="B1518" s="186"/>
    </row>
    <row r="1519" spans="2:2" x14ac:dyDescent="0.2">
      <c r="B1519" s="186"/>
    </row>
    <row r="1520" spans="2:2" x14ac:dyDescent="0.2">
      <c r="B1520" s="186"/>
    </row>
    <row r="1521" spans="2:2" x14ac:dyDescent="0.2">
      <c r="B1521" s="186"/>
    </row>
    <row r="1522" spans="2:2" x14ac:dyDescent="0.2">
      <c r="B1522" s="186"/>
    </row>
    <row r="1523" spans="2:2" x14ac:dyDescent="0.2">
      <c r="B1523" s="186"/>
    </row>
    <row r="1524" spans="2:2" x14ac:dyDescent="0.2">
      <c r="B1524" s="186"/>
    </row>
    <row r="1525" spans="2:2" x14ac:dyDescent="0.2">
      <c r="B1525" s="186"/>
    </row>
    <row r="1526" spans="2:2" x14ac:dyDescent="0.2">
      <c r="B1526" s="186"/>
    </row>
    <row r="1527" spans="2:2" x14ac:dyDescent="0.2">
      <c r="B1527" s="186"/>
    </row>
    <row r="1528" spans="2:2" x14ac:dyDescent="0.2">
      <c r="B1528" s="186"/>
    </row>
    <row r="1529" spans="2:2" x14ac:dyDescent="0.2">
      <c r="B1529" s="186"/>
    </row>
    <row r="1530" spans="2:2" x14ac:dyDescent="0.2">
      <c r="B1530" s="186"/>
    </row>
    <row r="1531" spans="2:2" x14ac:dyDescent="0.2">
      <c r="B1531" s="186"/>
    </row>
    <row r="1532" spans="2:2" x14ac:dyDescent="0.2">
      <c r="B1532" s="186"/>
    </row>
    <row r="1533" spans="2:2" x14ac:dyDescent="0.2">
      <c r="B1533" s="186"/>
    </row>
    <row r="1534" spans="2:2" x14ac:dyDescent="0.2">
      <c r="B1534" s="186"/>
    </row>
    <row r="1535" spans="2:2" x14ac:dyDescent="0.2">
      <c r="B1535" s="186"/>
    </row>
    <row r="1536" spans="2:2" x14ac:dyDescent="0.2">
      <c r="B1536" s="186"/>
    </row>
    <row r="1537" spans="2:2" x14ac:dyDescent="0.2">
      <c r="B1537" s="186"/>
    </row>
    <row r="1538" spans="2:2" x14ac:dyDescent="0.2">
      <c r="B1538" s="186"/>
    </row>
    <row r="1539" spans="2:2" x14ac:dyDescent="0.2">
      <c r="B1539" s="186"/>
    </row>
    <row r="1540" spans="2:2" x14ac:dyDescent="0.2">
      <c r="B1540" s="186"/>
    </row>
    <row r="1541" spans="2:2" x14ac:dyDescent="0.2">
      <c r="B1541" s="186"/>
    </row>
    <row r="1542" spans="2:2" x14ac:dyDescent="0.2">
      <c r="B1542" s="186"/>
    </row>
    <row r="1543" spans="2:2" x14ac:dyDescent="0.2">
      <c r="B1543" s="186"/>
    </row>
    <row r="1544" spans="2:2" x14ac:dyDescent="0.2">
      <c r="B1544" s="186"/>
    </row>
    <row r="1545" spans="2:2" x14ac:dyDescent="0.2">
      <c r="B1545" s="186"/>
    </row>
    <row r="1546" spans="2:2" x14ac:dyDescent="0.2">
      <c r="B1546" s="186"/>
    </row>
    <row r="1547" spans="2:2" x14ac:dyDescent="0.2">
      <c r="B1547" s="186"/>
    </row>
    <row r="1548" spans="2:2" x14ac:dyDescent="0.2">
      <c r="B1548" s="186"/>
    </row>
    <row r="1549" spans="2:2" x14ac:dyDescent="0.2">
      <c r="B1549" s="186"/>
    </row>
    <row r="1550" spans="2:2" x14ac:dyDescent="0.2">
      <c r="B1550" s="186"/>
    </row>
    <row r="1551" spans="2:2" x14ac:dyDescent="0.2">
      <c r="B1551" s="186"/>
    </row>
    <row r="1552" spans="2:2" x14ac:dyDescent="0.2">
      <c r="B1552" s="186"/>
    </row>
    <row r="1553" spans="2:2" x14ac:dyDescent="0.2">
      <c r="B1553" s="186"/>
    </row>
    <row r="1554" spans="2:2" x14ac:dyDescent="0.2">
      <c r="B1554" s="186"/>
    </row>
    <row r="1555" spans="2:2" x14ac:dyDescent="0.2">
      <c r="B1555" s="186"/>
    </row>
    <row r="1556" spans="2:2" x14ac:dyDescent="0.2">
      <c r="B1556" s="186"/>
    </row>
    <row r="1557" spans="2:2" x14ac:dyDescent="0.2">
      <c r="B1557" s="186"/>
    </row>
    <row r="1558" spans="2:2" x14ac:dyDescent="0.2">
      <c r="B1558" s="186"/>
    </row>
    <row r="1559" spans="2:2" x14ac:dyDescent="0.2">
      <c r="B1559" s="186"/>
    </row>
    <row r="1560" spans="2:2" x14ac:dyDescent="0.2">
      <c r="B1560" s="186"/>
    </row>
    <row r="1561" spans="2:2" x14ac:dyDescent="0.2">
      <c r="B1561" s="186"/>
    </row>
    <row r="1562" spans="2:2" x14ac:dyDescent="0.2">
      <c r="B1562" s="186"/>
    </row>
    <row r="1563" spans="2:2" x14ac:dyDescent="0.2">
      <c r="B1563" s="186"/>
    </row>
    <row r="1564" spans="2:2" x14ac:dyDescent="0.2">
      <c r="B1564" s="186"/>
    </row>
    <row r="1565" spans="2:2" x14ac:dyDescent="0.2">
      <c r="B1565" s="186"/>
    </row>
    <row r="1566" spans="2:2" x14ac:dyDescent="0.2">
      <c r="B1566" s="186"/>
    </row>
    <row r="1567" spans="2:2" x14ac:dyDescent="0.2">
      <c r="B1567" s="186"/>
    </row>
    <row r="1568" spans="2:2" x14ac:dyDescent="0.2">
      <c r="B1568" s="186"/>
    </row>
    <row r="1569" spans="2:2" x14ac:dyDescent="0.2">
      <c r="B1569" s="186"/>
    </row>
    <row r="1570" spans="2:2" x14ac:dyDescent="0.2">
      <c r="B1570" s="186"/>
    </row>
    <row r="1571" spans="2:2" x14ac:dyDescent="0.2">
      <c r="B1571" s="186"/>
    </row>
    <row r="1572" spans="2:2" x14ac:dyDescent="0.2">
      <c r="B1572" s="186"/>
    </row>
    <row r="1573" spans="2:2" x14ac:dyDescent="0.2">
      <c r="B1573" s="186"/>
    </row>
    <row r="1574" spans="2:2" x14ac:dyDescent="0.2">
      <c r="B1574" s="186"/>
    </row>
    <row r="1575" spans="2:2" x14ac:dyDescent="0.2">
      <c r="B1575" s="186"/>
    </row>
    <row r="1576" spans="2:2" x14ac:dyDescent="0.2">
      <c r="B1576" s="186"/>
    </row>
    <row r="1577" spans="2:2" x14ac:dyDescent="0.2">
      <c r="B1577" s="186"/>
    </row>
    <row r="1578" spans="2:2" x14ac:dyDescent="0.2">
      <c r="B1578" s="186"/>
    </row>
    <row r="1579" spans="2:2" x14ac:dyDescent="0.2">
      <c r="B1579" s="186"/>
    </row>
    <row r="1580" spans="2:2" x14ac:dyDescent="0.2">
      <c r="B1580" s="186"/>
    </row>
    <row r="1581" spans="2:2" x14ac:dyDescent="0.2">
      <c r="B1581" s="186"/>
    </row>
    <row r="1582" spans="2:2" x14ac:dyDescent="0.2">
      <c r="B1582" s="186"/>
    </row>
    <row r="1583" spans="2:2" x14ac:dyDescent="0.2">
      <c r="B1583" s="186"/>
    </row>
    <row r="1584" spans="2:2" x14ac:dyDescent="0.2">
      <c r="B1584" s="186"/>
    </row>
    <row r="1585" spans="2:2" x14ac:dyDescent="0.2">
      <c r="B1585" s="186"/>
    </row>
    <row r="1586" spans="2:2" x14ac:dyDescent="0.2">
      <c r="B1586" s="186"/>
    </row>
    <row r="1587" spans="2:2" x14ac:dyDescent="0.2">
      <c r="B1587" s="186"/>
    </row>
    <row r="1588" spans="2:2" x14ac:dyDescent="0.2">
      <c r="B1588" s="186"/>
    </row>
    <row r="1589" spans="2:2" x14ac:dyDescent="0.2">
      <c r="B1589" s="186"/>
    </row>
    <row r="1590" spans="2:2" x14ac:dyDescent="0.2">
      <c r="B1590" s="186"/>
    </row>
    <row r="1591" spans="2:2" x14ac:dyDescent="0.2">
      <c r="B1591" s="186"/>
    </row>
    <row r="1592" spans="2:2" x14ac:dyDescent="0.2">
      <c r="B1592" s="186"/>
    </row>
    <row r="1593" spans="2:2" x14ac:dyDescent="0.2">
      <c r="B1593" s="186"/>
    </row>
    <row r="1594" spans="2:2" x14ac:dyDescent="0.2">
      <c r="B1594" s="186"/>
    </row>
    <row r="1595" spans="2:2" x14ac:dyDescent="0.2">
      <c r="B1595" s="186"/>
    </row>
    <row r="1596" spans="2:2" x14ac:dyDescent="0.2">
      <c r="B1596" s="186"/>
    </row>
    <row r="1597" spans="2:2" x14ac:dyDescent="0.2">
      <c r="B1597" s="186"/>
    </row>
    <row r="1598" spans="2:2" x14ac:dyDescent="0.2">
      <c r="B1598" s="186"/>
    </row>
    <row r="1599" spans="2:2" x14ac:dyDescent="0.2">
      <c r="B1599" s="186"/>
    </row>
    <row r="1600" spans="2:2" x14ac:dyDescent="0.2">
      <c r="B1600" s="186"/>
    </row>
    <row r="1601" spans="2:2" x14ac:dyDescent="0.2">
      <c r="B1601" s="186"/>
    </row>
    <row r="1602" spans="2:2" x14ac:dyDescent="0.2">
      <c r="B1602" s="186"/>
    </row>
    <row r="1603" spans="2:2" x14ac:dyDescent="0.2">
      <c r="B1603" s="186"/>
    </row>
    <row r="1604" spans="2:2" x14ac:dyDescent="0.2">
      <c r="B1604" s="186"/>
    </row>
    <row r="1605" spans="2:2" x14ac:dyDescent="0.2">
      <c r="B1605" s="186"/>
    </row>
    <row r="1606" spans="2:2" x14ac:dyDescent="0.2">
      <c r="B1606" s="186"/>
    </row>
    <row r="1607" spans="2:2" x14ac:dyDescent="0.2">
      <c r="B1607" s="186"/>
    </row>
    <row r="1608" spans="2:2" x14ac:dyDescent="0.2">
      <c r="B1608" s="186"/>
    </row>
    <row r="1609" spans="2:2" x14ac:dyDescent="0.2">
      <c r="B1609" s="186"/>
    </row>
    <row r="1610" spans="2:2" x14ac:dyDescent="0.2">
      <c r="B1610" s="186"/>
    </row>
    <row r="1611" spans="2:2" x14ac:dyDescent="0.2">
      <c r="B1611" s="186"/>
    </row>
    <row r="1612" spans="2:2" x14ac:dyDescent="0.2">
      <c r="B1612" s="186"/>
    </row>
    <row r="1613" spans="2:2" x14ac:dyDescent="0.2">
      <c r="B1613" s="186"/>
    </row>
    <row r="1614" spans="2:2" x14ac:dyDescent="0.2">
      <c r="B1614" s="186"/>
    </row>
    <row r="1615" spans="2:2" x14ac:dyDescent="0.2">
      <c r="B1615" s="186"/>
    </row>
    <row r="1616" spans="2:2" x14ac:dyDescent="0.2">
      <c r="B1616" s="186"/>
    </row>
    <row r="1617" spans="2:2" x14ac:dyDescent="0.2">
      <c r="B1617" s="186"/>
    </row>
    <row r="1618" spans="2:2" x14ac:dyDescent="0.2">
      <c r="B1618" s="186"/>
    </row>
    <row r="1619" spans="2:2" x14ac:dyDescent="0.2">
      <c r="B1619" s="186"/>
    </row>
    <row r="1620" spans="2:2" x14ac:dyDescent="0.2">
      <c r="B1620" s="186"/>
    </row>
    <row r="1621" spans="2:2" x14ac:dyDescent="0.2">
      <c r="B1621" s="186"/>
    </row>
    <row r="1622" spans="2:2" x14ac:dyDescent="0.2">
      <c r="B1622" s="186"/>
    </row>
    <row r="1623" spans="2:2" x14ac:dyDescent="0.2">
      <c r="B1623" s="186"/>
    </row>
    <row r="1624" spans="2:2" x14ac:dyDescent="0.2">
      <c r="B1624" s="186"/>
    </row>
    <row r="1625" spans="2:2" x14ac:dyDescent="0.2">
      <c r="B1625" s="186"/>
    </row>
    <row r="1626" spans="2:2" x14ac:dyDescent="0.2">
      <c r="B1626" s="186"/>
    </row>
    <row r="1627" spans="2:2" x14ac:dyDescent="0.2">
      <c r="B1627" s="186"/>
    </row>
    <row r="1628" spans="2:2" x14ac:dyDescent="0.2">
      <c r="B1628" s="186"/>
    </row>
    <row r="1629" spans="2:2" x14ac:dyDescent="0.2">
      <c r="B1629" s="186"/>
    </row>
    <row r="1630" spans="2:2" x14ac:dyDescent="0.2">
      <c r="B1630" s="186"/>
    </row>
    <row r="1631" spans="2:2" x14ac:dyDescent="0.2">
      <c r="B1631" s="186"/>
    </row>
    <row r="1632" spans="2:2" x14ac:dyDescent="0.2">
      <c r="B1632" s="186"/>
    </row>
    <row r="1633" spans="2:2" x14ac:dyDescent="0.2">
      <c r="B1633" s="186"/>
    </row>
    <row r="1634" spans="2:2" x14ac:dyDescent="0.2">
      <c r="B1634" s="186"/>
    </row>
    <row r="1635" spans="2:2" x14ac:dyDescent="0.2">
      <c r="B1635" s="186"/>
    </row>
    <row r="1636" spans="2:2" x14ac:dyDescent="0.2">
      <c r="B1636" s="186"/>
    </row>
    <row r="1637" spans="2:2" x14ac:dyDescent="0.2">
      <c r="B1637" s="186"/>
    </row>
    <row r="1638" spans="2:2" x14ac:dyDescent="0.2">
      <c r="B1638" s="186"/>
    </row>
    <row r="1639" spans="2:2" x14ac:dyDescent="0.2">
      <c r="B1639" s="186"/>
    </row>
    <row r="1640" spans="2:2" x14ac:dyDescent="0.2">
      <c r="B1640" s="186"/>
    </row>
    <row r="1641" spans="2:2" x14ac:dyDescent="0.2">
      <c r="B1641" s="186"/>
    </row>
    <row r="1642" spans="2:2" x14ac:dyDescent="0.2">
      <c r="B1642" s="186"/>
    </row>
    <row r="1643" spans="2:2" x14ac:dyDescent="0.2">
      <c r="B1643" s="186"/>
    </row>
    <row r="1644" spans="2:2" x14ac:dyDescent="0.2">
      <c r="B1644" s="186"/>
    </row>
    <row r="1645" spans="2:2" x14ac:dyDescent="0.2">
      <c r="B1645" s="186"/>
    </row>
    <row r="1646" spans="2:2" x14ac:dyDescent="0.2">
      <c r="B1646" s="186"/>
    </row>
    <row r="1647" spans="2:2" x14ac:dyDescent="0.2">
      <c r="B1647" s="186"/>
    </row>
    <row r="1648" spans="2:2" x14ac:dyDescent="0.2">
      <c r="B1648" s="186"/>
    </row>
    <row r="1649" spans="2:2" x14ac:dyDescent="0.2">
      <c r="B1649" s="186"/>
    </row>
    <row r="1650" spans="2:2" x14ac:dyDescent="0.2">
      <c r="B1650" s="186"/>
    </row>
    <row r="1651" spans="2:2" x14ac:dyDescent="0.2">
      <c r="B1651" s="186"/>
    </row>
    <row r="1652" spans="2:2" x14ac:dyDescent="0.2">
      <c r="B1652" s="186"/>
    </row>
    <row r="1653" spans="2:2" x14ac:dyDescent="0.2">
      <c r="B1653" s="186"/>
    </row>
    <row r="1654" spans="2:2" x14ac:dyDescent="0.2">
      <c r="B1654" s="186"/>
    </row>
    <row r="1655" spans="2:2" x14ac:dyDescent="0.2">
      <c r="B1655" s="186"/>
    </row>
    <row r="1656" spans="2:2" x14ac:dyDescent="0.2">
      <c r="B1656" s="186"/>
    </row>
    <row r="1657" spans="2:2" x14ac:dyDescent="0.2">
      <c r="B1657" s="186"/>
    </row>
    <row r="1658" spans="2:2" x14ac:dyDescent="0.2">
      <c r="B1658" s="186"/>
    </row>
    <row r="1659" spans="2:2" x14ac:dyDescent="0.2">
      <c r="B1659" s="186"/>
    </row>
    <row r="1660" spans="2:2" x14ac:dyDescent="0.2">
      <c r="B1660" s="186"/>
    </row>
    <row r="1661" spans="2:2" x14ac:dyDescent="0.2">
      <c r="B1661" s="186"/>
    </row>
    <row r="1662" spans="2:2" x14ac:dyDescent="0.2">
      <c r="B1662" s="186"/>
    </row>
    <row r="1663" spans="2:2" x14ac:dyDescent="0.2">
      <c r="B1663" s="186"/>
    </row>
    <row r="1664" spans="2:2" x14ac:dyDescent="0.2">
      <c r="B1664" s="186"/>
    </row>
    <row r="1665" spans="2:2" x14ac:dyDescent="0.2">
      <c r="B1665" s="186"/>
    </row>
    <row r="1666" spans="2:2" x14ac:dyDescent="0.2">
      <c r="B1666" s="186"/>
    </row>
    <row r="1667" spans="2:2" x14ac:dyDescent="0.2">
      <c r="B1667" s="186"/>
    </row>
    <row r="1668" spans="2:2" x14ac:dyDescent="0.2">
      <c r="B1668" s="186"/>
    </row>
    <row r="1669" spans="2:2" x14ac:dyDescent="0.2">
      <c r="B1669" s="186"/>
    </row>
    <row r="1670" spans="2:2" x14ac:dyDescent="0.2">
      <c r="B1670" s="186"/>
    </row>
    <row r="1671" spans="2:2" x14ac:dyDescent="0.2">
      <c r="B1671" s="186"/>
    </row>
    <row r="1672" spans="2:2" x14ac:dyDescent="0.2">
      <c r="B1672" s="186"/>
    </row>
    <row r="1673" spans="2:2" x14ac:dyDescent="0.2">
      <c r="B1673" s="186"/>
    </row>
    <row r="1674" spans="2:2" x14ac:dyDescent="0.2">
      <c r="B1674" s="186"/>
    </row>
    <row r="1675" spans="2:2" x14ac:dyDescent="0.2">
      <c r="B1675" s="186"/>
    </row>
    <row r="1676" spans="2:2" x14ac:dyDescent="0.2">
      <c r="B1676" s="186"/>
    </row>
    <row r="1677" spans="2:2" x14ac:dyDescent="0.2">
      <c r="B1677" s="186"/>
    </row>
    <row r="1678" spans="2:2" x14ac:dyDescent="0.2">
      <c r="B1678" s="186"/>
    </row>
    <row r="1679" spans="2:2" x14ac:dyDescent="0.2">
      <c r="B1679" s="186"/>
    </row>
    <row r="1680" spans="2:2" x14ac:dyDescent="0.2">
      <c r="B1680" s="186"/>
    </row>
    <row r="1681" spans="2:2" x14ac:dyDescent="0.2">
      <c r="B1681" s="186"/>
    </row>
    <row r="1682" spans="2:2" x14ac:dyDescent="0.2">
      <c r="B1682" s="186"/>
    </row>
    <row r="1683" spans="2:2" x14ac:dyDescent="0.2">
      <c r="B1683" s="186"/>
    </row>
    <row r="1684" spans="2:2" x14ac:dyDescent="0.2">
      <c r="B1684" s="186"/>
    </row>
    <row r="1685" spans="2:2" x14ac:dyDescent="0.2">
      <c r="B1685" s="186"/>
    </row>
    <row r="1686" spans="2:2" x14ac:dyDescent="0.2">
      <c r="B1686" s="186"/>
    </row>
    <row r="1687" spans="2:2" x14ac:dyDescent="0.2">
      <c r="B1687" s="186"/>
    </row>
    <row r="1688" spans="2:2" x14ac:dyDescent="0.2">
      <c r="B1688" s="186"/>
    </row>
    <row r="1689" spans="2:2" x14ac:dyDescent="0.2">
      <c r="B1689" s="186"/>
    </row>
    <row r="1690" spans="2:2" x14ac:dyDescent="0.2">
      <c r="B1690" s="186"/>
    </row>
    <row r="1691" spans="2:2" x14ac:dyDescent="0.2">
      <c r="B1691" s="186"/>
    </row>
    <row r="1692" spans="2:2" x14ac:dyDescent="0.2">
      <c r="B1692" s="186"/>
    </row>
    <row r="1693" spans="2:2" x14ac:dyDescent="0.2">
      <c r="B1693" s="186"/>
    </row>
    <row r="1694" spans="2:2" x14ac:dyDescent="0.2">
      <c r="B1694" s="186"/>
    </row>
    <row r="1695" spans="2:2" x14ac:dyDescent="0.2">
      <c r="B1695" s="186"/>
    </row>
    <row r="1696" spans="2:2" x14ac:dyDescent="0.2">
      <c r="B1696" s="186"/>
    </row>
    <row r="1697" spans="2:2" x14ac:dyDescent="0.2">
      <c r="B1697" s="186"/>
    </row>
    <row r="1698" spans="2:2" x14ac:dyDescent="0.2">
      <c r="B1698" s="186"/>
    </row>
    <row r="1699" spans="2:2" x14ac:dyDescent="0.2">
      <c r="B1699" s="186"/>
    </row>
    <row r="1700" spans="2:2" x14ac:dyDescent="0.2">
      <c r="B1700" s="186"/>
    </row>
    <row r="1701" spans="2:2" x14ac:dyDescent="0.2">
      <c r="B1701" s="186"/>
    </row>
    <row r="1702" spans="2:2" x14ac:dyDescent="0.2">
      <c r="B1702" s="186"/>
    </row>
    <row r="1703" spans="2:2" x14ac:dyDescent="0.2">
      <c r="B1703" s="186"/>
    </row>
    <row r="1704" spans="2:2" x14ac:dyDescent="0.2">
      <c r="B1704" s="186"/>
    </row>
    <row r="1705" spans="2:2" x14ac:dyDescent="0.2">
      <c r="B1705" s="186"/>
    </row>
    <row r="1706" spans="2:2" x14ac:dyDescent="0.2">
      <c r="B1706" s="186"/>
    </row>
    <row r="1707" spans="2:2" x14ac:dyDescent="0.2">
      <c r="B1707" s="186"/>
    </row>
    <row r="1708" spans="2:2" x14ac:dyDescent="0.2">
      <c r="B1708" s="186"/>
    </row>
    <row r="1709" spans="2:2" x14ac:dyDescent="0.2">
      <c r="B1709" s="186"/>
    </row>
    <row r="1710" spans="2:2" x14ac:dyDescent="0.2">
      <c r="B1710" s="186"/>
    </row>
    <row r="1711" spans="2:2" x14ac:dyDescent="0.2">
      <c r="B1711" s="186"/>
    </row>
    <row r="1712" spans="2:2" x14ac:dyDescent="0.2">
      <c r="B1712" s="186"/>
    </row>
    <row r="1713" spans="2:2" x14ac:dyDescent="0.2">
      <c r="B1713" s="186"/>
    </row>
    <row r="1714" spans="2:2" x14ac:dyDescent="0.2">
      <c r="B1714" s="186"/>
    </row>
    <row r="1715" spans="2:2" x14ac:dyDescent="0.2">
      <c r="B1715" s="186"/>
    </row>
    <row r="1716" spans="2:2" x14ac:dyDescent="0.2">
      <c r="B1716" s="186"/>
    </row>
    <row r="1717" spans="2:2" x14ac:dyDescent="0.2">
      <c r="B1717" s="186"/>
    </row>
    <row r="1718" spans="2:2" x14ac:dyDescent="0.2">
      <c r="B1718" s="186"/>
    </row>
    <row r="1719" spans="2:2" x14ac:dyDescent="0.2">
      <c r="B1719" s="186"/>
    </row>
    <row r="1720" spans="2:2" x14ac:dyDescent="0.2">
      <c r="B1720" s="186"/>
    </row>
    <row r="1721" spans="2:2" x14ac:dyDescent="0.2">
      <c r="B1721" s="186"/>
    </row>
    <row r="1722" spans="2:2" x14ac:dyDescent="0.2">
      <c r="B1722" s="186"/>
    </row>
    <row r="1723" spans="2:2" x14ac:dyDescent="0.2">
      <c r="B1723" s="186"/>
    </row>
    <row r="1724" spans="2:2" x14ac:dyDescent="0.2">
      <c r="B1724" s="186"/>
    </row>
    <row r="1725" spans="2:2" x14ac:dyDescent="0.2">
      <c r="B1725" s="186"/>
    </row>
    <row r="1726" spans="2:2" x14ac:dyDescent="0.2">
      <c r="B1726" s="186"/>
    </row>
    <row r="1727" spans="2:2" x14ac:dyDescent="0.2">
      <c r="B1727" s="186"/>
    </row>
    <row r="1728" spans="2:2" x14ac:dyDescent="0.2">
      <c r="B1728" s="186"/>
    </row>
    <row r="1729" spans="2:2" x14ac:dyDescent="0.2">
      <c r="B1729" s="186"/>
    </row>
    <row r="1730" spans="2:2" x14ac:dyDescent="0.2">
      <c r="B1730" s="186"/>
    </row>
    <row r="1731" spans="2:2" x14ac:dyDescent="0.2">
      <c r="B1731" s="186"/>
    </row>
    <row r="1732" spans="2:2" x14ac:dyDescent="0.2">
      <c r="B1732" s="186"/>
    </row>
    <row r="1733" spans="2:2" x14ac:dyDescent="0.2">
      <c r="B1733" s="186"/>
    </row>
    <row r="1734" spans="2:2" x14ac:dyDescent="0.2">
      <c r="B1734" s="186"/>
    </row>
    <row r="1735" spans="2:2" x14ac:dyDescent="0.2">
      <c r="B1735" s="186"/>
    </row>
    <row r="1736" spans="2:2" x14ac:dyDescent="0.2">
      <c r="B1736" s="186"/>
    </row>
    <row r="1737" spans="2:2" x14ac:dyDescent="0.2">
      <c r="B1737" s="186"/>
    </row>
    <row r="1738" spans="2:2" x14ac:dyDescent="0.2">
      <c r="B1738" s="186"/>
    </row>
    <row r="1739" spans="2:2" x14ac:dyDescent="0.2">
      <c r="B1739" s="186"/>
    </row>
    <row r="1740" spans="2:2" x14ac:dyDescent="0.2">
      <c r="B1740" s="186"/>
    </row>
    <row r="1741" spans="2:2" x14ac:dyDescent="0.2">
      <c r="B1741" s="186"/>
    </row>
    <row r="1742" spans="2:2" x14ac:dyDescent="0.2">
      <c r="B1742" s="186"/>
    </row>
    <row r="1743" spans="2:2" x14ac:dyDescent="0.2">
      <c r="B1743" s="186"/>
    </row>
    <row r="1744" spans="2:2" x14ac:dyDescent="0.2">
      <c r="B1744" s="186"/>
    </row>
    <row r="1745" spans="2:2" x14ac:dyDescent="0.2">
      <c r="B1745" s="186"/>
    </row>
    <row r="1746" spans="2:2" x14ac:dyDescent="0.2">
      <c r="B1746" s="186"/>
    </row>
    <row r="1747" spans="2:2" x14ac:dyDescent="0.2">
      <c r="B1747" s="186"/>
    </row>
    <row r="1748" spans="2:2" x14ac:dyDescent="0.2">
      <c r="B1748" s="186"/>
    </row>
    <row r="1749" spans="2:2" x14ac:dyDescent="0.2">
      <c r="B1749" s="186"/>
    </row>
    <row r="1750" spans="2:2" x14ac:dyDescent="0.2">
      <c r="B1750" s="186"/>
    </row>
    <row r="1751" spans="2:2" x14ac:dyDescent="0.2">
      <c r="B1751" s="186"/>
    </row>
    <row r="1752" spans="2:2" x14ac:dyDescent="0.2">
      <c r="B1752" s="186"/>
    </row>
    <row r="1753" spans="2:2" x14ac:dyDescent="0.2">
      <c r="B1753" s="186"/>
    </row>
    <row r="1754" spans="2:2" x14ac:dyDescent="0.2">
      <c r="B1754" s="186"/>
    </row>
    <row r="1755" spans="2:2" x14ac:dyDescent="0.2">
      <c r="B1755" s="186"/>
    </row>
    <row r="1756" spans="2:2" x14ac:dyDescent="0.2">
      <c r="B1756" s="186"/>
    </row>
    <row r="1757" spans="2:2" x14ac:dyDescent="0.2">
      <c r="B1757" s="186"/>
    </row>
    <row r="1758" spans="2:2" x14ac:dyDescent="0.2">
      <c r="B1758" s="186"/>
    </row>
    <row r="1759" spans="2:2" x14ac:dyDescent="0.2">
      <c r="B1759" s="186"/>
    </row>
    <row r="1760" spans="2:2" x14ac:dyDescent="0.2">
      <c r="B1760" s="186"/>
    </row>
    <row r="1761" spans="2:2" x14ac:dyDescent="0.2">
      <c r="B1761" s="186"/>
    </row>
    <row r="1762" spans="2:2" x14ac:dyDescent="0.2">
      <c r="B1762" s="186"/>
    </row>
    <row r="1763" spans="2:2" x14ac:dyDescent="0.2">
      <c r="B1763" s="186"/>
    </row>
    <row r="1764" spans="2:2" x14ac:dyDescent="0.2">
      <c r="B1764" s="186"/>
    </row>
    <row r="1765" spans="2:2" x14ac:dyDescent="0.2">
      <c r="B1765" s="186"/>
    </row>
    <row r="1766" spans="2:2" x14ac:dyDescent="0.2">
      <c r="B1766" s="186"/>
    </row>
    <row r="1767" spans="2:2" x14ac:dyDescent="0.2">
      <c r="B1767" s="186"/>
    </row>
    <row r="1768" spans="2:2" x14ac:dyDescent="0.2">
      <c r="B1768" s="186"/>
    </row>
    <row r="1769" spans="2:2" x14ac:dyDescent="0.2">
      <c r="B1769" s="186"/>
    </row>
    <row r="1770" spans="2:2" x14ac:dyDescent="0.2">
      <c r="B1770" s="186"/>
    </row>
    <row r="1771" spans="2:2" x14ac:dyDescent="0.2">
      <c r="B1771" s="186"/>
    </row>
    <row r="1772" spans="2:2" x14ac:dyDescent="0.2">
      <c r="B1772" s="186"/>
    </row>
    <row r="1773" spans="2:2" x14ac:dyDescent="0.2">
      <c r="B1773" s="186"/>
    </row>
    <row r="1774" spans="2:2" x14ac:dyDescent="0.2">
      <c r="B1774" s="186"/>
    </row>
    <row r="1775" spans="2:2" x14ac:dyDescent="0.2">
      <c r="B1775" s="186"/>
    </row>
    <row r="1776" spans="2:2" x14ac:dyDescent="0.2">
      <c r="B1776" s="186"/>
    </row>
    <row r="1777" spans="2:2" x14ac:dyDescent="0.2">
      <c r="B1777" s="186"/>
    </row>
    <row r="1778" spans="2:2" x14ac:dyDescent="0.2">
      <c r="B1778" s="186"/>
    </row>
    <row r="1779" spans="2:2" x14ac:dyDescent="0.2">
      <c r="B1779" s="186"/>
    </row>
    <row r="1780" spans="2:2" x14ac:dyDescent="0.2">
      <c r="B1780" s="186"/>
    </row>
    <row r="1781" spans="2:2" x14ac:dyDescent="0.2">
      <c r="B1781" s="186"/>
    </row>
    <row r="1782" spans="2:2" x14ac:dyDescent="0.2">
      <c r="B1782" s="186"/>
    </row>
    <row r="1783" spans="2:2" x14ac:dyDescent="0.2">
      <c r="B1783" s="186"/>
    </row>
    <row r="1784" spans="2:2" x14ac:dyDescent="0.2">
      <c r="B1784" s="186"/>
    </row>
    <row r="1785" spans="2:2" x14ac:dyDescent="0.2">
      <c r="B1785" s="186"/>
    </row>
    <row r="1786" spans="2:2" x14ac:dyDescent="0.2">
      <c r="B1786" s="186"/>
    </row>
    <row r="1787" spans="2:2" x14ac:dyDescent="0.2">
      <c r="B1787" s="186"/>
    </row>
    <row r="1788" spans="2:2" x14ac:dyDescent="0.2">
      <c r="B1788" s="186"/>
    </row>
    <row r="1789" spans="2:2" x14ac:dyDescent="0.2">
      <c r="B1789" s="186"/>
    </row>
    <row r="1790" spans="2:2" x14ac:dyDescent="0.2">
      <c r="B1790" s="186"/>
    </row>
    <row r="1791" spans="2:2" x14ac:dyDescent="0.2">
      <c r="B1791" s="186"/>
    </row>
    <row r="1792" spans="2:2" x14ac:dyDescent="0.2">
      <c r="B1792" s="186"/>
    </row>
    <row r="1793" spans="2:2" x14ac:dyDescent="0.2">
      <c r="B1793" s="186"/>
    </row>
    <row r="1794" spans="2:2" x14ac:dyDescent="0.2">
      <c r="B1794" s="186"/>
    </row>
    <row r="1795" spans="2:2" x14ac:dyDescent="0.2">
      <c r="B1795" s="186"/>
    </row>
    <row r="1796" spans="2:2" x14ac:dyDescent="0.2">
      <c r="B1796" s="186"/>
    </row>
    <row r="1797" spans="2:2" x14ac:dyDescent="0.2">
      <c r="B1797" s="186"/>
    </row>
    <row r="1798" spans="2:2" x14ac:dyDescent="0.2">
      <c r="B1798" s="186"/>
    </row>
    <row r="1799" spans="2:2" x14ac:dyDescent="0.2">
      <c r="B1799" s="186"/>
    </row>
    <row r="1800" spans="2:2" x14ac:dyDescent="0.2">
      <c r="B1800" s="186"/>
    </row>
    <row r="1801" spans="2:2" x14ac:dyDescent="0.2">
      <c r="B1801" s="186"/>
    </row>
    <row r="1802" spans="2:2" x14ac:dyDescent="0.2">
      <c r="B1802" s="186"/>
    </row>
    <row r="1803" spans="2:2" x14ac:dyDescent="0.2">
      <c r="B1803" s="186"/>
    </row>
    <row r="1804" spans="2:2" x14ac:dyDescent="0.2">
      <c r="B1804" s="186"/>
    </row>
    <row r="1805" spans="2:2" x14ac:dyDescent="0.2">
      <c r="B1805" s="186"/>
    </row>
    <row r="1806" spans="2:2" x14ac:dyDescent="0.2">
      <c r="B1806" s="186"/>
    </row>
    <row r="1807" spans="2:2" x14ac:dyDescent="0.2">
      <c r="B1807" s="186"/>
    </row>
    <row r="1808" spans="2:2" x14ac:dyDescent="0.2">
      <c r="B1808" s="186"/>
    </row>
    <row r="1809" spans="2:2" x14ac:dyDescent="0.2">
      <c r="B1809" s="186"/>
    </row>
    <row r="1810" spans="2:2" x14ac:dyDescent="0.2">
      <c r="B1810" s="186"/>
    </row>
    <row r="1811" spans="2:2" x14ac:dyDescent="0.2">
      <c r="B1811" s="186"/>
    </row>
    <row r="1812" spans="2:2" x14ac:dyDescent="0.2">
      <c r="B1812" s="186"/>
    </row>
    <row r="1813" spans="2:2" x14ac:dyDescent="0.2">
      <c r="B1813" s="186"/>
    </row>
    <row r="1814" spans="2:2" x14ac:dyDescent="0.2">
      <c r="B1814" s="186"/>
    </row>
    <row r="1815" spans="2:2" x14ac:dyDescent="0.2">
      <c r="B1815" s="186"/>
    </row>
    <row r="1816" spans="2:2" x14ac:dyDescent="0.2">
      <c r="B1816" s="186"/>
    </row>
    <row r="1817" spans="2:2" x14ac:dyDescent="0.2">
      <c r="B1817" s="186"/>
    </row>
    <row r="1818" spans="2:2" x14ac:dyDescent="0.2">
      <c r="B1818" s="186"/>
    </row>
    <row r="1819" spans="2:2" x14ac:dyDescent="0.2">
      <c r="B1819" s="186"/>
    </row>
    <row r="1820" spans="2:2" x14ac:dyDescent="0.2">
      <c r="B1820" s="186"/>
    </row>
    <row r="1821" spans="2:2" x14ac:dyDescent="0.2">
      <c r="B1821" s="186"/>
    </row>
    <row r="1822" spans="2:2" x14ac:dyDescent="0.2">
      <c r="B1822" s="186"/>
    </row>
    <row r="1823" spans="2:2" x14ac:dyDescent="0.2">
      <c r="B1823" s="186"/>
    </row>
    <row r="1824" spans="2:2" x14ac:dyDescent="0.2">
      <c r="B1824" s="186"/>
    </row>
    <row r="1825" spans="2:2" x14ac:dyDescent="0.2">
      <c r="B1825" s="186"/>
    </row>
    <row r="1826" spans="2:2" x14ac:dyDescent="0.2">
      <c r="B1826" s="186"/>
    </row>
    <row r="1827" spans="2:2" x14ac:dyDescent="0.2">
      <c r="B1827" s="186"/>
    </row>
    <row r="1828" spans="2:2" x14ac:dyDescent="0.2">
      <c r="B1828" s="186"/>
    </row>
    <row r="1829" spans="2:2" x14ac:dyDescent="0.2">
      <c r="B1829" s="186"/>
    </row>
    <row r="1830" spans="2:2" x14ac:dyDescent="0.2">
      <c r="B1830" s="186"/>
    </row>
    <row r="1831" spans="2:2" x14ac:dyDescent="0.2">
      <c r="B1831" s="186"/>
    </row>
    <row r="1832" spans="2:2" x14ac:dyDescent="0.2">
      <c r="B1832" s="186"/>
    </row>
    <row r="1833" spans="2:2" x14ac:dyDescent="0.2">
      <c r="B1833" s="186"/>
    </row>
    <row r="1834" spans="2:2" x14ac:dyDescent="0.2">
      <c r="B1834" s="186"/>
    </row>
    <row r="1835" spans="2:2" x14ac:dyDescent="0.2">
      <c r="B1835" s="186"/>
    </row>
    <row r="1836" spans="2:2" x14ac:dyDescent="0.2">
      <c r="B1836" s="186"/>
    </row>
    <row r="1837" spans="2:2" x14ac:dyDescent="0.2">
      <c r="B1837" s="186"/>
    </row>
    <row r="1838" spans="2:2" x14ac:dyDescent="0.2">
      <c r="B1838" s="186"/>
    </row>
    <row r="1839" spans="2:2" x14ac:dyDescent="0.2">
      <c r="B1839" s="186"/>
    </row>
    <row r="1840" spans="2:2" x14ac:dyDescent="0.2">
      <c r="B1840" s="186"/>
    </row>
    <row r="1841" spans="2:2" x14ac:dyDescent="0.2">
      <c r="B1841" s="186"/>
    </row>
    <row r="1842" spans="2:2" x14ac:dyDescent="0.2">
      <c r="B1842" s="186"/>
    </row>
    <row r="1843" spans="2:2" x14ac:dyDescent="0.2">
      <c r="B1843" s="186"/>
    </row>
    <row r="1844" spans="2:2" x14ac:dyDescent="0.2">
      <c r="B1844" s="186"/>
    </row>
    <row r="1845" spans="2:2" x14ac:dyDescent="0.2">
      <c r="B1845" s="186"/>
    </row>
    <row r="1846" spans="2:2" x14ac:dyDescent="0.2">
      <c r="B1846" s="186"/>
    </row>
    <row r="1847" spans="2:2" x14ac:dyDescent="0.2">
      <c r="B1847" s="186"/>
    </row>
    <row r="1848" spans="2:2" x14ac:dyDescent="0.2">
      <c r="B1848" s="186"/>
    </row>
    <row r="1849" spans="2:2" x14ac:dyDescent="0.2">
      <c r="B1849" s="186"/>
    </row>
    <row r="1850" spans="2:2" x14ac:dyDescent="0.2">
      <c r="B1850" s="186"/>
    </row>
    <row r="1851" spans="2:2" x14ac:dyDescent="0.2">
      <c r="B1851" s="186"/>
    </row>
    <row r="1852" spans="2:2" x14ac:dyDescent="0.2">
      <c r="B1852" s="186"/>
    </row>
    <row r="1853" spans="2:2" x14ac:dyDescent="0.2">
      <c r="B1853" s="186"/>
    </row>
    <row r="1854" spans="2:2" x14ac:dyDescent="0.2">
      <c r="B1854" s="186"/>
    </row>
    <row r="1855" spans="2:2" x14ac:dyDescent="0.2">
      <c r="B1855" s="186"/>
    </row>
    <row r="1856" spans="2:2" x14ac:dyDescent="0.2">
      <c r="B1856" s="186"/>
    </row>
    <row r="1857" spans="2:2" x14ac:dyDescent="0.2">
      <c r="B1857" s="186"/>
    </row>
    <row r="1858" spans="2:2" x14ac:dyDescent="0.2">
      <c r="B1858" s="186"/>
    </row>
    <row r="1859" spans="2:2" x14ac:dyDescent="0.2">
      <c r="B1859" s="186"/>
    </row>
    <row r="1860" spans="2:2" x14ac:dyDescent="0.2">
      <c r="B1860" s="186"/>
    </row>
    <row r="1861" spans="2:2" x14ac:dyDescent="0.2">
      <c r="B1861" s="186"/>
    </row>
    <row r="1862" spans="2:2" x14ac:dyDescent="0.2">
      <c r="B1862" s="186"/>
    </row>
    <row r="1863" spans="2:2" x14ac:dyDescent="0.2">
      <c r="B1863" s="186"/>
    </row>
    <row r="1864" spans="2:2" x14ac:dyDescent="0.2">
      <c r="B1864" s="186"/>
    </row>
    <row r="1865" spans="2:2" x14ac:dyDescent="0.2">
      <c r="B1865" s="186"/>
    </row>
    <row r="1866" spans="2:2" x14ac:dyDescent="0.2">
      <c r="B1866" s="186"/>
    </row>
    <row r="1867" spans="2:2" x14ac:dyDescent="0.2">
      <c r="B1867" s="186"/>
    </row>
    <row r="1868" spans="2:2" x14ac:dyDescent="0.2">
      <c r="B1868" s="186"/>
    </row>
    <row r="1869" spans="2:2" x14ac:dyDescent="0.2">
      <c r="B1869" s="186"/>
    </row>
    <row r="1870" spans="2:2" x14ac:dyDescent="0.2">
      <c r="B1870" s="186"/>
    </row>
    <row r="1871" spans="2:2" x14ac:dyDescent="0.2">
      <c r="B1871" s="186"/>
    </row>
    <row r="1872" spans="2:2" x14ac:dyDescent="0.2">
      <c r="B1872" s="186"/>
    </row>
    <row r="1873" spans="2:2" x14ac:dyDescent="0.2">
      <c r="B1873" s="186"/>
    </row>
    <row r="1874" spans="2:2" x14ac:dyDescent="0.2">
      <c r="B1874" s="186"/>
    </row>
    <row r="1875" spans="2:2" x14ac:dyDescent="0.2">
      <c r="B1875" s="186"/>
    </row>
    <row r="1876" spans="2:2" x14ac:dyDescent="0.2">
      <c r="B1876" s="186"/>
    </row>
    <row r="1877" spans="2:2" x14ac:dyDescent="0.2">
      <c r="B1877" s="186"/>
    </row>
    <row r="1878" spans="2:2" x14ac:dyDescent="0.2">
      <c r="B1878" s="186"/>
    </row>
    <row r="1879" spans="2:2" x14ac:dyDescent="0.2">
      <c r="B1879" s="186"/>
    </row>
    <row r="1880" spans="2:2" x14ac:dyDescent="0.2">
      <c r="B1880" s="186"/>
    </row>
    <row r="1881" spans="2:2" x14ac:dyDescent="0.2">
      <c r="B1881" s="186"/>
    </row>
    <row r="1882" spans="2:2" x14ac:dyDescent="0.2">
      <c r="B1882" s="186"/>
    </row>
    <row r="1883" spans="2:2" x14ac:dyDescent="0.2">
      <c r="B1883" s="186"/>
    </row>
    <row r="1884" spans="2:2" x14ac:dyDescent="0.2">
      <c r="B1884" s="186"/>
    </row>
    <row r="1885" spans="2:2" x14ac:dyDescent="0.2">
      <c r="B1885" s="186"/>
    </row>
    <row r="1886" spans="2:2" x14ac:dyDescent="0.2">
      <c r="B1886" s="186"/>
    </row>
    <row r="1887" spans="2:2" x14ac:dyDescent="0.2">
      <c r="B1887" s="186"/>
    </row>
    <row r="1888" spans="2:2" x14ac:dyDescent="0.2">
      <c r="B1888" s="186"/>
    </row>
    <row r="1889" spans="2:2" x14ac:dyDescent="0.2">
      <c r="B1889" s="186"/>
    </row>
    <row r="1890" spans="2:2" x14ac:dyDescent="0.2">
      <c r="B1890" s="186"/>
    </row>
    <row r="1891" spans="2:2" x14ac:dyDescent="0.2">
      <c r="B1891" s="186"/>
    </row>
    <row r="1892" spans="2:2" x14ac:dyDescent="0.2">
      <c r="B1892" s="186"/>
    </row>
    <row r="1893" spans="2:2" x14ac:dyDescent="0.2">
      <c r="B1893" s="186"/>
    </row>
    <row r="1894" spans="2:2" x14ac:dyDescent="0.2">
      <c r="B1894" s="186"/>
    </row>
    <row r="1895" spans="2:2" x14ac:dyDescent="0.2">
      <c r="B1895" s="186"/>
    </row>
    <row r="1896" spans="2:2" x14ac:dyDescent="0.2">
      <c r="B1896" s="186"/>
    </row>
    <row r="1897" spans="2:2" x14ac:dyDescent="0.2">
      <c r="B1897" s="186"/>
    </row>
    <row r="1898" spans="2:2" x14ac:dyDescent="0.2">
      <c r="B1898" s="186"/>
    </row>
    <row r="1899" spans="2:2" x14ac:dyDescent="0.2">
      <c r="B1899" s="186"/>
    </row>
    <row r="1900" spans="2:2" x14ac:dyDescent="0.2">
      <c r="B1900" s="186"/>
    </row>
    <row r="1901" spans="2:2" x14ac:dyDescent="0.2">
      <c r="B1901" s="186"/>
    </row>
    <row r="1902" spans="2:2" x14ac:dyDescent="0.2">
      <c r="B1902" s="186"/>
    </row>
    <row r="1903" spans="2:2" x14ac:dyDescent="0.2">
      <c r="B1903" s="186"/>
    </row>
    <row r="1904" spans="2:2" x14ac:dyDescent="0.2">
      <c r="B1904" s="186"/>
    </row>
    <row r="1905" spans="2:2" x14ac:dyDescent="0.2">
      <c r="B1905" s="186"/>
    </row>
    <row r="1906" spans="2:2" x14ac:dyDescent="0.2">
      <c r="B1906" s="186"/>
    </row>
    <row r="1907" spans="2:2" x14ac:dyDescent="0.2">
      <c r="B1907" s="186"/>
    </row>
    <row r="1908" spans="2:2" x14ac:dyDescent="0.2">
      <c r="B1908" s="186"/>
    </row>
    <row r="1909" spans="2:2" x14ac:dyDescent="0.2">
      <c r="B1909" s="186"/>
    </row>
    <row r="1910" spans="2:2" x14ac:dyDescent="0.2">
      <c r="B1910" s="186"/>
    </row>
    <row r="1911" spans="2:2" x14ac:dyDescent="0.2">
      <c r="B1911" s="186"/>
    </row>
    <row r="1912" spans="2:2" x14ac:dyDescent="0.2">
      <c r="B1912" s="186"/>
    </row>
    <row r="1913" spans="2:2" x14ac:dyDescent="0.2">
      <c r="B1913" s="186"/>
    </row>
    <row r="1914" spans="2:2" x14ac:dyDescent="0.2">
      <c r="B1914" s="186"/>
    </row>
    <row r="1915" spans="2:2" x14ac:dyDescent="0.2">
      <c r="B1915" s="186"/>
    </row>
    <row r="1916" spans="2:2" x14ac:dyDescent="0.2">
      <c r="B1916" s="186"/>
    </row>
    <row r="1917" spans="2:2" x14ac:dyDescent="0.2">
      <c r="B1917" s="186"/>
    </row>
    <row r="1918" spans="2:2" x14ac:dyDescent="0.2">
      <c r="B1918" s="186"/>
    </row>
    <row r="1919" spans="2:2" x14ac:dyDescent="0.2">
      <c r="B1919" s="186"/>
    </row>
    <row r="1920" spans="2:2" x14ac:dyDescent="0.2">
      <c r="B1920" s="186"/>
    </row>
    <row r="1921" spans="2:2" x14ac:dyDescent="0.2">
      <c r="B1921" s="186"/>
    </row>
    <row r="1922" spans="2:2" x14ac:dyDescent="0.2">
      <c r="B1922" s="186"/>
    </row>
    <row r="1923" spans="2:2" x14ac:dyDescent="0.2">
      <c r="B1923" s="186"/>
    </row>
    <row r="1924" spans="2:2" x14ac:dyDescent="0.2">
      <c r="B1924" s="186"/>
    </row>
    <row r="1925" spans="2:2" x14ac:dyDescent="0.2">
      <c r="B1925" s="186"/>
    </row>
    <row r="1926" spans="2:2" x14ac:dyDescent="0.2">
      <c r="B1926" s="186"/>
    </row>
    <row r="1927" spans="2:2" x14ac:dyDescent="0.2">
      <c r="B1927" s="186"/>
    </row>
    <row r="1928" spans="2:2" x14ac:dyDescent="0.2">
      <c r="B1928" s="186"/>
    </row>
    <row r="1929" spans="2:2" x14ac:dyDescent="0.2">
      <c r="B1929" s="186"/>
    </row>
    <row r="1930" spans="2:2" x14ac:dyDescent="0.2">
      <c r="B1930" s="186"/>
    </row>
    <row r="1931" spans="2:2" x14ac:dyDescent="0.2">
      <c r="B1931" s="186"/>
    </row>
    <row r="1932" spans="2:2" x14ac:dyDescent="0.2">
      <c r="B1932" s="186"/>
    </row>
    <row r="1933" spans="2:2" x14ac:dyDescent="0.2">
      <c r="B1933" s="186"/>
    </row>
    <row r="1934" spans="2:2" x14ac:dyDescent="0.2">
      <c r="B1934" s="186"/>
    </row>
    <row r="1935" spans="2:2" x14ac:dyDescent="0.2">
      <c r="B1935" s="186"/>
    </row>
    <row r="1936" spans="2:2" x14ac:dyDescent="0.2">
      <c r="B1936" s="186"/>
    </row>
    <row r="1937" spans="2:2" x14ac:dyDescent="0.2">
      <c r="B1937" s="186"/>
    </row>
    <row r="1938" spans="2:2" x14ac:dyDescent="0.2">
      <c r="B1938" s="186"/>
    </row>
    <row r="1939" spans="2:2" x14ac:dyDescent="0.2">
      <c r="B1939" s="186"/>
    </row>
    <row r="1940" spans="2:2" x14ac:dyDescent="0.2">
      <c r="B1940" s="186"/>
    </row>
    <row r="1941" spans="2:2" x14ac:dyDescent="0.2">
      <c r="B1941" s="186"/>
    </row>
    <row r="1942" spans="2:2" x14ac:dyDescent="0.2">
      <c r="B1942" s="186"/>
    </row>
    <row r="1943" spans="2:2" x14ac:dyDescent="0.2">
      <c r="B1943" s="186"/>
    </row>
    <row r="1944" spans="2:2" x14ac:dyDescent="0.2">
      <c r="B1944" s="186"/>
    </row>
    <row r="1945" spans="2:2" x14ac:dyDescent="0.2">
      <c r="B1945" s="186"/>
    </row>
    <row r="1946" spans="2:2" x14ac:dyDescent="0.2">
      <c r="B1946" s="186"/>
    </row>
    <row r="1947" spans="2:2" x14ac:dyDescent="0.2">
      <c r="B1947" s="186"/>
    </row>
    <row r="1948" spans="2:2" x14ac:dyDescent="0.2">
      <c r="B1948" s="186"/>
    </row>
    <row r="1949" spans="2:2" x14ac:dyDescent="0.2">
      <c r="B1949" s="186"/>
    </row>
    <row r="1950" spans="2:2" x14ac:dyDescent="0.2">
      <c r="B1950" s="186"/>
    </row>
    <row r="1951" spans="2:2" x14ac:dyDescent="0.2">
      <c r="B1951" s="186"/>
    </row>
    <row r="1952" spans="2:2" x14ac:dyDescent="0.2">
      <c r="B1952" s="186"/>
    </row>
    <row r="1953" spans="2:2" x14ac:dyDescent="0.2">
      <c r="B1953" s="186"/>
    </row>
    <row r="1954" spans="2:2" x14ac:dyDescent="0.2">
      <c r="B1954" s="186"/>
    </row>
    <row r="1955" spans="2:2" x14ac:dyDescent="0.2">
      <c r="B1955" s="186"/>
    </row>
    <row r="1956" spans="2:2" x14ac:dyDescent="0.2">
      <c r="B1956" s="186"/>
    </row>
    <row r="1957" spans="2:2" x14ac:dyDescent="0.2">
      <c r="B1957" s="186"/>
    </row>
    <row r="1958" spans="2:2" x14ac:dyDescent="0.2">
      <c r="B1958" s="186"/>
    </row>
    <row r="1959" spans="2:2" x14ac:dyDescent="0.2">
      <c r="B1959" s="186"/>
    </row>
    <row r="1960" spans="2:2" x14ac:dyDescent="0.2">
      <c r="B1960" s="186"/>
    </row>
    <row r="1961" spans="2:2" x14ac:dyDescent="0.2">
      <c r="B1961" s="186"/>
    </row>
    <row r="1962" spans="2:2" x14ac:dyDescent="0.2">
      <c r="B1962" s="186"/>
    </row>
    <row r="1963" spans="2:2" x14ac:dyDescent="0.2">
      <c r="B1963" s="186"/>
    </row>
    <row r="1964" spans="2:2" x14ac:dyDescent="0.2">
      <c r="B1964" s="186"/>
    </row>
    <row r="1965" spans="2:2" x14ac:dyDescent="0.2">
      <c r="B1965" s="186"/>
    </row>
    <row r="1966" spans="2:2" x14ac:dyDescent="0.2">
      <c r="B1966" s="186"/>
    </row>
    <row r="1967" spans="2:2" x14ac:dyDescent="0.2">
      <c r="B1967" s="186"/>
    </row>
    <row r="1968" spans="2:2" x14ac:dyDescent="0.2">
      <c r="B1968" s="186"/>
    </row>
    <row r="1969" spans="2:2" x14ac:dyDescent="0.2">
      <c r="B1969" s="186"/>
    </row>
    <row r="1970" spans="2:2" x14ac:dyDescent="0.2">
      <c r="B1970" s="186"/>
    </row>
    <row r="1971" spans="2:2" x14ac:dyDescent="0.2">
      <c r="B1971" s="186"/>
    </row>
    <row r="1972" spans="2:2" x14ac:dyDescent="0.2">
      <c r="B1972" s="186"/>
    </row>
    <row r="1973" spans="2:2" x14ac:dyDescent="0.2">
      <c r="B1973" s="186"/>
    </row>
    <row r="1974" spans="2:2" x14ac:dyDescent="0.2">
      <c r="B1974" s="186"/>
    </row>
    <row r="1975" spans="2:2" x14ac:dyDescent="0.2">
      <c r="B1975" s="186"/>
    </row>
    <row r="1976" spans="2:2" x14ac:dyDescent="0.2">
      <c r="B1976" s="186"/>
    </row>
    <row r="1977" spans="2:2" x14ac:dyDescent="0.2">
      <c r="B1977" s="186"/>
    </row>
    <row r="1978" spans="2:2" x14ac:dyDescent="0.2">
      <c r="B1978" s="186"/>
    </row>
    <row r="1979" spans="2:2" x14ac:dyDescent="0.2">
      <c r="B1979" s="186"/>
    </row>
    <row r="1980" spans="2:2" x14ac:dyDescent="0.2">
      <c r="B1980" s="186"/>
    </row>
    <row r="1981" spans="2:2" x14ac:dyDescent="0.2">
      <c r="B1981" s="186"/>
    </row>
    <row r="1982" spans="2:2" x14ac:dyDescent="0.2">
      <c r="B1982" s="186"/>
    </row>
    <row r="1983" spans="2:2" x14ac:dyDescent="0.2">
      <c r="B1983" s="186"/>
    </row>
    <row r="1984" spans="2:2" x14ac:dyDescent="0.2">
      <c r="B1984" s="186"/>
    </row>
    <row r="1985" spans="2:2" x14ac:dyDescent="0.2">
      <c r="B1985" s="186"/>
    </row>
    <row r="1986" spans="2:2" x14ac:dyDescent="0.2">
      <c r="B1986" s="186"/>
    </row>
    <row r="1987" spans="2:2" x14ac:dyDescent="0.2">
      <c r="B1987" s="186"/>
    </row>
    <row r="1988" spans="2:2" x14ac:dyDescent="0.2">
      <c r="B1988" s="186"/>
    </row>
    <row r="1989" spans="2:2" x14ac:dyDescent="0.2">
      <c r="B1989" s="186"/>
    </row>
    <row r="1990" spans="2:2" x14ac:dyDescent="0.2">
      <c r="B1990" s="186"/>
    </row>
    <row r="1991" spans="2:2" x14ac:dyDescent="0.2">
      <c r="B1991" s="186"/>
    </row>
    <row r="1992" spans="2:2" x14ac:dyDescent="0.2">
      <c r="B1992" s="186"/>
    </row>
    <row r="1993" spans="2:2" x14ac:dyDescent="0.2">
      <c r="B1993" s="186"/>
    </row>
    <row r="1994" spans="2:2" x14ac:dyDescent="0.2">
      <c r="B1994" s="186"/>
    </row>
    <row r="1995" spans="2:2" x14ac:dyDescent="0.2">
      <c r="B1995" s="186"/>
    </row>
    <row r="1996" spans="2:2" x14ac:dyDescent="0.2">
      <c r="B1996" s="186"/>
    </row>
    <row r="1997" spans="2:2" x14ac:dyDescent="0.2">
      <c r="B1997" s="186"/>
    </row>
    <row r="1998" spans="2:2" x14ac:dyDescent="0.2">
      <c r="B1998" s="186"/>
    </row>
    <row r="1999" spans="2:2" x14ac:dyDescent="0.2">
      <c r="B1999" s="186"/>
    </row>
    <row r="2000" spans="2:2" x14ac:dyDescent="0.2">
      <c r="B2000" s="186"/>
    </row>
    <row r="2001" spans="2:2" x14ac:dyDescent="0.2">
      <c r="B2001" s="186"/>
    </row>
    <row r="2002" spans="2:2" x14ac:dyDescent="0.2">
      <c r="B2002" s="186"/>
    </row>
    <row r="2003" spans="2:2" x14ac:dyDescent="0.2">
      <c r="B2003" s="186"/>
    </row>
    <row r="2004" spans="2:2" x14ac:dyDescent="0.2">
      <c r="B2004" s="186"/>
    </row>
    <row r="2005" spans="2:2" x14ac:dyDescent="0.2">
      <c r="B2005" s="186"/>
    </row>
    <row r="2006" spans="2:2" x14ac:dyDescent="0.2">
      <c r="B2006" s="186"/>
    </row>
    <row r="2007" spans="2:2" x14ac:dyDescent="0.2">
      <c r="B2007" s="186"/>
    </row>
    <row r="2008" spans="2:2" x14ac:dyDescent="0.2">
      <c r="B2008" s="186"/>
    </row>
    <row r="2009" spans="2:2" x14ac:dyDescent="0.2">
      <c r="B2009" s="186"/>
    </row>
    <row r="2010" spans="2:2" x14ac:dyDescent="0.2">
      <c r="B2010" s="186"/>
    </row>
    <row r="2011" spans="2:2" x14ac:dyDescent="0.2">
      <c r="B2011" s="186"/>
    </row>
    <row r="2012" spans="2:2" x14ac:dyDescent="0.2">
      <c r="B2012" s="186"/>
    </row>
    <row r="2013" spans="2:2" x14ac:dyDescent="0.2">
      <c r="B2013" s="186"/>
    </row>
    <row r="2014" spans="2:2" x14ac:dyDescent="0.2">
      <c r="B2014" s="186"/>
    </row>
    <row r="2015" spans="2:2" x14ac:dyDescent="0.2">
      <c r="B2015" s="186"/>
    </row>
    <row r="2016" spans="2:2" x14ac:dyDescent="0.2">
      <c r="B2016" s="186"/>
    </row>
    <row r="2017" spans="2:2" x14ac:dyDescent="0.2">
      <c r="B2017" s="186"/>
    </row>
    <row r="2018" spans="2:2" x14ac:dyDescent="0.2">
      <c r="B2018" s="186"/>
    </row>
    <row r="2019" spans="2:2" x14ac:dyDescent="0.2">
      <c r="B2019" s="186"/>
    </row>
    <row r="2020" spans="2:2" x14ac:dyDescent="0.2">
      <c r="B2020" s="186"/>
    </row>
    <row r="2021" spans="2:2" x14ac:dyDescent="0.2">
      <c r="B2021" s="186"/>
    </row>
    <row r="2022" spans="2:2" x14ac:dyDescent="0.2">
      <c r="B2022" s="186"/>
    </row>
    <row r="2023" spans="2:2" x14ac:dyDescent="0.2">
      <c r="B2023" s="186"/>
    </row>
    <row r="2024" spans="2:2" x14ac:dyDescent="0.2">
      <c r="B2024" s="186"/>
    </row>
    <row r="2025" spans="2:2" x14ac:dyDescent="0.2">
      <c r="B2025" s="186"/>
    </row>
    <row r="2026" spans="2:2" x14ac:dyDescent="0.2">
      <c r="B2026" s="186"/>
    </row>
    <row r="2027" spans="2:2" x14ac:dyDescent="0.2">
      <c r="B2027" s="186"/>
    </row>
    <row r="2028" spans="2:2" x14ac:dyDescent="0.2">
      <c r="B2028" s="186"/>
    </row>
    <row r="2029" spans="2:2" x14ac:dyDescent="0.2">
      <c r="B2029" s="186"/>
    </row>
    <row r="2030" spans="2:2" x14ac:dyDescent="0.2">
      <c r="B2030" s="186"/>
    </row>
    <row r="2031" spans="2:2" x14ac:dyDescent="0.2">
      <c r="B2031" s="186"/>
    </row>
    <row r="2032" spans="2:2" x14ac:dyDescent="0.2">
      <c r="B2032" s="186"/>
    </row>
    <row r="2033" spans="2:2" x14ac:dyDescent="0.2">
      <c r="B2033" s="186"/>
    </row>
    <row r="2034" spans="2:2" x14ac:dyDescent="0.2">
      <c r="B2034" s="186"/>
    </row>
    <row r="2035" spans="2:2" x14ac:dyDescent="0.2">
      <c r="B2035" s="186"/>
    </row>
    <row r="2036" spans="2:2" x14ac:dyDescent="0.2">
      <c r="B2036" s="186"/>
    </row>
    <row r="2037" spans="2:2" x14ac:dyDescent="0.2">
      <c r="B2037" s="186"/>
    </row>
    <row r="2038" spans="2:2" x14ac:dyDescent="0.2">
      <c r="B2038" s="186"/>
    </row>
    <row r="2039" spans="2:2" x14ac:dyDescent="0.2">
      <c r="B2039" s="186"/>
    </row>
    <row r="2040" spans="2:2" x14ac:dyDescent="0.2">
      <c r="B2040" s="186"/>
    </row>
    <row r="2041" spans="2:2" x14ac:dyDescent="0.2">
      <c r="B2041" s="186"/>
    </row>
    <row r="2042" spans="2:2" x14ac:dyDescent="0.2">
      <c r="B2042" s="186"/>
    </row>
    <row r="2043" spans="2:2" x14ac:dyDescent="0.2">
      <c r="B2043" s="186"/>
    </row>
    <row r="2044" spans="2:2" x14ac:dyDescent="0.2">
      <c r="B2044" s="186"/>
    </row>
    <row r="2045" spans="2:2" x14ac:dyDescent="0.2">
      <c r="B2045" s="186"/>
    </row>
    <row r="2046" spans="2:2" x14ac:dyDescent="0.2">
      <c r="B2046" s="186"/>
    </row>
    <row r="2047" spans="2:2" x14ac:dyDescent="0.2">
      <c r="B2047" s="186"/>
    </row>
    <row r="2048" spans="2:2" x14ac:dyDescent="0.2">
      <c r="B2048" s="186"/>
    </row>
    <row r="2049" spans="2:2" x14ac:dyDescent="0.2">
      <c r="B2049" s="186"/>
    </row>
    <row r="2050" spans="2:2" x14ac:dyDescent="0.2">
      <c r="B2050" s="186"/>
    </row>
    <row r="2051" spans="2:2" x14ac:dyDescent="0.2">
      <c r="B2051" s="186"/>
    </row>
    <row r="2052" spans="2:2" x14ac:dyDescent="0.2">
      <c r="B2052" s="186"/>
    </row>
    <row r="2053" spans="2:2" x14ac:dyDescent="0.2">
      <c r="B2053" s="186"/>
    </row>
    <row r="2054" spans="2:2" x14ac:dyDescent="0.2">
      <c r="B2054" s="186"/>
    </row>
    <row r="2055" spans="2:2" x14ac:dyDescent="0.2">
      <c r="B2055" s="186"/>
    </row>
    <row r="2056" spans="2:2" x14ac:dyDescent="0.2">
      <c r="B2056" s="186"/>
    </row>
    <row r="2057" spans="2:2" x14ac:dyDescent="0.2">
      <c r="B2057" s="186"/>
    </row>
    <row r="2058" spans="2:2" x14ac:dyDescent="0.2">
      <c r="B2058" s="186"/>
    </row>
    <row r="2059" spans="2:2" x14ac:dyDescent="0.2">
      <c r="B2059" s="186"/>
    </row>
    <row r="2060" spans="2:2" x14ac:dyDescent="0.2">
      <c r="B2060" s="186"/>
    </row>
    <row r="2061" spans="2:2" x14ac:dyDescent="0.2">
      <c r="B2061" s="186"/>
    </row>
    <row r="2062" spans="2:2" x14ac:dyDescent="0.2">
      <c r="B2062" s="186"/>
    </row>
    <row r="2063" spans="2:2" x14ac:dyDescent="0.2">
      <c r="B2063" s="186"/>
    </row>
    <row r="2064" spans="2:2" x14ac:dyDescent="0.2">
      <c r="B2064" s="186"/>
    </row>
    <row r="2065" spans="2:2" x14ac:dyDescent="0.2">
      <c r="B2065" s="186"/>
    </row>
    <row r="2066" spans="2:2" x14ac:dyDescent="0.2">
      <c r="B2066" s="186"/>
    </row>
    <row r="2067" spans="2:2" x14ac:dyDescent="0.2">
      <c r="B2067" s="186"/>
    </row>
    <row r="2068" spans="2:2" x14ac:dyDescent="0.2">
      <c r="B2068" s="186"/>
    </row>
    <row r="2069" spans="2:2" x14ac:dyDescent="0.2">
      <c r="B2069" s="186"/>
    </row>
    <row r="2070" spans="2:2" x14ac:dyDescent="0.2">
      <c r="B2070" s="186"/>
    </row>
    <row r="2071" spans="2:2" x14ac:dyDescent="0.2">
      <c r="B2071" s="186"/>
    </row>
    <row r="2072" spans="2:2" x14ac:dyDescent="0.2">
      <c r="B2072" s="186"/>
    </row>
    <row r="2073" spans="2:2" x14ac:dyDescent="0.2">
      <c r="B2073" s="186"/>
    </row>
    <row r="2074" spans="2:2" x14ac:dyDescent="0.2">
      <c r="B2074" s="186"/>
    </row>
    <row r="2075" spans="2:2" x14ac:dyDescent="0.2">
      <c r="B2075" s="186"/>
    </row>
    <row r="2076" spans="2:2" x14ac:dyDescent="0.2">
      <c r="B2076" s="186"/>
    </row>
    <row r="2077" spans="2:2" x14ac:dyDescent="0.2">
      <c r="B2077" s="186"/>
    </row>
    <row r="2078" spans="2:2" x14ac:dyDescent="0.2">
      <c r="B2078" s="186"/>
    </row>
    <row r="2079" spans="2:2" x14ac:dyDescent="0.2">
      <c r="B2079" s="186"/>
    </row>
    <row r="2080" spans="2:2" x14ac:dyDescent="0.2">
      <c r="B2080" s="186"/>
    </row>
    <row r="2081" spans="2:2" x14ac:dyDescent="0.2">
      <c r="B2081" s="186"/>
    </row>
    <row r="2082" spans="2:2" x14ac:dyDescent="0.2">
      <c r="B2082" s="186"/>
    </row>
    <row r="2083" spans="2:2" x14ac:dyDescent="0.2">
      <c r="B2083" s="186"/>
    </row>
    <row r="2084" spans="2:2" x14ac:dyDescent="0.2">
      <c r="B2084" s="186"/>
    </row>
    <row r="2085" spans="2:2" x14ac:dyDescent="0.2">
      <c r="B2085" s="186"/>
    </row>
    <row r="2086" spans="2:2" x14ac:dyDescent="0.2">
      <c r="B2086" s="186"/>
    </row>
    <row r="2087" spans="2:2" x14ac:dyDescent="0.2">
      <c r="B2087" s="186"/>
    </row>
    <row r="2088" spans="2:2" x14ac:dyDescent="0.2">
      <c r="B2088" s="186"/>
    </row>
    <row r="2089" spans="2:2" x14ac:dyDescent="0.2">
      <c r="B2089" s="186"/>
    </row>
    <row r="2090" spans="2:2" x14ac:dyDescent="0.2">
      <c r="B2090" s="186"/>
    </row>
    <row r="2091" spans="2:2" x14ac:dyDescent="0.2">
      <c r="B2091" s="186"/>
    </row>
    <row r="2092" spans="2:2" x14ac:dyDescent="0.2">
      <c r="B2092" s="186"/>
    </row>
    <row r="2093" spans="2:2" x14ac:dyDescent="0.2">
      <c r="B2093" s="186"/>
    </row>
    <row r="2094" spans="2:2" x14ac:dyDescent="0.2">
      <c r="B2094" s="186"/>
    </row>
    <row r="2095" spans="2:2" x14ac:dyDescent="0.2">
      <c r="B2095" s="186"/>
    </row>
    <row r="2096" spans="2:2" x14ac:dyDescent="0.2">
      <c r="B2096" s="186"/>
    </row>
    <row r="2097" spans="2:2" x14ac:dyDescent="0.2">
      <c r="B2097" s="186"/>
    </row>
    <row r="2098" spans="2:2" x14ac:dyDescent="0.2">
      <c r="B2098" s="186"/>
    </row>
    <row r="2099" spans="2:2" x14ac:dyDescent="0.2">
      <c r="B2099" s="186"/>
    </row>
    <row r="2100" spans="2:2" x14ac:dyDescent="0.2">
      <c r="B2100" s="186"/>
    </row>
    <row r="2101" spans="2:2" x14ac:dyDescent="0.2">
      <c r="B2101" s="186"/>
    </row>
    <row r="2102" spans="2:2" x14ac:dyDescent="0.2">
      <c r="B2102" s="186"/>
    </row>
    <row r="2103" spans="2:2" x14ac:dyDescent="0.2">
      <c r="B2103" s="186"/>
    </row>
    <row r="2104" spans="2:2" x14ac:dyDescent="0.2">
      <c r="B2104" s="186"/>
    </row>
    <row r="2105" spans="2:2" x14ac:dyDescent="0.2">
      <c r="B2105" s="186"/>
    </row>
    <row r="2106" spans="2:2" x14ac:dyDescent="0.2">
      <c r="B2106" s="186"/>
    </row>
    <row r="2107" spans="2:2" x14ac:dyDescent="0.2">
      <c r="B2107" s="186"/>
    </row>
    <row r="2108" spans="2:2" x14ac:dyDescent="0.2">
      <c r="B2108" s="186"/>
    </row>
    <row r="2109" spans="2:2" x14ac:dyDescent="0.2">
      <c r="B2109" s="186"/>
    </row>
    <row r="2110" spans="2:2" x14ac:dyDescent="0.2">
      <c r="B2110" s="186"/>
    </row>
    <row r="2111" spans="2:2" x14ac:dyDescent="0.2">
      <c r="B2111" s="186"/>
    </row>
    <row r="2112" spans="2:2" x14ac:dyDescent="0.2">
      <c r="B2112" s="186"/>
    </row>
    <row r="2113" spans="2:2" x14ac:dyDescent="0.2">
      <c r="B2113" s="186"/>
    </row>
    <row r="2114" spans="2:2" x14ac:dyDescent="0.2">
      <c r="B2114" s="186"/>
    </row>
    <row r="2115" spans="2:2" x14ac:dyDescent="0.2">
      <c r="B2115" s="186"/>
    </row>
    <row r="2116" spans="2:2" x14ac:dyDescent="0.2">
      <c r="B2116" s="186"/>
    </row>
    <row r="2117" spans="2:2" x14ac:dyDescent="0.2">
      <c r="B2117" s="186"/>
    </row>
    <row r="2118" spans="2:2" x14ac:dyDescent="0.2">
      <c r="B2118" s="186"/>
    </row>
    <row r="2119" spans="2:2" x14ac:dyDescent="0.2">
      <c r="B2119" s="186"/>
    </row>
    <row r="2120" spans="2:2" x14ac:dyDescent="0.2">
      <c r="B2120" s="186"/>
    </row>
    <row r="2121" spans="2:2" x14ac:dyDescent="0.2">
      <c r="B2121" s="186"/>
    </row>
    <row r="2122" spans="2:2" x14ac:dyDescent="0.2">
      <c r="B2122" s="186"/>
    </row>
    <row r="2123" spans="2:2" x14ac:dyDescent="0.2">
      <c r="B2123" s="186"/>
    </row>
    <row r="2124" spans="2:2" x14ac:dyDescent="0.2">
      <c r="B2124" s="186"/>
    </row>
    <row r="2125" spans="2:2" x14ac:dyDescent="0.2">
      <c r="B2125" s="186"/>
    </row>
    <row r="2126" spans="2:2" x14ac:dyDescent="0.2">
      <c r="B2126" s="186"/>
    </row>
    <row r="2127" spans="2:2" x14ac:dyDescent="0.2">
      <c r="B2127" s="186"/>
    </row>
    <row r="2128" spans="2:2" x14ac:dyDescent="0.2">
      <c r="B2128" s="186"/>
    </row>
    <row r="2129" spans="2:2" x14ac:dyDescent="0.2">
      <c r="B2129" s="186"/>
    </row>
    <row r="2130" spans="2:2" x14ac:dyDescent="0.2">
      <c r="B2130" s="186"/>
    </row>
    <row r="2131" spans="2:2" x14ac:dyDescent="0.2">
      <c r="B2131" s="186"/>
    </row>
    <row r="2132" spans="2:2" x14ac:dyDescent="0.2">
      <c r="B2132" s="186"/>
    </row>
    <row r="2133" spans="2:2" x14ac:dyDescent="0.2">
      <c r="B2133" s="186"/>
    </row>
    <row r="2134" spans="2:2" x14ac:dyDescent="0.2">
      <c r="B2134" s="186"/>
    </row>
    <row r="2135" spans="2:2" x14ac:dyDescent="0.2">
      <c r="B2135" s="186"/>
    </row>
    <row r="2136" spans="2:2" x14ac:dyDescent="0.2">
      <c r="B2136" s="186"/>
    </row>
    <row r="2137" spans="2:2" x14ac:dyDescent="0.2">
      <c r="B2137" s="186"/>
    </row>
    <row r="2138" spans="2:2" x14ac:dyDescent="0.2">
      <c r="B2138" s="186"/>
    </row>
    <row r="2139" spans="2:2" x14ac:dyDescent="0.2">
      <c r="B2139" s="186"/>
    </row>
    <row r="2140" spans="2:2" x14ac:dyDescent="0.2">
      <c r="B2140" s="186"/>
    </row>
    <row r="2141" spans="2:2" x14ac:dyDescent="0.2">
      <c r="B2141" s="186"/>
    </row>
    <row r="2142" spans="2:2" x14ac:dyDescent="0.2">
      <c r="B2142" s="186"/>
    </row>
    <row r="2143" spans="2:2" x14ac:dyDescent="0.2">
      <c r="B2143" s="186"/>
    </row>
    <row r="2144" spans="2:2" x14ac:dyDescent="0.2">
      <c r="B2144" s="186"/>
    </row>
    <row r="2145" spans="2:2" x14ac:dyDescent="0.2">
      <c r="B2145" s="186"/>
    </row>
    <row r="2146" spans="2:2" x14ac:dyDescent="0.2">
      <c r="B2146" s="186"/>
    </row>
    <row r="2147" spans="2:2" x14ac:dyDescent="0.2">
      <c r="B2147" s="186"/>
    </row>
    <row r="2148" spans="2:2" x14ac:dyDescent="0.2">
      <c r="B2148" s="186"/>
    </row>
    <row r="2149" spans="2:2" x14ac:dyDescent="0.2">
      <c r="B2149" s="186"/>
    </row>
    <row r="2150" spans="2:2" x14ac:dyDescent="0.2">
      <c r="B2150" s="186"/>
    </row>
    <row r="2151" spans="2:2" x14ac:dyDescent="0.2">
      <c r="B2151" s="186"/>
    </row>
    <row r="2152" spans="2:2" x14ac:dyDescent="0.2">
      <c r="B2152" s="186"/>
    </row>
    <row r="2153" spans="2:2" x14ac:dyDescent="0.2">
      <c r="B2153" s="186"/>
    </row>
    <row r="2154" spans="2:2" x14ac:dyDescent="0.2">
      <c r="B2154" s="186"/>
    </row>
    <row r="2155" spans="2:2" x14ac:dyDescent="0.2">
      <c r="B2155" s="186"/>
    </row>
    <row r="2156" spans="2:2" x14ac:dyDescent="0.2">
      <c r="B2156" s="186"/>
    </row>
    <row r="2157" spans="2:2" x14ac:dyDescent="0.2">
      <c r="B2157" s="186"/>
    </row>
    <row r="2158" spans="2:2" x14ac:dyDescent="0.2">
      <c r="B2158" s="186"/>
    </row>
    <row r="2159" spans="2:2" x14ac:dyDescent="0.2">
      <c r="B2159" s="186"/>
    </row>
    <row r="2160" spans="2:2" x14ac:dyDescent="0.2">
      <c r="B2160" s="186"/>
    </row>
    <row r="2161" spans="2:2" x14ac:dyDescent="0.2">
      <c r="B2161" s="186"/>
    </row>
    <row r="2162" spans="2:2" x14ac:dyDescent="0.2">
      <c r="B2162" s="186"/>
    </row>
    <row r="2163" spans="2:2" x14ac:dyDescent="0.2">
      <c r="B2163" s="186"/>
    </row>
    <row r="2164" spans="2:2" x14ac:dyDescent="0.2">
      <c r="B2164" s="186"/>
    </row>
    <row r="2165" spans="2:2" x14ac:dyDescent="0.2">
      <c r="B2165" s="186"/>
    </row>
    <row r="2166" spans="2:2" x14ac:dyDescent="0.2">
      <c r="B2166" s="186"/>
    </row>
    <row r="2167" spans="2:2" x14ac:dyDescent="0.2">
      <c r="B2167" s="186"/>
    </row>
    <row r="2168" spans="2:2" x14ac:dyDescent="0.2">
      <c r="B2168" s="186"/>
    </row>
    <row r="2169" spans="2:2" x14ac:dyDescent="0.2">
      <c r="B2169" s="186"/>
    </row>
    <row r="2170" spans="2:2" x14ac:dyDescent="0.2">
      <c r="B2170" s="186"/>
    </row>
    <row r="2171" spans="2:2" x14ac:dyDescent="0.2">
      <c r="B2171" s="186"/>
    </row>
    <row r="2172" spans="2:2" x14ac:dyDescent="0.2">
      <c r="B2172" s="186"/>
    </row>
    <row r="2173" spans="2:2" x14ac:dyDescent="0.2">
      <c r="B2173" s="186"/>
    </row>
    <row r="2174" spans="2:2" x14ac:dyDescent="0.2">
      <c r="B2174" s="186"/>
    </row>
    <row r="2175" spans="2:2" x14ac:dyDescent="0.2">
      <c r="B2175" s="186"/>
    </row>
    <row r="2176" spans="2:2" x14ac:dyDescent="0.2">
      <c r="B2176" s="186"/>
    </row>
    <row r="2177" spans="2:2" x14ac:dyDescent="0.2">
      <c r="B2177" s="186"/>
    </row>
    <row r="2178" spans="2:2" x14ac:dyDescent="0.2">
      <c r="B2178" s="186"/>
    </row>
    <row r="2179" spans="2:2" x14ac:dyDescent="0.2">
      <c r="B2179" s="186"/>
    </row>
    <row r="2180" spans="2:2" x14ac:dyDescent="0.2">
      <c r="B2180" s="186"/>
    </row>
    <row r="2181" spans="2:2" x14ac:dyDescent="0.2">
      <c r="B2181" s="186"/>
    </row>
    <row r="2182" spans="2:2" x14ac:dyDescent="0.2">
      <c r="B2182" s="186"/>
    </row>
    <row r="2183" spans="2:2" x14ac:dyDescent="0.2">
      <c r="B2183" s="186"/>
    </row>
    <row r="2184" spans="2:2" x14ac:dyDescent="0.2">
      <c r="B2184" s="186"/>
    </row>
    <row r="2185" spans="2:2" x14ac:dyDescent="0.2">
      <c r="B2185" s="186"/>
    </row>
    <row r="2186" spans="2:2" x14ac:dyDescent="0.2">
      <c r="B2186" s="186"/>
    </row>
    <row r="2187" spans="2:2" x14ac:dyDescent="0.2">
      <c r="B2187" s="186"/>
    </row>
    <row r="2188" spans="2:2" x14ac:dyDescent="0.2">
      <c r="B2188" s="186"/>
    </row>
    <row r="2189" spans="2:2" x14ac:dyDescent="0.2">
      <c r="B2189" s="186"/>
    </row>
    <row r="2190" spans="2:2" x14ac:dyDescent="0.2">
      <c r="B2190" s="186"/>
    </row>
    <row r="2191" spans="2:2" x14ac:dyDescent="0.2">
      <c r="B2191" s="186"/>
    </row>
    <row r="2192" spans="2:2" x14ac:dyDescent="0.2">
      <c r="B2192" s="186"/>
    </row>
    <row r="2193" spans="2:2" x14ac:dyDescent="0.2">
      <c r="B2193" s="186"/>
    </row>
    <row r="2194" spans="2:2" x14ac:dyDescent="0.2">
      <c r="B2194" s="186"/>
    </row>
    <row r="2195" spans="2:2" x14ac:dyDescent="0.2">
      <c r="B2195" s="186"/>
    </row>
    <row r="2196" spans="2:2" x14ac:dyDescent="0.2">
      <c r="B2196" s="186"/>
    </row>
    <row r="2197" spans="2:2" x14ac:dyDescent="0.2">
      <c r="B2197" s="186"/>
    </row>
    <row r="2198" spans="2:2" x14ac:dyDescent="0.2">
      <c r="B2198" s="186"/>
    </row>
    <row r="2199" spans="2:2" x14ac:dyDescent="0.2">
      <c r="B2199" s="186"/>
    </row>
    <row r="2200" spans="2:2" x14ac:dyDescent="0.2">
      <c r="B2200" s="186"/>
    </row>
    <row r="2201" spans="2:2" x14ac:dyDescent="0.2">
      <c r="B2201" s="186"/>
    </row>
    <row r="2202" spans="2:2" x14ac:dyDescent="0.2">
      <c r="B2202" s="186"/>
    </row>
    <row r="2203" spans="2:2" x14ac:dyDescent="0.2">
      <c r="B2203" s="186"/>
    </row>
    <row r="2204" spans="2:2" x14ac:dyDescent="0.2">
      <c r="B2204" s="186"/>
    </row>
    <row r="2205" spans="2:2" x14ac:dyDescent="0.2">
      <c r="B2205" s="186"/>
    </row>
    <row r="2206" spans="2:2" x14ac:dyDescent="0.2">
      <c r="B2206" s="186"/>
    </row>
    <row r="2207" spans="2:2" x14ac:dyDescent="0.2">
      <c r="B2207" s="186"/>
    </row>
    <row r="2208" spans="2:2" x14ac:dyDescent="0.2">
      <c r="B2208" s="186"/>
    </row>
    <row r="2209" spans="2:2" x14ac:dyDescent="0.2">
      <c r="B2209" s="186"/>
    </row>
    <row r="2210" spans="2:2" x14ac:dyDescent="0.2">
      <c r="B2210" s="186"/>
    </row>
    <row r="2211" spans="2:2" x14ac:dyDescent="0.2">
      <c r="B2211" s="186"/>
    </row>
    <row r="2212" spans="2:2" x14ac:dyDescent="0.2">
      <c r="B2212" s="186"/>
    </row>
    <row r="2213" spans="2:2" x14ac:dyDescent="0.2">
      <c r="B2213" s="186"/>
    </row>
    <row r="2214" spans="2:2" x14ac:dyDescent="0.2">
      <c r="B2214" s="186"/>
    </row>
    <row r="2215" spans="2:2" x14ac:dyDescent="0.2">
      <c r="B2215" s="186"/>
    </row>
    <row r="2216" spans="2:2" x14ac:dyDescent="0.2">
      <c r="B2216" s="186"/>
    </row>
    <row r="2217" spans="2:2" x14ac:dyDescent="0.2">
      <c r="B2217" s="186"/>
    </row>
    <row r="2218" spans="2:2" x14ac:dyDescent="0.2">
      <c r="B2218" s="186"/>
    </row>
    <row r="2219" spans="2:2" x14ac:dyDescent="0.2">
      <c r="B2219" s="186"/>
    </row>
    <row r="2220" spans="2:2" x14ac:dyDescent="0.2">
      <c r="B2220" s="186"/>
    </row>
    <row r="2221" spans="2:2" x14ac:dyDescent="0.2">
      <c r="B2221" s="186"/>
    </row>
    <row r="2222" spans="2:2" x14ac:dyDescent="0.2">
      <c r="B2222" s="186"/>
    </row>
    <row r="2223" spans="2:2" x14ac:dyDescent="0.2">
      <c r="B2223" s="186"/>
    </row>
    <row r="2224" spans="2:2" x14ac:dyDescent="0.2">
      <c r="B2224" s="186"/>
    </row>
    <row r="2225" spans="2:2" x14ac:dyDescent="0.2">
      <c r="B2225" s="186"/>
    </row>
    <row r="2226" spans="2:2" x14ac:dyDescent="0.2">
      <c r="B2226" s="186"/>
    </row>
    <row r="2227" spans="2:2" x14ac:dyDescent="0.2">
      <c r="B2227" s="186"/>
    </row>
    <row r="2228" spans="2:2" x14ac:dyDescent="0.2">
      <c r="B2228" s="186"/>
    </row>
    <row r="2229" spans="2:2" x14ac:dyDescent="0.2">
      <c r="B2229" s="186"/>
    </row>
    <row r="2230" spans="2:2" x14ac:dyDescent="0.2">
      <c r="B2230" s="186"/>
    </row>
    <row r="2231" spans="2:2" x14ac:dyDescent="0.2">
      <c r="B2231" s="186"/>
    </row>
    <row r="2232" spans="2:2" x14ac:dyDescent="0.2">
      <c r="B2232" s="186"/>
    </row>
    <row r="2233" spans="2:2" x14ac:dyDescent="0.2">
      <c r="B2233" s="186"/>
    </row>
    <row r="2234" spans="2:2" x14ac:dyDescent="0.2">
      <c r="B2234" s="186"/>
    </row>
    <row r="2235" spans="2:2" x14ac:dyDescent="0.2">
      <c r="B2235" s="186"/>
    </row>
    <row r="2236" spans="2:2" x14ac:dyDescent="0.2">
      <c r="B2236" s="186"/>
    </row>
    <row r="2237" spans="2:2" x14ac:dyDescent="0.2">
      <c r="B2237" s="186"/>
    </row>
    <row r="2238" spans="2:2" x14ac:dyDescent="0.2">
      <c r="B2238" s="186"/>
    </row>
    <row r="2239" spans="2:2" x14ac:dyDescent="0.2">
      <c r="B2239" s="186"/>
    </row>
    <row r="2240" spans="2:2" x14ac:dyDescent="0.2">
      <c r="B2240" s="186"/>
    </row>
    <row r="2241" spans="2:2" x14ac:dyDescent="0.2">
      <c r="B2241" s="186"/>
    </row>
    <row r="2242" spans="2:2" x14ac:dyDescent="0.2">
      <c r="B2242" s="186"/>
    </row>
    <row r="2243" spans="2:2" x14ac:dyDescent="0.2">
      <c r="B2243" s="186"/>
    </row>
    <row r="2244" spans="2:2" x14ac:dyDescent="0.2">
      <c r="B2244" s="186"/>
    </row>
    <row r="2245" spans="2:2" x14ac:dyDescent="0.2">
      <c r="B2245" s="186"/>
    </row>
    <row r="2246" spans="2:2" x14ac:dyDescent="0.2">
      <c r="B2246" s="186"/>
    </row>
    <row r="2247" spans="2:2" x14ac:dyDescent="0.2">
      <c r="B2247" s="186"/>
    </row>
    <row r="2248" spans="2:2" x14ac:dyDescent="0.2">
      <c r="B2248" s="186"/>
    </row>
    <row r="2249" spans="2:2" x14ac:dyDescent="0.2">
      <c r="B2249" s="186"/>
    </row>
    <row r="2250" spans="2:2" x14ac:dyDescent="0.2">
      <c r="B2250" s="186"/>
    </row>
    <row r="2251" spans="2:2" x14ac:dyDescent="0.2">
      <c r="B2251" s="186"/>
    </row>
    <row r="2252" spans="2:2" x14ac:dyDescent="0.2">
      <c r="B2252" s="186"/>
    </row>
    <row r="2253" spans="2:2" x14ac:dyDescent="0.2">
      <c r="B2253" s="186"/>
    </row>
    <row r="2254" spans="2:2" x14ac:dyDescent="0.2">
      <c r="B2254" s="186"/>
    </row>
    <row r="2255" spans="2:2" x14ac:dyDescent="0.2">
      <c r="B2255" s="186"/>
    </row>
    <row r="2256" spans="2:2" x14ac:dyDescent="0.2">
      <c r="B2256" s="186"/>
    </row>
    <row r="2257" spans="2:2" x14ac:dyDescent="0.2">
      <c r="B2257" s="186"/>
    </row>
    <row r="2258" spans="2:2" x14ac:dyDescent="0.2">
      <c r="B2258" s="186"/>
    </row>
    <row r="2259" spans="2:2" x14ac:dyDescent="0.2">
      <c r="B2259" s="186"/>
    </row>
    <row r="2260" spans="2:2" x14ac:dyDescent="0.2">
      <c r="B2260" s="186"/>
    </row>
    <row r="2261" spans="2:2" x14ac:dyDescent="0.2">
      <c r="B2261" s="186"/>
    </row>
    <row r="2262" spans="2:2" x14ac:dyDescent="0.2">
      <c r="B2262" s="186"/>
    </row>
    <row r="2263" spans="2:2" x14ac:dyDescent="0.2">
      <c r="B2263" s="186"/>
    </row>
    <row r="2264" spans="2:2" x14ac:dyDescent="0.2">
      <c r="B2264" s="186"/>
    </row>
    <row r="2265" spans="2:2" x14ac:dyDescent="0.2">
      <c r="B2265" s="186"/>
    </row>
    <row r="2266" spans="2:2" x14ac:dyDescent="0.2">
      <c r="B2266" s="186"/>
    </row>
    <row r="2267" spans="2:2" x14ac:dyDescent="0.2">
      <c r="B2267" s="186"/>
    </row>
    <row r="2268" spans="2:2" x14ac:dyDescent="0.2">
      <c r="B2268" s="186"/>
    </row>
    <row r="2269" spans="2:2" x14ac:dyDescent="0.2">
      <c r="B2269" s="186"/>
    </row>
    <row r="2270" spans="2:2" x14ac:dyDescent="0.2">
      <c r="B2270" s="186"/>
    </row>
    <row r="2271" spans="2:2" x14ac:dyDescent="0.2">
      <c r="B2271" s="186"/>
    </row>
    <row r="2272" spans="2:2" x14ac:dyDescent="0.2">
      <c r="B2272" s="186"/>
    </row>
    <row r="2273" spans="2:2" x14ac:dyDescent="0.2">
      <c r="B2273" s="186"/>
    </row>
    <row r="2274" spans="2:2" x14ac:dyDescent="0.2">
      <c r="B2274" s="186"/>
    </row>
    <row r="2275" spans="2:2" x14ac:dyDescent="0.2">
      <c r="B2275" s="186"/>
    </row>
    <row r="2276" spans="2:2" x14ac:dyDescent="0.2">
      <c r="B2276" s="186"/>
    </row>
    <row r="2277" spans="2:2" x14ac:dyDescent="0.2">
      <c r="B2277" s="186"/>
    </row>
    <row r="2278" spans="2:2" x14ac:dyDescent="0.2">
      <c r="B2278" s="186"/>
    </row>
    <row r="2279" spans="2:2" x14ac:dyDescent="0.2">
      <c r="B2279" s="186"/>
    </row>
    <row r="2280" spans="2:2" x14ac:dyDescent="0.2">
      <c r="B2280" s="186"/>
    </row>
    <row r="2281" spans="2:2" x14ac:dyDescent="0.2">
      <c r="B2281" s="186"/>
    </row>
    <row r="2282" spans="2:2" x14ac:dyDescent="0.2">
      <c r="B2282" s="186"/>
    </row>
    <row r="2283" spans="2:2" x14ac:dyDescent="0.2">
      <c r="B2283" s="186"/>
    </row>
    <row r="2284" spans="2:2" x14ac:dyDescent="0.2">
      <c r="B2284" s="186"/>
    </row>
    <row r="2285" spans="2:2" x14ac:dyDescent="0.2">
      <c r="B2285" s="186"/>
    </row>
    <row r="2286" spans="2:2" x14ac:dyDescent="0.2">
      <c r="B2286" s="186"/>
    </row>
    <row r="2287" spans="2:2" x14ac:dyDescent="0.2">
      <c r="B2287" s="186"/>
    </row>
    <row r="2288" spans="2:2" x14ac:dyDescent="0.2">
      <c r="B2288" s="186"/>
    </row>
    <row r="2289" spans="2:2" x14ac:dyDescent="0.2">
      <c r="B2289" s="186"/>
    </row>
    <row r="2290" spans="2:2" x14ac:dyDescent="0.2">
      <c r="B2290" s="186"/>
    </row>
    <row r="2291" spans="2:2" x14ac:dyDescent="0.2">
      <c r="B2291" s="186"/>
    </row>
    <row r="2292" spans="2:2" x14ac:dyDescent="0.2">
      <c r="B2292" s="186"/>
    </row>
    <row r="2293" spans="2:2" x14ac:dyDescent="0.2">
      <c r="B2293" s="186"/>
    </row>
    <row r="2294" spans="2:2" x14ac:dyDescent="0.2">
      <c r="B2294" s="186"/>
    </row>
    <row r="2295" spans="2:2" x14ac:dyDescent="0.2">
      <c r="B2295" s="186"/>
    </row>
    <row r="2296" spans="2:2" x14ac:dyDescent="0.2">
      <c r="B2296" s="186"/>
    </row>
    <row r="2297" spans="2:2" x14ac:dyDescent="0.2">
      <c r="B2297" s="186"/>
    </row>
    <row r="2298" spans="2:2" x14ac:dyDescent="0.2">
      <c r="B2298" s="186"/>
    </row>
    <row r="2299" spans="2:2" x14ac:dyDescent="0.2">
      <c r="B2299" s="186"/>
    </row>
    <row r="2300" spans="2:2" x14ac:dyDescent="0.2">
      <c r="B2300" s="186"/>
    </row>
    <row r="2301" spans="2:2" x14ac:dyDescent="0.2">
      <c r="B2301" s="186"/>
    </row>
    <row r="2302" spans="2:2" x14ac:dyDescent="0.2">
      <c r="B2302" s="186"/>
    </row>
    <row r="2303" spans="2:2" x14ac:dyDescent="0.2">
      <c r="B2303" s="186"/>
    </row>
    <row r="2304" spans="2:2" x14ac:dyDescent="0.2">
      <c r="B2304" s="186"/>
    </row>
    <row r="2305" spans="2:2" x14ac:dyDescent="0.2">
      <c r="B2305" s="186"/>
    </row>
    <row r="2306" spans="2:2" x14ac:dyDescent="0.2">
      <c r="B2306" s="186"/>
    </row>
    <row r="2307" spans="2:2" x14ac:dyDescent="0.2">
      <c r="B2307" s="186"/>
    </row>
    <row r="2308" spans="2:2" x14ac:dyDescent="0.2">
      <c r="B2308" s="186"/>
    </row>
    <row r="2309" spans="2:2" x14ac:dyDescent="0.2">
      <c r="B2309" s="186"/>
    </row>
    <row r="2310" spans="2:2" x14ac:dyDescent="0.2">
      <c r="B2310" s="186"/>
    </row>
    <row r="2311" spans="2:2" x14ac:dyDescent="0.2">
      <c r="B2311" s="186"/>
    </row>
    <row r="2312" spans="2:2" x14ac:dyDescent="0.2">
      <c r="B2312" s="186"/>
    </row>
    <row r="2313" spans="2:2" x14ac:dyDescent="0.2">
      <c r="B2313" s="186"/>
    </row>
    <row r="2314" spans="2:2" x14ac:dyDescent="0.2">
      <c r="B2314" s="186"/>
    </row>
    <row r="2315" spans="2:2" x14ac:dyDescent="0.2">
      <c r="B2315" s="186"/>
    </row>
    <row r="2316" spans="2:2" x14ac:dyDescent="0.2">
      <c r="B2316" s="186"/>
    </row>
    <row r="2317" spans="2:2" x14ac:dyDescent="0.2">
      <c r="B2317" s="186"/>
    </row>
    <row r="2318" spans="2:2" x14ac:dyDescent="0.2">
      <c r="B2318" s="186"/>
    </row>
    <row r="2319" spans="2:2" x14ac:dyDescent="0.2">
      <c r="B2319" s="186"/>
    </row>
    <row r="2320" spans="2:2" x14ac:dyDescent="0.2">
      <c r="B2320" s="186"/>
    </row>
    <row r="2321" spans="2:2" x14ac:dyDescent="0.2">
      <c r="B2321" s="186"/>
    </row>
    <row r="2322" spans="2:2" x14ac:dyDescent="0.2">
      <c r="B2322" s="186"/>
    </row>
    <row r="2323" spans="2:2" x14ac:dyDescent="0.2">
      <c r="B2323" s="186"/>
    </row>
    <row r="2324" spans="2:2" x14ac:dyDescent="0.2">
      <c r="B2324" s="186"/>
    </row>
    <row r="2325" spans="2:2" x14ac:dyDescent="0.2">
      <c r="B2325" s="186"/>
    </row>
    <row r="2326" spans="2:2" x14ac:dyDescent="0.2">
      <c r="B2326" s="186"/>
    </row>
    <row r="2327" spans="2:2" x14ac:dyDescent="0.2">
      <c r="B2327" s="186"/>
    </row>
    <row r="2328" spans="2:2" x14ac:dyDescent="0.2">
      <c r="B2328" s="186"/>
    </row>
    <row r="2329" spans="2:2" x14ac:dyDescent="0.2">
      <c r="B2329" s="186"/>
    </row>
    <row r="2330" spans="2:2" x14ac:dyDescent="0.2">
      <c r="B2330" s="186"/>
    </row>
    <row r="2331" spans="2:2" x14ac:dyDescent="0.2">
      <c r="B2331" s="186"/>
    </row>
    <row r="2332" spans="2:2" x14ac:dyDescent="0.2">
      <c r="B2332" s="186"/>
    </row>
    <row r="2333" spans="2:2" x14ac:dyDescent="0.2">
      <c r="B2333" s="186"/>
    </row>
    <row r="2334" spans="2:2" x14ac:dyDescent="0.2">
      <c r="B2334" s="186"/>
    </row>
    <row r="2335" spans="2:2" x14ac:dyDescent="0.2">
      <c r="B2335" s="186"/>
    </row>
    <row r="2336" spans="2:2" x14ac:dyDescent="0.2">
      <c r="B2336" s="186"/>
    </row>
    <row r="2337" spans="2:2" x14ac:dyDescent="0.2">
      <c r="B2337" s="186"/>
    </row>
    <row r="2338" spans="2:2" x14ac:dyDescent="0.2">
      <c r="B2338" s="186"/>
    </row>
    <row r="2339" spans="2:2" x14ac:dyDescent="0.2">
      <c r="B2339" s="186"/>
    </row>
    <row r="2340" spans="2:2" x14ac:dyDescent="0.2">
      <c r="B2340" s="186"/>
    </row>
    <row r="2341" spans="2:2" x14ac:dyDescent="0.2">
      <c r="B2341" s="186"/>
    </row>
    <row r="2342" spans="2:2" x14ac:dyDescent="0.2">
      <c r="B2342" s="186"/>
    </row>
    <row r="2343" spans="2:2" x14ac:dyDescent="0.2">
      <c r="B2343" s="186"/>
    </row>
    <row r="2344" spans="2:2" x14ac:dyDescent="0.2">
      <c r="B2344" s="186"/>
    </row>
    <row r="2345" spans="2:2" x14ac:dyDescent="0.2">
      <c r="B2345" s="186"/>
    </row>
    <row r="2346" spans="2:2" x14ac:dyDescent="0.2">
      <c r="B2346" s="186"/>
    </row>
    <row r="2347" spans="2:2" x14ac:dyDescent="0.2">
      <c r="B2347" s="186"/>
    </row>
    <row r="2348" spans="2:2" x14ac:dyDescent="0.2">
      <c r="B2348" s="186"/>
    </row>
    <row r="2349" spans="2:2" x14ac:dyDescent="0.2">
      <c r="B2349" s="186"/>
    </row>
    <row r="2350" spans="2:2" x14ac:dyDescent="0.2">
      <c r="B2350" s="186"/>
    </row>
    <row r="2351" spans="2:2" x14ac:dyDescent="0.2">
      <c r="B2351" s="186"/>
    </row>
    <row r="2352" spans="2:2" x14ac:dyDescent="0.2">
      <c r="B2352" s="186"/>
    </row>
    <row r="2353" spans="2:2" x14ac:dyDescent="0.2">
      <c r="B2353" s="186"/>
    </row>
    <row r="2354" spans="2:2" x14ac:dyDescent="0.2">
      <c r="B2354" s="186"/>
    </row>
    <row r="2355" spans="2:2" x14ac:dyDescent="0.2">
      <c r="B2355" s="186"/>
    </row>
    <row r="2356" spans="2:2" x14ac:dyDescent="0.2">
      <c r="B2356" s="186"/>
    </row>
    <row r="2357" spans="2:2" x14ac:dyDescent="0.2">
      <c r="B2357" s="186"/>
    </row>
    <row r="2358" spans="2:2" x14ac:dyDescent="0.2">
      <c r="B2358" s="186"/>
    </row>
    <row r="2359" spans="2:2" x14ac:dyDescent="0.2">
      <c r="B2359" s="186"/>
    </row>
    <row r="2360" spans="2:2" x14ac:dyDescent="0.2">
      <c r="B2360" s="186"/>
    </row>
    <row r="2361" spans="2:2" x14ac:dyDescent="0.2">
      <c r="B2361" s="186"/>
    </row>
    <row r="2362" spans="2:2" x14ac:dyDescent="0.2">
      <c r="B2362" s="186"/>
    </row>
    <row r="2363" spans="2:2" x14ac:dyDescent="0.2">
      <c r="B2363" s="186"/>
    </row>
    <row r="2364" spans="2:2" x14ac:dyDescent="0.2">
      <c r="B2364" s="186"/>
    </row>
    <row r="2365" spans="2:2" x14ac:dyDescent="0.2">
      <c r="B2365" s="186"/>
    </row>
    <row r="2366" spans="2:2" x14ac:dyDescent="0.2">
      <c r="B2366" s="186"/>
    </row>
    <row r="2367" spans="2:2" x14ac:dyDescent="0.2">
      <c r="B2367" s="186"/>
    </row>
    <row r="2368" spans="2:2" x14ac:dyDescent="0.2">
      <c r="B2368" s="186"/>
    </row>
    <row r="2369" spans="2:2" x14ac:dyDescent="0.2">
      <c r="B2369" s="186"/>
    </row>
    <row r="2370" spans="2:2" x14ac:dyDescent="0.2">
      <c r="B2370" s="186"/>
    </row>
    <row r="2371" spans="2:2" x14ac:dyDescent="0.2">
      <c r="B2371" s="186"/>
    </row>
    <row r="2372" spans="2:2" x14ac:dyDescent="0.2">
      <c r="B2372" s="186"/>
    </row>
    <row r="2373" spans="2:2" x14ac:dyDescent="0.2">
      <c r="B2373" s="186"/>
    </row>
    <row r="2374" spans="2:2" x14ac:dyDescent="0.2">
      <c r="B2374" s="186"/>
    </row>
    <row r="2375" spans="2:2" x14ac:dyDescent="0.2">
      <c r="B2375" s="186"/>
    </row>
    <row r="2376" spans="2:2" x14ac:dyDescent="0.2">
      <c r="B2376" s="186"/>
    </row>
    <row r="2377" spans="2:2" x14ac:dyDescent="0.2">
      <c r="B2377" s="186"/>
    </row>
    <row r="2378" spans="2:2" x14ac:dyDescent="0.2">
      <c r="B2378" s="186"/>
    </row>
    <row r="2379" spans="2:2" x14ac:dyDescent="0.2">
      <c r="B2379" s="186"/>
    </row>
    <row r="2380" spans="2:2" x14ac:dyDescent="0.2">
      <c r="B2380" s="186"/>
    </row>
    <row r="2381" spans="2:2" x14ac:dyDescent="0.2">
      <c r="B2381" s="186"/>
    </row>
    <row r="2382" spans="2:2" x14ac:dyDescent="0.2">
      <c r="B2382" s="186"/>
    </row>
    <row r="2383" spans="2:2" x14ac:dyDescent="0.2">
      <c r="B2383" s="186"/>
    </row>
    <row r="2384" spans="2:2" x14ac:dyDescent="0.2">
      <c r="B2384" s="186"/>
    </row>
    <row r="2385" spans="2:2" x14ac:dyDescent="0.2">
      <c r="B2385" s="186"/>
    </row>
    <row r="2386" spans="2:2" x14ac:dyDescent="0.2">
      <c r="B2386" s="186"/>
    </row>
    <row r="2387" spans="2:2" x14ac:dyDescent="0.2">
      <c r="B2387" s="186"/>
    </row>
    <row r="2388" spans="2:2" x14ac:dyDescent="0.2">
      <c r="B2388" s="186"/>
    </row>
    <row r="2389" spans="2:2" x14ac:dyDescent="0.2">
      <c r="B2389" s="186"/>
    </row>
    <row r="2390" spans="2:2" x14ac:dyDescent="0.2">
      <c r="B2390" s="186"/>
    </row>
    <row r="2391" spans="2:2" x14ac:dyDescent="0.2">
      <c r="B2391" s="186"/>
    </row>
    <row r="2392" spans="2:2" x14ac:dyDescent="0.2">
      <c r="B2392" s="186"/>
    </row>
    <row r="2393" spans="2:2" x14ac:dyDescent="0.2">
      <c r="B2393" s="186"/>
    </row>
    <row r="2394" spans="2:2" x14ac:dyDescent="0.2">
      <c r="B2394" s="186"/>
    </row>
    <row r="2395" spans="2:2" x14ac:dyDescent="0.2">
      <c r="B2395" s="186"/>
    </row>
    <row r="2396" spans="2:2" x14ac:dyDescent="0.2">
      <c r="B2396" s="186"/>
    </row>
    <row r="2397" spans="2:2" x14ac:dyDescent="0.2">
      <c r="B2397" s="186"/>
    </row>
    <row r="2398" spans="2:2" x14ac:dyDescent="0.2">
      <c r="B2398" s="186"/>
    </row>
    <row r="2399" spans="2:2" x14ac:dyDescent="0.2">
      <c r="B2399" s="186"/>
    </row>
    <row r="2400" spans="2:2" x14ac:dyDescent="0.2">
      <c r="B2400" s="186"/>
    </row>
    <row r="2401" spans="2:2" x14ac:dyDescent="0.2">
      <c r="B2401" s="186"/>
    </row>
    <row r="2402" spans="2:2" x14ac:dyDescent="0.2">
      <c r="B2402" s="186"/>
    </row>
    <row r="2403" spans="2:2" x14ac:dyDescent="0.2">
      <c r="B2403" s="186"/>
    </row>
    <row r="2404" spans="2:2" x14ac:dyDescent="0.2">
      <c r="B2404" s="186"/>
    </row>
    <row r="2405" spans="2:2" x14ac:dyDescent="0.2">
      <c r="B2405" s="186"/>
    </row>
    <row r="2406" spans="2:2" x14ac:dyDescent="0.2">
      <c r="B2406" s="186"/>
    </row>
    <row r="2407" spans="2:2" x14ac:dyDescent="0.2">
      <c r="B2407" s="186"/>
    </row>
    <row r="2408" spans="2:2" x14ac:dyDescent="0.2">
      <c r="B2408" s="186"/>
    </row>
    <row r="2409" spans="2:2" x14ac:dyDescent="0.2">
      <c r="B2409" s="186"/>
    </row>
    <row r="2410" spans="2:2" x14ac:dyDescent="0.2">
      <c r="B2410" s="186"/>
    </row>
    <row r="2411" spans="2:2" x14ac:dyDescent="0.2">
      <c r="B2411" s="186"/>
    </row>
    <row r="2412" spans="2:2" x14ac:dyDescent="0.2">
      <c r="B2412" s="186"/>
    </row>
    <row r="2413" spans="2:2" x14ac:dyDescent="0.2">
      <c r="B2413" s="186"/>
    </row>
    <row r="2414" spans="2:2" x14ac:dyDescent="0.2">
      <c r="B2414" s="186"/>
    </row>
    <row r="2415" spans="2:2" x14ac:dyDescent="0.2">
      <c r="B2415" s="186"/>
    </row>
    <row r="2416" spans="2:2" x14ac:dyDescent="0.2">
      <c r="B2416" s="186"/>
    </row>
    <row r="2417" spans="2:2" x14ac:dyDescent="0.2">
      <c r="B2417" s="186"/>
    </row>
    <row r="2418" spans="2:2" x14ac:dyDescent="0.2">
      <c r="B2418" s="186"/>
    </row>
    <row r="2419" spans="2:2" x14ac:dyDescent="0.2">
      <c r="B2419" s="186"/>
    </row>
    <row r="2420" spans="2:2" x14ac:dyDescent="0.2">
      <c r="B2420" s="186"/>
    </row>
    <row r="2421" spans="2:2" x14ac:dyDescent="0.2">
      <c r="B2421" s="186"/>
    </row>
    <row r="2422" spans="2:2" x14ac:dyDescent="0.2">
      <c r="B2422" s="186"/>
    </row>
    <row r="2423" spans="2:2" x14ac:dyDescent="0.2">
      <c r="B2423" s="186"/>
    </row>
    <row r="2424" spans="2:2" x14ac:dyDescent="0.2">
      <c r="B2424" s="186"/>
    </row>
    <row r="2425" spans="2:2" x14ac:dyDescent="0.2">
      <c r="B2425" s="186"/>
    </row>
    <row r="2426" spans="2:2" x14ac:dyDescent="0.2">
      <c r="B2426" s="186"/>
    </row>
    <row r="2427" spans="2:2" x14ac:dyDescent="0.2">
      <c r="B2427" s="186"/>
    </row>
    <row r="2428" spans="2:2" x14ac:dyDescent="0.2">
      <c r="B2428" s="186"/>
    </row>
    <row r="2429" spans="2:2" x14ac:dyDescent="0.2">
      <c r="B2429" s="186"/>
    </row>
    <row r="2430" spans="2:2" x14ac:dyDescent="0.2">
      <c r="B2430" s="186"/>
    </row>
    <row r="2431" spans="2:2" x14ac:dyDescent="0.2">
      <c r="B2431" s="186"/>
    </row>
    <row r="2432" spans="2:2" x14ac:dyDescent="0.2">
      <c r="B2432" s="186"/>
    </row>
    <row r="2433" spans="2:2" x14ac:dyDescent="0.2">
      <c r="B2433" s="186"/>
    </row>
    <row r="2434" spans="2:2" x14ac:dyDescent="0.2">
      <c r="B2434" s="186"/>
    </row>
    <row r="2435" spans="2:2" x14ac:dyDescent="0.2">
      <c r="B2435" s="186"/>
    </row>
    <row r="2436" spans="2:2" x14ac:dyDescent="0.2">
      <c r="B2436" s="186"/>
    </row>
    <row r="2437" spans="2:2" x14ac:dyDescent="0.2">
      <c r="B2437" s="186"/>
    </row>
    <row r="2438" spans="2:2" x14ac:dyDescent="0.2">
      <c r="B2438" s="186"/>
    </row>
    <row r="2439" spans="2:2" x14ac:dyDescent="0.2">
      <c r="B2439" s="186"/>
    </row>
    <row r="2440" spans="2:2" x14ac:dyDescent="0.2">
      <c r="B2440" s="186"/>
    </row>
    <row r="2441" spans="2:2" x14ac:dyDescent="0.2">
      <c r="B2441" s="186"/>
    </row>
    <row r="2442" spans="2:2" x14ac:dyDescent="0.2">
      <c r="B2442" s="186"/>
    </row>
    <row r="2443" spans="2:2" x14ac:dyDescent="0.2">
      <c r="B2443" s="186"/>
    </row>
    <row r="2444" spans="2:2" x14ac:dyDescent="0.2">
      <c r="B2444" s="186"/>
    </row>
    <row r="2445" spans="2:2" x14ac:dyDescent="0.2">
      <c r="B2445" s="186"/>
    </row>
    <row r="2446" spans="2:2" x14ac:dyDescent="0.2">
      <c r="B2446" s="186"/>
    </row>
    <row r="2447" spans="2:2" x14ac:dyDescent="0.2">
      <c r="B2447" s="186"/>
    </row>
    <row r="2448" spans="2:2" x14ac:dyDescent="0.2">
      <c r="B2448" s="186"/>
    </row>
    <row r="2449" spans="2:2" x14ac:dyDescent="0.2">
      <c r="B2449" s="186"/>
    </row>
    <row r="2450" spans="2:2" x14ac:dyDescent="0.2">
      <c r="B2450" s="186"/>
    </row>
    <row r="2451" spans="2:2" x14ac:dyDescent="0.2">
      <c r="B2451" s="186"/>
    </row>
    <row r="2452" spans="2:2" x14ac:dyDescent="0.2">
      <c r="B2452" s="186"/>
    </row>
    <row r="2453" spans="2:2" x14ac:dyDescent="0.2">
      <c r="B2453" s="186"/>
    </row>
    <row r="2454" spans="2:2" x14ac:dyDescent="0.2">
      <c r="B2454" s="186"/>
    </row>
    <row r="2455" spans="2:2" x14ac:dyDescent="0.2">
      <c r="B2455" s="186"/>
    </row>
    <row r="2456" spans="2:2" x14ac:dyDescent="0.2">
      <c r="B2456" s="186"/>
    </row>
    <row r="2457" spans="2:2" x14ac:dyDescent="0.2">
      <c r="B2457" s="186"/>
    </row>
    <row r="2458" spans="2:2" x14ac:dyDescent="0.2">
      <c r="B2458" s="186"/>
    </row>
    <row r="2459" spans="2:2" x14ac:dyDescent="0.2">
      <c r="B2459" s="186"/>
    </row>
    <row r="2460" spans="2:2" x14ac:dyDescent="0.2">
      <c r="B2460" s="186"/>
    </row>
    <row r="2461" spans="2:2" x14ac:dyDescent="0.2">
      <c r="B2461" s="186"/>
    </row>
    <row r="2462" spans="2:2" x14ac:dyDescent="0.2">
      <c r="B2462" s="186"/>
    </row>
    <row r="2463" spans="2:2" x14ac:dyDescent="0.2">
      <c r="B2463" s="186"/>
    </row>
    <row r="2464" spans="2:2" x14ac:dyDescent="0.2">
      <c r="B2464" s="186"/>
    </row>
    <row r="2465" spans="2:2" x14ac:dyDescent="0.2">
      <c r="B2465" s="186"/>
    </row>
    <row r="2466" spans="2:2" x14ac:dyDescent="0.2">
      <c r="B2466" s="186"/>
    </row>
    <row r="2467" spans="2:2" x14ac:dyDescent="0.2">
      <c r="B2467" s="186"/>
    </row>
    <row r="2468" spans="2:2" x14ac:dyDescent="0.2">
      <c r="B2468" s="186"/>
    </row>
    <row r="2469" spans="2:2" x14ac:dyDescent="0.2">
      <c r="B2469" s="186"/>
    </row>
    <row r="2470" spans="2:2" x14ac:dyDescent="0.2">
      <c r="B2470" s="186"/>
    </row>
    <row r="2471" spans="2:2" x14ac:dyDescent="0.2">
      <c r="B2471" s="186"/>
    </row>
    <row r="2472" spans="2:2" x14ac:dyDescent="0.2">
      <c r="B2472" s="186"/>
    </row>
    <row r="2473" spans="2:2" x14ac:dyDescent="0.2">
      <c r="B2473" s="186"/>
    </row>
    <row r="2474" spans="2:2" x14ac:dyDescent="0.2">
      <c r="B2474" s="186"/>
    </row>
    <row r="2475" spans="2:2" x14ac:dyDescent="0.2">
      <c r="B2475" s="186"/>
    </row>
    <row r="2476" spans="2:2" x14ac:dyDescent="0.2">
      <c r="B2476" s="186"/>
    </row>
    <row r="2477" spans="2:2" x14ac:dyDescent="0.2">
      <c r="B2477" s="186"/>
    </row>
    <row r="2478" spans="2:2" x14ac:dyDescent="0.2">
      <c r="B2478" s="186"/>
    </row>
    <row r="2479" spans="2:2" x14ac:dyDescent="0.2">
      <c r="B2479" s="186"/>
    </row>
    <row r="2480" spans="2:2" x14ac:dyDescent="0.2">
      <c r="B2480" s="186"/>
    </row>
    <row r="2481" spans="2:2" x14ac:dyDescent="0.2">
      <c r="B2481" s="186"/>
    </row>
    <row r="2482" spans="2:2" x14ac:dyDescent="0.2">
      <c r="B2482" s="186"/>
    </row>
    <row r="2483" spans="2:2" x14ac:dyDescent="0.2">
      <c r="B2483" s="186"/>
    </row>
    <row r="2484" spans="2:2" x14ac:dyDescent="0.2">
      <c r="B2484" s="186"/>
    </row>
    <row r="2485" spans="2:2" x14ac:dyDescent="0.2">
      <c r="B2485" s="186"/>
    </row>
    <row r="2486" spans="2:2" x14ac:dyDescent="0.2">
      <c r="B2486" s="186"/>
    </row>
    <row r="2487" spans="2:2" x14ac:dyDescent="0.2">
      <c r="B2487" s="186"/>
    </row>
    <row r="2488" spans="2:2" x14ac:dyDescent="0.2">
      <c r="B2488" s="186"/>
    </row>
    <row r="2489" spans="2:2" x14ac:dyDescent="0.2">
      <c r="B2489" s="186"/>
    </row>
    <row r="2490" spans="2:2" x14ac:dyDescent="0.2">
      <c r="B2490" s="186"/>
    </row>
    <row r="2491" spans="2:2" x14ac:dyDescent="0.2">
      <c r="B2491" s="186"/>
    </row>
    <row r="2492" spans="2:2" x14ac:dyDescent="0.2">
      <c r="B2492" s="186"/>
    </row>
    <row r="2493" spans="2:2" x14ac:dyDescent="0.2">
      <c r="B2493" s="186"/>
    </row>
    <row r="2494" spans="2:2" x14ac:dyDescent="0.2">
      <c r="B2494" s="186"/>
    </row>
    <row r="2495" spans="2:2" x14ac:dyDescent="0.2">
      <c r="B2495" s="186"/>
    </row>
    <row r="2496" spans="2:2" x14ac:dyDescent="0.2">
      <c r="B2496" s="186"/>
    </row>
    <row r="2497" spans="2:2" x14ac:dyDescent="0.2">
      <c r="B2497" s="186"/>
    </row>
    <row r="2498" spans="2:2" x14ac:dyDescent="0.2">
      <c r="B2498" s="186"/>
    </row>
    <row r="2499" spans="2:2" x14ac:dyDescent="0.2">
      <c r="B2499" s="186"/>
    </row>
    <row r="2500" spans="2:2" x14ac:dyDescent="0.2">
      <c r="B2500" s="186"/>
    </row>
    <row r="2501" spans="2:2" x14ac:dyDescent="0.2">
      <c r="B2501" s="186"/>
    </row>
    <row r="2502" spans="2:2" x14ac:dyDescent="0.2">
      <c r="B2502" s="186"/>
    </row>
    <row r="2503" spans="2:2" x14ac:dyDescent="0.2">
      <c r="B2503" s="186"/>
    </row>
    <row r="2504" spans="2:2" x14ac:dyDescent="0.2">
      <c r="B2504" s="186"/>
    </row>
    <row r="2505" spans="2:2" x14ac:dyDescent="0.2">
      <c r="B2505" s="186"/>
    </row>
    <row r="2506" spans="2:2" x14ac:dyDescent="0.2">
      <c r="B2506" s="186"/>
    </row>
    <row r="2507" spans="2:2" x14ac:dyDescent="0.2">
      <c r="B2507" s="186"/>
    </row>
    <row r="2508" spans="2:2" x14ac:dyDescent="0.2">
      <c r="B2508" s="186"/>
    </row>
    <row r="2509" spans="2:2" x14ac:dyDescent="0.2">
      <c r="B2509" s="186"/>
    </row>
    <row r="2510" spans="2:2" x14ac:dyDescent="0.2">
      <c r="B2510" s="186"/>
    </row>
    <row r="2511" spans="2:2" x14ac:dyDescent="0.2">
      <c r="B2511" s="186"/>
    </row>
    <row r="2512" spans="2:2" x14ac:dyDescent="0.2">
      <c r="B2512" s="186"/>
    </row>
    <row r="2513" spans="2:2" x14ac:dyDescent="0.2">
      <c r="B2513" s="186"/>
    </row>
    <row r="2514" spans="2:2" x14ac:dyDescent="0.2">
      <c r="B2514" s="186"/>
    </row>
    <row r="2515" spans="2:2" x14ac:dyDescent="0.2">
      <c r="B2515" s="186"/>
    </row>
    <row r="2516" spans="2:2" x14ac:dyDescent="0.2">
      <c r="B2516" s="186"/>
    </row>
    <row r="2517" spans="2:2" x14ac:dyDescent="0.2">
      <c r="B2517" s="186"/>
    </row>
    <row r="2518" spans="2:2" x14ac:dyDescent="0.2">
      <c r="B2518" s="186"/>
    </row>
    <row r="2519" spans="2:2" x14ac:dyDescent="0.2">
      <c r="B2519" s="186"/>
    </row>
    <row r="2520" spans="2:2" x14ac:dyDescent="0.2">
      <c r="B2520" s="186"/>
    </row>
    <row r="2521" spans="2:2" x14ac:dyDescent="0.2">
      <c r="B2521" s="186"/>
    </row>
    <row r="2522" spans="2:2" x14ac:dyDescent="0.2">
      <c r="B2522" s="186"/>
    </row>
    <row r="2523" spans="2:2" x14ac:dyDescent="0.2">
      <c r="B2523" s="186"/>
    </row>
    <row r="2524" spans="2:2" x14ac:dyDescent="0.2">
      <c r="B2524" s="186"/>
    </row>
    <row r="2525" spans="2:2" x14ac:dyDescent="0.2">
      <c r="B2525" s="186"/>
    </row>
    <row r="2526" spans="2:2" x14ac:dyDescent="0.2">
      <c r="B2526" s="186"/>
    </row>
    <row r="2527" spans="2:2" x14ac:dyDescent="0.2">
      <c r="B2527" s="186"/>
    </row>
    <row r="2528" spans="2:2" x14ac:dyDescent="0.2">
      <c r="B2528" s="186"/>
    </row>
    <row r="2529" spans="2:2" x14ac:dyDescent="0.2">
      <c r="B2529" s="186"/>
    </row>
    <row r="2530" spans="2:2" x14ac:dyDescent="0.2">
      <c r="B2530" s="186"/>
    </row>
    <row r="2531" spans="2:2" x14ac:dyDescent="0.2">
      <c r="B2531" s="186"/>
    </row>
    <row r="2532" spans="2:2" x14ac:dyDescent="0.2">
      <c r="B2532" s="186"/>
    </row>
    <row r="2533" spans="2:2" x14ac:dyDescent="0.2">
      <c r="B2533" s="186"/>
    </row>
    <row r="2534" spans="2:2" x14ac:dyDescent="0.2">
      <c r="B2534" s="186"/>
    </row>
    <row r="2535" spans="2:2" x14ac:dyDescent="0.2">
      <c r="B2535" s="186"/>
    </row>
    <row r="2536" spans="2:2" x14ac:dyDescent="0.2">
      <c r="B2536" s="186"/>
    </row>
    <row r="2537" spans="2:2" x14ac:dyDescent="0.2">
      <c r="B2537" s="186"/>
    </row>
    <row r="2538" spans="2:2" x14ac:dyDescent="0.2">
      <c r="B2538" s="186"/>
    </row>
    <row r="2539" spans="2:2" x14ac:dyDescent="0.2">
      <c r="B2539" s="186"/>
    </row>
    <row r="2540" spans="2:2" x14ac:dyDescent="0.2">
      <c r="B2540" s="186"/>
    </row>
    <row r="2541" spans="2:2" x14ac:dyDescent="0.2">
      <c r="B2541" s="186"/>
    </row>
    <row r="2542" spans="2:2" x14ac:dyDescent="0.2">
      <c r="B2542" s="186"/>
    </row>
    <row r="2543" spans="2:2" x14ac:dyDescent="0.2">
      <c r="B2543" s="186"/>
    </row>
    <row r="2544" spans="2:2" x14ac:dyDescent="0.2">
      <c r="B2544" s="186"/>
    </row>
    <row r="2545" spans="2:2" x14ac:dyDescent="0.2">
      <c r="B2545" s="186"/>
    </row>
    <row r="2546" spans="2:2" x14ac:dyDescent="0.2">
      <c r="B2546" s="186"/>
    </row>
    <row r="2547" spans="2:2" x14ac:dyDescent="0.2">
      <c r="B2547" s="186"/>
    </row>
    <row r="2548" spans="2:2" x14ac:dyDescent="0.2">
      <c r="B2548" s="186"/>
    </row>
    <row r="2549" spans="2:2" x14ac:dyDescent="0.2">
      <c r="B2549" s="186"/>
    </row>
    <row r="2550" spans="2:2" x14ac:dyDescent="0.2">
      <c r="B2550" s="186"/>
    </row>
    <row r="2551" spans="2:2" x14ac:dyDescent="0.2">
      <c r="B2551" s="186"/>
    </row>
    <row r="2552" spans="2:2" x14ac:dyDescent="0.2">
      <c r="B2552" s="186"/>
    </row>
    <row r="2553" spans="2:2" x14ac:dyDescent="0.2">
      <c r="B2553" s="186"/>
    </row>
    <row r="2554" spans="2:2" x14ac:dyDescent="0.2">
      <c r="B2554" s="186"/>
    </row>
    <row r="2555" spans="2:2" x14ac:dyDescent="0.2">
      <c r="B2555" s="186"/>
    </row>
    <row r="2556" spans="2:2" x14ac:dyDescent="0.2">
      <c r="B2556" s="186"/>
    </row>
    <row r="2557" spans="2:2" x14ac:dyDescent="0.2">
      <c r="B2557" s="186"/>
    </row>
    <row r="2558" spans="2:2" x14ac:dyDescent="0.2">
      <c r="B2558" s="186"/>
    </row>
    <row r="2559" spans="2:2" x14ac:dyDescent="0.2">
      <c r="B2559" s="186"/>
    </row>
    <row r="2560" spans="2:2" x14ac:dyDescent="0.2">
      <c r="B2560" s="186"/>
    </row>
    <row r="2561" spans="2:2" x14ac:dyDescent="0.2">
      <c r="B2561" s="186"/>
    </row>
    <row r="2562" spans="2:2" x14ac:dyDescent="0.2">
      <c r="B2562" s="186"/>
    </row>
    <row r="2563" spans="2:2" x14ac:dyDescent="0.2">
      <c r="B2563" s="186"/>
    </row>
    <row r="2564" spans="2:2" x14ac:dyDescent="0.2">
      <c r="B2564" s="186"/>
    </row>
    <row r="2565" spans="2:2" x14ac:dyDescent="0.2">
      <c r="B2565" s="186"/>
    </row>
    <row r="2566" spans="2:2" x14ac:dyDescent="0.2">
      <c r="B2566" s="186"/>
    </row>
    <row r="2567" spans="2:2" x14ac:dyDescent="0.2">
      <c r="B2567" s="186"/>
    </row>
    <row r="2568" spans="2:2" x14ac:dyDescent="0.2">
      <c r="B2568" s="186"/>
    </row>
    <row r="2569" spans="2:2" x14ac:dyDescent="0.2">
      <c r="B2569" s="186"/>
    </row>
    <row r="2570" spans="2:2" x14ac:dyDescent="0.2">
      <c r="B2570" s="186"/>
    </row>
    <row r="2571" spans="2:2" x14ac:dyDescent="0.2">
      <c r="B2571" s="186"/>
    </row>
    <row r="2572" spans="2:2" x14ac:dyDescent="0.2">
      <c r="B2572" s="186"/>
    </row>
    <row r="2573" spans="2:2" x14ac:dyDescent="0.2">
      <c r="B2573" s="186"/>
    </row>
    <row r="2574" spans="2:2" x14ac:dyDescent="0.2">
      <c r="B2574" s="186"/>
    </row>
    <row r="2575" spans="2:2" x14ac:dyDescent="0.2">
      <c r="B2575" s="186"/>
    </row>
    <row r="2576" spans="2:2" x14ac:dyDescent="0.2">
      <c r="B2576" s="186"/>
    </row>
    <row r="2577" spans="2:2" x14ac:dyDescent="0.2">
      <c r="B2577" s="186"/>
    </row>
    <row r="2578" spans="2:2" x14ac:dyDescent="0.2">
      <c r="B2578" s="186"/>
    </row>
    <row r="2579" spans="2:2" x14ac:dyDescent="0.2">
      <c r="B2579" s="186"/>
    </row>
    <row r="2580" spans="2:2" x14ac:dyDescent="0.2">
      <c r="B2580" s="186"/>
    </row>
    <row r="2581" spans="2:2" x14ac:dyDescent="0.2">
      <c r="B2581" s="186"/>
    </row>
    <row r="2582" spans="2:2" x14ac:dyDescent="0.2">
      <c r="B2582" s="186"/>
    </row>
    <row r="2583" spans="2:2" x14ac:dyDescent="0.2">
      <c r="B2583" s="186"/>
    </row>
    <row r="2584" spans="2:2" x14ac:dyDescent="0.2">
      <c r="B2584" s="186"/>
    </row>
    <row r="2585" spans="2:2" x14ac:dyDescent="0.2">
      <c r="B2585" s="186"/>
    </row>
    <row r="2586" spans="2:2" x14ac:dyDescent="0.2">
      <c r="B2586" s="186"/>
    </row>
    <row r="2587" spans="2:2" x14ac:dyDescent="0.2">
      <c r="B2587" s="186"/>
    </row>
    <row r="2588" spans="2:2" x14ac:dyDescent="0.2">
      <c r="B2588" s="186"/>
    </row>
    <row r="2589" spans="2:2" x14ac:dyDescent="0.2">
      <c r="B2589" s="186"/>
    </row>
    <row r="2590" spans="2:2" x14ac:dyDescent="0.2">
      <c r="B2590" s="186"/>
    </row>
    <row r="2591" spans="2:2" x14ac:dyDescent="0.2">
      <c r="B2591" s="186"/>
    </row>
    <row r="2592" spans="2:2" x14ac:dyDescent="0.2">
      <c r="B2592" s="186"/>
    </row>
    <row r="2593" spans="2:2" x14ac:dyDescent="0.2">
      <c r="B2593" s="186"/>
    </row>
    <row r="2594" spans="2:2" x14ac:dyDescent="0.2">
      <c r="B2594" s="186"/>
    </row>
    <row r="2595" spans="2:2" x14ac:dyDescent="0.2">
      <c r="B2595" s="186"/>
    </row>
    <row r="2596" spans="2:2" x14ac:dyDescent="0.2">
      <c r="B2596" s="186"/>
    </row>
    <row r="2597" spans="2:2" x14ac:dyDescent="0.2">
      <c r="B2597" s="186"/>
    </row>
    <row r="2598" spans="2:2" x14ac:dyDescent="0.2">
      <c r="B2598" s="186"/>
    </row>
    <row r="2599" spans="2:2" x14ac:dyDescent="0.2">
      <c r="B2599" s="186"/>
    </row>
    <row r="2600" spans="2:2" x14ac:dyDescent="0.2">
      <c r="B2600" s="186"/>
    </row>
    <row r="2601" spans="2:2" x14ac:dyDescent="0.2">
      <c r="B2601" s="186"/>
    </row>
    <row r="2602" spans="2:2" x14ac:dyDescent="0.2">
      <c r="B2602" s="186"/>
    </row>
    <row r="2603" spans="2:2" x14ac:dyDescent="0.2">
      <c r="B2603" s="186"/>
    </row>
    <row r="2604" spans="2:2" x14ac:dyDescent="0.2">
      <c r="B2604" s="186"/>
    </row>
    <row r="2605" spans="2:2" x14ac:dyDescent="0.2">
      <c r="B2605" s="186"/>
    </row>
    <row r="2606" spans="2:2" x14ac:dyDescent="0.2">
      <c r="B2606" s="186"/>
    </row>
    <row r="2607" spans="2:2" x14ac:dyDescent="0.2">
      <c r="B2607" s="186"/>
    </row>
    <row r="2608" spans="2:2" x14ac:dyDescent="0.2">
      <c r="B2608" s="186"/>
    </row>
    <row r="2609" spans="2:2" x14ac:dyDescent="0.2">
      <c r="B2609" s="186"/>
    </row>
    <row r="2610" spans="2:2" x14ac:dyDescent="0.2">
      <c r="B2610" s="186"/>
    </row>
    <row r="2611" spans="2:2" x14ac:dyDescent="0.2">
      <c r="B2611" s="186"/>
    </row>
    <row r="2612" spans="2:2" x14ac:dyDescent="0.2">
      <c r="B2612" s="186"/>
    </row>
    <row r="2613" spans="2:2" x14ac:dyDescent="0.2">
      <c r="B2613" s="186"/>
    </row>
    <row r="2614" spans="2:2" x14ac:dyDescent="0.2">
      <c r="B2614" s="186"/>
    </row>
    <row r="2615" spans="2:2" x14ac:dyDescent="0.2">
      <c r="B2615" s="186"/>
    </row>
    <row r="2616" spans="2:2" x14ac:dyDescent="0.2">
      <c r="B2616" s="186"/>
    </row>
    <row r="2617" spans="2:2" x14ac:dyDescent="0.2">
      <c r="B2617" s="186"/>
    </row>
    <row r="2618" spans="2:2" x14ac:dyDescent="0.2">
      <c r="B2618" s="186"/>
    </row>
    <row r="2619" spans="2:2" x14ac:dyDescent="0.2">
      <c r="B2619" s="186"/>
    </row>
    <row r="2620" spans="2:2" x14ac:dyDescent="0.2">
      <c r="B2620" s="186"/>
    </row>
    <row r="2621" spans="2:2" x14ac:dyDescent="0.2">
      <c r="B2621" s="186"/>
    </row>
    <row r="2622" spans="2:2" x14ac:dyDescent="0.2">
      <c r="B2622" s="186"/>
    </row>
    <row r="2623" spans="2:2" x14ac:dyDescent="0.2">
      <c r="B2623" s="186"/>
    </row>
    <row r="2624" spans="2:2" x14ac:dyDescent="0.2">
      <c r="B2624" s="186"/>
    </row>
    <row r="2625" spans="2:2" x14ac:dyDescent="0.2">
      <c r="B2625" s="186"/>
    </row>
    <row r="2626" spans="2:2" x14ac:dyDescent="0.2">
      <c r="B2626" s="186"/>
    </row>
    <row r="2627" spans="2:2" x14ac:dyDescent="0.2">
      <c r="B2627" s="186"/>
    </row>
    <row r="2628" spans="2:2" x14ac:dyDescent="0.2">
      <c r="B2628" s="186"/>
    </row>
    <row r="2629" spans="2:2" x14ac:dyDescent="0.2">
      <c r="B2629" s="186"/>
    </row>
    <row r="2630" spans="2:2" x14ac:dyDescent="0.2">
      <c r="B2630" s="186"/>
    </row>
    <row r="2631" spans="2:2" x14ac:dyDescent="0.2">
      <c r="B2631" s="186"/>
    </row>
    <row r="2632" spans="2:2" x14ac:dyDescent="0.2">
      <c r="B2632" s="186"/>
    </row>
    <row r="2633" spans="2:2" x14ac:dyDescent="0.2">
      <c r="B2633" s="186"/>
    </row>
    <row r="2634" spans="2:2" x14ac:dyDescent="0.2">
      <c r="B2634" s="186"/>
    </row>
    <row r="2635" spans="2:2" x14ac:dyDescent="0.2">
      <c r="B2635" s="186"/>
    </row>
    <row r="2636" spans="2:2" x14ac:dyDescent="0.2">
      <c r="B2636" s="186"/>
    </row>
    <row r="2637" spans="2:2" x14ac:dyDescent="0.2">
      <c r="B2637" s="186"/>
    </row>
    <row r="2638" spans="2:2" x14ac:dyDescent="0.2">
      <c r="B2638" s="186"/>
    </row>
    <row r="2639" spans="2:2" x14ac:dyDescent="0.2">
      <c r="B2639" s="186"/>
    </row>
    <row r="2640" spans="2:2" x14ac:dyDescent="0.2">
      <c r="B2640" s="186"/>
    </row>
    <row r="2641" spans="2:2" x14ac:dyDescent="0.2">
      <c r="B2641" s="186"/>
    </row>
    <row r="2642" spans="2:2" x14ac:dyDescent="0.2">
      <c r="B2642" s="186"/>
    </row>
    <row r="2643" spans="2:2" x14ac:dyDescent="0.2">
      <c r="B2643" s="186"/>
    </row>
    <row r="2644" spans="2:2" x14ac:dyDescent="0.2">
      <c r="B2644" s="186"/>
    </row>
    <row r="2645" spans="2:2" x14ac:dyDescent="0.2">
      <c r="B2645" s="186"/>
    </row>
    <row r="2646" spans="2:2" x14ac:dyDescent="0.2">
      <c r="B2646" s="186"/>
    </row>
    <row r="2647" spans="2:2" x14ac:dyDescent="0.2">
      <c r="B2647" s="186"/>
    </row>
    <row r="2648" spans="2:2" x14ac:dyDescent="0.2">
      <c r="B2648" s="186"/>
    </row>
    <row r="2649" spans="2:2" x14ac:dyDescent="0.2">
      <c r="B2649" s="186"/>
    </row>
    <row r="2650" spans="2:2" x14ac:dyDescent="0.2">
      <c r="B2650" s="186"/>
    </row>
    <row r="2651" spans="2:2" x14ac:dyDescent="0.2">
      <c r="B2651" s="186"/>
    </row>
    <row r="2652" spans="2:2" x14ac:dyDescent="0.2">
      <c r="B2652" s="186"/>
    </row>
    <row r="2653" spans="2:2" x14ac:dyDescent="0.2">
      <c r="B2653" s="186"/>
    </row>
    <row r="2654" spans="2:2" x14ac:dyDescent="0.2">
      <c r="B2654" s="186"/>
    </row>
    <row r="2655" spans="2:2" x14ac:dyDescent="0.2">
      <c r="B2655" s="186"/>
    </row>
    <row r="2656" spans="2:2" x14ac:dyDescent="0.2">
      <c r="B2656" s="186"/>
    </row>
    <row r="2657" spans="2:2" x14ac:dyDescent="0.2">
      <c r="B2657" s="186"/>
    </row>
    <row r="2658" spans="2:2" x14ac:dyDescent="0.2">
      <c r="B2658" s="186"/>
    </row>
    <row r="2659" spans="2:2" x14ac:dyDescent="0.2">
      <c r="B2659" s="186"/>
    </row>
    <row r="2660" spans="2:2" x14ac:dyDescent="0.2">
      <c r="B2660" s="186"/>
    </row>
    <row r="2661" spans="2:2" x14ac:dyDescent="0.2">
      <c r="B2661" s="186"/>
    </row>
    <row r="2662" spans="2:2" x14ac:dyDescent="0.2">
      <c r="B2662" s="186"/>
    </row>
    <row r="2663" spans="2:2" x14ac:dyDescent="0.2">
      <c r="B2663" s="186"/>
    </row>
    <row r="2664" spans="2:2" x14ac:dyDescent="0.2">
      <c r="B2664" s="186"/>
    </row>
    <row r="2665" spans="2:2" x14ac:dyDescent="0.2">
      <c r="B2665" s="186"/>
    </row>
    <row r="2666" spans="2:2" x14ac:dyDescent="0.2">
      <c r="B2666" s="186"/>
    </row>
    <row r="2667" spans="2:2" x14ac:dyDescent="0.2">
      <c r="B2667" s="186"/>
    </row>
    <row r="2668" spans="2:2" x14ac:dyDescent="0.2">
      <c r="B2668" s="186"/>
    </row>
    <row r="2669" spans="2:2" x14ac:dyDescent="0.2">
      <c r="B2669" s="186"/>
    </row>
    <row r="2670" spans="2:2" x14ac:dyDescent="0.2">
      <c r="B2670" s="186"/>
    </row>
    <row r="2671" spans="2:2" x14ac:dyDescent="0.2">
      <c r="B2671" s="186"/>
    </row>
    <row r="2672" spans="2:2" x14ac:dyDescent="0.2">
      <c r="B2672" s="186"/>
    </row>
    <row r="2673" spans="2:2" x14ac:dyDescent="0.2">
      <c r="B2673" s="186"/>
    </row>
    <row r="2674" spans="2:2" x14ac:dyDescent="0.2">
      <c r="B2674" s="186"/>
    </row>
    <row r="2675" spans="2:2" x14ac:dyDescent="0.2">
      <c r="B2675" s="186"/>
    </row>
    <row r="2676" spans="2:2" x14ac:dyDescent="0.2">
      <c r="B2676" s="186"/>
    </row>
    <row r="2677" spans="2:2" x14ac:dyDescent="0.2">
      <c r="B2677" s="186"/>
    </row>
    <row r="2678" spans="2:2" x14ac:dyDescent="0.2">
      <c r="B2678" s="186"/>
    </row>
    <row r="2679" spans="2:2" x14ac:dyDescent="0.2">
      <c r="B2679" s="186"/>
    </row>
    <row r="2680" spans="2:2" x14ac:dyDescent="0.2">
      <c r="B2680" s="186"/>
    </row>
    <row r="2681" spans="2:2" x14ac:dyDescent="0.2">
      <c r="B2681" s="186"/>
    </row>
    <row r="2682" spans="2:2" x14ac:dyDescent="0.2">
      <c r="B2682" s="186"/>
    </row>
    <row r="2683" spans="2:2" x14ac:dyDescent="0.2">
      <c r="B2683" s="186"/>
    </row>
    <row r="2684" spans="2:2" x14ac:dyDescent="0.2">
      <c r="B2684" s="186"/>
    </row>
    <row r="2685" spans="2:2" x14ac:dyDescent="0.2">
      <c r="B2685" s="186"/>
    </row>
    <row r="2686" spans="2:2" x14ac:dyDescent="0.2">
      <c r="B2686" s="186"/>
    </row>
    <row r="2687" spans="2:2" x14ac:dyDescent="0.2">
      <c r="B2687" s="186"/>
    </row>
    <row r="2688" spans="2:2" x14ac:dyDescent="0.2">
      <c r="B2688" s="186"/>
    </row>
    <row r="2689" spans="2:2" x14ac:dyDescent="0.2">
      <c r="B2689" s="186"/>
    </row>
    <row r="2690" spans="2:2" x14ac:dyDescent="0.2">
      <c r="B2690" s="186"/>
    </row>
    <row r="2691" spans="2:2" x14ac:dyDescent="0.2">
      <c r="B2691" s="186"/>
    </row>
    <row r="2692" spans="2:2" x14ac:dyDescent="0.2">
      <c r="B2692" s="186"/>
    </row>
    <row r="2693" spans="2:2" x14ac:dyDescent="0.2">
      <c r="B2693" s="186"/>
    </row>
    <row r="2694" spans="2:2" x14ac:dyDescent="0.2">
      <c r="B2694" s="186"/>
    </row>
    <row r="2695" spans="2:2" x14ac:dyDescent="0.2">
      <c r="B2695" s="186"/>
    </row>
    <row r="2696" spans="2:2" x14ac:dyDescent="0.2">
      <c r="B2696" s="186"/>
    </row>
    <row r="2697" spans="2:2" x14ac:dyDescent="0.2">
      <c r="B2697" s="186"/>
    </row>
    <row r="2698" spans="2:2" x14ac:dyDescent="0.2">
      <c r="B2698" s="186"/>
    </row>
    <row r="2699" spans="2:2" x14ac:dyDescent="0.2">
      <c r="B2699" s="186"/>
    </row>
    <row r="2700" spans="2:2" x14ac:dyDescent="0.2">
      <c r="B2700" s="186"/>
    </row>
    <row r="2701" spans="2:2" x14ac:dyDescent="0.2">
      <c r="B2701" s="186"/>
    </row>
    <row r="2702" spans="2:2" x14ac:dyDescent="0.2">
      <c r="B2702" s="186"/>
    </row>
    <row r="2703" spans="2:2" x14ac:dyDescent="0.2">
      <c r="B2703" s="186"/>
    </row>
    <row r="2704" spans="2:2" x14ac:dyDescent="0.2">
      <c r="B2704" s="186"/>
    </row>
    <row r="2705" spans="2:2" x14ac:dyDescent="0.2">
      <c r="B2705" s="186"/>
    </row>
    <row r="2706" spans="2:2" x14ac:dyDescent="0.2">
      <c r="B2706" s="186"/>
    </row>
    <row r="2707" spans="2:2" x14ac:dyDescent="0.2">
      <c r="B2707" s="186"/>
    </row>
    <row r="2708" spans="2:2" x14ac:dyDescent="0.2">
      <c r="B2708" s="186"/>
    </row>
    <row r="2709" spans="2:2" x14ac:dyDescent="0.2">
      <c r="B2709" s="186"/>
    </row>
    <row r="2710" spans="2:2" x14ac:dyDescent="0.2">
      <c r="B2710" s="186"/>
    </row>
    <row r="2711" spans="2:2" x14ac:dyDescent="0.2">
      <c r="B2711" s="186"/>
    </row>
    <row r="2712" spans="2:2" x14ac:dyDescent="0.2">
      <c r="B2712" s="186"/>
    </row>
    <row r="2713" spans="2:2" x14ac:dyDescent="0.2">
      <c r="B2713" s="186"/>
    </row>
    <row r="2714" spans="2:2" x14ac:dyDescent="0.2">
      <c r="B2714" s="186"/>
    </row>
    <row r="2715" spans="2:2" x14ac:dyDescent="0.2">
      <c r="B2715" s="186"/>
    </row>
    <row r="2716" spans="2:2" x14ac:dyDescent="0.2">
      <c r="B2716" s="186"/>
    </row>
    <row r="2717" spans="2:2" x14ac:dyDescent="0.2">
      <c r="B2717" s="186"/>
    </row>
    <row r="2718" spans="2:2" x14ac:dyDescent="0.2">
      <c r="B2718" s="186"/>
    </row>
    <row r="2719" spans="2:2" x14ac:dyDescent="0.2">
      <c r="B2719" s="186"/>
    </row>
    <row r="2720" spans="2:2" x14ac:dyDescent="0.2">
      <c r="B2720" s="186"/>
    </row>
    <row r="2721" spans="2:2" x14ac:dyDescent="0.2">
      <c r="B2721" s="186"/>
    </row>
    <row r="2722" spans="2:2" x14ac:dyDescent="0.2">
      <c r="B2722" s="186"/>
    </row>
    <row r="2723" spans="2:2" x14ac:dyDescent="0.2">
      <c r="B2723" s="186"/>
    </row>
    <row r="2724" spans="2:2" x14ac:dyDescent="0.2">
      <c r="B2724" s="186"/>
    </row>
    <row r="2725" spans="2:2" x14ac:dyDescent="0.2">
      <c r="B2725" s="186"/>
    </row>
    <row r="2726" spans="2:2" x14ac:dyDescent="0.2">
      <c r="B2726" s="186"/>
    </row>
    <row r="2727" spans="2:2" x14ac:dyDescent="0.2">
      <c r="B2727" s="186"/>
    </row>
    <row r="2728" spans="2:2" x14ac:dyDescent="0.2">
      <c r="B2728" s="186"/>
    </row>
    <row r="2729" spans="2:2" x14ac:dyDescent="0.2">
      <c r="B2729" s="186"/>
    </row>
    <row r="2730" spans="2:2" x14ac:dyDescent="0.2">
      <c r="B2730" s="186"/>
    </row>
    <row r="2731" spans="2:2" x14ac:dyDescent="0.2">
      <c r="B2731" s="186"/>
    </row>
    <row r="2732" spans="2:2" x14ac:dyDescent="0.2">
      <c r="B2732" s="186"/>
    </row>
    <row r="2733" spans="2:2" x14ac:dyDescent="0.2">
      <c r="B2733" s="186"/>
    </row>
    <row r="2734" spans="2:2" x14ac:dyDescent="0.2">
      <c r="B2734" s="186"/>
    </row>
    <row r="2735" spans="2:2" x14ac:dyDescent="0.2">
      <c r="B2735" s="186"/>
    </row>
    <row r="2736" spans="2:2" x14ac:dyDescent="0.2">
      <c r="B2736" s="186"/>
    </row>
    <row r="2737" spans="2:2" x14ac:dyDescent="0.2">
      <c r="B2737" s="186"/>
    </row>
    <row r="2738" spans="2:2" x14ac:dyDescent="0.2">
      <c r="B2738" s="186"/>
    </row>
    <row r="2739" spans="2:2" x14ac:dyDescent="0.2">
      <c r="B2739" s="186"/>
    </row>
    <row r="2740" spans="2:2" x14ac:dyDescent="0.2">
      <c r="B2740" s="186"/>
    </row>
    <row r="2741" spans="2:2" x14ac:dyDescent="0.2">
      <c r="B2741" s="186"/>
    </row>
    <row r="2742" spans="2:2" x14ac:dyDescent="0.2">
      <c r="B2742" s="186"/>
    </row>
    <row r="2743" spans="2:2" x14ac:dyDescent="0.2">
      <c r="B2743" s="186"/>
    </row>
    <row r="2744" spans="2:2" x14ac:dyDescent="0.2">
      <c r="B2744" s="186"/>
    </row>
    <row r="2745" spans="2:2" x14ac:dyDescent="0.2">
      <c r="B2745" s="186"/>
    </row>
    <row r="2746" spans="2:2" x14ac:dyDescent="0.2">
      <c r="B2746" s="186"/>
    </row>
    <row r="2747" spans="2:2" x14ac:dyDescent="0.2">
      <c r="B2747" s="186"/>
    </row>
    <row r="2748" spans="2:2" x14ac:dyDescent="0.2">
      <c r="B2748" s="186"/>
    </row>
    <row r="2749" spans="2:2" x14ac:dyDescent="0.2">
      <c r="B2749" s="186"/>
    </row>
    <row r="2750" spans="2:2" x14ac:dyDescent="0.2">
      <c r="B2750" s="186"/>
    </row>
    <row r="2751" spans="2:2" x14ac:dyDescent="0.2">
      <c r="B2751" s="186"/>
    </row>
    <row r="2752" spans="2:2" x14ac:dyDescent="0.2">
      <c r="B2752" s="186"/>
    </row>
    <row r="2753" spans="2:2" x14ac:dyDescent="0.2">
      <c r="B2753" s="186"/>
    </row>
    <row r="2754" spans="2:2" x14ac:dyDescent="0.2">
      <c r="B2754" s="186"/>
    </row>
    <row r="2755" spans="2:2" x14ac:dyDescent="0.2">
      <c r="B2755" s="186"/>
    </row>
    <row r="2756" spans="2:2" x14ac:dyDescent="0.2">
      <c r="B2756" s="186"/>
    </row>
    <row r="2757" spans="2:2" x14ac:dyDescent="0.2">
      <c r="B2757" s="186"/>
    </row>
    <row r="2758" spans="2:2" x14ac:dyDescent="0.2">
      <c r="B2758" s="186"/>
    </row>
    <row r="2759" spans="2:2" x14ac:dyDescent="0.2">
      <c r="B2759" s="186"/>
    </row>
    <row r="2760" spans="2:2" x14ac:dyDescent="0.2">
      <c r="B2760" s="186"/>
    </row>
    <row r="2761" spans="2:2" x14ac:dyDescent="0.2">
      <c r="B2761" s="186"/>
    </row>
    <row r="2762" spans="2:2" x14ac:dyDescent="0.2">
      <c r="B2762" s="186"/>
    </row>
    <row r="2763" spans="2:2" x14ac:dyDescent="0.2">
      <c r="B2763" s="186"/>
    </row>
    <row r="2764" spans="2:2" x14ac:dyDescent="0.2">
      <c r="B2764" s="186"/>
    </row>
    <row r="2765" spans="2:2" x14ac:dyDescent="0.2">
      <c r="B2765" s="186"/>
    </row>
    <row r="2766" spans="2:2" x14ac:dyDescent="0.2">
      <c r="B2766" s="186"/>
    </row>
    <row r="2767" spans="2:2" x14ac:dyDescent="0.2">
      <c r="B2767" s="186"/>
    </row>
    <row r="2768" spans="2:2" x14ac:dyDescent="0.2">
      <c r="B2768" s="186"/>
    </row>
    <row r="2769" spans="2:2" x14ac:dyDescent="0.2">
      <c r="B2769" s="186"/>
    </row>
    <row r="2770" spans="2:2" x14ac:dyDescent="0.2">
      <c r="B2770" s="186"/>
    </row>
    <row r="2771" spans="2:2" x14ac:dyDescent="0.2">
      <c r="B2771" s="186"/>
    </row>
    <row r="2772" spans="2:2" x14ac:dyDescent="0.2">
      <c r="B2772" s="186"/>
    </row>
    <row r="2773" spans="2:2" x14ac:dyDescent="0.2">
      <c r="B2773" s="186"/>
    </row>
    <row r="2774" spans="2:2" x14ac:dyDescent="0.2">
      <c r="B2774" s="186"/>
    </row>
    <row r="2775" spans="2:2" x14ac:dyDescent="0.2">
      <c r="B2775" s="186"/>
    </row>
    <row r="2776" spans="2:2" x14ac:dyDescent="0.2">
      <c r="B2776" s="186"/>
    </row>
    <row r="2777" spans="2:2" x14ac:dyDescent="0.2">
      <c r="B2777" s="186"/>
    </row>
    <row r="2778" spans="2:2" x14ac:dyDescent="0.2">
      <c r="B2778" s="186"/>
    </row>
    <row r="2779" spans="2:2" x14ac:dyDescent="0.2">
      <c r="B2779" s="186"/>
    </row>
    <row r="2780" spans="2:2" x14ac:dyDescent="0.2">
      <c r="B2780" s="186"/>
    </row>
    <row r="2781" spans="2:2" x14ac:dyDescent="0.2">
      <c r="B2781" s="186"/>
    </row>
    <row r="2782" spans="2:2" x14ac:dyDescent="0.2">
      <c r="B2782" s="186"/>
    </row>
    <row r="2783" spans="2:2" x14ac:dyDescent="0.2">
      <c r="B2783" s="186"/>
    </row>
    <row r="2784" spans="2:2" x14ac:dyDescent="0.2">
      <c r="B2784" s="186"/>
    </row>
    <row r="2785" spans="2:2" x14ac:dyDescent="0.2">
      <c r="B2785" s="186"/>
    </row>
    <row r="2786" spans="2:2" x14ac:dyDescent="0.2">
      <c r="B2786" s="186"/>
    </row>
    <row r="2787" spans="2:2" x14ac:dyDescent="0.2">
      <c r="B2787" s="186"/>
    </row>
    <row r="2788" spans="2:2" x14ac:dyDescent="0.2">
      <c r="B2788" s="186"/>
    </row>
    <row r="2789" spans="2:2" x14ac:dyDescent="0.2">
      <c r="B2789" s="186"/>
    </row>
    <row r="2790" spans="2:2" x14ac:dyDescent="0.2">
      <c r="B2790" s="186"/>
    </row>
    <row r="2791" spans="2:2" x14ac:dyDescent="0.2">
      <c r="B2791" s="186"/>
    </row>
    <row r="2792" spans="2:2" x14ac:dyDescent="0.2">
      <c r="B2792" s="186"/>
    </row>
    <row r="2793" spans="2:2" x14ac:dyDescent="0.2">
      <c r="B2793" s="186"/>
    </row>
    <row r="2794" spans="2:2" x14ac:dyDescent="0.2">
      <c r="B2794" s="186"/>
    </row>
    <row r="2795" spans="2:2" x14ac:dyDescent="0.2">
      <c r="B2795" s="186"/>
    </row>
    <row r="2796" spans="2:2" x14ac:dyDescent="0.2">
      <c r="B2796" s="186"/>
    </row>
    <row r="2797" spans="2:2" x14ac:dyDescent="0.2">
      <c r="B2797" s="186"/>
    </row>
    <row r="2798" spans="2:2" x14ac:dyDescent="0.2">
      <c r="B2798" s="186"/>
    </row>
    <row r="2799" spans="2:2" x14ac:dyDescent="0.2">
      <c r="B2799" s="186"/>
    </row>
    <row r="2800" spans="2:2" x14ac:dyDescent="0.2">
      <c r="B2800" s="186"/>
    </row>
    <row r="2801" spans="2:2" x14ac:dyDescent="0.2">
      <c r="B2801" s="186"/>
    </row>
    <row r="2802" spans="2:2" x14ac:dyDescent="0.2">
      <c r="B2802" s="186"/>
    </row>
    <row r="2803" spans="2:2" x14ac:dyDescent="0.2">
      <c r="B2803" s="186"/>
    </row>
    <row r="2804" spans="2:2" x14ac:dyDescent="0.2">
      <c r="B2804" s="186"/>
    </row>
    <row r="2805" spans="2:2" x14ac:dyDescent="0.2">
      <c r="B2805" s="186"/>
    </row>
    <row r="2806" spans="2:2" x14ac:dyDescent="0.2">
      <c r="B2806" s="186"/>
    </row>
    <row r="2807" spans="2:2" x14ac:dyDescent="0.2">
      <c r="B2807" s="186"/>
    </row>
    <row r="2808" spans="2:2" x14ac:dyDescent="0.2">
      <c r="B2808" s="186"/>
    </row>
    <row r="2809" spans="2:2" x14ac:dyDescent="0.2">
      <c r="B2809" s="186"/>
    </row>
    <row r="2810" spans="2:2" x14ac:dyDescent="0.2">
      <c r="B2810" s="186"/>
    </row>
    <row r="2811" spans="2:2" x14ac:dyDescent="0.2">
      <c r="B2811" s="186"/>
    </row>
    <row r="2812" spans="2:2" x14ac:dyDescent="0.2">
      <c r="B2812" s="186"/>
    </row>
    <row r="2813" spans="2:2" x14ac:dyDescent="0.2">
      <c r="B2813" s="186"/>
    </row>
    <row r="2814" spans="2:2" x14ac:dyDescent="0.2">
      <c r="B2814" s="186"/>
    </row>
    <row r="2815" spans="2:2" x14ac:dyDescent="0.2">
      <c r="B2815" s="186"/>
    </row>
    <row r="2816" spans="2:2" x14ac:dyDescent="0.2">
      <c r="B2816" s="186"/>
    </row>
    <row r="2817" spans="2:2" x14ac:dyDescent="0.2">
      <c r="B2817" s="186"/>
    </row>
    <row r="2818" spans="2:2" x14ac:dyDescent="0.2">
      <c r="B2818" s="186"/>
    </row>
    <row r="2819" spans="2:2" x14ac:dyDescent="0.2">
      <c r="B2819" s="186"/>
    </row>
    <row r="2820" spans="2:2" x14ac:dyDescent="0.2">
      <c r="B2820" s="186"/>
    </row>
    <row r="2821" spans="2:2" x14ac:dyDescent="0.2">
      <c r="B2821" s="186"/>
    </row>
    <row r="2822" spans="2:2" x14ac:dyDescent="0.2">
      <c r="B2822" s="186"/>
    </row>
    <row r="2823" spans="2:2" x14ac:dyDescent="0.2">
      <c r="B2823" s="186"/>
    </row>
    <row r="2824" spans="2:2" x14ac:dyDescent="0.2">
      <c r="B2824" s="186"/>
    </row>
    <row r="2825" spans="2:2" x14ac:dyDescent="0.2">
      <c r="B2825" s="186"/>
    </row>
    <row r="2826" spans="2:2" x14ac:dyDescent="0.2">
      <c r="B2826" s="186"/>
    </row>
    <row r="2827" spans="2:2" x14ac:dyDescent="0.2">
      <c r="B2827" s="186"/>
    </row>
    <row r="2828" spans="2:2" x14ac:dyDescent="0.2">
      <c r="B2828" s="186"/>
    </row>
    <row r="2829" spans="2:2" x14ac:dyDescent="0.2">
      <c r="B2829" s="186"/>
    </row>
    <row r="2830" spans="2:2" x14ac:dyDescent="0.2">
      <c r="B2830" s="186"/>
    </row>
    <row r="2831" spans="2:2" x14ac:dyDescent="0.2">
      <c r="B2831" s="186"/>
    </row>
    <row r="2832" spans="2:2" x14ac:dyDescent="0.2">
      <c r="B2832" s="186"/>
    </row>
    <row r="2833" spans="2:2" x14ac:dyDescent="0.2">
      <c r="B2833" s="186"/>
    </row>
    <row r="2834" spans="2:2" x14ac:dyDescent="0.2">
      <c r="B2834" s="186"/>
    </row>
    <row r="2835" spans="2:2" x14ac:dyDescent="0.2">
      <c r="B2835" s="186"/>
    </row>
    <row r="2836" spans="2:2" x14ac:dyDescent="0.2">
      <c r="B2836" s="186"/>
    </row>
    <row r="2837" spans="2:2" x14ac:dyDescent="0.2">
      <c r="B2837" s="186"/>
    </row>
    <row r="2838" spans="2:2" x14ac:dyDescent="0.2">
      <c r="B2838" s="186"/>
    </row>
    <row r="2839" spans="2:2" x14ac:dyDescent="0.2">
      <c r="B2839" s="186"/>
    </row>
    <row r="2840" spans="2:2" x14ac:dyDescent="0.2">
      <c r="B2840" s="186"/>
    </row>
    <row r="2841" spans="2:2" x14ac:dyDescent="0.2">
      <c r="B2841" s="186"/>
    </row>
    <row r="2842" spans="2:2" x14ac:dyDescent="0.2">
      <c r="B2842" s="186"/>
    </row>
    <row r="2843" spans="2:2" x14ac:dyDescent="0.2">
      <c r="B2843" s="186"/>
    </row>
    <row r="2844" spans="2:2" x14ac:dyDescent="0.2">
      <c r="B2844" s="186"/>
    </row>
    <row r="2845" spans="2:2" x14ac:dyDescent="0.2">
      <c r="B2845" s="186"/>
    </row>
    <row r="2846" spans="2:2" x14ac:dyDescent="0.2">
      <c r="B2846" s="186"/>
    </row>
    <row r="2847" spans="2:2" x14ac:dyDescent="0.2">
      <c r="B2847" s="186"/>
    </row>
    <row r="2848" spans="2:2" x14ac:dyDescent="0.2">
      <c r="B2848" s="186"/>
    </row>
    <row r="2849" spans="2:2" x14ac:dyDescent="0.2">
      <c r="B2849" s="186"/>
    </row>
    <row r="2850" spans="2:2" x14ac:dyDescent="0.2">
      <c r="B2850" s="186"/>
    </row>
    <row r="2851" spans="2:2" x14ac:dyDescent="0.2">
      <c r="B2851" s="186"/>
    </row>
    <row r="2852" spans="2:2" x14ac:dyDescent="0.2">
      <c r="B2852" s="186"/>
    </row>
    <row r="2853" spans="2:2" x14ac:dyDescent="0.2">
      <c r="B2853" s="186"/>
    </row>
    <row r="2854" spans="2:2" x14ac:dyDescent="0.2">
      <c r="B2854" s="186"/>
    </row>
    <row r="2855" spans="2:2" x14ac:dyDescent="0.2">
      <c r="B2855" s="186"/>
    </row>
    <row r="2856" spans="2:2" x14ac:dyDescent="0.2">
      <c r="B2856" s="186"/>
    </row>
    <row r="2857" spans="2:2" x14ac:dyDescent="0.2">
      <c r="B2857" s="186"/>
    </row>
    <row r="2858" spans="2:2" x14ac:dyDescent="0.2">
      <c r="B2858" s="186"/>
    </row>
    <row r="2859" spans="2:2" x14ac:dyDescent="0.2">
      <c r="B2859" s="186"/>
    </row>
    <row r="2860" spans="2:2" x14ac:dyDescent="0.2">
      <c r="B2860" s="186"/>
    </row>
    <row r="2861" spans="2:2" x14ac:dyDescent="0.2">
      <c r="B2861" s="186"/>
    </row>
    <row r="2862" spans="2:2" x14ac:dyDescent="0.2">
      <c r="B2862" s="186"/>
    </row>
    <row r="2863" spans="2:2" x14ac:dyDescent="0.2">
      <c r="B2863" s="186"/>
    </row>
    <row r="2864" spans="2:2" x14ac:dyDescent="0.2">
      <c r="B2864" s="186"/>
    </row>
    <row r="2865" spans="2:2" x14ac:dyDescent="0.2">
      <c r="B2865" s="186"/>
    </row>
    <row r="2866" spans="2:2" x14ac:dyDescent="0.2">
      <c r="B2866" s="186"/>
    </row>
    <row r="2867" spans="2:2" x14ac:dyDescent="0.2">
      <c r="B2867" s="186"/>
    </row>
    <row r="2868" spans="2:2" x14ac:dyDescent="0.2">
      <c r="B2868" s="186"/>
    </row>
    <row r="2869" spans="2:2" x14ac:dyDescent="0.2">
      <c r="B2869" s="186"/>
    </row>
    <row r="2870" spans="2:2" x14ac:dyDescent="0.2">
      <c r="B2870" s="186"/>
    </row>
    <row r="2871" spans="2:2" x14ac:dyDescent="0.2">
      <c r="B2871" s="186"/>
    </row>
    <row r="2872" spans="2:2" x14ac:dyDescent="0.2">
      <c r="B2872" s="186"/>
    </row>
    <row r="2873" spans="2:2" x14ac:dyDescent="0.2">
      <c r="B2873" s="186"/>
    </row>
    <row r="2874" spans="2:2" x14ac:dyDescent="0.2">
      <c r="B2874" s="186"/>
    </row>
    <row r="2875" spans="2:2" x14ac:dyDescent="0.2">
      <c r="B2875" s="186"/>
    </row>
    <row r="2876" spans="2:2" x14ac:dyDescent="0.2">
      <c r="B2876" s="186"/>
    </row>
    <row r="2877" spans="2:2" x14ac:dyDescent="0.2">
      <c r="B2877" s="186"/>
    </row>
    <row r="2878" spans="2:2" x14ac:dyDescent="0.2">
      <c r="B2878" s="186"/>
    </row>
    <row r="2879" spans="2:2" x14ac:dyDescent="0.2">
      <c r="B2879" s="186"/>
    </row>
    <row r="2880" spans="2:2" x14ac:dyDescent="0.2">
      <c r="B2880" s="186"/>
    </row>
    <row r="2881" spans="2:2" x14ac:dyDescent="0.2">
      <c r="B2881" s="186"/>
    </row>
    <row r="2882" spans="2:2" x14ac:dyDescent="0.2">
      <c r="B2882" s="186"/>
    </row>
    <row r="2883" spans="2:2" x14ac:dyDescent="0.2">
      <c r="B2883" s="186"/>
    </row>
    <row r="2884" spans="2:2" x14ac:dyDescent="0.2">
      <c r="B2884" s="186"/>
    </row>
    <row r="2885" spans="2:2" x14ac:dyDescent="0.2">
      <c r="B2885" s="186"/>
    </row>
    <row r="2886" spans="2:2" x14ac:dyDescent="0.2">
      <c r="B2886" s="186"/>
    </row>
    <row r="2887" spans="2:2" x14ac:dyDescent="0.2">
      <c r="B2887" s="186"/>
    </row>
    <row r="2888" spans="2:2" x14ac:dyDescent="0.2">
      <c r="B2888" s="186"/>
    </row>
    <row r="2889" spans="2:2" x14ac:dyDescent="0.2">
      <c r="B2889" s="186"/>
    </row>
    <row r="2890" spans="2:2" x14ac:dyDescent="0.2">
      <c r="B2890" s="186"/>
    </row>
    <row r="2891" spans="2:2" x14ac:dyDescent="0.2">
      <c r="B2891" s="186"/>
    </row>
    <row r="2892" spans="2:2" x14ac:dyDescent="0.2">
      <c r="B2892" s="186"/>
    </row>
    <row r="2893" spans="2:2" x14ac:dyDescent="0.2">
      <c r="B2893" s="186"/>
    </row>
    <row r="2894" spans="2:2" x14ac:dyDescent="0.2">
      <c r="B2894" s="186"/>
    </row>
    <row r="2895" spans="2:2" x14ac:dyDescent="0.2">
      <c r="B2895" s="186"/>
    </row>
    <row r="2896" spans="2:2" x14ac:dyDescent="0.2">
      <c r="B2896" s="186"/>
    </row>
    <row r="2897" spans="2:2" x14ac:dyDescent="0.2">
      <c r="B2897" s="186"/>
    </row>
    <row r="2898" spans="2:2" x14ac:dyDescent="0.2">
      <c r="B2898" s="186"/>
    </row>
    <row r="2899" spans="2:2" x14ac:dyDescent="0.2">
      <c r="B2899" s="186"/>
    </row>
    <row r="2900" spans="2:2" x14ac:dyDescent="0.2">
      <c r="B2900" s="186"/>
    </row>
    <row r="2901" spans="2:2" x14ac:dyDescent="0.2">
      <c r="B2901" s="186"/>
    </row>
    <row r="2902" spans="2:2" x14ac:dyDescent="0.2">
      <c r="B2902" s="186"/>
    </row>
    <row r="2903" spans="2:2" x14ac:dyDescent="0.2">
      <c r="B2903" s="186"/>
    </row>
    <row r="2904" spans="2:2" x14ac:dyDescent="0.2">
      <c r="B2904" s="186"/>
    </row>
    <row r="2905" spans="2:2" x14ac:dyDescent="0.2">
      <c r="B2905" s="186"/>
    </row>
    <row r="2906" spans="2:2" x14ac:dyDescent="0.2">
      <c r="B2906" s="186"/>
    </row>
    <row r="2907" spans="2:2" x14ac:dyDescent="0.2">
      <c r="B2907" s="186"/>
    </row>
    <row r="2908" spans="2:2" x14ac:dyDescent="0.2">
      <c r="B2908" s="186"/>
    </row>
    <row r="2909" spans="2:2" x14ac:dyDescent="0.2">
      <c r="B2909" s="186"/>
    </row>
    <row r="2910" spans="2:2" x14ac:dyDescent="0.2">
      <c r="B2910" s="186"/>
    </row>
    <row r="2911" spans="2:2" x14ac:dyDescent="0.2">
      <c r="B2911" s="186"/>
    </row>
    <row r="2912" spans="2:2" x14ac:dyDescent="0.2">
      <c r="B2912" s="186"/>
    </row>
    <row r="2913" spans="2:2" x14ac:dyDescent="0.2">
      <c r="B2913" s="186"/>
    </row>
    <row r="2914" spans="2:2" x14ac:dyDescent="0.2">
      <c r="B2914" s="186"/>
    </row>
    <row r="2915" spans="2:2" x14ac:dyDescent="0.2">
      <c r="B2915" s="186"/>
    </row>
    <row r="2916" spans="2:2" x14ac:dyDescent="0.2">
      <c r="B2916" s="186"/>
    </row>
    <row r="2917" spans="2:2" x14ac:dyDescent="0.2">
      <c r="B2917" s="186"/>
    </row>
    <row r="2918" spans="2:2" x14ac:dyDescent="0.2">
      <c r="B2918" s="186"/>
    </row>
    <row r="2919" spans="2:2" x14ac:dyDescent="0.2">
      <c r="B2919" s="186"/>
    </row>
    <row r="2920" spans="2:2" x14ac:dyDescent="0.2">
      <c r="B2920" s="186"/>
    </row>
    <row r="2921" spans="2:2" x14ac:dyDescent="0.2">
      <c r="B2921" s="186"/>
    </row>
    <row r="2922" spans="2:2" x14ac:dyDescent="0.2">
      <c r="B2922" s="186"/>
    </row>
    <row r="2923" spans="2:2" x14ac:dyDescent="0.2">
      <c r="B2923" s="186"/>
    </row>
    <row r="2924" spans="2:2" x14ac:dyDescent="0.2">
      <c r="B2924" s="186"/>
    </row>
    <row r="2925" spans="2:2" x14ac:dyDescent="0.2">
      <c r="B2925" s="186"/>
    </row>
    <row r="2926" spans="2:2" x14ac:dyDescent="0.2">
      <c r="B2926" s="186"/>
    </row>
    <row r="2927" spans="2:2" x14ac:dyDescent="0.2">
      <c r="B2927" s="186"/>
    </row>
    <row r="2928" spans="2:2" x14ac:dyDescent="0.2">
      <c r="B2928" s="186"/>
    </row>
    <row r="2929" spans="2:2" x14ac:dyDescent="0.2">
      <c r="B2929" s="186"/>
    </row>
    <row r="2930" spans="2:2" x14ac:dyDescent="0.2">
      <c r="B2930" s="186"/>
    </row>
    <row r="2931" spans="2:2" x14ac:dyDescent="0.2">
      <c r="B2931" s="186"/>
    </row>
    <row r="2932" spans="2:2" x14ac:dyDescent="0.2">
      <c r="B2932" s="186"/>
    </row>
    <row r="2933" spans="2:2" x14ac:dyDescent="0.2">
      <c r="B2933" s="186"/>
    </row>
    <row r="2934" spans="2:2" x14ac:dyDescent="0.2">
      <c r="B2934" s="186"/>
    </row>
    <row r="2935" spans="2:2" x14ac:dyDescent="0.2">
      <c r="B2935" s="186"/>
    </row>
    <row r="2936" spans="2:2" x14ac:dyDescent="0.2">
      <c r="B2936" s="186"/>
    </row>
    <row r="2937" spans="2:2" x14ac:dyDescent="0.2">
      <c r="B2937" s="186"/>
    </row>
    <row r="2938" spans="2:2" x14ac:dyDescent="0.2">
      <c r="B2938" s="186"/>
    </row>
    <row r="2939" spans="2:2" x14ac:dyDescent="0.2">
      <c r="B2939" s="186"/>
    </row>
    <row r="2940" spans="2:2" x14ac:dyDescent="0.2">
      <c r="B2940" s="186"/>
    </row>
    <row r="2941" spans="2:2" x14ac:dyDescent="0.2">
      <c r="B2941" s="186"/>
    </row>
    <row r="2942" spans="2:2" x14ac:dyDescent="0.2">
      <c r="B2942" s="186"/>
    </row>
    <row r="2943" spans="2:2" x14ac:dyDescent="0.2">
      <c r="B2943" s="186"/>
    </row>
    <row r="2944" spans="2:2" x14ac:dyDescent="0.2">
      <c r="B2944" s="186"/>
    </row>
    <row r="2945" spans="2:2" x14ac:dyDescent="0.2">
      <c r="B2945" s="186"/>
    </row>
    <row r="2946" spans="2:2" x14ac:dyDescent="0.2">
      <c r="B2946" s="186"/>
    </row>
    <row r="2947" spans="2:2" x14ac:dyDescent="0.2">
      <c r="B2947" s="186"/>
    </row>
    <row r="2948" spans="2:2" x14ac:dyDescent="0.2">
      <c r="B2948" s="186"/>
    </row>
    <row r="2949" spans="2:2" x14ac:dyDescent="0.2">
      <c r="B2949" s="186"/>
    </row>
    <row r="2950" spans="2:2" x14ac:dyDescent="0.2">
      <c r="B2950" s="186"/>
    </row>
    <row r="2951" spans="2:2" x14ac:dyDescent="0.2">
      <c r="B2951" s="186"/>
    </row>
    <row r="2952" spans="2:2" x14ac:dyDescent="0.2">
      <c r="B2952" s="186"/>
    </row>
    <row r="2953" spans="2:2" x14ac:dyDescent="0.2">
      <c r="B2953" s="186"/>
    </row>
    <row r="2954" spans="2:2" x14ac:dyDescent="0.2">
      <c r="B2954" s="186"/>
    </row>
    <row r="2955" spans="2:2" x14ac:dyDescent="0.2">
      <c r="B2955" s="186"/>
    </row>
    <row r="2956" spans="2:2" x14ac:dyDescent="0.2">
      <c r="B2956" s="186"/>
    </row>
    <row r="2957" spans="2:2" x14ac:dyDescent="0.2">
      <c r="B2957" s="186"/>
    </row>
    <row r="2958" spans="2:2" x14ac:dyDescent="0.2">
      <c r="B2958" s="186"/>
    </row>
    <row r="2959" spans="2:2" x14ac:dyDescent="0.2">
      <c r="B2959" s="186"/>
    </row>
    <row r="2960" spans="2:2" x14ac:dyDescent="0.2">
      <c r="B2960" s="186"/>
    </row>
    <row r="2961" spans="2:2" x14ac:dyDescent="0.2">
      <c r="B2961" s="186"/>
    </row>
    <row r="2962" spans="2:2" x14ac:dyDescent="0.2">
      <c r="B2962" s="186"/>
    </row>
    <row r="2963" spans="2:2" x14ac:dyDescent="0.2">
      <c r="B2963" s="186"/>
    </row>
    <row r="2964" spans="2:2" x14ac:dyDescent="0.2">
      <c r="B2964" s="186"/>
    </row>
    <row r="2965" spans="2:2" x14ac:dyDescent="0.2">
      <c r="B2965" s="186"/>
    </row>
    <row r="2966" spans="2:2" x14ac:dyDescent="0.2">
      <c r="B2966" s="186"/>
    </row>
    <row r="2967" spans="2:2" x14ac:dyDescent="0.2">
      <c r="B2967" s="186"/>
    </row>
    <row r="2968" spans="2:2" x14ac:dyDescent="0.2">
      <c r="B2968" s="186"/>
    </row>
    <row r="2969" spans="2:2" x14ac:dyDescent="0.2">
      <c r="B2969" s="186"/>
    </row>
    <row r="2970" spans="2:2" x14ac:dyDescent="0.2">
      <c r="B2970" s="186"/>
    </row>
    <row r="2971" spans="2:2" x14ac:dyDescent="0.2">
      <c r="B2971" s="186"/>
    </row>
    <row r="2972" spans="2:2" x14ac:dyDescent="0.2">
      <c r="B2972" s="186"/>
    </row>
    <row r="2973" spans="2:2" x14ac:dyDescent="0.2">
      <c r="B2973" s="186"/>
    </row>
    <row r="2974" spans="2:2" x14ac:dyDescent="0.2">
      <c r="B2974" s="186"/>
    </row>
    <row r="2975" spans="2:2" x14ac:dyDescent="0.2">
      <c r="B2975" s="186"/>
    </row>
    <row r="2976" spans="2:2" x14ac:dyDescent="0.2">
      <c r="B2976" s="186"/>
    </row>
    <row r="2977" spans="2:2" x14ac:dyDescent="0.2">
      <c r="B2977" s="186"/>
    </row>
    <row r="2978" spans="2:2" x14ac:dyDescent="0.2">
      <c r="B2978" s="186"/>
    </row>
    <row r="2979" spans="2:2" x14ac:dyDescent="0.2">
      <c r="B2979" s="186"/>
    </row>
    <row r="2980" spans="2:2" x14ac:dyDescent="0.2">
      <c r="B2980" s="186"/>
    </row>
    <row r="2981" spans="2:2" x14ac:dyDescent="0.2">
      <c r="B2981" s="186"/>
    </row>
    <row r="2982" spans="2:2" x14ac:dyDescent="0.2">
      <c r="B2982" s="186"/>
    </row>
    <row r="2983" spans="2:2" x14ac:dyDescent="0.2">
      <c r="B2983" s="186"/>
    </row>
    <row r="2984" spans="2:2" x14ac:dyDescent="0.2">
      <c r="B2984" s="186"/>
    </row>
    <row r="2985" spans="2:2" x14ac:dyDescent="0.2">
      <c r="B2985" s="186"/>
    </row>
    <row r="2986" spans="2:2" x14ac:dyDescent="0.2">
      <c r="B2986" s="186"/>
    </row>
    <row r="2987" spans="2:2" x14ac:dyDescent="0.2">
      <c r="B2987" s="186"/>
    </row>
    <row r="2988" spans="2:2" x14ac:dyDescent="0.2">
      <c r="B2988" s="186"/>
    </row>
    <row r="2989" spans="2:2" x14ac:dyDescent="0.2">
      <c r="B2989" s="186"/>
    </row>
    <row r="2990" spans="2:2" x14ac:dyDescent="0.2">
      <c r="B2990" s="186"/>
    </row>
    <row r="2991" spans="2:2" x14ac:dyDescent="0.2">
      <c r="B2991" s="186"/>
    </row>
    <row r="2992" spans="2:2" x14ac:dyDescent="0.2">
      <c r="B2992" s="186"/>
    </row>
    <row r="2993" spans="2:2" x14ac:dyDescent="0.2">
      <c r="B2993" s="186"/>
    </row>
    <row r="2994" spans="2:2" x14ac:dyDescent="0.2">
      <c r="B2994" s="186"/>
    </row>
    <row r="2995" spans="2:2" x14ac:dyDescent="0.2">
      <c r="B2995" s="186"/>
    </row>
    <row r="2996" spans="2:2" x14ac:dyDescent="0.2">
      <c r="B2996" s="186"/>
    </row>
    <row r="2997" spans="2:2" x14ac:dyDescent="0.2">
      <c r="B2997" s="186"/>
    </row>
    <row r="2998" spans="2:2" x14ac:dyDescent="0.2">
      <c r="B2998" s="186"/>
    </row>
    <row r="2999" spans="2:2" x14ac:dyDescent="0.2">
      <c r="B2999" s="186"/>
    </row>
    <row r="3000" spans="2:2" x14ac:dyDescent="0.2">
      <c r="B3000" s="186"/>
    </row>
    <row r="3001" spans="2:2" x14ac:dyDescent="0.2">
      <c r="B3001" s="186"/>
    </row>
    <row r="3002" spans="2:2" x14ac:dyDescent="0.2">
      <c r="B3002" s="186"/>
    </row>
    <row r="3003" spans="2:2" x14ac:dyDescent="0.2">
      <c r="B3003" s="186"/>
    </row>
    <row r="3004" spans="2:2" x14ac:dyDescent="0.2">
      <c r="B3004" s="186"/>
    </row>
    <row r="3005" spans="2:2" x14ac:dyDescent="0.2">
      <c r="B3005" s="186"/>
    </row>
    <row r="3006" spans="2:2" x14ac:dyDescent="0.2">
      <c r="B3006" s="186"/>
    </row>
    <row r="3007" spans="2:2" x14ac:dyDescent="0.2">
      <c r="B3007" s="186"/>
    </row>
    <row r="3008" spans="2:2" x14ac:dyDescent="0.2">
      <c r="B3008" s="186"/>
    </row>
    <row r="3009" spans="2:2" x14ac:dyDescent="0.2">
      <c r="B3009" s="186"/>
    </row>
    <row r="3010" spans="2:2" x14ac:dyDescent="0.2">
      <c r="B3010" s="186"/>
    </row>
    <row r="3011" spans="2:2" x14ac:dyDescent="0.2">
      <c r="B3011" s="186"/>
    </row>
    <row r="3012" spans="2:2" x14ac:dyDescent="0.2">
      <c r="B3012" s="186"/>
    </row>
    <row r="3013" spans="2:2" x14ac:dyDescent="0.2">
      <c r="B3013" s="186"/>
    </row>
    <row r="3014" spans="2:2" x14ac:dyDescent="0.2">
      <c r="B3014" s="186"/>
    </row>
    <row r="3015" spans="2:2" x14ac:dyDescent="0.2">
      <c r="B3015" s="186"/>
    </row>
    <row r="3016" spans="2:2" x14ac:dyDescent="0.2">
      <c r="B3016" s="186"/>
    </row>
    <row r="3017" spans="2:2" x14ac:dyDescent="0.2">
      <c r="B3017" s="186"/>
    </row>
    <row r="3018" spans="2:2" x14ac:dyDescent="0.2">
      <c r="B3018" s="186"/>
    </row>
    <row r="3019" spans="2:2" x14ac:dyDescent="0.2">
      <c r="B3019" s="186"/>
    </row>
    <row r="3020" spans="2:2" x14ac:dyDescent="0.2">
      <c r="B3020" s="186"/>
    </row>
    <row r="3021" spans="2:2" x14ac:dyDescent="0.2">
      <c r="B3021" s="186"/>
    </row>
    <row r="3022" spans="2:2" x14ac:dyDescent="0.2">
      <c r="B3022" s="186"/>
    </row>
    <row r="3023" spans="2:2" x14ac:dyDescent="0.2">
      <c r="B3023" s="186"/>
    </row>
    <row r="3024" spans="2:2" x14ac:dyDescent="0.2">
      <c r="B3024" s="186"/>
    </row>
    <row r="3025" spans="2:2" x14ac:dyDescent="0.2">
      <c r="B3025" s="186"/>
    </row>
    <row r="3026" spans="2:2" x14ac:dyDescent="0.2">
      <c r="B3026" s="186"/>
    </row>
    <row r="3027" spans="2:2" x14ac:dyDescent="0.2">
      <c r="B3027" s="186"/>
    </row>
    <row r="3028" spans="2:2" x14ac:dyDescent="0.2">
      <c r="B3028" s="186"/>
    </row>
    <row r="3029" spans="2:2" x14ac:dyDescent="0.2">
      <c r="B3029" s="186"/>
    </row>
    <row r="3030" spans="2:2" x14ac:dyDescent="0.2">
      <c r="B3030" s="186"/>
    </row>
    <row r="3031" spans="2:2" x14ac:dyDescent="0.2">
      <c r="B3031" s="186"/>
    </row>
    <row r="3032" spans="2:2" x14ac:dyDescent="0.2">
      <c r="B3032" s="186"/>
    </row>
    <row r="3033" spans="2:2" x14ac:dyDescent="0.2">
      <c r="B3033" s="186"/>
    </row>
    <row r="3034" spans="2:2" x14ac:dyDescent="0.2">
      <c r="B3034" s="186"/>
    </row>
    <row r="3035" spans="2:2" x14ac:dyDescent="0.2">
      <c r="B3035" s="186"/>
    </row>
    <row r="3036" spans="2:2" x14ac:dyDescent="0.2">
      <c r="B3036" s="186"/>
    </row>
    <row r="3037" spans="2:2" x14ac:dyDescent="0.2">
      <c r="B3037" s="186"/>
    </row>
    <row r="3038" spans="2:2" x14ac:dyDescent="0.2">
      <c r="B3038" s="186"/>
    </row>
    <row r="3039" spans="2:2" x14ac:dyDescent="0.2">
      <c r="B3039" s="186"/>
    </row>
    <row r="3040" spans="2:2" x14ac:dyDescent="0.2">
      <c r="B3040" s="186"/>
    </row>
    <row r="3041" spans="2:2" x14ac:dyDescent="0.2">
      <c r="B3041" s="186"/>
    </row>
    <row r="3042" spans="2:2" x14ac:dyDescent="0.2">
      <c r="B3042" s="186"/>
    </row>
    <row r="3043" spans="2:2" x14ac:dyDescent="0.2">
      <c r="B3043" s="186"/>
    </row>
    <row r="3044" spans="2:2" x14ac:dyDescent="0.2">
      <c r="B3044" s="186"/>
    </row>
    <row r="3045" spans="2:2" x14ac:dyDescent="0.2">
      <c r="B3045" s="186"/>
    </row>
    <row r="3046" spans="2:2" x14ac:dyDescent="0.2">
      <c r="B3046" s="186"/>
    </row>
    <row r="3047" spans="2:2" x14ac:dyDescent="0.2">
      <c r="B3047" s="186"/>
    </row>
    <row r="3048" spans="2:2" x14ac:dyDescent="0.2">
      <c r="B3048" s="186"/>
    </row>
    <row r="3049" spans="2:2" x14ac:dyDescent="0.2">
      <c r="B3049" s="186"/>
    </row>
    <row r="3050" spans="2:2" x14ac:dyDescent="0.2">
      <c r="B3050" s="186"/>
    </row>
    <row r="3051" spans="2:2" x14ac:dyDescent="0.2">
      <c r="B3051" s="186"/>
    </row>
    <row r="3052" spans="2:2" x14ac:dyDescent="0.2">
      <c r="B3052" s="186"/>
    </row>
    <row r="3053" spans="2:2" x14ac:dyDescent="0.2">
      <c r="B3053" s="186"/>
    </row>
    <row r="3054" spans="2:2" x14ac:dyDescent="0.2">
      <c r="B3054" s="186"/>
    </row>
    <row r="3055" spans="2:2" x14ac:dyDescent="0.2">
      <c r="B3055" s="186"/>
    </row>
    <row r="3056" spans="2:2" x14ac:dyDescent="0.2">
      <c r="B3056" s="186"/>
    </row>
    <row r="3057" spans="2:2" x14ac:dyDescent="0.2">
      <c r="B3057" s="186"/>
    </row>
    <row r="3058" spans="2:2" x14ac:dyDescent="0.2">
      <c r="B3058" s="186"/>
    </row>
    <row r="3059" spans="2:2" x14ac:dyDescent="0.2">
      <c r="B3059" s="186"/>
    </row>
    <row r="3060" spans="2:2" x14ac:dyDescent="0.2">
      <c r="B3060" s="186"/>
    </row>
    <row r="3061" spans="2:2" x14ac:dyDescent="0.2">
      <c r="B3061" s="186"/>
    </row>
    <row r="3062" spans="2:2" x14ac:dyDescent="0.2">
      <c r="B3062" s="186"/>
    </row>
    <row r="3063" spans="2:2" x14ac:dyDescent="0.2">
      <c r="B3063" s="186"/>
    </row>
    <row r="3064" spans="2:2" x14ac:dyDescent="0.2">
      <c r="B3064" s="186"/>
    </row>
    <row r="3065" spans="2:2" x14ac:dyDescent="0.2">
      <c r="B3065" s="186"/>
    </row>
    <row r="3066" spans="2:2" x14ac:dyDescent="0.2">
      <c r="B3066" s="186"/>
    </row>
    <row r="3067" spans="2:2" x14ac:dyDescent="0.2">
      <c r="B3067" s="186"/>
    </row>
    <row r="3068" spans="2:2" x14ac:dyDescent="0.2">
      <c r="B3068" s="186"/>
    </row>
    <row r="3069" spans="2:2" x14ac:dyDescent="0.2">
      <c r="B3069" s="186"/>
    </row>
    <row r="3070" spans="2:2" x14ac:dyDescent="0.2">
      <c r="B3070" s="186"/>
    </row>
    <row r="3071" spans="2:2" x14ac:dyDescent="0.2">
      <c r="B3071" s="186"/>
    </row>
    <row r="3072" spans="2:2" x14ac:dyDescent="0.2">
      <c r="B3072" s="186"/>
    </row>
    <row r="3073" spans="2:2" x14ac:dyDescent="0.2">
      <c r="B3073" s="186"/>
    </row>
    <row r="3074" spans="2:2" x14ac:dyDescent="0.2">
      <c r="B3074" s="186"/>
    </row>
    <row r="3075" spans="2:2" x14ac:dyDescent="0.2">
      <c r="B3075" s="186"/>
    </row>
    <row r="3076" spans="2:2" x14ac:dyDescent="0.2">
      <c r="B3076" s="186"/>
    </row>
    <row r="3077" spans="2:2" x14ac:dyDescent="0.2">
      <c r="B3077" s="186"/>
    </row>
    <row r="3078" spans="2:2" x14ac:dyDescent="0.2">
      <c r="B3078" s="186"/>
    </row>
    <row r="3079" spans="2:2" x14ac:dyDescent="0.2">
      <c r="B3079" s="186"/>
    </row>
    <row r="3080" spans="2:2" x14ac:dyDescent="0.2">
      <c r="B3080" s="186"/>
    </row>
    <row r="3081" spans="2:2" x14ac:dyDescent="0.2">
      <c r="B3081" s="186"/>
    </row>
    <row r="3082" spans="2:2" x14ac:dyDescent="0.2">
      <c r="B3082" s="186"/>
    </row>
    <row r="3083" spans="2:2" x14ac:dyDescent="0.2">
      <c r="B3083" s="186"/>
    </row>
    <row r="3084" spans="2:2" x14ac:dyDescent="0.2">
      <c r="B3084" s="186"/>
    </row>
    <row r="3085" spans="2:2" x14ac:dyDescent="0.2">
      <c r="B3085" s="186"/>
    </row>
    <row r="3086" spans="2:2" x14ac:dyDescent="0.2">
      <c r="B3086" s="186"/>
    </row>
    <row r="3087" spans="2:2" x14ac:dyDescent="0.2">
      <c r="B3087" s="186"/>
    </row>
    <row r="3088" spans="2:2" x14ac:dyDescent="0.2">
      <c r="B3088" s="186"/>
    </row>
    <row r="3089" spans="2:2" x14ac:dyDescent="0.2">
      <c r="B3089" s="186"/>
    </row>
    <row r="3090" spans="2:2" x14ac:dyDescent="0.2">
      <c r="B3090" s="186"/>
    </row>
    <row r="3091" spans="2:2" x14ac:dyDescent="0.2">
      <c r="B3091" s="186"/>
    </row>
    <row r="3092" spans="2:2" x14ac:dyDescent="0.2">
      <c r="B3092" s="186"/>
    </row>
    <row r="3093" spans="2:2" x14ac:dyDescent="0.2">
      <c r="B3093" s="186"/>
    </row>
    <row r="3094" spans="2:2" x14ac:dyDescent="0.2">
      <c r="B3094" s="186"/>
    </row>
    <row r="3095" spans="2:2" x14ac:dyDescent="0.2">
      <c r="B3095" s="186"/>
    </row>
    <row r="3096" spans="2:2" x14ac:dyDescent="0.2">
      <c r="B3096" s="186"/>
    </row>
    <row r="3097" spans="2:2" x14ac:dyDescent="0.2">
      <c r="B3097" s="186"/>
    </row>
    <row r="3098" spans="2:2" x14ac:dyDescent="0.2">
      <c r="B3098" s="186"/>
    </row>
    <row r="3099" spans="2:2" x14ac:dyDescent="0.2">
      <c r="B3099" s="186"/>
    </row>
    <row r="3100" spans="2:2" x14ac:dyDescent="0.2">
      <c r="B3100" s="186"/>
    </row>
    <row r="3101" spans="2:2" x14ac:dyDescent="0.2">
      <c r="B3101" s="186"/>
    </row>
    <row r="3102" spans="2:2" x14ac:dyDescent="0.2">
      <c r="B3102" s="186"/>
    </row>
    <row r="3103" spans="2:2" x14ac:dyDescent="0.2">
      <c r="B3103" s="186"/>
    </row>
    <row r="3104" spans="2:2" x14ac:dyDescent="0.2">
      <c r="B3104" s="186"/>
    </row>
    <row r="3105" spans="2:2" x14ac:dyDescent="0.2">
      <c r="B3105" s="186"/>
    </row>
    <row r="3106" spans="2:2" x14ac:dyDescent="0.2">
      <c r="B3106" s="186"/>
    </row>
    <row r="3107" spans="2:2" x14ac:dyDescent="0.2">
      <c r="B3107" s="186"/>
    </row>
    <row r="3108" spans="2:2" x14ac:dyDescent="0.2">
      <c r="B3108" s="186"/>
    </row>
    <row r="3109" spans="2:2" x14ac:dyDescent="0.2">
      <c r="B3109" s="186"/>
    </row>
    <row r="3110" spans="2:2" x14ac:dyDescent="0.2">
      <c r="B3110" s="186"/>
    </row>
    <row r="3111" spans="2:2" x14ac:dyDescent="0.2">
      <c r="B3111" s="186"/>
    </row>
    <row r="3112" spans="2:2" x14ac:dyDescent="0.2">
      <c r="B3112" s="186"/>
    </row>
    <row r="3113" spans="2:2" x14ac:dyDescent="0.2">
      <c r="B3113" s="186"/>
    </row>
    <row r="3114" spans="2:2" x14ac:dyDescent="0.2">
      <c r="B3114" s="186"/>
    </row>
    <row r="3115" spans="2:2" x14ac:dyDescent="0.2">
      <c r="B3115" s="186"/>
    </row>
    <row r="3116" spans="2:2" x14ac:dyDescent="0.2">
      <c r="B3116" s="186"/>
    </row>
    <row r="3117" spans="2:2" x14ac:dyDescent="0.2">
      <c r="B3117" s="186"/>
    </row>
    <row r="3118" spans="2:2" x14ac:dyDescent="0.2">
      <c r="B3118" s="186"/>
    </row>
    <row r="3119" spans="2:2" x14ac:dyDescent="0.2">
      <c r="B3119" s="186"/>
    </row>
    <row r="3120" spans="2:2" x14ac:dyDescent="0.2">
      <c r="B3120" s="186"/>
    </row>
    <row r="3121" spans="2:2" x14ac:dyDescent="0.2">
      <c r="B3121" s="186"/>
    </row>
    <row r="3122" spans="2:2" x14ac:dyDescent="0.2">
      <c r="B3122" s="186"/>
    </row>
    <row r="3123" spans="2:2" x14ac:dyDescent="0.2">
      <c r="B3123" s="186"/>
    </row>
    <row r="3124" spans="2:2" x14ac:dyDescent="0.2">
      <c r="B3124" s="186"/>
    </row>
    <row r="3125" spans="2:2" x14ac:dyDescent="0.2">
      <c r="B3125" s="186"/>
    </row>
    <row r="3126" spans="2:2" x14ac:dyDescent="0.2">
      <c r="B3126" s="186"/>
    </row>
    <row r="3127" spans="2:2" x14ac:dyDescent="0.2">
      <c r="B3127" s="186"/>
    </row>
    <row r="3128" spans="2:2" x14ac:dyDescent="0.2">
      <c r="B3128" s="186"/>
    </row>
    <row r="3129" spans="2:2" x14ac:dyDescent="0.2">
      <c r="B3129" s="186"/>
    </row>
    <row r="3130" spans="2:2" x14ac:dyDescent="0.2">
      <c r="B3130" s="186"/>
    </row>
    <row r="3131" spans="2:2" x14ac:dyDescent="0.2">
      <c r="B3131" s="186"/>
    </row>
    <row r="3132" spans="2:2" x14ac:dyDescent="0.2">
      <c r="B3132" s="186"/>
    </row>
    <row r="3133" spans="2:2" x14ac:dyDescent="0.2">
      <c r="B3133" s="186"/>
    </row>
    <row r="3134" spans="2:2" x14ac:dyDescent="0.2">
      <c r="B3134" s="186"/>
    </row>
    <row r="3135" spans="2:2" x14ac:dyDescent="0.2">
      <c r="B3135" s="186"/>
    </row>
    <row r="3136" spans="2:2" x14ac:dyDescent="0.2">
      <c r="B3136" s="186"/>
    </row>
    <row r="3137" spans="2:2" x14ac:dyDescent="0.2">
      <c r="B3137" s="186"/>
    </row>
    <row r="3138" spans="2:2" x14ac:dyDescent="0.2">
      <c r="B3138" s="186"/>
    </row>
    <row r="3139" spans="2:2" x14ac:dyDescent="0.2">
      <c r="B3139" s="186"/>
    </row>
    <row r="3140" spans="2:2" x14ac:dyDescent="0.2">
      <c r="B3140" s="186"/>
    </row>
    <row r="3141" spans="2:2" x14ac:dyDescent="0.2">
      <c r="B3141" s="186"/>
    </row>
    <row r="3142" spans="2:2" x14ac:dyDescent="0.2">
      <c r="B3142" s="186"/>
    </row>
    <row r="3143" spans="2:2" x14ac:dyDescent="0.2">
      <c r="B3143" s="186"/>
    </row>
    <row r="3144" spans="2:2" x14ac:dyDescent="0.2">
      <c r="B3144" s="186"/>
    </row>
    <row r="3145" spans="2:2" x14ac:dyDescent="0.2">
      <c r="B3145" s="186"/>
    </row>
    <row r="3146" spans="2:2" x14ac:dyDescent="0.2">
      <c r="B3146" s="186"/>
    </row>
    <row r="3147" spans="2:2" x14ac:dyDescent="0.2">
      <c r="B3147" s="186"/>
    </row>
    <row r="3148" spans="2:2" x14ac:dyDescent="0.2">
      <c r="B3148" s="186"/>
    </row>
    <row r="3149" spans="2:2" x14ac:dyDescent="0.2">
      <c r="B3149" s="186"/>
    </row>
    <row r="3150" spans="2:2" x14ac:dyDescent="0.2">
      <c r="B3150" s="186"/>
    </row>
    <row r="3151" spans="2:2" x14ac:dyDescent="0.2">
      <c r="B3151" s="186"/>
    </row>
    <row r="3152" spans="2:2" x14ac:dyDescent="0.2">
      <c r="B3152" s="186"/>
    </row>
    <row r="3153" spans="2:2" x14ac:dyDescent="0.2">
      <c r="B3153" s="186"/>
    </row>
    <row r="3154" spans="2:2" x14ac:dyDescent="0.2">
      <c r="B3154" s="186"/>
    </row>
    <row r="3155" spans="2:2" x14ac:dyDescent="0.2">
      <c r="B3155" s="186"/>
    </row>
    <row r="3156" spans="2:2" x14ac:dyDescent="0.2">
      <c r="B3156" s="186"/>
    </row>
    <row r="3157" spans="2:2" x14ac:dyDescent="0.2">
      <c r="B3157" s="186"/>
    </row>
    <row r="3158" spans="2:2" x14ac:dyDescent="0.2">
      <c r="B3158" s="186"/>
    </row>
    <row r="3159" spans="2:2" x14ac:dyDescent="0.2">
      <c r="B3159" s="186"/>
    </row>
    <row r="3160" spans="2:2" x14ac:dyDescent="0.2">
      <c r="B3160" s="186"/>
    </row>
    <row r="3161" spans="2:2" x14ac:dyDescent="0.2">
      <c r="B3161" s="186"/>
    </row>
    <row r="3162" spans="2:2" x14ac:dyDescent="0.2">
      <c r="B3162" s="186"/>
    </row>
    <row r="3163" spans="2:2" x14ac:dyDescent="0.2">
      <c r="B3163" s="186"/>
    </row>
    <row r="3164" spans="2:2" x14ac:dyDescent="0.2">
      <c r="B3164" s="186"/>
    </row>
    <row r="3165" spans="2:2" x14ac:dyDescent="0.2">
      <c r="B3165" s="186"/>
    </row>
    <row r="3166" spans="2:2" x14ac:dyDescent="0.2">
      <c r="B3166" s="186"/>
    </row>
    <row r="3167" spans="2:2" x14ac:dyDescent="0.2">
      <c r="B3167" s="186"/>
    </row>
    <row r="3168" spans="2:2" x14ac:dyDescent="0.2">
      <c r="B3168" s="186"/>
    </row>
    <row r="3169" spans="2:2" x14ac:dyDescent="0.2">
      <c r="B3169" s="186"/>
    </row>
    <row r="3170" spans="2:2" x14ac:dyDescent="0.2">
      <c r="B3170" s="186"/>
    </row>
    <row r="3171" spans="2:2" x14ac:dyDescent="0.2">
      <c r="B3171" s="186"/>
    </row>
    <row r="3172" spans="2:2" x14ac:dyDescent="0.2">
      <c r="B3172" s="186"/>
    </row>
    <row r="3173" spans="2:2" x14ac:dyDescent="0.2">
      <c r="B3173" s="186"/>
    </row>
    <row r="3174" spans="2:2" x14ac:dyDescent="0.2">
      <c r="B3174" s="186"/>
    </row>
    <row r="3175" spans="2:2" x14ac:dyDescent="0.2">
      <c r="B3175" s="186"/>
    </row>
    <row r="3176" spans="2:2" x14ac:dyDescent="0.2">
      <c r="B3176" s="186"/>
    </row>
    <row r="3177" spans="2:2" x14ac:dyDescent="0.2">
      <c r="B3177" s="186"/>
    </row>
    <row r="3178" spans="2:2" x14ac:dyDescent="0.2">
      <c r="B3178" s="186"/>
    </row>
    <row r="3179" spans="2:2" x14ac:dyDescent="0.2">
      <c r="B3179" s="186"/>
    </row>
    <row r="3180" spans="2:2" x14ac:dyDescent="0.2">
      <c r="B3180" s="186"/>
    </row>
    <row r="3181" spans="2:2" x14ac:dyDescent="0.2">
      <c r="B3181" s="186"/>
    </row>
    <row r="3182" spans="2:2" x14ac:dyDescent="0.2">
      <c r="B3182" s="186"/>
    </row>
    <row r="3183" spans="2:2" x14ac:dyDescent="0.2">
      <c r="B3183" s="186"/>
    </row>
    <row r="3184" spans="2:2" x14ac:dyDescent="0.2">
      <c r="B3184" s="186"/>
    </row>
    <row r="3185" spans="2:2" x14ac:dyDescent="0.2">
      <c r="B3185" s="186"/>
    </row>
    <row r="3186" spans="2:2" x14ac:dyDescent="0.2">
      <c r="B3186" s="186"/>
    </row>
    <row r="3187" spans="2:2" x14ac:dyDescent="0.2">
      <c r="B3187" s="186"/>
    </row>
    <row r="3188" spans="2:2" x14ac:dyDescent="0.2">
      <c r="B3188" s="186"/>
    </row>
    <row r="3189" spans="2:2" x14ac:dyDescent="0.2">
      <c r="B3189" s="186"/>
    </row>
    <row r="3190" spans="2:2" x14ac:dyDescent="0.2">
      <c r="B3190" s="186"/>
    </row>
    <row r="3191" spans="2:2" x14ac:dyDescent="0.2">
      <c r="B3191" s="186"/>
    </row>
    <row r="3192" spans="2:2" x14ac:dyDescent="0.2">
      <c r="B3192" s="186"/>
    </row>
    <row r="3193" spans="2:2" x14ac:dyDescent="0.2">
      <c r="B3193" s="186"/>
    </row>
    <row r="3194" spans="2:2" x14ac:dyDescent="0.2">
      <c r="B3194" s="186"/>
    </row>
    <row r="3195" spans="2:2" x14ac:dyDescent="0.2">
      <c r="B3195" s="186"/>
    </row>
    <row r="3196" spans="2:2" x14ac:dyDescent="0.2">
      <c r="B3196" s="186"/>
    </row>
    <row r="3197" spans="2:2" x14ac:dyDescent="0.2">
      <c r="B3197" s="186"/>
    </row>
    <row r="3198" spans="2:2" x14ac:dyDescent="0.2">
      <c r="B3198" s="186"/>
    </row>
    <row r="3199" spans="2:2" x14ac:dyDescent="0.2">
      <c r="B3199" s="186"/>
    </row>
    <row r="3200" spans="2:2" x14ac:dyDescent="0.2">
      <c r="B3200" s="186"/>
    </row>
    <row r="3201" spans="2:2" x14ac:dyDescent="0.2">
      <c r="B3201" s="186"/>
    </row>
    <row r="3202" spans="2:2" x14ac:dyDescent="0.2">
      <c r="B3202" s="186"/>
    </row>
    <row r="3203" spans="2:2" x14ac:dyDescent="0.2">
      <c r="B3203" s="186"/>
    </row>
    <row r="3204" spans="2:2" x14ac:dyDescent="0.2">
      <c r="B3204" s="186"/>
    </row>
    <row r="3205" spans="2:2" x14ac:dyDescent="0.2">
      <c r="B3205" s="186"/>
    </row>
    <row r="3206" spans="2:2" x14ac:dyDescent="0.2">
      <c r="B3206" s="186"/>
    </row>
    <row r="3207" spans="2:2" x14ac:dyDescent="0.2">
      <c r="B3207" s="186"/>
    </row>
    <row r="3208" spans="2:2" x14ac:dyDescent="0.2">
      <c r="B3208" s="186"/>
    </row>
    <row r="3209" spans="2:2" x14ac:dyDescent="0.2">
      <c r="B3209" s="186"/>
    </row>
    <row r="3210" spans="2:2" x14ac:dyDescent="0.2">
      <c r="B3210" s="186"/>
    </row>
    <row r="3211" spans="2:2" x14ac:dyDescent="0.2">
      <c r="B3211" s="186"/>
    </row>
    <row r="3212" spans="2:2" x14ac:dyDescent="0.2">
      <c r="B3212" s="186"/>
    </row>
    <row r="3213" spans="2:2" x14ac:dyDescent="0.2">
      <c r="B3213" s="186"/>
    </row>
    <row r="3214" spans="2:2" x14ac:dyDescent="0.2">
      <c r="B3214" s="186"/>
    </row>
    <row r="3215" spans="2:2" x14ac:dyDescent="0.2">
      <c r="B3215" s="186"/>
    </row>
    <row r="3216" spans="2:2" x14ac:dyDescent="0.2">
      <c r="B3216" s="186"/>
    </row>
    <row r="3217" spans="2:2" x14ac:dyDescent="0.2">
      <c r="B3217" s="186"/>
    </row>
    <row r="3218" spans="2:2" x14ac:dyDescent="0.2">
      <c r="B3218" s="186"/>
    </row>
    <row r="3219" spans="2:2" x14ac:dyDescent="0.2">
      <c r="B3219" s="186"/>
    </row>
    <row r="3220" spans="2:2" x14ac:dyDescent="0.2">
      <c r="B3220" s="186"/>
    </row>
    <row r="3221" spans="2:2" x14ac:dyDescent="0.2">
      <c r="B3221" s="186"/>
    </row>
    <row r="3222" spans="2:2" x14ac:dyDescent="0.2">
      <c r="B3222" s="186"/>
    </row>
    <row r="3223" spans="2:2" x14ac:dyDescent="0.2">
      <c r="B3223" s="186"/>
    </row>
    <row r="3224" spans="2:2" x14ac:dyDescent="0.2">
      <c r="B3224" s="186"/>
    </row>
    <row r="3225" spans="2:2" x14ac:dyDescent="0.2">
      <c r="B3225" s="186"/>
    </row>
    <row r="3226" spans="2:2" x14ac:dyDescent="0.2">
      <c r="B3226" s="186"/>
    </row>
    <row r="3227" spans="2:2" x14ac:dyDescent="0.2">
      <c r="B3227" s="186"/>
    </row>
    <row r="3228" spans="2:2" x14ac:dyDescent="0.2">
      <c r="B3228" s="186"/>
    </row>
    <row r="3229" spans="2:2" x14ac:dyDescent="0.2">
      <c r="B3229" s="186"/>
    </row>
    <row r="3230" spans="2:2" x14ac:dyDescent="0.2">
      <c r="B3230" s="186"/>
    </row>
    <row r="3231" spans="2:2" x14ac:dyDescent="0.2">
      <c r="B3231" s="186"/>
    </row>
    <row r="3232" spans="2:2" x14ac:dyDescent="0.2">
      <c r="B3232" s="186"/>
    </row>
    <row r="3233" spans="2:2" x14ac:dyDescent="0.2">
      <c r="B3233" s="186"/>
    </row>
    <row r="3234" spans="2:2" x14ac:dyDescent="0.2">
      <c r="B3234" s="186"/>
    </row>
    <row r="3235" spans="2:2" x14ac:dyDescent="0.2">
      <c r="B3235" s="186"/>
    </row>
    <row r="3236" spans="2:2" x14ac:dyDescent="0.2">
      <c r="B3236" s="186"/>
    </row>
    <row r="3237" spans="2:2" x14ac:dyDescent="0.2">
      <c r="B3237" s="186"/>
    </row>
    <row r="3238" spans="2:2" x14ac:dyDescent="0.2">
      <c r="B3238" s="186"/>
    </row>
    <row r="3239" spans="2:2" x14ac:dyDescent="0.2">
      <c r="B3239" s="186"/>
    </row>
    <row r="3240" spans="2:2" x14ac:dyDescent="0.2">
      <c r="B3240" s="186"/>
    </row>
    <row r="3241" spans="2:2" x14ac:dyDescent="0.2">
      <c r="B3241" s="186"/>
    </row>
    <row r="3242" spans="2:2" x14ac:dyDescent="0.2">
      <c r="B3242" s="186"/>
    </row>
    <row r="3243" spans="2:2" x14ac:dyDescent="0.2">
      <c r="B3243" s="186"/>
    </row>
    <row r="3244" spans="2:2" x14ac:dyDescent="0.2">
      <c r="B3244" s="186"/>
    </row>
    <row r="3245" spans="2:2" x14ac:dyDescent="0.2">
      <c r="B3245" s="186"/>
    </row>
    <row r="3246" spans="2:2" x14ac:dyDescent="0.2">
      <c r="B3246" s="186"/>
    </row>
    <row r="3247" spans="2:2" x14ac:dyDescent="0.2">
      <c r="B3247" s="186"/>
    </row>
    <row r="3248" spans="2:2" x14ac:dyDescent="0.2">
      <c r="B3248" s="186"/>
    </row>
    <row r="3249" spans="2:2" x14ac:dyDescent="0.2">
      <c r="B3249" s="186"/>
    </row>
    <row r="3250" spans="2:2" x14ac:dyDescent="0.2">
      <c r="B3250" s="186"/>
    </row>
    <row r="3251" spans="2:2" x14ac:dyDescent="0.2">
      <c r="B3251" s="186"/>
    </row>
    <row r="3252" spans="2:2" x14ac:dyDescent="0.2">
      <c r="B3252" s="186"/>
    </row>
    <row r="3253" spans="2:2" x14ac:dyDescent="0.2">
      <c r="B3253" s="186"/>
    </row>
    <row r="3254" spans="2:2" x14ac:dyDescent="0.2">
      <c r="B3254" s="186"/>
    </row>
    <row r="3255" spans="2:2" x14ac:dyDescent="0.2">
      <c r="B3255" s="186"/>
    </row>
    <row r="3256" spans="2:2" x14ac:dyDescent="0.2">
      <c r="B3256" s="186"/>
    </row>
    <row r="3257" spans="2:2" x14ac:dyDescent="0.2">
      <c r="B3257" s="186"/>
    </row>
    <row r="3258" spans="2:2" x14ac:dyDescent="0.2">
      <c r="B3258" s="186"/>
    </row>
    <row r="3259" spans="2:2" x14ac:dyDescent="0.2">
      <c r="B3259" s="186"/>
    </row>
    <row r="3260" spans="2:2" x14ac:dyDescent="0.2">
      <c r="B3260" s="186"/>
    </row>
    <row r="3261" spans="2:2" x14ac:dyDescent="0.2">
      <c r="B3261" s="186"/>
    </row>
    <row r="3262" spans="2:2" x14ac:dyDescent="0.2">
      <c r="B3262" s="186"/>
    </row>
    <row r="3263" spans="2:2" x14ac:dyDescent="0.2">
      <c r="B3263" s="186"/>
    </row>
    <row r="3264" spans="2:2" x14ac:dyDescent="0.2">
      <c r="B3264" s="186"/>
    </row>
    <row r="3265" spans="2:2" x14ac:dyDescent="0.2">
      <c r="B3265" s="186"/>
    </row>
    <row r="3266" spans="2:2" x14ac:dyDescent="0.2">
      <c r="B3266" s="186"/>
    </row>
    <row r="3267" spans="2:2" x14ac:dyDescent="0.2">
      <c r="B3267" s="186"/>
    </row>
    <row r="3268" spans="2:2" x14ac:dyDescent="0.2">
      <c r="B3268" s="186"/>
    </row>
    <row r="3269" spans="2:2" x14ac:dyDescent="0.2">
      <c r="B3269" s="186"/>
    </row>
    <row r="3270" spans="2:2" x14ac:dyDescent="0.2">
      <c r="B3270" s="186"/>
    </row>
    <row r="3271" spans="2:2" x14ac:dyDescent="0.2">
      <c r="B3271" s="186"/>
    </row>
    <row r="3272" spans="2:2" x14ac:dyDescent="0.2">
      <c r="B3272" s="186"/>
    </row>
    <row r="3273" spans="2:2" x14ac:dyDescent="0.2">
      <c r="B3273" s="186"/>
    </row>
    <row r="3274" spans="2:2" x14ac:dyDescent="0.2">
      <c r="B3274" s="186"/>
    </row>
    <row r="3275" spans="2:2" x14ac:dyDescent="0.2">
      <c r="B3275" s="186"/>
    </row>
    <row r="3276" spans="2:2" x14ac:dyDescent="0.2">
      <c r="B3276" s="186"/>
    </row>
    <row r="3277" spans="2:2" x14ac:dyDescent="0.2">
      <c r="B3277" s="186"/>
    </row>
    <row r="3278" spans="2:2" x14ac:dyDescent="0.2">
      <c r="B3278" s="186"/>
    </row>
    <row r="3279" spans="2:2" x14ac:dyDescent="0.2">
      <c r="B3279" s="186"/>
    </row>
    <row r="3280" spans="2:2" x14ac:dyDescent="0.2">
      <c r="B3280" s="186"/>
    </row>
    <row r="3281" spans="2:2" x14ac:dyDescent="0.2">
      <c r="B3281" s="186"/>
    </row>
    <row r="3282" spans="2:2" x14ac:dyDescent="0.2">
      <c r="B3282" s="186"/>
    </row>
    <row r="3283" spans="2:2" x14ac:dyDescent="0.2">
      <c r="B3283" s="186"/>
    </row>
    <row r="3284" spans="2:2" x14ac:dyDescent="0.2">
      <c r="B3284" s="186"/>
    </row>
    <row r="3285" spans="2:2" x14ac:dyDescent="0.2">
      <c r="B3285" s="186"/>
    </row>
    <row r="3286" spans="2:2" x14ac:dyDescent="0.2">
      <c r="B3286" s="186"/>
    </row>
    <row r="3287" spans="2:2" x14ac:dyDescent="0.2">
      <c r="B3287" s="186"/>
    </row>
    <row r="3288" spans="2:2" x14ac:dyDescent="0.2">
      <c r="B3288" s="186"/>
    </row>
    <row r="3289" spans="2:2" x14ac:dyDescent="0.2">
      <c r="B3289" s="186"/>
    </row>
    <row r="3290" spans="2:2" x14ac:dyDescent="0.2">
      <c r="B3290" s="186"/>
    </row>
    <row r="3291" spans="2:2" x14ac:dyDescent="0.2">
      <c r="B3291" s="186"/>
    </row>
    <row r="3292" spans="2:2" x14ac:dyDescent="0.2">
      <c r="B3292" s="186"/>
    </row>
    <row r="3293" spans="2:2" x14ac:dyDescent="0.2">
      <c r="B3293" s="186"/>
    </row>
    <row r="3294" spans="2:2" x14ac:dyDescent="0.2">
      <c r="B3294" s="186"/>
    </row>
    <row r="3295" spans="2:2" x14ac:dyDescent="0.2">
      <c r="B3295" s="186"/>
    </row>
    <row r="3296" spans="2:2" x14ac:dyDescent="0.2">
      <c r="B3296" s="186"/>
    </row>
    <row r="3297" spans="2:2" x14ac:dyDescent="0.2">
      <c r="B3297" s="186"/>
    </row>
    <row r="3298" spans="2:2" x14ac:dyDescent="0.2">
      <c r="B3298" s="186"/>
    </row>
    <row r="3299" spans="2:2" x14ac:dyDescent="0.2">
      <c r="B3299" s="186"/>
    </row>
    <row r="3300" spans="2:2" x14ac:dyDescent="0.2">
      <c r="B3300" s="186"/>
    </row>
    <row r="3301" spans="2:2" x14ac:dyDescent="0.2">
      <c r="B3301" s="186"/>
    </row>
    <row r="3302" spans="2:2" x14ac:dyDescent="0.2">
      <c r="B3302" s="186"/>
    </row>
    <row r="3303" spans="2:2" x14ac:dyDescent="0.2">
      <c r="B3303" s="186"/>
    </row>
    <row r="3304" spans="2:2" x14ac:dyDescent="0.2">
      <c r="B3304" s="186"/>
    </row>
    <row r="3305" spans="2:2" x14ac:dyDescent="0.2">
      <c r="B3305" s="186"/>
    </row>
    <row r="3306" spans="2:2" x14ac:dyDescent="0.2">
      <c r="B3306" s="186"/>
    </row>
    <row r="3307" spans="2:2" x14ac:dyDescent="0.2">
      <c r="B3307" s="186"/>
    </row>
    <row r="3308" spans="2:2" x14ac:dyDescent="0.2">
      <c r="B3308" s="186"/>
    </row>
    <row r="3309" spans="2:2" x14ac:dyDescent="0.2">
      <c r="B3309" s="186"/>
    </row>
    <row r="3310" spans="2:2" x14ac:dyDescent="0.2">
      <c r="B3310" s="186"/>
    </row>
    <row r="3311" spans="2:2" x14ac:dyDescent="0.2">
      <c r="B3311" s="186"/>
    </row>
    <row r="3312" spans="2:2" x14ac:dyDescent="0.2">
      <c r="B3312" s="186"/>
    </row>
    <row r="3313" spans="2:2" x14ac:dyDescent="0.2">
      <c r="B3313" s="186"/>
    </row>
    <row r="3314" spans="2:2" x14ac:dyDescent="0.2">
      <c r="B3314" s="186"/>
    </row>
    <row r="3315" spans="2:2" x14ac:dyDescent="0.2">
      <c r="B3315" s="186"/>
    </row>
    <row r="3316" spans="2:2" x14ac:dyDescent="0.2">
      <c r="B3316" s="186"/>
    </row>
    <row r="3317" spans="2:2" x14ac:dyDescent="0.2">
      <c r="B3317" s="186"/>
    </row>
    <row r="3318" spans="2:2" x14ac:dyDescent="0.2">
      <c r="B3318" s="186"/>
    </row>
    <row r="3319" spans="2:2" x14ac:dyDescent="0.2">
      <c r="B3319" s="186"/>
    </row>
    <row r="3320" spans="2:2" x14ac:dyDescent="0.2">
      <c r="B3320" s="186"/>
    </row>
    <row r="3321" spans="2:2" x14ac:dyDescent="0.2">
      <c r="B3321" s="186"/>
    </row>
    <row r="3322" spans="2:2" x14ac:dyDescent="0.2">
      <c r="B3322" s="186"/>
    </row>
    <row r="3323" spans="2:2" x14ac:dyDescent="0.2">
      <c r="B3323" s="186"/>
    </row>
    <row r="3324" spans="2:2" x14ac:dyDescent="0.2">
      <c r="B3324" s="186"/>
    </row>
    <row r="3325" spans="2:2" x14ac:dyDescent="0.2">
      <c r="B3325" s="186"/>
    </row>
    <row r="3326" spans="2:2" x14ac:dyDescent="0.2">
      <c r="B3326" s="186"/>
    </row>
    <row r="3327" spans="2:2" x14ac:dyDescent="0.2">
      <c r="B3327" s="186"/>
    </row>
    <row r="3328" spans="2:2" x14ac:dyDescent="0.2">
      <c r="B3328" s="186"/>
    </row>
    <row r="3329" spans="2:2" x14ac:dyDescent="0.2">
      <c r="B3329" s="186"/>
    </row>
    <row r="3330" spans="2:2" x14ac:dyDescent="0.2">
      <c r="B3330" s="186"/>
    </row>
    <row r="3331" spans="2:2" x14ac:dyDescent="0.2">
      <c r="B3331" s="186"/>
    </row>
    <row r="3332" spans="2:2" x14ac:dyDescent="0.2">
      <c r="B3332" s="186"/>
    </row>
    <row r="3333" spans="2:2" x14ac:dyDescent="0.2">
      <c r="B3333" s="186"/>
    </row>
    <row r="3334" spans="2:2" x14ac:dyDescent="0.2">
      <c r="B3334" s="186"/>
    </row>
    <row r="3335" spans="2:2" x14ac:dyDescent="0.2">
      <c r="B3335" s="186"/>
    </row>
    <row r="3336" spans="2:2" x14ac:dyDescent="0.2">
      <c r="B3336" s="186"/>
    </row>
    <row r="3337" spans="2:2" x14ac:dyDescent="0.2">
      <c r="B3337" s="186"/>
    </row>
    <row r="3338" spans="2:2" x14ac:dyDescent="0.2">
      <c r="B3338" s="186"/>
    </row>
    <row r="3339" spans="2:2" x14ac:dyDescent="0.2">
      <c r="B3339" s="186"/>
    </row>
    <row r="3340" spans="2:2" x14ac:dyDescent="0.2">
      <c r="B3340" s="186"/>
    </row>
    <row r="3341" spans="2:2" x14ac:dyDescent="0.2">
      <c r="B3341" s="186"/>
    </row>
    <row r="3342" spans="2:2" x14ac:dyDescent="0.2">
      <c r="B3342" s="186"/>
    </row>
    <row r="3343" spans="2:2" x14ac:dyDescent="0.2">
      <c r="B3343" s="186"/>
    </row>
    <row r="3344" spans="2:2" x14ac:dyDescent="0.2">
      <c r="B3344" s="186"/>
    </row>
    <row r="3345" spans="2:2" x14ac:dyDescent="0.2">
      <c r="B3345" s="186"/>
    </row>
    <row r="3346" spans="2:2" x14ac:dyDescent="0.2">
      <c r="B3346" s="186"/>
    </row>
    <row r="3347" spans="2:2" x14ac:dyDescent="0.2">
      <c r="B3347" s="186"/>
    </row>
    <row r="3348" spans="2:2" x14ac:dyDescent="0.2">
      <c r="B3348" s="186"/>
    </row>
    <row r="3349" spans="2:2" x14ac:dyDescent="0.2">
      <c r="B3349" s="186"/>
    </row>
    <row r="3350" spans="2:2" x14ac:dyDescent="0.2">
      <c r="B3350" s="186"/>
    </row>
    <row r="3351" spans="2:2" x14ac:dyDescent="0.2">
      <c r="B3351" s="186"/>
    </row>
    <row r="3352" spans="2:2" x14ac:dyDescent="0.2">
      <c r="B3352" s="186"/>
    </row>
    <row r="3353" spans="2:2" x14ac:dyDescent="0.2">
      <c r="B3353" s="186"/>
    </row>
    <row r="3354" spans="2:2" x14ac:dyDescent="0.2">
      <c r="B3354" s="186"/>
    </row>
    <row r="3355" spans="2:2" x14ac:dyDescent="0.2">
      <c r="B3355" s="186"/>
    </row>
    <row r="3356" spans="2:2" x14ac:dyDescent="0.2">
      <c r="B3356" s="186"/>
    </row>
    <row r="3357" spans="2:2" x14ac:dyDescent="0.2">
      <c r="B3357" s="186"/>
    </row>
    <row r="3358" spans="2:2" x14ac:dyDescent="0.2">
      <c r="B3358" s="186"/>
    </row>
    <row r="3359" spans="2:2" x14ac:dyDescent="0.2">
      <c r="B3359" s="186"/>
    </row>
    <row r="3360" spans="2:2" x14ac:dyDescent="0.2">
      <c r="B3360" s="186"/>
    </row>
    <row r="3361" spans="2:2" x14ac:dyDescent="0.2">
      <c r="B3361" s="186"/>
    </row>
    <row r="3362" spans="2:2" x14ac:dyDescent="0.2">
      <c r="B3362" s="186"/>
    </row>
    <row r="3363" spans="2:2" x14ac:dyDescent="0.2">
      <c r="B3363" s="186"/>
    </row>
    <row r="3364" spans="2:2" x14ac:dyDescent="0.2">
      <c r="B3364" s="186"/>
    </row>
    <row r="3365" spans="2:2" x14ac:dyDescent="0.2">
      <c r="B3365" s="186"/>
    </row>
    <row r="3366" spans="2:2" x14ac:dyDescent="0.2">
      <c r="B3366" s="186"/>
    </row>
    <row r="3367" spans="2:2" x14ac:dyDescent="0.2">
      <c r="B3367" s="186"/>
    </row>
    <row r="3368" spans="2:2" x14ac:dyDescent="0.2">
      <c r="B3368" s="186"/>
    </row>
    <row r="3369" spans="2:2" x14ac:dyDescent="0.2">
      <c r="B3369" s="186"/>
    </row>
    <row r="3370" spans="2:2" x14ac:dyDescent="0.2">
      <c r="B3370" s="186"/>
    </row>
    <row r="3371" spans="2:2" x14ac:dyDescent="0.2">
      <c r="B3371" s="186"/>
    </row>
    <row r="3372" spans="2:2" x14ac:dyDescent="0.2">
      <c r="B3372" s="186"/>
    </row>
    <row r="3373" spans="2:2" x14ac:dyDescent="0.2">
      <c r="B3373" s="186"/>
    </row>
    <row r="3374" spans="2:2" x14ac:dyDescent="0.2">
      <c r="B3374" s="186"/>
    </row>
    <row r="3375" spans="2:2" x14ac:dyDescent="0.2">
      <c r="B3375" s="186"/>
    </row>
    <row r="3376" spans="2:2" x14ac:dyDescent="0.2">
      <c r="B3376" s="186"/>
    </row>
    <row r="3377" spans="2:2" x14ac:dyDescent="0.2">
      <c r="B3377" s="186"/>
    </row>
    <row r="3378" spans="2:2" x14ac:dyDescent="0.2">
      <c r="B3378" s="186"/>
    </row>
    <row r="3379" spans="2:2" x14ac:dyDescent="0.2">
      <c r="B3379" s="186"/>
    </row>
    <row r="3380" spans="2:2" x14ac:dyDescent="0.2">
      <c r="B3380" s="186"/>
    </row>
    <row r="3381" spans="2:2" x14ac:dyDescent="0.2">
      <c r="B3381" s="186"/>
    </row>
    <row r="3382" spans="2:2" x14ac:dyDescent="0.2">
      <c r="B3382" s="186"/>
    </row>
    <row r="3383" spans="2:2" x14ac:dyDescent="0.2">
      <c r="B3383" s="186"/>
    </row>
    <row r="3384" spans="2:2" x14ac:dyDescent="0.2">
      <c r="B3384" s="186"/>
    </row>
    <row r="3385" spans="2:2" x14ac:dyDescent="0.2">
      <c r="B3385" s="186"/>
    </row>
    <row r="3386" spans="2:2" x14ac:dyDescent="0.2">
      <c r="B3386" s="186"/>
    </row>
    <row r="3387" spans="2:2" x14ac:dyDescent="0.2">
      <c r="B3387" s="186"/>
    </row>
    <row r="3388" spans="2:2" x14ac:dyDescent="0.2">
      <c r="B3388" s="186"/>
    </row>
    <row r="3389" spans="2:2" x14ac:dyDescent="0.2">
      <c r="B3389" s="186"/>
    </row>
    <row r="3390" spans="2:2" x14ac:dyDescent="0.2">
      <c r="B3390" s="186"/>
    </row>
    <row r="3391" spans="2:2" x14ac:dyDescent="0.2">
      <c r="B3391" s="186"/>
    </row>
    <row r="3392" spans="2:2" x14ac:dyDescent="0.2">
      <c r="B3392" s="186"/>
    </row>
    <row r="3393" spans="2:2" x14ac:dyDescent="0.2">
      <c r="B3393" s="186"/>
    </row>
    <row r="3394" spans="2:2" x14ac:dyDescent="0.2">
      <c r="B3394" s="186"/>
    </row>
    <row r="3395" spans="2:2" x14ac:dyDescent="0.2">
      <c r="B3395" s="186"/>
    </row>
    <row r="3396" spans="2:2" x14ac:dyDescent="0.2">
      <c r="B3396" s="186"/>
    </row>
    <row r="3397" spans="2:2" x14ac:dyDescent="0.2">
      <c r="B3397" s="186"/>
    </row>
    <row r="3398" spans="2:2" x14ac:dyDescent="0.2">
      <c r="B3398" s="186"/>
    </row>
    <row r="3399" spans="2:2" x14ac:dyDescent="0.2">
      <c r="B3399" s="186"/>
    </row>
    <row r="3400" spans="2:2" x14ac:dyDescent="0.2">
      <c r="B3400" s="186"/>
    </row>
    <row r="3401" spans="2:2" x14ac:dyDescent="0.2">
      <c r="B3401" s="186"/>
    </row>
    <row r="3402" spans="2:2" x14ac:dyDescent="0.2">
      <c r="B3402" s="186"/>
    </row>
    <row r="3403" spans="2:2" x14ac:dyDescent="0.2">
      <c r="B3403" s="186"/>
    </row>
    <row r="3404" spans="2:2" x14ac:dyDescent="0.2">
      <c r="B3404" s="186"/>
    </row>
    <row r="3405" spans="2:2" x14ac:dyDescent="0.2">
      <c r="B3405" s="186"/>
    </row>
    <row r="3406" spans="2:2" x14ac:dyDescent="0.2">
      <c r="B3406" s="186"/>
    </row>
    <row r="3407" spans="2:2" x14ac:dyDescent="0.2">
      <c r="B3407" s="186"/>
    </row>
    <row r="3408" spans="2:2" x14ac:dyDescent="0.2">
      <c r="B3408" s="186"/>
    </row>
    <row r="3409" spans="2:2" x14ac:dyDescent="0.2">
      <c r="B3409" s="186"/>
    </row>
    <row r="3410" spans="2:2" x14ac:dyDescent="0.2">
      <c r="B3410" s="186"/>
    </row>
    <row r="3411" spans="2:2" x14ac:dyDescent="0.2">
      <c r="B3411" s="186"/>
    </row>
    <row r="3412" spans="2:2" x14ac:dyDescent="0.2">
      <c r="B3412" s="186"/>
    </row>
    <row r="3413" spans="2:2" x14ac:dyDescent="0.2">
      <c r="B3413" s="186"/>
    </row>
    <row r="3414" spans="2:2" x14ac:dyDescent="0.2">
      <c r="B3414" s="186"/>
    </row>
    <row r="3415" spans="2:2" x14ac:dyDescent="0.2">
      <c r="B3415" s="186"/>
    </row>
    <row r="3416" spans="2:2" x14ac:dyDescent="0.2">
      <c r="B3416" s="186"/>
    </row>
    <row r="3417" spans="2:2" x14ac:dyDescent="0.2">
      <c r="B3417" s="186"/>
    </row>
    <row r="3418" spans="2:2" x14ac:dyDescent="0.2">
      <c r="B3418" s="186"/>
    </row>
    <row r="3419" spans="2:2" x14ac:dyDescent="0.2">
      <c r="B3419" s="186"/>
    </row>
    <row r="3420" spans="2:2" x14ac:dyDescent="0.2">
      <c r="B3420" s="186"/>
    </row>
    <row r="3421" spans="2:2" x14ac:dyDescent="0.2">
      <c r="B3421" s="186"/>
    </row>
    <row r="3422" spans="2:2" x14ac:dyDescent="0.2">
      <c r="B3422" s="186"/>
    </row>
    <row r="3423" spans="2:2" x14ac:dyDescent="0.2">
      <c r="B3423" s="186"/>
    </row>
    <row r="3424" spans="2:2" x14ac:dyDescent="0.2">
      <c r="B3424" s="186"/>
    </row>
    <row r="3425" spans="2:2" x14ac:dyDescent="0.2">
      <c r="B3425" s="186"/>
    </row>
    <row r="3426" spans="2:2" x14ac:dyDescent="0.2">
      <c r="B3426" s="186"/>
    </row>
    <row r="3427" spans="2:2" x14ac:dyDescent="0.2">
      <c r="B3427" s="186"/>
    </row>
    <row r="3428" spans="2:2" x14ac:dyDescent="0.2">
      <c r="B3428" s="186"/>
    </row>
    <row r="3429" spans="2:2" x14ac:dyDescent="0.2">
      <c r="B3429" s="186"/>
    </row>
    <row r="3430" spans="2:2" x14ac:dyDescent="0.2">
      <c r="B3430" s="186"/>
    </row>
    <row r="3431" spans="2:2" x14ac:dyDescent="0.2">
      <c r="B3431" s="186"/>
    </row>
    <row r="3432" spans="2:2" x14ac:dyDescent="0.2">
      <c r="B3432" s="186"/>
    </row>
    <row r="3433" spans="2:2" x14ac:dyDescent="0.2">
      <c r="B3433" s="186"/>
    </row>
    <row r="3434" spans="2:2" x14ac:dyDescent="0.2">
      <c r="B3434" s="186"/>
    </row>
    <row r="3435" spans="2:2" x14ac:dyDescent="0.2">
      <c r="B3435" s="186"/>
    </row>
    <row r="3436" spans="2:2" x14ac:dyDescent="0.2">
      <c r="B3436" s="186"/>
    </row>
    <row r="3437" spans="2:2" x14ac:dyDescent="0.2">
      <c r="B3437" s="186"/>
    </row>
    <row r="3438" spans="2:2" x14ac:dyDescent="0.2">
      <c r="B3438" s="186"/>
    </row>
    <row r="3439" spans="2:2" x14ac:dyDescent="0.2">
      <c r="B3439" s="186"/>
    </row>
    <row r="3440" spans="2:2" x14ac:dyDescent="0.2">
      <c r="B3440" s="186"/>
    </row>
    <row r="3441" spans="2:2" x14ac:dyDescent="0.2">
      <c r="B3441" s="186"/>
    </row>
    <row r="3442" spans="2:2" x14ac:dyDescent="0.2">
      <c r="B3442" s="186"/>
    </row>
    <row r="3443" spans="2:2" x14ac:dyDescent="0.2">
      <c r="B3443" s="186"/>
    </row>
    <row r="3444" spans="2:2" x14ac:dyDescent="0.2">
      <c r="B3444" s="186"/>
    </row>
    <row r="3445" spans="2:2" x14ac:dyDescent="0.2">
      <c r="B3445" s="186"/>
    </row>
    <row r="3446" spans="2:2" x14ac:dyDescent="0.2">
      <c r="B3446" s="186"/>
    </row>
    <row r="3447" spans="2:2" x14ac:dyDescent="0.2">
      <c r="B3447" s="186"/>
    </row>
    <row r="3448" spans="2:2" x14ac:dyDescent="0.2">
      <c r="B3448" s="186"/>
    </row>
    <row r="3449" spans="2:2" x14ac:dyDescent="0.2">
      <c r="B3449" s="186"/>
    </row>
    <row r="3450" spans="2:2" x14ac:dyDescent="0.2">
      <c r="B3450" s="186"/>
    </row>
    <row r="3451" spans="2:2" x14ac:dyDescent="0.2">
      <c r="B3451" s="186"/>
    </row>
    <row r="3452" spans="2:2" x14ac:dyDescent="0.2">
      <c r="B3452" s="186"/>
    </row>
    <row r="3453" spans="2:2" x14ac:dyDescent="0.2">
      <c r="B3453" s="186"/>
    </row>
    <row r="3454" spans="2:2" x14ac:dyDescent="0.2">
      <c r="B3454" s="186"/>
    </row>
    <row r="3455" spans="2:2" x14ac:dyDescent="0.2">
      <c r="B3455" s="186"/>
    </row>
    <row r="3456" spans="2:2" x14ac:dyDescent="0.2">
      <c r="B3456" s="186"/>
    </row>
    <row r="3457" spans="2:2" x14ac:dyDescent="0.2">
      <c r="B3457" s="186"/>
    </row>
    <row r="3458" spans="2:2" x14ac:dyDescent="0.2">
      <c r="B3458" s="186"/>
    </row>
    <row r="3459" spans="2:2" x14ac:dyDescent="0.2">
      <c r="B3459" s="186"/>
    </row>
    <row r="3460" spans="2:2" x14ac:dyDescent="0.2">
      <c r="B3460" s="186"/>
    </row>
    <row r="3461" spans="2:2" x14ac:dyDescent="0.2">
      <c r="B3461" s="186"/>
    </row>
    <row r="3462" spans="2:2" x14ac:dyDescent="0.2">
      <c r="B3462" s="186"/>
    </row>
    <row r="3463" spans="2:2" x14ac:dyDescent="0.2">
      <c r="B3463" s="186"/>
    </row>
    <row r="3464" spans="2:2" x14ac:dyDescent="0.2">
      <c r="B3464" s="186"/>
    </row>
    <row r="3465" spans="2:2" x14ac:dyDescent="0.2">
      <c r="B3465" s="186"/>
    </row>
    <row r="3466" spans="2:2" x14ac:dyDescent="0.2">
      <c r="B3466" s="186"/>
    </row>
    <row r="3467" spans="2:2" x14ac:dyDescent="0.2">
      <c r="B3467" s="186"/>
    </row>
    <row r="3468" spans="2:2" x14ac:dyDescent="0.2">
      <c r="B3468" s="186"/>
    </row>
    <row r="3469" spans="2:2" x14ac:dyDescent="0.2">
      <c r="B3469" s="186"/>
    </row>
    <row r="3470" spans="2:2" x14ac:dyDescent="0.2">
      <c r="B3470" s="186"/>
    </row>
    <row r="3471" spans="2:2" x14ac:dyDescent="0.2">
      <c r="B3471" s="186"/>
    </row>
    <row r="3472" spans="2:2" x14ac:dyDescent="0.2">
      <c r="B3472" s="186"/>
    </row>
    <row r="3473" spans="2:2" x14ac:dyDescent="0.2">
      <c r="B3473" s="186"/>
    </row>
    <row r="3474" spans="2:2" x14ac:dyDescent="0.2">
      <c r="B3474" s="186"/>
    </row>
    <row r="3475" spans="2:2" x14ac:dyDescent="0.2">
      <c r="B3475" s="186"/>
    </row>
    <row r="3476" spans="2:2" x14ac:dyDescent="0.2">
      <c r="B3476" s="186"/>
    </row>
    <row r="3477" spans="2:2" x14ac:dyDescent="0.2">
      <c r="B3477" s="186"/>
    </row>
    <row r="3478" spans="2:2" x14ac:dyDescent="0.2">
      <c r="B3478" s="186"/>
    </row>
    <row r="3479" spans="2:2" x14ac:dyDescent="0.2">
      <c r="B3479" s="186"/>
    </row>
    <row r="3480" spans="2:2" x14ac:dyDescent="0.2">
      <c r="B3480" s="186"/>
    </row>
    <row r="3481" spans="2:2" x14ac:dyDescent="0.2">
      <c r="B3481" s="186"/>
    </row>
    <row r="3482" spans="2:2" x14ac:dyDescent="0.2">
      <c r="B3482" s="186"/>
    </row>
    <row r="3483" spans="2:2" x14ac:dyDescent="0.2">
      <c r="B3483" s="186"/>
    </row>
    <row r="3484" spans="2:2" x14ac:dyDescent="0.2">
      <c r="B3484" s="186"/>
    </row>
    <row r="3485" spans="2:2" x14ac:dyDescent="0.2">
      <c r="B3485" s="186"/>
    </row>
    <row r="3486" spans="2:2" x14ac:dyDescent="0.2">
      <c r="B3486" s="186"/>
    </row>
    <row r="3487" spans="2:2" x14ac:dyDescent="0.2">
      <c r="B3487" s="186"/>
    </row>
    <row r="3488" spans="2:2" x14ac:dyDescent="0.2">
      <c r="B3488" s="186"/>
    </row>
    <row r="3489" spans="2:2" x14ac:dyDescent="0.2">
      <c r="B3489" s="186"/>
    </row>
    <row r="3490" spans="2:2" x14ac:dyDescent="0.2">
      <c r="B3490" s="186"/>
    </row>
    <row r="3491" spans="2:2" x14ac:dyDescent="0.2">
      <c r="B3491" s="186"/>
    </row>
    <row r="3492" spans="2:2" x14ac:dyDescent="0.2">
      <c r="B3492" s="186"/>
    </row>
    <row r="3493" spans="2:2" x14ac:dyDescent="0.2">
      <c r="B3493" s="186"/>
    </row>
    <row r="3494" spans="2:2" x14ac:dyDescent="0.2">
      <c r="B3494" s="186"/>
    </row>
    <row r="3495" spans="2:2" x14ac:dyDescent="0.2">
      <c r="B3495" s="186"/>
    </row>
    <row r="3496" spans="2:2" x14ac:dyDescent="0.2">
      <c r="B3496" s="186"/>
    </row>
    <row r="3497" spans="2:2" x14ac:dyDescent="0.2">
      <c r="B3497" s="186"/>
    </row>
    <row r="3498" spans="2:2" x14ac:dyDescent="0.2">
      <c r="B3498" s="186"/>
    </row>
    <row r="3499" spans="2:2" x14ac:dyDescent="0.2">
      <c r="B3499" s="186"/>
    </row>
    <row r="3500" spans="2:2" x14ac:dyDescent="0.2">
      <c r="B3500" s="186"/>
    </row>
    <row r="3501" spans="2:2" x14ac:dyDescent="0.2">
      <c r="B3501" s="186"/>
    </row>
    <row r="3502" spans="2:2" x14ac:dyDescent="0.2">
      <c r="B3502" s="186"/>
    </row>
    <row r="3503" spans="2:2" x14ac:dyDescent="0.2">
      <c r="B3503" s="186"/>
    </row>
    <row r="3504" spans="2:2" x14ac:dyDescent="0.2">
      <c r="B3504" s="186"/>
    </row>
    <row r="3505" spans="2:2" x14ac:dyDescent="0.2">
      <c r="B3505" s="186"/>
    </row>
    <row r="3506" spans="2:2" x14ac:dyDescent="0.2">
      <c r="B3506" s="186"/>
    </row>
    <row r="3507" spans="2:2" x14ac:dyDescent="0.2">
      <c r="B3507" s="186"/>
    </row>
    <row r="3508" spans="2:2" x14ac:dyDescent="0.2">
      <c r="B3508" s="186"/>
    </row>
    <row r="3509" spans="2:2" x14ac:dyDescent="0.2">
      <c r="B3509" s="186"/>
    </row>
    <row r="3510" spans="2:2" x14ac:dyDescent="0.2">
      <c r="B3510" s="186"/>
    </row>
    <row r="3511" spans="2:2" x14ac:dyDescent="0.2">
      <c r="B3511" s="186"/>
    </row>
    <row r="3512" spans="2:2" x14ac:dyDescent="0.2">
      <c r="B3512" s="186"/>
    </row>
    <row r="3513" spans="2:2" x14ac:dyDescent="0.2">
      <c r="B3513" s="186"/>
    </row>
    <row r="3514" spans="2:2" x14ac:dyDescent="0.2">
      <c r="B3514" s="186"/>
    </row>
    <row r="3515" spans="2:2" x14ac:dyDescent="0.2">
      <c r="B3515" s="186"/>
    </row>
    <row r="3516" spans="2:2" x14ac:dyDescent="0.2">
      <c r="B3516" s="186"/>
    </row>
    <row r="3517" spans="2:2" x14ac:dyDescent="0.2">
      <c r="B3517" s="186"/>
    </row>
    <row r="3518" spans="2:2" x14ac:dyDescent="0.2">
      <c r="B3518" s="186"/>
    </row>
    <row r="3519" spans="2:2" x14ac:dyDescent="0.2">
      <c r="B3519" s="186"/>
    </row>
    <row r="3520" spans="2:2" x14ac:dyDescent="0.2">
      <c r="B3520" s="186"/>
    </row>
    <row r="3521" spans="2:2" x14ac:dyDescent="0.2">
      <c r="B3521" s="186"/>
    </row>
    <row r="3522" spans="2:2" x14ac:dyDescent="0.2">
      <c r="B3522" s="186"/>
    </row>
    <row r="3523" spans="2:2" x14ac:dyDescent="0.2">
      <c r="B3523" s="186"/>
    </row>
    <row r="3524" spans="2:2" x14ac:dyDescent="0.2">
      <c r="B3524" s="186"/>
    </row>
    <row r="3525" spans="2:2" x14ac:dyDescent="0.2">
      <c r="B3525" s="186"/>
    </row>
    <row r="3526" spans="2:2" x14ac:dyDescent="0.2">
      <c r="B3526" s="186"/>
    </row>
    <row r="3527" spans="2:2" x14ac:dyDescent="0.2">
      <c r="B3527" s="186"/>
    </row>
    <row r="3528" spans="2:2" x14ac:dyDescent="0.2">
      <c r="B3528" s="186"/>
    </row>
    <row r="3529" spans="2:2" x14ac:dyDescent="0.2">
      <c r="B3529" s="186"/>
    </row>
    <row r="3530" spans="2:2" x14ac:dyDescent="0.2">
      <c r="B3530" s="186"/>
    </row>
    <row r="3531" spans="2:2" x14ac:dyDescent="0.2">
      <c r="B3531" s="186"/>
    </row>
    <row r="3532" spans="2:2" x14ac:dyDescent="0.2">
      <c r="B3532" s="186"/>
    </row>
    <row r="3533" spans="2:2" x14ac:dyDescent="0.2">
      <c r="B3533" s="186"/>
    </row>
    <row r="3534" spans="2:2" x14ac:dyDescent="0.2">
      <c r="B3534" s="186"/>
    </row>
    <row r="3535" spans="2:2" x14ac:dyDescent="0.2">
      <c r="B3535" s="186"/>
    </row>
    <row r="3536" spans="2:2" x14ac:dyDescent="0.2">
      <c r="B3536" s="186"/>
    </row>
    <row r="3537" spans="2:2" x14ac:dyDescent="0.2">
      <c r="B3537" s="186"/>
    </row>
    <row r="3538" spans="2:2" x14ac:dyDescent="0.2">
      <c r="B3538" s="186"/>
    </row>
    <row r="3539" spans="2:2" x14ac:dyDescent="0.2">
      <c r="B3539" s="186"/>
    </row>
    <row r="3540" spans="2:2" x14ac:dyDescent="0.2">
      <c r="B3540" s="186"/>
    </row>
    <row r="3541" spans="2:2" x14ac:dyDescent="0.2">
      <c r="B3541" s="186"/>
    </row>
    <row r="3542" spans="2:2" x14ac:dyDescent="0.2">
      <c r="B3542" s="186"/>
    </row>
    <row r="3543" spans="2:2" x14ac:dyDescent="0.2">
      <c r="B3543" s="186"/>
    </row>
    <row r="3544" spans="2:2" x14ac:dyDescent="0.2">
      <c r="B3544" s="186"/>
    </row>
    <row r="3545" spans="2:2" x14ac:dyDescent="0.2">
      <c r="B3545" s="186"/>
    </row>
    <row r="3546" spans="2:2" x14ac:dyDescent="0.2">
      <c r="B3546" s="186"/>
    </row>
    <row r="3547" spans="2:2" x14ac:dyDescent="0.2">
      <c r="B3547" s="186"/>
    </row>
    <row r="3548" spans="2:2" x14ac:dyDescent="0.2">
      <c r="B3548" s="186"/>
    </row>
    <row r="3549" spans="2:2" x14ac:dyDescent="0.2">
      <c r="B3549" s="186"/>
    </row>
    <row r="3550" spans="2:2" x14ac:dyDescent="0.2">
      <c r="B3550" s="186"/>
    </row>
    <row r="3551" spans="2:2" x14ac:dyDescent="0.2">
      <c r="B3551" s="186"/>
    </row>
    <row r="3552" spans="2:2" x14ac:dyDescent="0.2">
      <c r="B3552" s="186"/>
    </row>
    <row r="3553" spans="2:2" x14ac:dyDescent="0.2">
      <c r="B3553" s="186"/>
    </row>
    <row r="3554" spans="2:2" x14ac:dyDescent="0.2">
      <c r="B3554" s="186"/>
    </row>
    <row r="3555" spans="2:2" x14ac:dyDescent="0.2">
      <c r="B3555" s="186"/>
    </row>
    <row r="3556" spans="2:2" x14ac:dyDescent="0.2">
      <c r="B3556" s="186"/>
    </row>
    <row r="3557" spans="2:2" x14ac:dyDescent="0.2">
      <c r="B3557" s="186"/>
    </row>
    <row r="3558" spans="2:2" x14ac:dyDescent="0.2">
      <c r="B3558" s="186"/>
    </row>
    <row r="3559" spans="2:2" x14ac:dyDescent="0.2">
      <c r="B3559" s="186"/>
    </row>
    <row r="3560" spans="2:2" x14ac:dyDescent="0.2">
      <c r="B3560" s="186"/>
    </row>
    <row r="3561" spans="2:2" x14ac:dyDescent="0.2">
      <c r="B3561" s="186"/>
    </row>
    <row r="3562" spans="2:2" x14ac:dyDescent="0.2">
      <c r="B3562" s="186"/>
    </row>
    <row r="3563" spans="2:2" x14ac:dyDescent="0.2">
      <c r="B3563" s="186"/>
    </row>
    <row r="3564" spans="2:2" x14ac:dyDescent="0.2">
      <c r="B3564" s="186"/>
    </row>
    <row r="3565" spans="2:2" x14ac:dyDescent="0.2">
      <c r="B3565" s="186"/>
    </row>
    <row r="3566" spans="2:2" x14ac:dyDescent="0.2">
      <c r="B3566" s="186"/>
    </row>
    <row r="3567" spans="2:2" x14ac:dyDescent="0.2">
      <c r="B3567" s="186"/>
    </row>
    <row r="3568" spans="2:2" x14ac:dyDescent="0.2">
      <c r="B3568" s="186"/>
    </row>
    <row r="3569" spans="2:2" x14ac:dyDescent="0.2">
      <c r="B3569" s="186"/>
    </row>
    <row r="3570" spans="2:2" x14ac:dyDescent="0.2">
      <c r="B3570" s="186"/>
    </row>
    <row r="3571" spans="2:2" x14ac:dyDescent="0.2">
      <c r="B3571" s="186"/>
    </row>
    <row r="3572" spans="2:2" x14ac:dyDescent="0.2">
      <c r="B3572" s="186"/>
    </row>
    <row r="3573" spans="2:2" x14ac:dyDescent="0.2">
      <c r="B3573" s="186"/>
    </row>
    <row r="3574" spans="2:2" x14ac:dyDescent="0.2">
      <c r="B3574" s="186"/>
    </row>
    <row r="3575" spans="2:2" x14ac:dyDescent="0.2">
      <c r="B3575" s="186"/>
    </row>
    <row r="3576" spans="2:2" x14ac:dyDescent="0.2">
      <c r="B3576" s="186"/>
    </row>
    <row r="3577" spans="2:2" x14ac:dyDescent="0.2">
      <c r="B3577" s="186"/>
    </row>
    <row r="3578" spans="2:2" x14ac:dyDescent="0.2">
      <c r="B3578" s="186"/>
    </row>
    <row r="3579" spans="2:2" x14ac:dyDescent="0.2">
      <c r="B3579" s="186"/>
    </row>
    <row r="3580" spans="2:2" x14ac:dyDescent="0.2">
      <c r="B3580" s="186"/>
    </row>
    <row r="3581" spans="2:2" x14ac:dyDescent="0.2">
      <c r="B3581" s="186"/>
    </row>
    <row r="3582" spans="2:2" x14ac:dyDescent="0.2">
      <c r="B3582" s="186"/>
    </row>
    <row r="3583" spans="2:2" x14ac:dyDescent="0.2">
      <c r="B3583" s="186"/>
    </row>
    <row r="3584" spans="2:2" x14ac:dyDescent="0.2">
      <c r="B3584" s="186"/>
    </row>
    <row r="3585" spans="2:2" x14ac:dyDescent="0.2">
      <c r="B3585" s="186"/>
    </row>
    <row r="3586" spans="2:2" x14ac:dyDescent="0.2">
      <c r="B3586" s="186"/>
    </row>
    <row r="3587" spans="2:2" x14ac:dyDescent="0.2">
      <c r="B3587" s="186"/>
    </row>
    <row r="3588" spans="2:2" x14ac:dyDescent="0.2">
      <c r="B3588" s="186"/>
    </row>
    <row r="3589" spans="2:2" x14ac:dyDescent="0.2">
      <c r="B3589" s="186"/>
    </row>
    <row r="3590" spans="2:2" x14ac:dyDescent="0.2">
      <c r="B3590" s="186"/>
    </row>
    <row r="3591" spans="2:2" x14ac:dyDescent="0.2">
      <c r="B3591" s="186"/>
    </row>
    <row r="3592" spans="2:2" x14ac:dyDescent="0.2">
      <c r="B3592" s="186"/>
    </row>
    <row r="3593" spans="2:2" x14ac:dyDescent="0.2">
      <c r="B3593" s="186"/>
    </row>
    <row r="3594" spans="2:2" x14ac:dyDescent="0.2">
      <c r="B3594" s="186"/>
    </row>
    <row r="3595" spans="2:2" x14ac:dyDescent="0.2">
      <c r="B3595" s="186"/>
    </row>
    <row r="3596" spans="2:2" x14ac:dyDescent="0.2">
      <c r="B3596" s="186"/>
    </row>
    <row r="3597" spans="2:2" x14ac:dyDescent="0.2">
      <c r="B3597" s="186"/>
    </row>
    <row r="3598" spans="2:2" x14ac:dyDescent="0.2">
      <c r="B3598" s="186"/>
    </row>
    <row r="3599" spans="2:2" x14ac:dyDescent="0.2">
      <c r="B3599" s="186"/>
    </row>
    <row r="3600" spans="2:2" x14ac:dyDescent="0.2">
      <c r="B3600" s="186"/>
    </row>
    <row r="3601" spans="2:2" x14ac:dyDescent="0.2">
      <c r="B3601" s="186"/>
    </row>
    <row r="3602" spans="2:2" x14ac:dyDescent="0.2">
      <c r="B3602" s="186"/>
    </row>
    <row r="3603" spans="2:2" x14ac:dyDescent="0.2">
      <c r="B3603" s="186"/>
    </row>
    <row r="3604" spans="2:2" x14ac:dyDescent="0.2">
      <c r="B3604" s="186"/>
    </row>
    <row r="3605" spans="2:2" x14ac:dyDescent="0.2">
      <c r="B3605" s="186"/>
    </row>
    <row r="3606" spans="2:2" x14ac:dyDescent="0.2">
      <c r="B3606" s="186"/>
    </row>
    <row r="3607" spans="2:2" x14ac:dyDescent="0.2">
      <c r="B3607" s="186"/>
    </row>
    <row r="3608" spans="2:2" x14ac:dyDescent="0.2">
      <c r="B3608" s="186"/>
    </row>
    <row r="3609" spans="2:2" x14ac:dyDescent="0.2">
      <c r="B3609" s="186"/>
    </row>
    <row r="3610" spans="2:2" x14ac:dyDescent="0.2">
      <c r="B3610" s="186"/>
    </row>
    <row r="3611" spans="2:2" x14ac:dyDescent="0.2">
      <c r="B3611" s="186"/>
    </row>
    <row r="3612" spans="2:2" x14ac:dyDescent="0.2">
      <c r="B3612" s="186"/>
    </row>
    <row r="3613" spans="2:2" x14ac:dyDescent="0.2">
      <c r="B3613" s="186"/>
    </row>
    <row r="3614" spans="2:2" x14ac:dyDescent="0.2">
      <c r="B3614" s="186"/>
    </row>
    <row r="3615" spans="2:2" x14ac:dyDescent="0.2">
      <c r="B3615" s="186"/>
    </row>
    <row r="3616" spans="2:2" x14ac:dyDescent="0.2">
      <c r="B3616" s="186"/>
    </row>
    <row r="3617" spans="2:2" x14ac:dyDescent="0.2">
      <c r="B3617" s="186"/>
    </row>
    <row r="3618" spans="2:2" x14ac:dyDescent="0.2">
      <c r="B3618" s="186"/>
    </row>
    <row r="3619" spans="2:2" x14ac:dyDescent="0.2">
      <c r="B3619" s="186"/>
    </row>
    <row r="3620" spans="2:2" x14ac:dyDescent="0.2">
      <c r="B3620" s="186"/>
    </row>
    <row r="3621" spans="2:2" x14ac:dyDescent="0.2">
      <c r="B3621" s="186"/>
    </row>
    <row r="3622" spans="2:2" x14ac:dyDescent="0.2">
      <c r="B3622" s="186"/>
    </row>
    <row r="3623" spans="2:2" x14ac:dyDescent="0.2">
      <c r="B3623" s="186"/>
    </row>
    <row r="3624" spans="2:2" x14ac:dyDescent="0.2">
      <c r="B3624" s="186"/>
    </row>
    <row r="3625" spans="2:2" x14ac:dyDescent="0.2">
      <c r="B3625" s="186"/>
    </row>
    <row r="3626" spans="2:2" x14ac:dyDescent="0.2">
      <c r="B3626" s="186"/>
    </row>
    <row r="3627" spans="2:2" x14ac:dyDescent="0.2">
      <c r="B3627" s="186"/>
    </row>
    <row r="3628" spans="2:2" x14ac:dyDescent="0.2">
      <c r="B3628" s="186"/>
    </row>
    <row r="3629" spans="2:2" x14ac:dyDescent="0.2">
      <c r="B3629" s="186"/>
    </row>
    <row r="3630" spans="2:2" x14ac:dyDescent="0.2">
      <c r="B3630" s="186"/>
    </row>
    <row r="3631" spans="2:2" x14ac:dyDescent="0.2">
      <c r="B3631" s="186"/>
    </row>
    <row r="3632" spans="2:2" x14ac:dyDescent="0.2">
      <c r="B3632" s="186"/>
    </row>
    <row r="3633" spans="2:2" x14ac:dyDescent="0.2">
      <c r="B3633" s="186"/>
    </row>
    <row r="3634" spans="2:2" x14ac:dyDescent="0.2">
      <c r="B3634" s="186"/>
    </row>
    <row r="3635" spans="2:2" x14ac:dyDescent="0.2">
      <c r="B3635" s="186"/>
    </row>
    <row r="3636" spans="2:2" x14ac:dyDescent="0.2">
      <c r="B3636" s="186"/>
    </row>
    <row r="3637" spans="2:2" x14ac:dyDescent="0.2">
      <c r="B3637" s="186"/>
    </row>
    <row r="3638" spans="2:2" x14ac:dyDescent="0.2">
      <c r="B3638" s="186"/>
    </row>
    <row r="3639" spans="2:2" x14ac:dyDescent="0.2">
      <c r="B3639" s="186"/>
    </row>
    <row r="3640" spans="2:2" x14ac:dyDescent="0.2">
      <c r="B3640" s="186"/>
    </row>
    <row r="3641" spans="2:2" x14ac:dyDescent="0.2">
      <c r="B3641" s="186"/>
    </row>
    <row r="3642" spans="2:2" x14ac:dyDescent="0.2">
      <c r="B3642" s="186"/>
    </row>
    <row r="3643" spans="2:2" x14ac:dyDescent="0.2">
      <c r="B3643" s="186"/>
    </row>
    <row r="3644" spans="2:2" x14ac:dyDescent="0.2">
      <c r="B3644" s="186"/>
    </row>
    <row r="3645" spans="2:2" x14ac:dyDescent="0.2">
      <c r="B3645" s="186"/>
    </row>
    <row r="3646" spans="2:2" x14ac:dyDescent="0.2">
      <c r="B3646" s="186"/>
    </row>
    <row r="3647" spans="2:2" x14ac:dyDescent="0.2">
      <c r="B3647" s="186"/>
    </row>
    <row r="3648" spans="2:2" x14ac:dyDescent="0.2">
      <c r="B3648" s="186"/>
    </row>
    <row r="3649" spans="2:2" x14ac:dyDescent="0.2">
      <c r="B3649" s="186"/>
    </row>
    <row r="3650" spans="2:2" x14ac:dyDescent="0.2">
      <c r="B3650" s="186"/>
    </row>
    <row r="3651" spans="2:2" x14ac:dyDescent="0.2">
      <c r="B3651" s="186"/>
    </row>
    <row r="3652" spans="2:2" x14ac:dyDescent="0.2">
      <c r="B3652" s="186"/>
    </row>
    <row r="3653" spans="2:2" x14ac:dyDescent="0.2">
      <c r="B3653" s="186"/>
    </row>
    <row r="3654" spans="2:2" x14ac:dyDescent="0.2">
      <c r="B3654" s="186"/>
    </row>
    <row r="3655" spans="2:2" x14ac:dyDescent="0.2">
      <c r="B3655" s="186"/>
    </row>
    <row r="3656" spans="2:2" x14ac:dyDescent="0.2">
      <c r="B3656" s="186"/>
    </row>
    <row r="3657" spans="2:2" x14ac:dyDescent="0.2">
      <c r="B3657" s="186"/>
    </row>
    <row r="3658" spans="2:2" x14ac:dyDescent="0.2">
      <c r="B3658" s="186"/>
    </row>
    <row r="3659" spans="2:2" x14ac:dyDescent="0.2">
      <c r="B3659" s="186"/>
    </row>
    <row r="3660" spans="2:2" x14ac:dyDescent="0.2">
      <c r="B3660" s="186"/>
    </row>
    <row r="3661" spans="2:2" x14ac:dyDescent="0.2">
      <c r="B3661" s="186"/>
    </row>
    <row r="3662" spans="2:2" x14ac:dyDescent="0.2">
      <c r="B3662" s="186"/>
    </row>
    <row r="3663" spans="2:2" x14ac:dyDescent="0.2">
      <c r="B3663" s="186"/>
    </row>
    <row r="3664" spans="2:2" x14ac:dyDescent="0.2">
      <c r="B3664" s="186"/>
    </row>
    <row r="3665" spans="2:2" x14ac:dyDescent="0.2">
      <c r="B3665" s="186"/>
    </row>
    <row r="3666" spans="2:2" x14ac:dyDescent="0.2">
      <c r="B3666" s="186"/>
    </row>
    <row r="3667" spans="2:2" x14ac:dyDescent="0.2">
      <c r="B3667" s="186"/>
    </row>
    <row r="3668" spans="2:2" x14ac:dyDescent="0.2">
      <c r="B3668" s="186"/>
    </row>
    <row r="3669" spans="2:2" x14ac:dyDescent="0.2">
      <c r="B3669" s="186"/>
    </row>
    <row r="3670" spans="2:2" x14ac:dyDescent="0.2">
      <c r="B3670" s="186"/>
    </row>
    <row r="3671" spans="2:2" x14ac:dyDescent="0.2">
      <c r="B3671" s="186"/>
    </row>
    <row r="3672" spans="2:2" x14ac:dyDescent="0.2">
      <c r="B3672" s="186"/>
    </row>
    <row r="3673" spans="2:2" x14ac:dyDescent="0.2">
      <c r="B3673" s="186"/>
    </row>
    <row r="3674" spans="2:2" x14ac:dyDescent="0.2">
      <c r="B3674" s="186"/>
    </row>
    <row r="3675" spans="2:2" x14ac:dyDescent="0.2">
      <c r="B3675" s="186"/>
    </row>
    <row r="3676" spans="2:2" x14ac:dyDescent="0.2">
      <c r="B3676" s="186"/>
    </row>
    <row r="3677" spans="2:2" x14ac:dyDescent="0.2">
      <c r="B3677" s="186"/>
    </row>
    <row r="3678" spans="2:2" x14ac:dyDescent="0.2">
      <c r="B3678" s="186"/>
    </row>
    <row r="3679" spans="2:2" x14ac:dyDescent="0.2">
      <c r="B3679" s="186"/>
    </row>
    <row r="3680" spans="2:2" x14ac:dyDescent="0.2">
      <c r="B3680" s="186"/>
    </row>
    <row r="3681" spans="2:2" x14ac:dyDescent="0.2">
      <c r="B3681" s="186"/>
    </row>
    <row r="3682" spans="2:2" x14ac:dyDescent="0.2">
      <c r="B3682" s="186"/>
    </row>
    <row r="3683" spans="2:2" x14ac:dyDescent="0.2">
      <c r="B3683" s="186"/>
    </row>
    <row r="3684" spans="2:2" x14ac:dyDescent="0.2">
      <c r="B3684" s="186"/>
    </row>
    <row r="3685" spans="2:2" x14ac:dyDescent="0.2">
      <c r="B3685" s="186"/>
    </row>
    <row r="3686" spans="2:2" x14ac:dyDescent="0.2">
      <c r="B3686" s="186"/>
    </row>
    <row r="3687" spans="2:2" x14ac:dyDescent="0.2">
      <c r="B3687" s="186"/>
    </row>
    <row r="3688" spans="2:2" x14ac:dyDescent="0.2">
      <c r="B3688" s="186"/>
    </row>
    <row r="3689" spans="2:2" x14ac:dyDescent="0.2">
      <c r="B3689" s="186"/>
    </row>
    <row r="3690" spans="2:2" x14ac:dyDescent="0.2">
      <c r="B3690" s="186"/>
    </row>
    <row r="3691" spans="2:2" x14ac:dyDescent="0.2">
      <c r="B3691" s="186"/>
    </row>
    <row r="3692" spans="2:2" x14ac:dyDescent="0.2">
      <c r="B3692" s="186"/>
    </row>
    <row r="3693" spans="2:2" x14ac:dyDescent="0.2">
      <c r="B3693" s="186"/>
    </row>
    <row r="3694" spans="2:2" x14ac:dyDescent="0.2">
      <c r="B3694" s="186"/>
    </row>
    <row r="3695" spans="2:2" x14ac:dyDescent="0.2">
      <c r="B3695" s="186"/>
    </row>
    <row r="3696" spans="2:2" x14ac:dyDescent="0.2">
      <c r="B3696" s="186"/>
    </row>
    <row r="3697" spans="2:2" x14ac:dyDescent="0.2">
      <c r="B3697" s="186"/>
    </row>
    <row r="3698" spans="2:2" x14ac:dyDescent="0.2">
      <c r="B3698" s="186"/>
    </row>
    <row r="3699" spans="2:2" x14ac:dyDescent="0.2">
      <c r="B3699" s="186"/>
    </row>
    <row r="3700" spans="2:2" x14ac:dyDescent="0.2">
      <c r="B3700" s="186"/>
    </row>
    <row r="3701" spans="2:2" x14ac:dyDescent="0.2">
      <c r="B3701" s="186"/>
    </row>
    <row r="3702" spans="2:2" x14ac:dyDescent="0.2">
      <c r="B3702" s="186"/>
    </row>
    <row r="3703" spans="2:2" x14ac:dyDescent="0.2">
      <c r="B3703" s="186"/>
    </row>
    <row r="3704" spans="2:2" x14ac:dyDescent="0.2">
      <c r="B3704" s="186"/>
    </row>
    <row r="3705" spans="2:2" x14ac:dyDescent="0.2">
      <c r="B3705" s="186"/>
    </row>
    <row r="3706" spans="2:2" x14ac:dyDescent="0.2">
      <c r="B3706" s="186"/>
    </row>
    <row r="3707" spans="2:2" x14ac:dyDescent="0.2">
      <c r="B3707" s="186"/>
    </row>
    <row r="3708" spans="2:2" x14ac:dyDescent="0.2">
      <c r="B3708" s="186"/>
    </row>
    <row r="3709" spans="2:2" x14ac:dyDescent="0.2">
      <c r="B3709" s="186"/>
    </row>
    <row r="3710" spans="2:2" x14ac:dyDescent="0.2">
      <c r="B3710" s="186"/>
    </row>
    <row r="3711" spans="2:2" x14ac:dyDescent="0.2">
      <c r="B3711" s="186"/>
    </row>
    <row r="3712" spans="2:2" x14ac:dyDescent="0.2">
      <c r="B3712" s="186"/>
    </row>
    <row r="3713" spans="2:2" x14ac:dyDescent="0.2">
      <c r="B3713" s="186"/>
    </row>
    <row r="3714" spans="2:2" x14ac:dyDescent="0.2">
      <c r="B3714" s="186"/>
    </row>
    <row r="3715" spans="2:2" x14ac:dyDescent="0.2">
      <c r="B3715" s="186"/>
    </row>
    <row r="3716" spans="2:2" x14ac:dyDescent="0.2">
      <c r="B3716" s="186"/>
    </row>
    <row r="3717" spans="2:2" x14ac:dyDescent="0.2">
      <c r="B3717" s="186"/>
    </row>
    <row r="3718" spans="2:2" x14ac:dyDescent="0.2">
      <c r="B3718" s="186"/>
    </row>
    <row r="3719" spans="2:2" x14ac:dyDescent="0.2">
      <c r="B3719" s="186"/>
    </row>
    <row r="3720" spans="2:2" x14ac:dyDescent="0.2">
      <c r="B3720" s="186"/>
    </row>
    <row r="3721" spans="2:2" x14ac:dyDescent="0.2">
      <c r="B3721" s="186"/>
    </row>
    <row r="3722" spans="2:2" x14ac:dyDescent="0.2">
      <c r="B3722" s="186"/>
    </row>
    <row r="3723" spans="2:2" x14ac:dyDescent="0.2">
      <c r="B3723" s="186"/>
    </row>
    <row r="3724" spans="2:2" x14ac:dyDescent="0.2">
      <c r="B3724" s="186"/>
    </row>
    <row r="3725" spans="2:2" x14ac:dyDescent="0.2">
      <c r="B3725" s="186"/>
    </row>
    <row r="3726" spans="2:2" x14ac:dyDescent="0.2">
      <c r="B3726" s="186"/>
    </row>
    <row r="3727" spans="2:2" x14ac:dyDescent="0.2">
      <c r="B3727" s="186"/>
    </row>
    <row r="3728" spans="2:2" x14ac:dyDescent="0.2">
      <c r="B3728" s="186"/>
    </row>
    <row r="3729" spans="2:2" x14ac:dyDescent="0.2">
      <c r="B3729" s="186"/>
    </row>
    <row r="3730" spans="2:2" x14ac:dyDescent="0.2">
      <c r="B3730" s="186"/>
    </row>
    <row r="3731" spans="2:2" x14ac:dyDescent="0.2">
      <c r="B3731" s="186"/>
    </row>
    <row r="3732" spans="2:2" x14ac:dyDescent="0.2">
      <c r="B3732" s="186"/>
    </row>
    <row r="3733" spans="2:2" x14ac:dyDescent="0.2">
      <c r="B3733" s="186"/>
    </row>
    <row r="3734" spans="2:2" x14ac:dyDescent="0.2">
      <c r="B3734" s="186"/>
    </row>
    <row r="3735" spans="2:2" x14ac:dyDescent="0.2">
      <c r="B3735" s="186"/>
    </row>
    <row r="3736" spans="2:2" x14ac:dyDescent="0.2">
      <c r="B3736" s="186"/>
    </row>
    <row r="3737" spans="2:2" x14ac:dyDescent="0.2">
      <c r="B3737" s="186"/>
    </row>
    <row r="3738" spans="2:2" x14ac:dyDescent="0.2">
      <c r="B3738" s="186"/>
    </row>
    <row r="3739" spans="2:2" x14ac:dyDescent="0.2">
      <c r="B3739" s="186"/>
    </row>
    <row r="3740" spans="2:2" x14ac:dyDescent="0.2">
      <c r="B3740" s="186"/>
    </row>
    <row r="3741" spans="2:2" x14ac:dyDescent="0.2">
      <c r="B3741" s="186"/>
    </row>
    <row r="3742" spans="2:2" x14ac:dyDescent="0.2">
      <c r="B3742" s="186"/>
    </row>
    <row r="3743" spans="2:2" x14ac:dyDescent="0.2">
      <c r="B3743" s="186"/>
    </row>
    <row r="3744" spans="2:2" x14ac:dyDescent="0.2">
      <c r="B3744" s="186"/>
    </row>
    <row r="3745" spans="2:2" x14ac:dyDescent="0.2">
      <c r="B3745" s="186"/>
    </row>
    <row r="3746" spans="2:2" x14ac:dyDescent="0.2">
      <c r="B3746" s="186"/>
    </row>
    <row r="3747" spans="2:2" x14ac:dyDescent="0.2">
      <c r="B3747" s="186"/>
    </row>
    <row r="3748" spans="2:2" x14ac:dyDescent="0.2">
      <c r="B3748" s="186"/>
    </row>
    <row r="3749" spans="2:2" x14ac:dyDescent="0.2">
      <c r="B3749" s="186"/>
    </row>
    <row r="3750" spans="2:2" x14ac:dyDescent="0.2">
      <c r="B3750" s="186"/>
    </row>
    <row r="3751" spans="2:2" x14ac:dyDescent="0.2">
      <c r="B3751" s="186"/>
    </row>
    <row r="3752" spans="2:2" x14ac:dyDescent="0.2">
      <c r="B3752" s="186"/>
    </row>
    <row r="3753" spans="2:2" x14ac:dyDescent="0.2">
      <c r="B3753" s="186"/>
    </row>
    <row r="3754" spans="2:2" x14ac:dyDescent="0.2">
      <c r="B3754" s="186"/>
    </row>
    <row r="3755" spans="2:2" x14ac:dyDescent="0.2">
      <c r="B3755" s="186"/>
    </row>
    <row r="3756" spans="2:2" x14ac:dyDescent="0.2">
      <c r="B3756" s="186"/>
    </row>
    <row r="3757" spans="2:2" x14ac:dyDescent="0.2">
      <c r="B3757" s="186"/>
    </row>
    <row r="3758" spans="2:2" x14ac:dyDescent="0.2">
      <c r="B3758" s="186"/>
    </row>
    <row r="3759" spans="2:2" x14ac:dyDescent="0.2">
      <c r="B3759" s="186"/>
    </row>
    <row r="3760" spans="2:2" x14ac:dyDescent="0.2">
      <c r="B3760" s="186"/>
    </row>
    <row r="3761" spans="2:2" x14ac:dyDescent="0.2">
      <c r="B3761" s="186"/>
    </row>
    <row r="3762" spans="2:2" x14ac:dyDescent="0.2">
      <c r="B3762" s="186"/>
    </row>
    <row r="3763" spans="2:2" x14ac:dyDescent="0.2">
      <c r="B3763" s="186"/>
    </row>
    <row r="3764" spans="2:2" x14ac:dyDescent="0.2">
      <c r="B3764" s="186"/>
    </row>
    <row r="3765" spans="2:2" x14ac:dyDescent="0.2">
      <c r="B3765" s="186"/>
    </row>
    <row r="3766" spans="2:2" x14ac:dyDescent="0.2">
      <c r="B3766" s="186"/>
    </row>
    <row r="3767" spans="2:2" x14ac:dyDescent="0.2">
      <c r="B3767" s="186"/>
    </row>
    <row r="3768" spans="2:2" x14ac:dyDescent="0.2">
      <c r="B3768" s="186"/>
    </row>
    <row r="3769" spans="2:2" x14ac:dyDescent="0.2">
      <c r="B3769" s="186"/>
    </row>
    <row r="3770" spans="2:2" x14ac:dyDescent="0.2">
      <c r="B3770" s="186"/>
    </row>
    <row r="3771" spans="2:2" x14ac:dyDescent="0.2">
      <c r="B3771" s="186"/>
    </row>
    <row r="3772" spans="2:2" x14ac:dyDescent="0.2">
      <c r="B3772" s="186"/>
    </row>
    <row r="3773" spans="2:2" x14ac:dyDescent="0.2">
      <c r="B3773" s="186"/>
    </row>
    <row r="3774" spans="2:2" x14ac:dyDescent="0.2">
      <c r="B3774" s="186"/>
    </row>
    <row r="3775" spans="2:2" x14ac:dyDescent="0.2">
      <c r="B3775" s="186"/>
    </row>
    <row r="3776" spans="2:2" x14ac:dyDescent="0.2">
      <c r="B3776" s="186"/>
    </row>
    <row r="3777" spans="2:2" x14ac:dyDescent="0.2">
      <c r="B3777" s="186"/>
    </row>
    <row r="3778" spans="2:2" x14ac:dyDescent="0.2">
      <c r="B3778" s="186"/>
    </row>
    <row r="3779" spans="2:2" x14ac:dyDescent="0.2">
      <c r="B3779" s="186"/>
    </row>
    <row r="3780" spans="2:2" x14ac:dyDescent="0.2">
      <c r="B3780" s="186"/>
    </row>
    <row r="3781" spans="2:2" x14ac:dyDescent="0.2">
      <c r="B3781" s="186"/>
    </row>
    <row r="3782" spans="2:2" x14ac:dyDescent="0.2">
      <c r="B3782" s="186"/>
    </row>
    <row r="3783" spans="2:2" x14ac:dyDescent="0.2">
      <c r="B3783" s="186"/>
    </row>
    <row r="3784" spans="2:2" x14ac:dyDescent="0.2">
      <c r="B3784" s="186"/>
    </row>
    <row r="3785" spans="2:2" x14ac:dyDescent="0.2">
      <c r="B3785" s="186"/>
    </row>
    <row r="3786" spans="2:2" x14ac:dyDescent="0.2">
      <c r="B3786" s="186"/>
    </row>
    <row r="3787" spans="2:2" x14ac:dyDescent="0.2">
      <c r="B3787" s="186"/>
    </row>
    <row r="3788" spans="2:2" x14ac:dyDescent="0.2">
      <c r="B3788" s="186"/>
    </row>
    <row r="3789" spans="2:2" x14ac:dyDescent="0.2">
      <c r="B3789" s="186"/>
    </row>
    <row r="3790" spans="2:2" x14ac:dyDescent="0.2">
      <c r="B3790" s="186"/>
    </row>
    <row r="3791" spans="2:2" x14ac:dyDescent="0.2">
      <c r="B3791" s="186"/>
    </row>
    <row r="3792" spans="2:2" x14ac:dyDescent="0.2">
      <c r="B3792" s="186"/>
    </row>
    <row r="3793" spans="2:2" x14ac:dyDescent="0.2">
      <c r="B3793" s="186"/>
    </row>
    <row r="3794" spans="2:2" x14ac:dyDescent="0.2">
      <c r="B3794" s="186"/>
    </row>
    <row r="3795" spans="2:2" x14ac:dyDescent="0.2">
      <c r="B3795" s="186"/>
    </row>
    <row r="3796" spans="2:2" x14ac:dyDescent="0.2">
      <c r="B3796" s="186"/>
    </row>
    <row r="3797" spans="2:2" x14ac:dyDescent="0.2">
      <c r="B3797" s="186"/>
    </row>
    <row r="3798" spans="2:2" x14ac:dyDescent="0.2">
      <c r="B3798" s="186"/>
    </row>
    <row r="3799" spans="2:2" x14ac:dyDescent="0.2">
      <c r="B3799" s="186"/>
    </row>
    <row r="3800" spans="2:2" x14ac:dyDescent="0.2">
      <c r="B3800" s="186"/>
    </row>
    <row r="3801" spans="2:2" x14ac:dyDescent="0.2">
      <c r="B3801" s="186"/>
    </row>
    <row r="3802" spans="2:2" x14ac:dyDescent="0.2">
      <c r="B3802" s="186"/>
    </row>
    <row r="3803" spans="2:2" x14ac:dyDescent="0.2">
      <c r="B3803" s="186"/>
    </row>
    <row r="3804" spans="2:2" x14ac:dyDescent="0.2">
      <c r="B3804" s="186"/>
    </row>
    <row r="3805" spans="2:2" x14ac:dyDescent="0.2">
      <c r="B3805" s="186"/>
    </row>
    <row r="3806" spans="2:2" x14ac:dyDescent="0.2">
      <c r="B3806" s="186"/>
    </row>
    <row r="3807" spans="2:2" x14ac:dyDescent="0.2">
      <c r="B3807" s="186"/>
    </row>
    <row r="3808" spans="2:2" x14ac:dyDescent="0.2">
      <c r="B3808" s="186"/>
    </row>
    <row r="3809" spans="2:2" x14ac:dyDescent="0.2">
      <c r="B3809" s="186"/>
    </row>
    <row r="3810" spans="2:2" x14ac:dyDescent="0.2">
      <c r="B3810" s="186"/>
    </row>
    <row r="3811" spans="2:2" x14ac:dyDescent="0.2">
      <c r="B3811" s="186"/>
    </row>
    <row r="3812" spans="2:2" x14ac:dyDescent="0.2">
      <c r="B3812" s="186"/>
    </row>
    <row r="3813" spans="2:2" x14ac:dyDescent="0.2">
      <c r="B3813" s="186"/>
    </row>
    <row r="3814" spans="2:2" x14ac:dyDescent="0.2">
      <c r="B3814" s="186"/>
    </row>
    <row r="3815" spans="2:2" x14ac:dyDescent="0.2">
      <c r="B3815" s="186"/>
    </row>
    <row r="3816" spans="2:2" x14ac:dyDescent="0.2">
      <c r="B3816" s="186"/>
    </row>
    <row r="3817" spans="2:2" x14ac:dyDescent="0.2">
      <c r="B3817" s="186"/>
    </row>
    <row r="3818" spans="2:2" x14ac:dyDescent="0.2">
      <c r="B3818" s="186"/>
    </row>
    <row r="3819" spans="2:2" x14ac:dyDescent="0.2">
      <c r="B3819" s="186"/>
    </row>
    <row r="3820" spans="2:2" x14ac:dyDescent="0.2">
      <c r="B3820" s="186"/>
    </row>
    <row r="3821" spans="2:2" x14ac:dyDescent="0.2">
      <c r="B3821" s="186"/>
    </row>
    <row r="3822" spans="2:2" x14ac:dyDescent="0.2">
      <c r="B3822" s="186"/>
    </row>
    <row r="3823" spans="2:2" x14ac:dyDescent="0.2">
      <c r="B3823" s="186"/>
    </row>
    <row r="3824" spans="2:2" x14ac:dyDescent="0.2">
      <c r="B3824" s="186"/>
    </row>
    <row r="3825" spans="2:2" x14ac:dyDescent="0.2">
      <c r="B3825" s="186"/>
    </row>
    <row r="3826" spans="2:2" x14ac:dyDescent="0.2">
      <c r="B3826" s="186"/>
    </row>
    <row r="3827" spans="2:2" x14ac:dyDescent="0.2">
      <c r="B3827" s="186"/>
    </row>
    <row r="3828" spans="2:2" x14ac:dyDescent="0.2">
      <c r="B3828" s="186"/>
    </row>
    <row r="3829" spans="2:2" x14ac:dyDescent="0.2">
      <c r="B3829" s="186"/>
    </row>
    <row r="3830" spans="2:2" x14ac:dyDescent="0.2">
      <c r="B3830" s="186"/>
    </row>
    <row r="3831" spans="2:2" x14ac:dyDescent="0.2">
      <c r="B3831" s="186"/>
    </row>
    <row r="3832" spans="2:2" x14ac:dyDescent="0.2">
      <c r="B3832" s="186"/>
    </row>
    <row r="3833" spans="2:2" x14ac:dyDescent="0.2">
      <c r="B3833" s="186"/>
    </row>
    <row r="3834" spans="2:2" x14ac:dyDescent="0.2">
      <c r="B3834" s="186"/>
    </row>
    <row r="3835" spans="2:2" x14ac:dyDescent="0.2">
      <c r="B3835" s="186"/>
    </row>
    <row r="3836" spans="2:2" x14ac:dyDescent="0.2">
      <c r="B3836" s="186"/>
    </row>
    <row r="3837" spans="2:2" x14ac:dyDescent="0.2">
      <c r="B3837" s="186"/>
    </row>
    <row r="3838" spans="2:2" x14ac:dyDescent="0.2">
      <c r="B3838" s="186"/>
    </row>
    <row r="3839" spans="2:2" x14ac:dyDescent="0.2">
      <c r="B3839" s="186"/>
    </row>
    <row r="3840" spans="2:2" x14ac:dyDescent="0.2">
      <c r="B3840" s="186"/>
    </row>
    <row r="3841" spans="2:2" x14ac:dyDescent="0.2">
      <c r="B3841" s="186"/>
    </row>
    <row r="3842" spans="2:2" x14ac:dyDescent="0.2">
      <c r="B3842" s="186"/>
    </row>
    <row r="3843" spans="2:2" x14ac:dyDescent="0.2">
      <c r="B3843" s="186"/>
    </row>
    <row r="3844" spans="2:2" x14ac:dyDescent="0.2">
      <c r="B3844" s="186"/>
    </row>
    <row r="3845" spans="2:2" x14ac:dyDescent="0.2">
      <c r="B3845" s="186"/>
    </row>
    <row r="3846" spans="2:2" x14ac:dyDescent="0.2">
      <c r="B3846" s="186"/>
    </row>
    <row r="3847" spans="2:2" x14ac:dyDescent="0.2">
      <c r="B3847" s="186"/>
    </row>
    <row r="3848" spans="2:2" x14ac:dyDescent="0.2">
      <c r="B3848" s="186"/>
    </row>
    <row r="3849" spans="2:2" x14ac:dyDescent="0.2">
      <c r="B3849" s="186"/>
    </row>
    <row r="3850" spans="2:2" x14ac:dyDescent="0.2">
      <c r="B3850" s="186"/>
    </row>
    <row r="3851" spans="2:2" x14ac:dyDescent="0.2">
      <c r="B3851" s="186"/>
    </row>
    <row r="3852" spans="2:2" x14ac:dyDescent="0.2">
      <c r="B3852" s="186"/>
    </row>
    <row r="3853" spans="2:2" x14ac:dyDescent="0.2">
      <c r="B3853" s="186"/>
    </row>
    <row r="3854" spans="2:2" x14ac:dyDescent="0.2">
      <c r="B3854" s="186"/>
    </row>
    <row r="3855" spans="2:2" x14ac:dyDescent="0.2">
      <c r="B3855" s="186"/>
    </row>
    <row r="3856" spans="2:2" x14ac:dyDescent="0.2">
      <c r="B3856" s="186"/>
    </row>
    <row r="3857" spans="2:2" x14ac:dyDescent="0.2">
      <c r="B3857" s="186"/>
    </row>
    <row r="3858" spans="2:2" x14ac:dyDescent="0.2">
      <c r="B3858" s="186"/>
    </row>
    <row r="3859" spans="2:2" x14ac:dyDescent="0.2">
      <c r="B3859" s="186"/>
    </row>
    <row r="3860" spans="2:2" x14ac:dyDescent="0.2">
      <c r="B3860" s="186"/>
    </row>
    <row r="3861" spans="2:2" x14ac:dyDescent="0.2">
      <c r="B3861" s="186"/>
    </row>
    <row r="3862" spans="2:2" x14ac:dyDescent="0.2">
      <c r="B3862" s="186"/>
    </row>
    <row r="3863" spans="2:2" x14ac:dyDescent="0.2">
      <c r="B3863" s="186"/>
    </row>
    <row r="3864" spans="2:2" x14ac:dyDescent="0.2">
      <c r="B3864" s="186"/>
    </row>
    <row r="3865" spans="2:2" x14ac:dyDescent="0.2">
      <c r="B3865" s="186"/>
    </row>
    <row r="3866" spans="2:2" x14ac:dyDescent="0.2">
      <c r="B3866" s="186"/>
    </row>
    <row r="3867" spans="2:2" x14ac:dyDescent="0.2">
      <c r="B3867" s="186"/>
    </row>
    <row r="3868" spans="2:2" x14ac:dyDescent="0.2">
      <c r="B3868" s="186"/>
    </row>
    <row r="3869" spans="2:2" x14ac:dyDescent="0.2">
      <c r="B3869" s="186"/>
    </row>
    <row r="3870" spans="2:2" x14ac:dyDescent="0.2">
      <c r="B3870" s="186"/>
    </row>
    <row r="3871" spans="2:2" x14ac:dyDescent="0.2">
      <c r="B3871" s="186"/>
    </row>
    <row r="3872" spans="2:2" x14ac:dyDescent="0.2">
      <c r="B3872" s="186"/>
    </row>
    <row r="3873" spans="2:2" x14ac:dyDescent="0.2">
      <c r="B3873" s="186"/>
    </row>
    <row r="3874" spans="2:2" x14ac:dyDescent="0.2">
      <c r="B3874" s="186"/>
    </row>
    <row r="3875" spans="2:2" x14ac:dyDescent="0.2">
      <c r="B3875" s="186"/>
    </row>
    <row r="3876" spans="2:2" x14ac:dyDescent="0.2">
      <c r="B3876" s="186"/>
    </row>
    <row r="3877" spans="2:2" x14ac:dyDescent="0.2">
      <c r="B3877" s="186"/>
    </row>
    <row r="3878" spans="2:2" x14ac:dyDescent="0.2">
      <c r="B3878" s="186"/>
    </row>
    <row r="3879" spans="2:2" x14ac:dyDescent="0.2">
      <c r="B3879" s="186"/>
    </row>
    <row r="3880" spans="2:2" x14ac:dyDescent="0.2">
      <c r="B3880" s="186"/>
    </row>
    <row r="3881" spans="2:2" x14ac:dyDescent="0.2">
      <c r="B3881" s="186"/>
    </row>
    <row r="3882" spans="2:2" x14ac:dyDescent="0.2">
      <c r="B3882" s="186"/>
    </row>
    <row r="3883" spans="2:2" x14ac:dyDescent="0.2">
      <c r="B3883" s="186"/>
    </row>
    <row r="3884" spans="2:2" x14ac:dyDescent="0.2">
      <c r="B3884" s="186"/>
    </row>
    <row r="3885" spans="2:2" x14ac:dyDescent="0.2">
      <c r="B3885" s="186"/>
    </row>
    <row r="3886" spans="2:2" x14ac:dyDescent="0.2">
      <c r="B3886" s="186"/>
    </row>
    <row r="3887" spans="2:2" x14ac:dyDescent="0.2">
      <c r="B3887" s="186"/>
    </row>
    <row r="3888" spans="2:2" x14ac:dyDescent="0.2">
      <c r="B3888" s="186"/>
    </row>
    <row r="3889" spans="2:2" x14ac:dyDescent="0.2">
      <c r="B3889" s="186"/>
    </row>
    <row r="3890" spans="2:2" x14ac:dyDescent="0.2">
      <c r="B3890" s="186"/>
    </row>
    <row r="3891" spans="2:2" x14ac:dyDescent="0.2">
      <c r="B3891" s="186"/>
    </row>
    <row r="3892" spans="2:2" x14ac:dyDescent="0.2">
      <c r="B3892" s="186"/>
    </row>
    <row r="3893" spans="2:2" x14ac:dyDescent="0.2">
      <c r="B3893" s="186"/>
    </row>
    <row r="3894" spans="2:2" x14ac:dyDescent="0.2">
      <c r="B3894" s="186"/>
    </row>
    <row r="3895" spans="2:2" x14ac:dyDescent="0.2">
      <c r="B3895" s="186"/>
    </row>
    <row r="3896" spans="2:2" x14ac:dyDescent="0.2">
      <c r="B3896" s="186"/>
    </row>
    <row r="3897" spans="2:2" x14ac:dyDescent="0.2">
      <c r="B3897" s="186"/>
    </row>
    <row r="3898" spans="2:2" x14ac:dyDescent="0.2">
      <c r="B3898" s="186"/>
    </row>
    <row r="3899" spans="2:2" x14ac:dyDescent="0.2">
      <c r="B3899" s="186"/>
    </row>
    <row r="3900" spans="2:2" x14ac:dyDescent="0.2">
      <c r="B3900" s="186"/>
    </row>
    <row r="3901" spans="2:2" x14ac:dyDescent="0.2">
      <c r="B3901" s="186"/>
    </row>
    <row r="3902" spans="2:2" x14ac:dyDescent="0.2">
      <c r="B3902" s="186"/>
    </row>
    <row r="3903" spans="2:2" x14ac:dyDescent="0.2">
      <c r="B3903" s="186"/>
    </row>
    <row r="3904" spans="2:2" x14ac:dyDescent="0.2">
      <c r="B3904" s="186"/>
    </row>
    <row r="3905" spans="2:2" x14ac:dyDescent="0.2">
      <c r="B3905" s="186"/>
    </row>
    <row r="3906" spans="2:2" x14ac:dyDescent="0.2">
      <c r="B3906" s="186"/>
    </row>
    <row r="3907" spans="2:2" x14ac:dyDescent="0.2">
      <c r="B3907" s="186"/>
    </row>
    <row r="3908" spans="2:2" x14ac:dyDescent="0.2">
      <c r="B3908" s="186"/>
    </row>
    <row r="3909" spans="2:2" x14ac:dyDescent="0.2">
      <c r="B3909" s="186"/>
    </row>
    <row r="3910" spans="2:2" x14ac:dyDescent="0.2">
      <c r="B3910" s="186"/>
    </row>
    <row r="3911" spans="2:2" x14ac:dyDescent="0.2">
      <c r="B3911" s="186"/>
    </row>
    <row r="3912" spans="2:2" x14ac:dyDescent="0.2">
      <c r="B3912" s="186"/>
    </row>
    <row r="3913" spans="2:2" x14ac:dyDescent="0.2">
      <c r="B3913" s="186"/>
    </row>
    <row r="3914" spans="2:2" x14ac:dyDescent="0.2">
      <c r="B3914" s="186"/>
    </row>
    <row r="3915" spans="2:2" x14ac:dyDescent="0.2">
      <c r="B3915" s="186"/>
    </row>
    <row r="3916" spans="2:2" x14ac:dyDescent="0.2">
      <c r="B3916" s="186"/>
    </row>
    <row r="3917" spans="2:2" x14ac:dyDescent="0.2">
      <c r="B3917" s="186"/>
    </row>
    <row r="3918" spans="2:2" x14ac:dyDescent="0.2">
      <c r="B3918" s="186"/>
    </row>
    <row r="3919" spans="2:2" x14ac:dyDescent="0.2">
      <c r="B3919" s="186"/>
    </row>
    <row r="3920" spans="2:2" x14ac:dyDescent="0.2">
      <c r="B3920" s="186"/>
    </row>
    <row r="3921" spans="2:2" x14ac:dyDescent="0.2">
      <c r="B3921" s="186"/>
    </row>
    <row r="3922" spans="2:2" x14ac:dyDescent="0.2">
      <c r="B3922" s="186"/>
    </row>
    <row r="3923" spans="2:2" x14ac:dyDescent="0.2">
      <c r="B3923" s="186"/>
    </row>
    <row r="3924" spans="2:2" x14ac:dyDescent="0.2">
      <c r="B3924" s="186"/>
    </row>
    <row r="3925" spans="2:2" x14ac:dyDescent="0.2">
      <c r="B3925" s="186"/>
    </row>
    <row r="3926" spans="2:2" x14ac:dyDescent="0.2">
      <c r="B3926" s="186"/>
    </row>
    <row r="3927" spans="2:2" x14ac:dyDescent="0.2">
      <c r="B3927" s="186"/>
    </row>
    <row r="3928" spans="2:2" x14ac:dyDescent="0.2">
      <c r="B3928" s="186"/>
    </row>
    <row r="3929" spans="2:2" x14ac:dyDescent="0.2">
      <c r="B3929" s="186"/>
    </row>
    <row r="3930" spans="2:2" x14ac:dyDescent="0.2">
      <c r="B3930" s="186"/>
    </row>
    <row r="3931" spans="2:2" x14ac:dyDescent="0.2">
      <c r="B3931" s="186"/>
    </row>
    <row r="3932" spans="2:2" x14ac:dyDescent="0.2">
      <c r="B3932" s="186"/>
    </row>
    <row r="3933" spans="2:2" x14ac:dyDescent="0.2">
      <c r="B3933" s="186"/>
    </row>
    <row r="3934" spans="2:2" x14ac:dyDescent="0.2">
      <c r="B3934" s="186"/>
    </row>
    <row r="3935" spans="2:2" x14ac:dyDescent="0.2">
      <c r="B3935" s="186"/>
    </row>
    <row r="3936" spans="2:2" x14ac:dyDescent="0.2">
      <c r="B3936" s="186"/>
    </row>
    <row r="3937" spans="2:2" x14ac:dyDescent="0.2">
      <c r="B3937" s="186"/>
    </row>
    <row r="3938" spans="2:2" x14ac:dyDescent="0.2">
      <c r="B3938" s="186"/>
    </row>
    <row r="3939" spans="2:2" x14ac:dyDescent="0.2">
      <c r="B3939" s="186"/>
    </row>
    <row r="3940" spans="2:2" x14ac:dyDescent="0.2">
      <c r="B3940" s="186"/>
    </row>
    <row r="3941" spans="2:2" x14ac:dyDescent="0.2">
      <c r="B3941" s="186"/>
    </row>
    <row r="3942" spans="2:2" x14ac:dyDescent="0.2">
      <c r="B3942" s="186"/>
    </row>
    <row r="3943" spans="2:2" x14ac:dyDescent="0.2">
      <c r="B3943" s="186"/>
    </row>
    <row r="3944" spans="2:2" x14ac:dyDescent="0.2">
      <c r="B3944" s="186"/>
    </row>
    <row r="3945" spans="2:2" x14ac:dyDescent="0.2">
      <c r="B3945" s="186"/>
    </row>
    <row r="3946" spans="2:2" x14ac:dyDescent="0.2">
      <c r="B3946" s="186"/>
    </row>
    <row r="3947" spans="2:2" x14ac:dyDescent="0.2">
      <c r="B3947" s="186"/>
    </row>
    <row r="3948" spans="2:2" x14ac:dyDescent="0.2">
      <c r="B3948" s="186"/>
    </row>
    <row r="3949" spans="2:2" x14ac:dyDescent="0.2">
      <c r="B3949" s="186"/>
    </row>
    <row r="3950" spans="2:2" x14ac:dyDescent="0.2">
      <c r="B3950" s="186"/>
    </row>
    <row r="3951" spans="2:2" x14ac:dyDescent="0.2">
      <c r="B3951" s="186"/>
    </row>
    <row r="3952" spans="2:2" x14ac:dyDescent="0.2">
      <c r="B3952" s="186"/>
    </row>
    <row r="3953" spans="2:2" x14ac:dyDescent="0.2">
      <c r="B3953" s="186"/>
    </row>
    <row r="3954" spans="2:2" x14ac:dyDescent="0.2">
      <c r="B3954" s="186"/>
    </row>
    <row r="3955" spans="2:2" x14ac:dyDescent="0.2">
      <c r="B3955" s="186"/>
    </row>
    <row r="3956" spans="2:2" x14ac:dyDescent="0.2">
      <c r="B3956" s="186"/>
    </row>
    <row r="3957" spans="2:2" x14ac:dyDescent="0.2">
      <c r="B3957" s="186"/>
    </row>
    <row r="3958" spans="2:2" x14ac:dyDescent="0.2">
      <c r="B3958" s="186"/>
    </row>
    <row r="3959" spans="2:2" x14ac:dyDescent="0.2">
      <c r="B3959" s="186"/>
    </row>
    <row r="3960" spans="2:2" x14ac:dyDescent="0.2">
      <c r="B3960" s="186"/>
    </row>
    <row r="3961" spans="2:2" x14ac:dyDescent="0.2">
      <c r="B3961" s="186"/>
    </row>
    <row r="3962" spans="2:2" x14ac:dyDescent="0.2">
      <c r="B3962" s="186"/>
    </row>
    <row r="3963" spans="2:2" x14ac:dyDescent="0.2">
      <c r="B3963" s="186"/>
    </row>
    <row r="3964" spans="2:2" x14ac:dyDescent="0.2">
      <c r="B3964" s="186"/>
    </row>
    <row r="3965" spans="2:2" x14ac:dyDescent="0.2">
      <c r="B3965" s="186"/>
    </row>
    <row r="3966" spans="2:2" x14ac:dyDescent="0.2">
      <c r="B3966" s="186"/>
    </row>
    <row r="3967" spans="2:2" x14ac:dyDescent="0.2">
      <c r="B3967" s="186"/>
    </row>
    <row r="3968" spans="2:2" x14ac:dyDescent="0.2">
      <c r="B3968" s="186"/>
    </row>
    <row r="3969" spans="2:2" x14ac:dyDescent="0.2">
      <c r="B3969" s="186"/>
    </row>
    <row r="3970" spans="2:2" x14ac:dyDescent="0.2">
      <c r="B3970" s="186"/>
    </row>
    <row r="3971" spans="2:2" x14ac:dyDescent="0.2">
      <c r="B3971" s="186"/>
    </row>
    <row r="3972" spans="2:2" x14ac:dyDescent="0.2">
      <c r="B3972" s="186"/>
    </row>
    <row r="3973" spans="2:2" x14ac:dyDescent="0.2">
      <c r="B3973" s="186"/>
    </row>
    <row r="3974" spans="2:2" x14ac:dyDescent="0.2">
      <c r="B3974" s="186"/>
    </row>
    <row r="3975" spans="2:2" x14ac:dyDescent="0.2">
      <c r="B3975" s="186"/>
    </row>
    <row r="3976" spans="2:2" x14ac:dyDescent="0.2">
      <c r="B3976" s="186"/>
    </row>
    <row r="3977" spans="2:2" x14ac:dyDescent="0.2">
      <c r="B3977" s="186"/>
    </row>
    <row r="3978" spans="2:2" x14ac:dyDescent="0.2">
      <c r="B3978" s="186"/>
    </row>
    <row r="3979" spans="2:2" x14ac:dyDescent="0.2">
      <c r="B3979" s="186"/>
    </row>
    <row r="3980" spans="2:2" x14ac:dyDescent="0.2">
      <c r="B3980" s="186"/>
    </row>
    <row r="3981" spans="2:2" x14ac:dyDescent="0.2">
      <c r="B3981" s="186"/>
    </row>
    <row r="3982" spans="2:2" x14ac:dyDescent="0.2">
      <c r="B3982" s="186"/>
    </row>
    <row r="3983" spans="2:2" x14ac:dyDescent="0.2">
      <c r="B3983" s="186"/>
    </row>
    <row r="3984" spans="2:2" x14ac:dyDescent="0.2">
      <c r="B3984" s="186"/>
    </row>
    <row r="3985" spans="2:2" x14ac:dyDescent="0.2">
      <c r="B3985" s="186"/>
    </row>
    <row r="3986" spans="2:2" x14ac:dyDescent="0.2">
      <c r="B3986" s="186"/>
    </row>
    <row r="3987" spans="2:2" x14ac:dyDescent="0.2">
      <c r="B3987" s="186"/>
    </row>
    <row r="3988" spans="2:2" x14ac:dyDescent="0.2">
      <c r="B3988" s="186"/>
    </row>
    <row r="3989" spans="2:2" x14ac:dyDescent="0.2">
      <c r="B3989" s="186"/>
    </row>
    <row r="3990" spans="2:2" x14ac:dyDescent="0.2">
      <c r="B3990" s="186"/>
    </row>
    <row r="3991" spans="2:2" x14ac:dyDescent="0.2">
      <c r="B3991" s="186"/>
    </row>
    <row r="3992" spans="2:2" x14ac:dyDescent="0.2">
      <c r="B3992" s="186"/>
    </row>
    <row r="3993" spans="2:2" x14ac:dyDescent="0.2">
      <c r="B3993" s="186"/>
    </row>
    <row r="3994" spans="2:2" x14ac:dyDescent="0.2">
      <c r="B3994" s="186"/>
    </row>
    <row r="3995" spans="2:2" x14ac:dyDescent="0.2">
      <c r="B3995" s="186"/>
    </row>
    <row r="3996" spans="2:2" x14ac:dyDescent="0.2">
      <c r="B3996" s="186"/>
    </row>
    <row r="3997" spans="2:2" x14ac:dyDescent="0.2">
      <c r="B3997" s="186"/>
    </row>
    <row r="3998" spans="2:2" x14ac:dyDescent="0.2">
      <c r="B3998" s="186"/>
    </row>
    <row r="3999" spans="2:2" x14ac:dyDescent="0.2">
      <c r="B3999" s="186"/>
    </row>
    <row r="4000" spans="2:2" x14ac:dyDescent="0.2">
      <c r="B4000" s="186"/>
    </row>
    <row r="4001" spans="2:2" x14ac:dyDescent="0.2">
      <c r="B4001" s="186"/>
    </row>
    <row r="4002" spans="2:2" x14ac:dyDescent="0.2">
      <c r="B4002" s="186"/>
    </row>
    <row r="4003" spans="2:2" x14ac:dyDescent="0.2">
      <c r="B4003" s="186"/>
    </row>
    <row r="4004" spans="2:2" x14ac:dyDescent="0.2">
      <c r="B4004" s="186"/>
    </row>
    <row r="4005" spans="2:2" x14ac:dyDescent="0.2">
      <c r="B4005" s="186"/>
    </row>
    <row r="4006" spans="2:2" x14ac:dyDescent="0.2">
      <c r="B4006" s="186"/>
    </row>
    <row r="4007" spans="2:2" x14ac:dyDescent="0.2">
      <c r="B4007" s="186"/>
    </row>
    <row r="4008" spans="2:2" x14ac:dyDescent="0.2">
      <c r="B4008" s="186"/>
    </row>
    <row r="4009" spans="2:2" x14ac:dyDescent="0.2">
      <c r="B4009" s="186"/>
    </row>
    <row r="4010" spans="2:2" x14ac:dyDescent="0.2">
      <c r="B4010" s="186"/>
    </row>
    <row r="4011" spans="2:2" x14ac:dyDescent="0.2">
      <c r="B4011" s="186"/>
    </row>
    <row r="4012" spans="2:2" x14ac:dyDescent="0.2">
      <c r="B4012" s="186"/>
    </row>
    <row r="4013" spans="2:2" x14ac:dyDescent="0.2">
      <c r="B4013" s="186"/>
    </row>
    <row r="4014" spans="2:2" x14ac:dyDescent="0.2">
      <c r="B4014" s="186"/>
    </row>
    <row r="4015" spans="2:2" x14ac:dyDescent="0.2">
      <c r="B4015" s="186"/>
    </row>
    <row r="4016" spans="2:2" x14ac:dyDescent="0.2">
      <c r="B4016" s="186"/>
    </row>
    <row r="4017" spans="2:2" x14ac:dyDescent="0.2">
      <c r="B4017" s="186"/>
    </row>
    <row r="4018" spans="2:2" x14ac:dyDescent="0.2">
      <c r="B4018" s="186"/>
    </row>
    <row r="4019" spans="2:2" x14ac:dyDescent="0.2">
      <c r="B4019" s="186"/>
    </row>
    <row r="4020" spans="2:2" x14ac:dyDescent="0.2">
      <c r="B4020" s="186"/>
    </row>
    <row r="4021" spans="2:2" x14ac:dyDescent="0.2">
      <c r="B4021" s="186"/>
    </row>
    <row r="4022" spans="2:2" x14ac:dyDescent="0.2">
      <c r="B4022" s="186"/>
    </row>
    <row r="4023" spans="2:2" x14ac:dyDescent="0.2">
      <c r="B4023" s="186"/>
    </row>
    <row r="4024" spans="2:2" x14ac:dyDescent="0.2">
      <c r="B4024" s="186"/>
    </row>
    <row r="4025" spans="2:2" x14ac:dyDescent="0.2">
      <c r="B4025" s="186"/>
    </row>
    <row r="4026" spans="2:2" x14ac:dyDescent="0.2">
      <c r="B4026" s="186"/>
    </row>
    <row r="4027" spans="2:2" x14ac:dyDescent="0.2">
      <c r="B4027" s="186"/>
    </row>
    <row r="4028" spans="2:2" x14ac:dyDescent="0.2">
      <c r="B4028" s="186"/>
    </row>
    <row r="4029" spans="2:2" x14ac:dyDescent="0.2">
      <c r="B4029" s="186"/>
    </row>
    <row r="4030" spans="2:2" x14ac:dyDescent="0.2">
      <c r="B4030" s="186"/>
    </row>
    <row r="4031" spans="2:2" x14ac:dyDescent="0.2">
      <c r="B4031" s="186"/>
    </row>
    <row r="4032" spans="2:2" x14ac:dyDescent="0.2">
      <c r="B4032" s="186"/>
    </row>
    <row r="4033" spans="2:2" x14ac:dyDescent="0.2">
      <c r="B4033" s="186"/>
    </row>
    <row r="4034" spans="2:2" x14ac:dyDescent="0.2">
      <c r="B4034" s="186"/>
    </row>
    <row r="4035" spans="2:2" x14ac:dyDescent="0.2">
      <c r="B4035" s="186"/>
    </row>
    <row r="4036" spans="2:2" x14ac:dyDescent="0.2">
      <c r="B4036" s="186"/>
    </row>
    <row r="4037" spans="2:2" x14ac:dyDescent="0.2">
      <c r="B4037" s="186"/>
    </row>
    <row r="4038" spans="2:2" x14ac:dyDescent="0.2">
      <c r="B4038" s="186"/>
    </row>
    <row r="4039" spans="2:2" x14ac:dyDescent="0.2">
      <c r="B4039" s="186"/>
    </row>
    <row r="4040" spans="2:2" x14ac:dyDescent="0.2">
      <c r="B4040" s="186"/>
    </row>
    <row r="4041" spans="2:2" x14ac:dyDescent="0.2">
      <c r="B4041" s="186"/>
    </row>
    <row r="4042" spans="2:2" x14ac:dyDescent="0.2">
      <c r="B4042" s="186"/>
    </row>
    <row r="4043" spans="2:2" x14ac:dyDescent="0.2">
      <c r="B4043" s="186"/>
    </row>
    <row r="4044" spans="2:2" x14ac:dyDescent="0.2">
      <c r="B4044" s="186"/>
    </row>
    <row r="4045" spans="2:2" x14ac:dyDescent="0.2">
      <c r="B4045" s="186"/>
    </row>
    <row r="4046" spans="2:2" x14ac:dyDescent="0.2">
      <c r="B4046" s="186"/>
    </row>
    <row r="4047" spans="2:2" x14ac:dyDescent="0.2">
      <c r="B4047" s="186"/>
    </row>
    <row r="4048" spans="2:2" x14ac:dyDescent="0.2">
      <c r="B4048" s="186"/>
    </row>
    <row r="4049" spans="2:2" x14ac:dyDescent="0.2">
      <c r="B4049" s="186"/>
    </row>
    <row r="4050" spans="2:2" x14ac:dyDescent="0.2">
      <c r="B4050" s="186"/>
    </row>
    <row r="4051" spans="2:2" x14ac:dyDescent="0.2">
      <c r="B4051" s="186"/>
    </row>
    <row r="4052" spans="2:2" x14ac:dyDescent="0.2">
      <c r="B4052" s="186"/>
    </row>
    <row r="4053" spans="2:2" x14ac:dyDescent="0.2">
      <c r="B4053" s="186"/>
    </row>
    <row r="4054" spans="2:2" x14ac:dyDescent="0.2">
      <c r="B4054" s="186"/>
    </row>
    <row r="4055" spans="2:2" x14ac:dyDescent="0.2">
      <c r="B4055" s="186"/>
    </row>
    <row r="4056" spans="2:2" x14ac:dyDescent="0.2">
      <c r="B4056" s="186"/>
    </row>
    <row r="4057" spans="2:2" x14ac:dyDescent="0.2">
      <c r="B4057" s="186"/>
    </row>
    <row r="4058" spans="2:2" x14ac:dyDescent="0.2">
      <c r="B4058" s="186"/>
    </row>
    <row r="4059" spans="2:2" x14ac:dyDescent="0.2">
      <c r="B4059" s="186"/>
    </row>
    <row r="4060" spans="2:2" x14ac:dyDescent="0.2">
      <c r="B4060" s="186"/>
    </row>
    <row r="4061" spans="2:2" x14ac:dyDescent="0.2">
      <c r="B4061" s="186"/>
    </row>
    <row r="4062" spans="2:2" x14ac:dyDescent="0.2">
      <c r="B4062" s="186"/>
    </row>
    <row r="4063" spans="2:2" x14ac:dyDescent="0.2">
      <c r="B4063" s="186"/>
    </row>
    <row r="4064" spans="2:2" x14ac:dyDescent="0.2">
      <c r="B4064" s="186"/>
    </row>
    <row r="4065" spans="2:2" x14ac:dyDescent="0.2">
      <c r="B4065" s="186"/>
    </row>
    <row r="4066" spans="2:2" x14ac:dyDescent="0.2">
      <c r="B4066" s="186"/>
    </row>
    <row r="4067" spans="2:2" x14ac:dyDescent="0.2">
      <c r="B4067" s="186"/>
    </row>
    <row r="4068" spans="2:2" x14ac:dyDescent="0.2">
      <c r="B4068" s="186"/>
    </row>
    <row r="4069" spans="2:2" x14ac:dyDescent="0.2">
      <c r="B4069" s="186"/>
    </row>
    <row r="4070" spans="2:2" x14ac:dyDescent="0.2">
      <c r="B4070" s="186"/>
    </row>
    <row r="4071" spans="2:2" x14ac:dyDescent="0.2">
      <c r="B4071" s="186"/>
    </row>
    <row r="4072" spans="2:2" x14ac:dyDescent="0.2">
      <c r="B4072" s="186"/>
    </row>
    <row r="4073" spans="2:2" x14ac:dyDescent="0.2">
      <c r="B4073" s="186"/>
    </row>
    <row r="4074" spans="2:2" x14ac:dyDescent="0.2">
      <c r="B4074" s="186"/>
    </row>
    <row r="4075" spans="2:2" x14ac:dyDescent="0.2">
      <c r="B4075" s="186"/>
    </row>
    <row r="4076" spans="2:2" x14ac:dyDescent="0.2">
      <c r="B4076" s="186"/>
    </row>
    <row r="4077" spans="2:2" x14ac:dyDescent="0.2">
      <c r="B4077" s="186"/>
    </row>
    <row r="4078" spans="2:2" x14ac:dyDescent="0.2">
      <c r="B4078" s="186"/>
    </row>
    <row r="4079" spans="2:2" x14ac:dyDescent="0.2">
      <c r="B4079" s="186"/>
    </row>
    <row r="4080" spans="2:2" x14ac:dyDescent="0.2">
      <c r="B4080" s="186"/>
    </row>
    <row r="4081" spans="2:2" x14ac:dyDescent="0.2">
      <c r="B4081" s="186"/>
    </row>
    <row r="4082" spans="2:2" x14ac:dyDescent="0.2">
      <c r="B4082" s="186"/>
    </row>
    <row r="4083" spans="2:2" x14ac:dyDescent="0.2">
      <c r="B4083" s="186"/>
    </row>
    <row r="4084" spans="2:2" x14ac:dyDescent="0.2">
      <c r="B4084" s="186"/>
    </row>
    <row r="4085" spans="2:2" x14ac:dyDescent="0.2">
      <c r="B4085" s="186"/>
    </row>
    <row r="4086" spans="2:2" x14ac:dyDescent="0.2">
      <c r="B4086" s="186"/>
    </row>
    <row r="4087" spans="2:2" x14ac:dyDescent="0.2">
      <c r="B4087" s="186"/>
    </row>
    <row r="4088" spans="2:2" x14ac:dyDescent="0.2">
      <c r="B4088" s="186"/>
    </row>
    <row r="4089" spans="2:2" x14ac:dyDescent="0.2">
      <c r="B4089" s="186"/>
    </row>
    <row r="4090" spans="2:2" x14ac:dyDescent="0.2">
      <c r="B4090" s="186"/>
    </row>
    <row r="4091" spans="2:2" x14ac:dyDescent="0.2">
      <c r="B4091" s="186"/>
    </row>
    <row r="4092" spans="2:2" x14ac:dyDescent="0.2">
      <c r="B4092" s="186"/>
    </row>
    <row r="4093" spans="2:2" x14ac:dyDescent="0.2">
      <c r="B4093" s="186"/>
    </row>
    <row r="4094" spans="2:2" x14ac:dyDescent="0.2">
      <c r="B4094" s="186"/>
    </row>
    <row r="4095" spans="2:2" x14ac:dyDescent="0.2">
      <c r="B4095" s="186"/>
    </row>
    <row r="4096" spans="2:2" x14ac:dyDescent="0.2">
      <c r="B4096" s="186"/>
    </row>
    <row r="4097" spans="2:2" x14ac:dyDescent="0.2">
      <c r="B4097" s="186"/>
    </row>
    <row r="4098" spans="2:2" x14ac:dyDescent="0.2">
      <c r="B4098" s="186"/>
    </row>
    <row r="4099" spans="2:2" x14ac:dyDescent="0.2">
      <c r="B4099" s="186"/>
    </row>
    <row r="4100" spans="2:2" x14ac:dyDescent="0.2">
      <c r="B4100" s="186"/>
    </row>
    <row r="4101" spans="2:2" x14ac:dyDescent="0.2">
      <c r="B4101" s="186"/>
    </row>
    <row r="4102" spans="2:2" x14ac:dyDescent="0.2">
      <c r="B4102" s="186"/>
    </row>
    <row r="4103" spans="2:2" x14ac:dyDescent="0.2">
      <c r="B4103" s="186"/>
    </row>
    <row r="4104" spans="2:2" x14ac:dyDescent="0.2">
      <c r="B4104" s="186"/>
    </row>
    <row r="4105" spans="2:2" x14ac:dyDescent="0.2">
      <c r="B4105" s="186"/>
    </row>
    <row r="4106" spans="2:2" x14ac:dyDescent="0.2">
      <c r="B4106" s="186"/>
    </row>
    <row r="4107" spans="2:2" x14ac:dyDescent="0.2">
      <c r="B4107" s="186"/>
    </row>
    <row r="4108" spans="2:2" x14ac:dyDescent="0.2">
      <c r="B4108" s="186"/>
    </row>
    <row r="4109" spans="2:2" x14ac:dyDescent="0.2">
      <c r="B4109" s="186"/>
    </row>
    <row r="4110" spans="2:2" x14ac:dyDescent="0.2">
      <c r="B4110" s="186"/>
    </row>
    <row r="4111" spans="2:2" x14ac:dyDescent="0.2">
      <c r="B4111" s="186"/>
    </row>
    <row r="4112" spans="2:2" x14ac:dyDescent="0.2">
      <c r="B4112" s="186"/>
    </row>
    <row r="4113" spans="2:2" x14ac:dyDescent="0.2">
      <c r="B4113" s="186"/>
    </row>
    <row r="4114" spans="2:2" x14ac:dyDescent="0.2">
      <c r="B4114" s="186"/>
    </row>
    <row r="4115" spans="2:2" x14ac:dyDescent="0.2">
      <c r="B4115" s="186"/>
    </row>
    <row r="4116" spans="2:2" x14ac:dyDescent="0.2">
      <c r="B4116" s="186"/>
    </row>
    <row r="4117" spans="2:2" x14ac:dyDescent="0.2">
      <c r="B4117" s="186"/>
    </row>
    <row r="4118" spans="2:2" x14ac:dyDescent="0.2">
      <c r="B4118" s="186"/>
    </row>
    <row r="4119" spans="2:2" x14ac:dyDescent="0.2">
      <c r="B4119" s="186"/>
    </row>
    <row r="4120" spans="2:2" x14ac:dyDescent="0.2">
      <c r="B4120" s="186"/>
    </row>
    <row r="4121" spans="2:2" x14ac:dyDescent="0.2">
      <c r="B4121" s="186"/>
    </row>
    <row r="4122" spans="2:2" x14ac:dyDescent="0.2">
      <c r="B4122" s="186"/>
    </row>
    <row r="4123" spans="2:2" x14ac:dyDescent="0.2">
      <c r="B4123" s="186"/>
    </row>
    <row r="4124" spans="2:2" x14ac:dyDescent="0.2">
      <c r="B4124" s="186"/>
    </row>
    <row r="4125" spans="2:2" x14ac:dyDescent="0.2">
      <c r="B4125" s="186"/>
    </row>
    <row r="4126" spans="2:2" x14ac:dyDescent="0.2">
      <c r="B4126" s="186"/>
    </row>
    <row r="4127" spans="2:2" x14ac:dyDescent="0.2">
      <c r="B4127" s="186"/>
    </row>
    <row r="4128" spans="2:2" x14ac:dyDescent="0.2">
      <c r="B4128" s="186"/>
    </row>
    <row r="4129" spans="2:2" x14ac:dyDescent="0.2">
      <c r="B4129" s="186"/>
    </row>
    <row r="4130" spans="2:2" x14ac:dyDescent="0.2">
      <c r="B4130" s="186"/>
    </row>
    <row r="4131" spans="2:2" x14ac:dyDescent="0.2">
      <c r="B4131" s="186"/>
    </row>
    <row r="4132" spans="2:2" x14ac:dyDescent="0.2">
      <c r="B4132" s="186"/>
    </row>
    <row r="4133" spans="2:2" x14ac:dyDescent="0.2">
      <c r="B4133" s="186"/>
    </row>
    <row r="4134" spans="2:2" x14ac:dyDescent="0.2">
      <c r="B4134" s="186"/>
    </row>
    <row r="4135" spans="2:2" x14ac:dyDescent="0.2">
      <c r="B4135" s="186"/>
    </row>
    <row r="4136" spans="2:2" x14ac:dyDescent="0.2">
      <c r="B4136" s="186"/>
    </row>
    <row r="4137" spans="2:2" x14ac:dyDescent="0.2">
      <c r="B4137" s="186"/>
    </row>
    <row r="4138" spans="2:2" x14ac:dyDescent="0.2">
      <c r="B4138" s="186"/>
    </row>
    <row r="4139" spans="2:2" x14ac:dyDescent="0.2">
      <c r="B4139" s="186"/>
    </row>
    <row r="4140" spans="2:2" x14ac:dyDescent="0.2">
      <c r="B4140" s="186"/>
    </row>
    <row r="4141" spans="2:2" x14ac:dyDescent="0.2">
      <c r="B4141" s="186"/>
    </row>
    <row r="4142" spans="2:2" x14ac:dyDescent="0.2">
      <c r="B4142" s="186"/>
    </row>
    <row r="4143" spans="2:2" x14ac:dyDescent="0.2">
      <c r="B4143" s="186"/>
    </row>
    <row r="4144" spans="2:2" x14ac:dyDescent="0.2">
      <c r="B4144" s="186"/>
    </row>
    <row r="4145" spans="2:2" x14ac:dyDescent="0.2">
      <c r="B4145" s="186"/>
    </row>
    <row r="4146" spans="2:2" x14ac:dyDescent="0.2">
      <c r="B4146" s="186"/>
    </row>
    <row r="4147" spans="2:2" x14ac:dyDescent="0.2">
      <c r="B4147" s="186"/>
    </row>
    <row r="4148" spans="2:2" x14ac:dyDescent="0.2">
      <c r="B4148" s="186"/>
    </row>
    <row r="4149" spans="2:2" x14ac:dyDescent="0.2">
      <c r="B4149" s="186"/>
    </row>
    <row r="4150" spans="2:2" x14ac:dyDescent="0.2">
      <c r="B4150" s="186"/>
    </row>
    <row r="4151" spans="2:2" x14ac:dyDescent="0.2">
      <c r="B4151" s="186"/>
    </row>
    <row r="4152" spans="2:2" x14ac:dyDescent="0.2">
      <c r="B4152" s="186"/>
    </row>
    <row r="4153" spans="2:2" x14ac:dyDescent="0.2">
      <c r="B4153" s="186"/>
    </row>
    <row r="4154" spans="2:2" x14ac:dyDescent="0.2">
      <c r="B4154" s="186"/>
    </row>
    <row r="4155" spans="2:2" x14ac:dyDescent="0.2">
      <c r="B4155" s="186"/>
    </row>
    <row r="4156" spans="2:2" x14ac:dyDescent="0.2">
      <c r="B4156" s="186"/>
    </row>
    <row r="4157" spans="2:2" x14ac:dyDescent="0.2">
      <c r="B4157" s="186"/>
    </row>
    <row r="4158" spans="2:2" x14ac:dyDescent="0.2">
      <c r="B4158" s="186"/>
    </row>
    <row r="4159" spans="2:2" x14ac:dyDescent="0.2">
      <c r="B4159" s="186"/>
    </row>
    <row r="4160" spans="2:2" x14ac:dyDescent="0.2">
      <c r="B4160" s="186"/>
    </row>
    <row r="4161" spans="2:2" x14ac:dyDescent="0.2">
      <c r="B4161" s="186"/>
    </row>
    <row r="4162" spans="2:2" x14ac:dyDescent="0.2">
      <c r="B4162" s="186"/>
    </row>
    <row r="4163" spans="2:2" x14ac:dyDescent="0.2">
      <c r="B4163" s="186"/>
    </row>
    <row r="4164" spans="2:2" x14ac:dyDescent="0.2">
      <c r="B4164" s="186"/>
    </row>
    <row r="4165" spans="2:2" x14ac:dyDescent="0.2">
      <c r="B4165" s="186"/>
    </row>
    <row r="4166" spans="2:2" x14ac:dyDescent="0.2">
      <c r="B4166" s="186"/>
    </row>
    <row r="4167" spans="2:2" x14ac:dyDescent="0.2">
      <c r="B4167" s="186"/>
    </row>
    <row r="4168" spans="2:2" x14ac:dyDescent="0.2">
      <c r="B4168" s="186"/>
    </row>
    <row r="4169" spans="2:2" x14ac:dyDescent="0.2">
      <c r="B4169" s="186"/>
    </row>
    <row r="4170" spans="2:2" x14ac:dyDescent="0.2">
      <c r="B4170" s="186"/>
    </row>
    <row r="4171" spans="2:2" x14ac:dyDescent="0.2">
      <c r="B4171" s="186"/>
    </row>
    <row r="4172" spans="2:2" x14ac:dyDescent="0.2">
      <c r="B4172" s="186"/>
    </row>
    <row r="4173" spans="2:2" x14ac:dyDescent="0.2">
      <c r="B4173" s="186"/>
    </row>
    <row r="4174" spans="2:2" x14ac:dyDescent="0.2">
      <c r="B4174" s="186"/>
    </row>
    <row r="4175" spans="2:2" x14ac:dyDescent="0.2">
      <c r="B4175" s="186"/>
    </row>
    <row r="4176" spans="2:2" x14ac:dyDescent="0.2">
      <c r="B4176" s="186"/>
    </row>
    <row r="4177" spans="2:2" x14ac:dyDescent="0.2">
      <c r="B4177" s="186"/>
    </row>
    <row r="4178" spans="2:2" x14ac:dyDescent="0.2">
      <c r="B4178" s="186"/>
    </row>
    <row r="4179" spans="2:2" x14ac:dyDescent="0.2">
      <c r="B4179" s="186"/>
    </row>
    <row r="4180" spans="2:2" x14ac:dyDescent="0.2">
      <c r="B4180" s="186"/>
    </row>
    <row r="4181" spans="2:2" x14ac:dyDescent="0.2">
      <c r="B4181" s="186"/>
    </row>
    <row r="4182" spans="2:2" x14ac:dyDescent="0.2">
      <c r="B4182" s="186"/>
    </row>
    <row r="4183" spans="2:2" x14ac:dyDescent="0.2">
      <c r="B4183" s="186"/>
    </row>
    <row r="4184" spans="2:2" x14ac:dyDescent="0.2">
      <c r="B4184" s="186"/>
    </row>
    <row r="4185" spans="2:2" x14ac:dyDescent="0.2">
      <c r="B4185" s="186"/>
    </row>
    <row r="4186" spans="2:2" x14ac:dyDescent="0.2">
      <c r="B4186" s="186"/>
    </row>
    <row r="4187" spans="2:2" x14ac:dyDescent="0.2">
      <c r="B4187" s="186"/>
    </row>
    <row r="4188" spans="2:2" x14ac:dyDescent="0.2">
      <c r="B4188" s="186"/>
    </row>
    <row r="4189" spans="2:2" x14ac:dyDescent="0.2">
      <c r="B4189" s="186"/>
    </row>
    <row r="4190" spans="2:2" x14ac:dyDescent="0.2">
      <c r="B4190" s="186"/>
    </row>
    <row r="4191" spans="2:2" x14ac:dyDescent="0.2">
      <c r="B4191" s="186"/>
    </row>
    <row r="4192" spans="2:2" x14ac:dyDescent="0.2">
      <c r="B4192" s="186"/>
    </row>
    <row r="4193" spans="2:2" x14ac:dyDescent="0.2">
      <c r="B4193" s="186"/>
    </row>
    <row r="4194" spans="2:2" x14ac:dyDescent="0.2">
      <c r="B4194" s="186"/>
    </row>
    <row r="4195" spans="2:2" x14ac:dyDescent="0.2">
      <c r="B4195" s="186"/>
    </row>
    <row r="4196" spans="2:2" x14ac:dyDescent="0.2">
      <c r="B4196" s="186"/>
    </row>
    <row r="4197" spans="2:2" x14ac:dyDescent="0.2">
      <c r="B4197" s="186"/>
    </row>
    <row r="4198" spans="2:2" x14ac:dyDescent="0.2">
      <c r="B4198" s="186"/>
    </row>
    <row r="4199" spans="2:2" x14ac:dyDescent="0.2">
      <c r="B4199" s="186"/>
    </row>
    <row r="4200" spans="2:2" x14ac:dyDescent="0.2">
      <c r="B4200" s="186"/>
    </row>
    <row r="4201" spans="2:2" x14ac:dyDescent="0.2">
      <c r="B4201" s="186"/>
    </row>
    <row r="4202" spans="2:2" x14ac:dyDescent="0.2">
      <c r="B4202" s="186"/>
    </row>
    <row r="4203" spans="2:2" x14ac:dyDescent="0.2">
      <c r="B4203" s="186"/>
    </row>
    <row r="4204" spans="2:2" x14ac:dyDescent="0.2">
      <c r="B4204" s="186"/>
    </row>
    <row r="4205" spans="2:2" x14ac:dyDescent="0.2">
      <c r="B4205" s="186"/>
    </row>
    <row r="4206" spans="2:2" x14ac:dyDescent="0.2">
      <c r="B4206" s="186"/>
    </row>
    <row r="4207" spans="2:2" x14ac:dyDescent="0.2">
      <c r="B4207" s="186"/>
    </row>
    <row r="4208" spans="2:2" x14ac:dyDescent="0.2">
      <c r="B4208" s="186"/>
    </row>
    <row r="4209" spans="2:2" x14ac:dyDescent="0.2">
      <c r="B4209" s="186"/>
    </row>
    <row r="4210" spans="2:2" x14ac:dyDescent="0.2">
      <c r="B4210" s="186"/>
    </row>
    <row r="4211" spans="2:2" x14ac:dyDescent="0.2">
      <c r="B4211" s="186"/>
    </row>
    <row r="4212" spans="2:2" x14ac:dyDescent="0.2">
      <c r="B4212" s="186"/>
    </row>
    <row r="4213" spans="2:2" x14ac:dyDescent="0.2">
      <c r="B4213" s="186"/>
    </row>
    <row r="4214" spans="2:2" x14ac:dyDescent="0.2">
      <c r="B4214" s="186"/>
    </row>
    <row r="4215" spans="2:2" x14ac:dyDescent="0.2">
      <c r="B4215" s="186"/>
    </row>
    <row r="4216" spans="2:2" x14ac:dyDescent="0.2">
      <c r="B4216" s="186"/>
    </row>
    <row r="4217" spans="2:2" x14ac:dyDescent="0.2">
      <c r="B4217" s="186"/>
    </row>
    <row r="4218" spans="2:2" x14ac:dyDescent="0.2">
      <c r="B4218" s="186"/>
    </row>
    <row r="4219" spans="2:2" x14ac:dyDescent="0.2">
      <c r="B4219" s="186"/>
    </row>
    <row r="4220" spans="2:2" x14ac:dyDescent="0.2">
      <c r="B4220" s="186"/>
    </row>
    <row r="4221" spans="2:2" x14ac:dyDescent="0.2">
      <c r="B4221" s="186"/>
    </row>
    <row r="4222" spans="2:2" x14ac:dyDescent="0.2">
      <c r="B4222" s="186"/>
    </row>
    <row r="4223" spans="2:2" x14ac:dyDescent="0.2">
      <c r="B4223" s="186"/>
    </row>
    <row r="4224" spans="2:2" x14ac:dyDescent="0.2">
      <c r="B4224" s="186"/>
    </row>
    <row r="4225" spans="2:2" x14ac:dyDescent="0.2">
      <c r="B4225" s="186"/>
    </row>
    <row r="4226" spans="2:2" x14ac:dyDescent="0.2">
      <c r="B4226" s="186"/>
    </row>
    <row r="4227" spans="2:2" x14ac:dyDescent="0.2">
      <c r="B4227" s="186"/>
    </row>
    <row r="4228" spans="2:2" x14ac:dyDescent="0.2">
      <c r="B4228" s="186"/>
    </row>
    <row r="4229" spans="2:2" x14ac:dyDescent="0.2">
      <c r="B4229" s="186"/>
    </row>
    <row r="4230" spans="2:2" x14ac:dyDescent="0.2">
      <c r="B4230" s="186"/>
    </row>
    <row r="4231" spans="2:2" x14ac:dyDescent="0.2">
      <c r="B4231" s="186"/>
    </row>
    <row r="4232" spans="2:2" x14ac:dyDescent="0.2">
      <c r="B4232" s="186"/>
    </row>
    <row r="4233" spans="2:2" x14ac:dyDescent="0.2">
      <c r="B4233" s="186"/>
    </row>
    <row r="4234" spans="2:2" x14ac:dyDescent="0.2">
      <c r="B4234" s="186"/>
    </row>
    <row r="4235" spans="2:2" x14ac:dyDescent="0.2">
      <c r="B4235" s="186"/>
    </row>
    <row r="4236" spans="2:2" x14ac:dyDescent="0.2">
      <c r="B4236" s="186"/>
    </row>
    <row r="4237" spans="2:2" x14ac:dyDescent="0.2">
      <c r="B4237" s="186"/>
    </row>
    <row r="4238" spans="2:2" x14ac:dyDescent="0.2">
      <c r="B4238" s="186"/>
    </row>
    <row r="4239" spans="2:2" x14ac:dyDescent="0.2">
      <c r="B4239" s="186"/>
    </row>
    <row r="4240" spans="2:2" x14ac:dyDescent="0.2">
      <c r="B4240" s="186"/>
    </row>
    <row r="4241" spans="2:2" x14ac:dyDescent="0.2">
      <c r="B4241" s="186"/>
    </row>
    <row r="4242" spans="2:2" x14ac:dyDescent="0.2">
      <c r="B4242" s="186"/>
    </row>
    <row r="4243" spans="2:2" x14ac:dyDescent="0.2">
      <c r="B4243" s="186"/>
    </row>
    <row r="4244" spans="2:2" x14ac:dyDescent="0.2">
      <c r="B4244" s="186"/>
    </row>
    <row r="4245" spans="2:2" x14ac:dyDescent="0.2">
      <c r="B4245" s="186"/>
    </row>
    <row r="4246" spans="2:2" x14ac:dyDescent="0.2">
      <c r="B4246" s="186"/>
    </row>
    <row r="4247" spans="2:2" x14ac:dyDescent="0.2">
      <c r="B4247" s="186"/>
    </row>
    <row r="4248" spans="2:2" x14ac:dyDescent="0.2">
      <c r="B4248" s="186"/>
    </row>
    <row r="4249" spans="2:2" x14ac:dyDescent="0.2">
      <c r="B4249" s="186"/>
    </row>
    <row r="4250" spans="2:2" x14ac:dyDescent="0.2">
      <c r="B4250" s="186"/>
    </row>
    <row r="4251" spans="2:2" x14ac:dyDescent="0.2">
      <c r="B4251" s="186"/>
    </row>
    <row r="4252" spans="2:2" x14ac:dyDescent="0.2">
      <c r="B4252" s="186"/>
    </row>
    <row r="4253" spans="2:2" x14ac:dyDescent="0.2">
      <c r="B4253" s="186"/>
    </row>
    <row r="4254" spans="2:2" x14ac:dyDescent="0.2">
      <c r="B4254" s="186"/>
    </row>
    <row r="4255" spans="2:2" x14ac:dyDescent="0.2">
      <c r="B4255" s="186"/>
    </row>
    <row r="4256" spans="2:2" x14ac:dyDescent="0.2">
      <c r="B4256" s="186"/>
    </row>
    <row r="4257" spans="2:2" x14ac:dyDescent="0.2">
      <c r="B4257" s="186"/>
    </row>
    <row r="4258" spans="2:2" x14ac:dyDescent="0.2">
      <c r="B4258" s="186"/>
    </row>
    <row r="4259" spans="2:2" x14ac:dyDescent="0.2">
      <c r="B4259" s="186"/>
    </row>
    <row r="4260" spans="2:2" x14ac:dyDescent="0.2">
      <c r="B4260" s="186"/>
    </row>
    <row r="4261" spans="2:2" x14ac:dyDescent="0.2">
      <c r="B4261" s="186"/>
    </row>
    <row r="4262" spans="2:2" x14ac:dyDescent="0.2">
      <c r="B4262" s="186"/>
    </row>
    <row r="4263" spans="2:2" x14ac:dyDescent="0.2">
      <c r="B4263" s="186"/>
    </row>
    <row r="4264" spans="2:2" x14ac:dyDescent="0.2">
      <c r="B4264" s="186"/>
    </row>
    <row r="4265" spans="2:2" x14ac:dyDescent="0.2">
      <c r="B4265" s="186"/>
    </row>
    <row r="4266" spans="2:2" x14ac:dyDescent="0.2">
      <c r="B4266" s="186"/>
    </row>
    <row r="4267" spans="2:2" x14ac:dyDescent="0.2">
      <c r="B4267" s="186"/>
    </row>
    <row r="4268" spans="2:2" x14ac:dyDescent="0.2">
      <c r="B4268" s="186"/>
    </row>
    <row r="4269" spans="2:2" x14ac:dyDescent="0.2">
      <c r="B4269" s="186"/>
    </row>
    <row r="4270" spans="2:2" x14ac:dyDescent="0.2">
      <c r="B4270" s="186"/>
    </row>
    <row r="4271" spans="2:2" x14ac:dyDescent="0.2">
      <c r="B4271" s="186"/>
    </row>
    <row r="4272" spans="2:2" x14ac:dyDescent="0.2">
      <c r="B4272" s="186"/>
    </row>
    <row r="4273" spans="2:2" x14ac:dyDescent="0.2">
      <c r="B4273" s="186"/>
    </row>
    <row r="4274" spans="2:2" x14ac:dyDescent="0.2">
      <c r="B4274" s="186"/>
    </row>
    <row r="4275" spans="2:2" x14ac:dyDescent="0.2">
      <c r="B4275" s="186"/>
    </row>
    <row r="4276" spans="2:2" x14ac:dyDescent="0.2">
      <c r="B4276" s="186"/>
    </row>
    <row r="4277" spans="2:2" x14ac:dyDescent="0.2">
      <c r="B4277" s="186"/>
    </row>
    <row r="4278" spans="2:2" x14ac:dyDescent="0.2">
      <c r="B4278" s="186"/>
    </row>
    <row r="4279" spans="2:2" x14ac:dyDescent="0.2">
      <c r="B4279" s="186"/>
    </row>
    <row r="4280" spans="2:2" x14ac:dyDescent="0.2">
      <c r="B4280" s="186"/>
    </row>
    <row r="4281" spans="2:2" x14ac:dyDescent="0.2">
      <c r="B4281" s="186"/>
    </row>
    <row r="4282" spans="2:2" x14ac:dyDescent="0.2">
      <c r="B4282" s="186"/>
    </row>
    <row r="4283" spans="2:2" x14ac:dyDescent="0.2">
      <c r="B4283" s="186"/>
    </row>
    <row r="4284" spans="2:2" x14ac:dyDescent="0.2">
      <c r="B4284" s="186"/>
    </row>
    <row r="4285" spans="2:2" x14ac:dyDescent="0.2">
      <c r="B4285" s="186"/>
    </row>
    <row r="4286" spans="2:2" x14ac:dyDescent="0.2">
      <c r="B4286" s="186"/>
    </row>
    <row r="4287" spans="2:2" x14ac:dyDescent="0.2">
      <c r="B4287" s="186"/>
    </row>
    <row r="4288" spans="2:2" x14ac:dyDescent="0.2">
      <c r="B4288" s="186"/>
    </row>
    <row r="4289" spans="2:2" x14ac:dyDescent="0.2">
      <c r="B4289" s="186"/>
    </row>
    <row r="4290" spans="2:2" x14ac:dyDescent="0.2">
      <c r="B4290" s="186"/>
    </row>
    <row r="4291" spans="2:2" x14ac:dyDescent="0.2">
      <c r="B4291" s="186"/>
    </row>
    <row r="4292" spans="2:2" x14ac:dyDescent="0.2">
      <c r="B4292" s="186"/>
    </row>
    <row r="4293" spans="2:2" x14ac:dyDescent="0.2">
      <c r="B4293" s="186"/>
    </row>
    <row r="4294" spans="2:2" x14ac:dyDescent="0.2">
      <c r="B4294" s="186"/>
    </row>
    <row r="4295" spans="2:2" x14ac:dyDescent="0.2">
      <c r="B4295" s="186"/>
    </row>
    <row r="4296" spans="2:2" x14ac:dyDescent="0.2">
      <c r="B4296" s="186"/>
    </row>
    <row r="4297" spans="2:2" x14ac:dyDescent="0.2">
      <c r="B4297" s="186"/>
    </row>
    <row r="4298" spans="2:2" x14ac:dyDescent="0.2">
      <c r="B4298" s="186"/>
    </row>
    <row r="4299" spans="2:2" x14ac:dyDescent="0.2">
      <c r="B4299" s="186"/>
    </row>
    <row r="4300" spans="2:2" x14ac:dyDescent="0.2">
      <c r="B4300" s="186"/>
    </row>
    <row r="4301" spans="2:2" x14ac:dyDescent="0.2">
      <c r="B4301" s="186"/>
    </row>
    <row r="4302" spans="2:2" x14ac:dyDescent="0.2">
      <c r="B4302" s="186"/>
    </row>
    <row r="4303" spans="2:2" x14ac:dyDescent="0.2">
      <c r="B4303" s="186"/>
    </row>
    <row r="4304" spans="2:2" x14ac:dyDescent="0.2">
      <c r="B4304" s="186"/>
    </row>
    <row r="4305" spans="2:2" x14ac:dyDescent="0.2">
      <c r="B4305" s="186"/>
    </row>
    <row r="4306" spans="2:2" x14ac:dyDescent="0.2">
      <c r="B4306" s="186"/>
    </row>
    <row r="4307" spans="2:2" x14ac:dyDescent="0.2">
      <c r="B4307" s="186"/>
    </row>
    <row r="4308" spans="2:2" x14ac:dyDescent="0.2">
      <c r="B4308" s="186"/>
    </row>
    <row r="4309" spans="2:2" x14ac:dyDescent="0.2">
      <c r="B4309" s="186"/>
    </row>
    <row r="4310" spans="2:2" x14ac:dyDescent="0.2">
      <c r="B4310" s="186"/>
    </row>
    <row r="4311" spans="2:2" x14ac:dyDescent="0.2">
      <c r="B4311" s="186"/>
    </row>
    <row r="4312" spans="2:2" x14ac:dyDescent="0.2">
      <c r="B4312" s="186"/>
    </row>
    <row r="4313" spans="2:2" x14ac:dyDescent="0.2">
      <c r="B4313" s="186"/>
    </row>
    <row r="4314" spans="2:2" x14ac:dyDescent="0.2">
      <c r="B4314" s="186"/>
    </row>
    <row r="4315" spans="2:2" x14ac:dyDescent="0.2">
      <c r="B4315" s="186"/>
    </row>
    <row r="4316" spans="2:2" x14ac:dyDescent="0.2">
      <c r="B4316" s="186"/>
    </row>
    <row r="4317" spans="2:2" x14ac:dyDescent="0.2">
      <c r="B4317" s="186"/>
    </row>
    <row r="4318" spans="2:2" x14ac:dyDescent="0.2">
      <c r="B4318" s="186"/>
    </row>
    <row r="4319" spans="2:2" x14ac:dyDescent="0.2">
      <c r="B4319" s="186"/>
    </row>
    <row r="4320" spans="2:2" x14ac:dyDescent="0.2">
      <c r="B4320" s="186"/>
    </row>
    <row r="4321" spans="2:2" x14ac:dyDescent="0.2">
      <c r="B4321" s="186"/>
    </row>
    <row r="4322" spans="2:2" x14ac:dyDescent="0.2">
      <c r="B4322" s="186"/>
    </row>
    <row r="4323" spans="2:2" x14ac:dyDescent="0.2">
      <c r="B4323" s="186"/>
    </row>
    <row r="4324" spans="2:2" x14ac:dyDescent="0.2">
      <c r="B4324" s="186"/>
    </row>
    <row r="4325" spans="2:2" x14ac:dyDescent="0.2">
      <c r="B4325" s="186"/>
    </row>
    <row r="4326" spans="2:2" x14ac:dyDescent="0.2">
      <c r="B4326" s="186"/>
    </row>
    <row r="4327" spans="2:2" x14ac:dyDescent="0.2">
      <c r="B4327" s="186"/>
    </row>
    <row r="4328" spans="2:2" x14ac:dyDescent="0.2">
      <c r="B4328" s="186"/>
    </row>
    <row r="4329" spans="2:2" x14ac:dyDescent="0.2">
      <c r="B4329" s="186"/>
    </row>
    <row r="4330" spans="2:2" x14ac:dyDescent="0.2">
      <c r="B4330" s="186"/>
    </row>
    <row r="4331" spans="2:2" x14ac:dyDescent="0.2">
      <c r="B4331" s="186"/>
    </row>
    <row r="4332" spans="2:2" x14ac:dyDescent="0.2">
      <c r="B4332" s="186"/>
    </row>
    <row r="4333" spans="2:2" x14ac:dyDescent="0.2">
      <c r="B4333" s="186"/>
    </row>
    <row r="4334" spans="2:2" x14ac:dyDescent="0.2">
      <c r="B4334" s="186"/>
    </row>
    <row r="4335" spans="2:2" x14ac:dyDescent="0.2">
      <c r="B4335" s="186"/>
    </row>
    <row r="4336" spans="2:2" x14ac:dyDescent="0.2">
      <c r="B4336" s="186"/>
    </row>
    <row r="4337" spans="2:2" x14ac:dyDescent="0.2">
      <c r="B4337" s="186"/>
    </row>
    <row r="4338" spans="2:2" x14ac:dyDescent="0.2">
      <c r="B4338" s="186"/>
    </row>
    <row r="4339" spans="2:2" x14ac:dyDescent="0.2">
      <c r="B4339" s="186"/>
    </row>
    <row r="4340" spans="2:2" x14ac:dyDescent="0.2">
      <c r="B4340" s="186"/>
    </row>
    <row r="4341" spans="2:2" x14ac:dyDescent="0.2">
      <c r="B4341" s="186"/>
    </row>
    <row r="4342" spans="2:2" x14ac:dyDescent="0.2">
      <c r="B4342" s="186"/>
    </row>
    <row r="4343" spans="2:2" x14ac:dyDescent="0.2">
      <c r="B4343" s="186"/>
    </row>
    <row r="4344" spans="2:2" x14ac:dyDescent="0.2">
      <c r="B4344" s="186"/>
    </row>
    <row r="4345" spans="2:2" x14ac:dyDescent="0.2">
      <c r="B4345" s="186"/>
    </row>
    <row r="4346" spans="2:2" x14ac:dyDescent="0.2">
      <c r="B4346" s="186"/>
    </row>
    <row r="4347" spans="2:2" x14ac:dyDescent="0.2">
      <c r="B4347" s="186"/>
    </row>
    <row r="4348" spans="2:2" x14ac:dyDescent="0.2">
      <c r="B4348" s="186"/>
    </row>
    <row r="4349" spans="2:2" x14ac:dyDescent="0.2">
      <c r="B4349" s="186"/>
    </row>
    <row r="4350" spans="2:2" x14ac:dyDescent="0.2">
      <c r="B4350" s="186"/>
    </row>
    <row r="4351" spans="2:2" x14ac:dyDescent="0.2">
      <c r="B4351" s="186"/>
    </row>
    <row r="4352" spans="2:2" x14ac:dyDescent="0.2">
      <c r="B4352" s="186"/>
    </row>
    <row r="4353" spans="2:2" x14ac:dyDescent="0.2">
      <c r="B4353" s="186"/>
    </row>
    <row r="4354" spans="2:2" x14ac:dyDescent="0.2">
      <c r="B4354" s="186"/>
    </row>
    <row r="4355" spans="2:2" x14ac:dyDescent="0.2">
      <c r="B4355" s="186"/>
    </row>
    <row r="4356" spans="2:2" x14ac:dyDescent="0.2">
      <c r="B4356" s="186"/>
    </row>
    <row r="4357" spans="2:2" x14ac:dyDescent="0.2">
      <c r="B4357" s="186"/>
    </row>
    <row r="4358" spans="2:2" x14ac:dyDescent="0.2">
      <c r="B4358" s="186"/>
    </row>
    <row r="4359" spans="2:2" x14ac:dyDescent="0.2">
      <c r="B4359" s="186"/>
    </row>
    <row r="4360" spans="2:2" x14ac:dyDescent="0.2">
      <c r="B4360" s="186"/>
    </row>
    <row r="4361" spans="2:2" x14ac:dyDescent="0.2">
      <c r="B4361" s="186"/>
    </row>
    <row r="4362" spans="2:2" x14ac:dyDescent="0.2">
      <c r="B4362" s="186"/>
    </row>
    <row r="4363" spans="2:2" x14ac:dyDescent="0.2">
      <c r="B4363" s="186"/>
    </row>
    <row r="4364" spans="2:2" x14ac:dyDescent="0.2">
      <c r="B4364" s="186"/>
    </row>
    <row r="4365" spans="2:2" x14ac:dyDescent="0.2">
      <c r="B4365" s="186"/>
    </row>
    <row r="4366" spans="2:2" x14ac:dyDescent="0.2">
      <c r="B4366" s="186"/>
    </row>
    <row r="4367" spans="2:2" x14ac:dyDescent="0.2">
      <c r="B4367" s="186"/>
    </row>
    <row r="4368" spans="2:2" x14ac:dyDescent="0.2">
      <c r="B4368" s="186"/>
    </row>
    <row r="4369" spans="2:2" x14ac:dyDescent="0.2">
      <c r="B4369" s="186"/>
    </row>
    <row r="4370" spans="2:2" x14ac:dyDescent="0.2">
      <c r="B4370" s="186"/>
    </row>
    <row r="4371" spans="2:2" x14ac:dyDescent="0.2">
      <c r="B4371" s="186"/>
    </row>
    <row r="4372" spans="2:2" x14ac:dyDescent="0.2">
      <c r="B4372" s="186"/>
    </row>
    <row r="4373" spans="2:2" x14ac:dyDescent="0.2">
      <c r="B4373" s="186"/>
    </row>
    <row r="4374" spans="2:2" x14ac:dyDescent="0.2">
      <c r="B4374" s="186"/>
    </row>
    <row r="4375" spans="2:2" x14ac:dyDescent="0.2">
      <c r="B4375" s="186"/>
    </row>
    <row r="4376" spans="2:2" x14ac:dyDescent="0.2">
      <c r="B4376" s="186"/>
    </row>
    <row r="4377" spans="2:2" x14ac:dyDescent="0.2">
      <c r="B4377" s="186"/>
    </row>
    <row r="4378" spans="2:2" x14ac:dyDescent="0.2">
      <c r="B4378" s="186"/>
    </row>
    <row r="4379" spans="2:2" x14ac:dyDescent="0.2">
      <c r="B4379" s="186"/>
    </row>
    <row r="4380" spans="2:2" x14ac:dyDescent="0.2">
      <c r="B4380" s="186"/>
    </row>
    <row r="4381" spans="2:2" x14ac:dyDescent="0.2">
      <c r="B4381" s="186"/>
    </row>
    <row r="4382" spans="2:2" x14ac:dyDescent="0.2">
      <c r="B4382" s="186"/>
    </row>
    <row r="4383" spans="2:2" x14ac:dyDescent="0.2">
      <c r="B4383" s="186"/>
    </row>
    <row r="4384" spans="2:2" x14ac:dyDescent="0.2">
      <c r="B4384" s="186"/>
    </row>
    <row r="4385" spans="2:2" x14ac:dyDescent="0.2">
      <c r="B4385" s="186"/>
    </row>
    <row r="4386" spans="2:2" x14ac:dyDescent="0.2">
      <c r="B4386" s="186"/>
    </row>
    <row r="4387" spans="2:2" x14ac:dyDescent="0.2">
      <c r="B4387" s="186"/>
    </row>
    <row r="4388" spans="2:2" x14ac:dyDescent="0.2">
      <c r="B4388" s="186"/>
    </row>
    <row r="4389" spans="2:2" x14ac:dyDescent="0.2">
      <c r="B4389" s="186"/>
    </row>
    <row r="4390" spans="2:2" x14ac:dyDescent="0.2">
      <c r="B4390" s="186"/>
    </row>
    <row r="4391" spans="2:2" x14ac:dyDescent="0.2">
      <c r="B4391" s="186"/>
    </row>
    <row r="4392" spans="2:2" x14ac:dyDescent="0.2">
      <c r="B4392" s="186"/>
    </row>
    <row r="4393" spans="2:2" x14ac:dyDescent="0.2">
      <c r="B4393" s="186"/>
    </row>
    <row r="4394" spans="2:2" x14ac:dyDescent="0.2">
      <c r="B4394" s="186"/>
    </row>
    <row r="4395" spans="2:2" x14ac:dyDescent="0.2">
      <c r="B4395" s="186"/>
    </row>
    <row r="4396" spans="2:2" x14ac:dyDescent="0.2">
      <c r="B4396" s="186"/>
    </row>
    <row r="4397" spans="2:2" x14ac:dyDescent="0.2">
      <c r="B4397" s="186"/>
    </row>
    <row r="4398" spans="2:2" x14ac:dyDescent="0.2">
      <c r="B4398" s="186"/>
    </row>
    <row r="4399" spans="2:2" x14ac:dyDescent="0.2">
      <c r="B4399" s="186"/>
    </row>
    <row r="4400" spans="2:2" x14ac:dyDescent="0.2">
      <c r="B4400" s="186"/>
    </row>
    <row r="4401" spans="2:2" x14ac:dyDescent="0.2">
      <c r="B4401" s="186"/>
    </row>
    <row r="4402" spans="2:2" x14ac:dyDescent="0.2">
      <c r="B4402" s="186"/>
    </row>
    <row r="4403" spans="2:2" x14ac:dyDescent="0.2">
      <c r="B4403" s="186"/>
    </row>
    <row r="4404" spans="2:2" x14ac:dyDescent="0.2">
      <c r="B4404" s="186"/>
    </row>
    <row r="4405" spans="2:2" x14ac:dyDescent="0.2">
      <c r="B4405" s="186"/>
    </row>
    <row r="4406" spans="2:2" x14ac:dyDescent="0.2">
      <c r="B4406" s="186"/>
    </row>
    <row r="4407" spans="2:2" x14ac:dyDescent="0.2">
      <c r="B4407" s="186"/>
    </row>
    <row r="4408" spans="2:2" x14ac:dyDescent="0.2">
      <c r="B4408" s="186"/>
    </row>
    <row r="4409" spans="2:2" x14ac:dyDescent="0.2">
      <c r="B4409" s="186"/>
    </row>
    <row r="4410" spans="2:2" x14ac:dyDescent="0.2">
      <c r="B4410" s="186"/>
    </row>
    <row r="4411" spans="2:2" x14ac:dyDescent="0.2">
      <c r="B4411" s="186"/>
    </row>
    <row r="4412" spans="2:2" x14ac:dyDescent="0.2">
      <c r="B4412" s="186"/>
    </row>
    <row r="4413" spans="2:2" x14ac:dyDescent="0.2">
      <c r="B4413" s="186"/>
    </row>
    <row r="4414" spans="2:2" x14ac:dyDescent="0.2">
      <c r="B4414" s="186"/>
    </row>
    <row r="4415" spans="2:2" x14ac:dyDescent="0.2">
      <c r="B4415" s="186"/>
    </row>
    <row r="4416" spans="2:2" x14ac:dyDescent="0.2">
      <c r="B4416" s="186"/>
    </row>
    <row r="4417" spans="2:2" x14ac:dyDescent="0.2">
      <c r="B4417" s="186"/>
    </row>
    <row r="4418" spans="2:2" x14ac:dyDescent="0.2">
      <c r="B4418" s="186"/>
    </row>
    <row r="4419" spans="2:2" x14ac:dyDescent="0.2">
      <c r="B4419" s="186"/>
    </row>
    <row r="4420" spans="2:2" x14ac:dyDescent="0.2">
      <c r="B4420" s="186"/>
    </row>
    <row r="4421" spans="2:2" x14ac:dyDescent="0.2">
      <c r="B4421" s="186"/>
    </row>
    <row r="4422" spans="2:2" x14ac:dyDescent="0.2">
      <c r="B4422" s="186"/>
    </row>
    <row r="4423" spans="2:2" x14ac:dyDescent="0.2">
      <c r="B4423" s="186"/>
    </row>
    <row r="4424" spans="2:2" x14ac:dyDescent="0.2">
      <c r="B4424" s="186"/>
    </row>
    <row r="4425" spans="2:2" x14ac:dyDescent="0.2">
      <c r="B4425" s="186"/>
    </row>
    <row r="4426" spans="2:2" x14ac:dyDescent="0.2">
      <c r="B4426" s="186"/>
    </row>
    <row r="4427" spans="2:2" x14ac:dyDescent="0.2">
      <c r="B4427" s="186"/>
    </row>
    <row r="4428" spans="2:2" x14ac:dyDescent="0.2">
      <c r="B4428" s="186"/>
    </row>
    <row r="4429" spans="2:2" x14ac:dyDescent="0.2">
      <c r="B4429" s="186"/>
    </row>
    <row r="4430" spans="2:2" x14ac:dyDescent="0.2">
      <c r="B4430" s="186"/>
    </row>
    <row r="4431" spans="2:2" x14ac:dyDescent="0.2">
      <c r="B4431" s="186"/>
    </row>
    <row r="4432" spans="2:2" x14ac:dyDescent="0.2">
      <c r="B4432" s="186"/>
    </row>
    <row r="4433" spans="2:2" x14ac:dyDescent="0.2">
      <c r="B4433" s="186"/>
    </row>
    <row r="4434" spans="2:2" x14ac:dyDescent="0.2">
      <c r="B4434" s="186"/>
    </row>
    <row r="4435" spans="2:2" x14ac:dyDescent="0.2">
      <c r="B4435" s="186"/>
    </row>
    <row r="4436" spans="2:2" x14ac:dyDescent="0.2">
      <c r="B4436" s="186"/>
    </row>
    <row r="4437" spans="2:2" x14ac:dyDescent="0.2">
      <c r="B4437" s="186"/>
    </row>
    <row r="4438" spans="2:2" x14ac:dyDescent="0.2">
      <c r="B4438" s="186"/>
    </row>
    <row r="4439" spans="2:2" x14ac:dyDescent="0.2">
      <c r="B4439" s="186"/>
    </row>
    <row r="4440" spans="2:2" x14ac:dyDescent="0.2">
      <c r="B4440" s="186"/>
    </row>
    <row r="4441" spans="2:2" x14ac:dyDescent="0.2">
      <c r="B4441" s="186"/>
    </row>
    <row r="4442" spans="2:2" x14ac:dyDescent="0.2">
      <c r="B4442" s="186"/>
    </row>
    <row r="4443" spans="2:2" x14ac:dyDescent="0.2">
      <c r="B4443" s="186"/>
    </row>
    <row r="4444" spans="2:2" x14ac:dyDescent="0.2">
      <c r="B4444" s="186"/>
    </row>
    <row r="4445" spans="2:2" x14ac:dyDescent="0.2">
      <c r="B4445" s="186"/>
    </row>
    <row r="4446" spans="2:2" x14ac:dyDescent="0.2">
      <c r="B4446" s="186"/>
    </row>
    <row r="4447" spans="2:2" x14ac:dyDescent="0.2">
      <c r="B4447" s="186"/>
    </row>
    <row r="4448" spans="2:2" x14ac:dyDescent="0.2">
      <c r="B4448" s="186"/>
    </row>
    <row r="4449" spans="2:2" x14ac:dyDescent="0.2">
      <c r="B4449" s="186"/>
    </row>
    <row r="4450" spans="2:2" x14ac:dyDescent="0.2">
      <c r="B4450" s="186"/>
    </row>
    <row r="4451" spans="2:2" x14ac:dyDescent="0.2">
      <c r="B4451" s="186"/>
    </row>
    <row r="4452" spans="2:2" x14ac:dyDescent="0.2">
      <c r="B4452" s="186"/>
    </row>
    <row r="4453" spans="2:2" x14ac:dyDescent="0.2">
      <c r="B4453" s="186"/>
    </row>
    <row r="4454" spans="2:2" x14ac:dyDescent="0.2">
      <c r="B4454" s="186"/>
    </row>
    <row r="4455" spans="2:2" x14ac:dyDescent="0.2">
      <c r="B4455" s="186"/>
    </row>
    <row r="4456" spans="2:2" x14ac:dyDescent="0.2">
      <c r="B4456" s="186"/>
    </row>
    <row r="4457" spans="2:2" x14ac:dyDescent="0.2">
      <c r="B4457" s="186"/>
    </row>
    <row r="4458" spans="2:2" x14ac:dyDescent="0.2">
      <c r="B4458" s="186"/>
    </row>
    <row r="4459" spans="2:2" x14ac:dyDescent="0.2">
      <c r="B4459" s="186"/>
    </row>
    <row r="4460" spans="2:2" x14ac:dyDescent="0.2">
      <c r="B4460" s="186"/>
    </row>
    <row r="4461" spans="2:2" x14ac:dyDescent="0.2">
      <c r="B4461" s="186"/>
    </row>
    <row r="4462" spans="2:2" x14ac:dyDescent="0.2">
      <c r="B4462" s="186"/>
    </row>
    <row r="4463" spans="2:2" x14ac:dyDescent="0.2">
      <c r="B4463" s="186"/>
    </row>
    <row r="4464" spans="2:2" x14ac:dyDescent="0.2">
      <c r="B4464" s="186"/>
    </row>
    <row r="4465" spans="2:2" x14ac:dyDescent="0.2">
      <c r="B4465" s="186"/>
    </row>
    <row r="4466" spans="2:2" x14ac:dyDescent="0.2">
      <c r="B4466" s="186"/>
    </row>
    <row r="4467" spans="2:2" x14ac:dyDescent="0.2">
      <c r="B4467" s="186"/>
    </row>
    <row r="4468" spans="2:2" x14ac:dyDescent="0.2">
      <c r="B4468" s="186"/>
    </row>
    <row r="4469" spans="2:2" x14ac:dyDescent="0.2">
      <c r="B4469" s="186"/>
    </row>
    <row r="4470" spans="2:2" x14ac:dyDescent="0.2">
      <c r="B4470" s="186"/>
    </row>
    <row r="4471" spans="2:2" x14ac:dyDescent="0.2">
      <c r="B4471" s="186"/>
    </row>
    <row r="4472" spans="2:2" x14ac:dyDescent="0.2">
      <c r="B4472" s="186"/>
    </row>
    <row r="4473" spans="2:2" x14ac:dyDescent="0.2">
      <c r="B4473" s="186"/>
    </row>
    <row r="4474" spans="2:2" x14ac:dyDescent="0.2">
      <c r="B4474" s="186"/>
    </row>
    <row r="4475" spans="2:2" x14ac:dyDescent="0.2">
      <c r="B4475" s="186"/>
    </row>
    <row r="4476" spans="2:2" x14ac:dyDescent="0.2">
      <c r="B4476" s="186"/>
    </row>
    <row r="4477" spans="2:2" x14ac:dyDescent="0.2">
      <c r="B4477" s="186"/>
    </row>
    <row r="4478" spans="2:2" x14ac:dyDescent="0.2">
      <c r="B4478" s="186"/>
    </row>
    <row r="4479" spans="2:2" x14ac:dyDescent="0.2">
      <c r="B4479" s="186"/>
    </row>
    <row r="4480" spans="2:2" x14ac:dyDescent="0.2">
      <c r="B4480" s="186"/>
    </row>
    <row r="4481" spans="2:2" x14ac:dyDescent="0.2">
      <c r="B4481" s="186"/>
    </row>
    <row r="4482" spans="2:2" x14ac:dyDescent="0.2">
      <c r="B4482" s="186"/>
    </row>
    <row r="4483" spans="2:2" x14ac:dyDescent="0.2">
      <c r="B4483" s="186"/>
    </row>
    <row r="4484" spans="2:2" x14ac:dyDescent="0.2">
      <c r="B4484" s="186"/>
    </row>
    <row r="4485" spans="2:2" x14ac:dyDescent="0.2">
      <c r="B4485" s="186"/>
    </row>
    <row r="4486" spans="2:2" x14ac:dyDescent="0.2">
      <c r="B4486" s="186"/>
    </row>
    <row r="4487" spans="2:2" x14ac:dyDescent="0.2">
      <c r="B4487" s="186"/>
    </row>
    <row r="4488" spans="2:2" x14ac:dyDescent="0.2">
      <c r="B4488" s="186"/>
    </row>
    <row r="4489" spans="2:2" x14ac:dyDescent="0.2">
      <c r="B4489" s="186"/>
    </row>
    <row r="4490" spans="2:2" x14ac:dyDescent="0.2">
      <c r="B4490" s="186"/>
    </row>
    <row r="4491" spans="2:2" x14ac:dyDescent="0.2">
      <c r="B4491" s="186"/>
    </row>
    <row r="4492" spans="2:2" x14ac:dyDescent="0.2">
      <c r="B4492" s="186"/>
    </row>
    <row r="4493" spans="2:2" x14ac:dyDescent="0.2">
      <c r="B4493" s="186"/>
    </row>
    <row r="4494" spans="2:2" x14ac:dyDescent="0.2">
      <c r="B4494" s="186"/>
    </row>
    <row r="4495" spans="2:2" x14ac:dyDescent="0.2">
      <c r="B4495" s="186"/>
    </row>
    <row r="4496" spans="2:2" x14ac:dyDescent="0.2">
      <c r="B4496" s="186"/>
    </row>
    <row r="4497" spans="2:2" x14ac:dyDescent="0.2">
      <c r="B4497" s="186"/>
    </row>
    <row r="4498" spans="2:2" x14ac:dyDescent="0.2">
      <c r="B4498" s="186"/>
    </row>
    <row r="4499" spans="2:2" x14ac:dyDescent="0.2">
      <c r="B4499" s="186"/>
    </row>
    <row r="4500" spans="2:2" x14ac:dyDescent="0.2">
      <c r="B4500" s="186"/>
    </row>
    <row r="4501" spans="2:2" x14ac:dyDescent="0.2">
      <c r="B4501" s="186"/>
    </row>
    <row r="4502" spans="2:2" x14ac:dyDescent="0.2">
      <c r="B4502" s="186"/>
    </row>
    <row r="4503" spans="2:2" x14ac:dyDescent="0.2">
      <c r="B4503" s="186"/>
    </row>
    <row r="4504" spans="2:2" x14ac:dyDescent="0.2">
      <c r="B4504" s="186"/>
    </row>
    <row r="4505" spans="2:2" x14ac:dyDescent="0.2">
      <c r="B4505" s="186"/>
    </row>
    <row r="4506" spans="2:2" x14ac:dyDescent="0.2">
      <c r="B4506" s="186"/>
    </row>
    <row r="4507" spans="2:2" x14ac:dyDescent="0.2">
      <c r="B4507" s="186"/>
    </row>
    <row r="4508" spans="2:2" x14ac:dyDescent="0.2">
      <c r="B4508" s="186"/>
    </row>
    <row r="4509" spans="2:2" x14ac:dyDescent="0.2">
      <c r="B4509" s="186"/>
    </row>
    <row r="4510" spans="2:2" x14ac:dyDescent="0.2">
      <c r="B4510" s="186"/>
    </row>
    <row r="4511" spans="2:2" x14ac:dyDescent="0.2">
      <c r="B4511" s="186"/>
    </row>
    <row r="4512" spans="2:2" x14ac:dyDescent="0.2">
      <c r="B4512" s="186"/>
    </row>
    <row r="4513" spans="2:2" x14ac:dyDescent="0.2">
      <c r="B4513" s="186"/>
    </row>
    <row r="4514" spans="2:2" x14ac:dyDescent="0.2">
      <c r="B4514" s="186"/>
    </row>
    <row r="4515" spans="2:2" x14ac:dyDescent="0.2">
      <c r="B4515" s="186"/>
    </row>
    <row r="4516" spans="2:2" x14ac:dyDescent="0.2">
      <c r="B4516" s="186"/>
    </row>
    <row r="4517" spans="2:2" x14ac:dyDescent="0.2">
      <c r="B4517" s="186"/>
    </row>
    <row r="4518" spans="2:2" x14ac:dyDescent="0.2">
      <c r="B4518" s="186"/>
    </row>
    <row r="4519" spans="2:2" x14ac:dyDescent="0.2">
      <c r="B4519" s="186"/>
    </row>
    <row r="4520" spans="2:2" x14ac:dyDescent="0.2">
      <c r="B4520" s="186"/>
    </row>
    <row r="4521" spans="2:2" x14ac:dyDescent="0.2">
      <c r="B4521" s="186"/>
    </row>
    <row r="4522" spans="2:2" x14ac:dyDescent="0.2">
      <c r="B4522" s="186"/>
    </row>
    <row r="4523" spans="2:2" x14ac:dyDescent="0.2">
      <c r="B4523" s="186"/>
    </row>
    <row r="4524" spans="2:2" x14ac:dyDescent="0.2">
      <c r="B4524" s="186"/>
    </row>
    <row r="4525" spans="2:2" x14ac:dyDescent="0.2">
      <c r="B4525" s="186"/>
    </row>
    <row r="4526" spans="2:2" x14ac:dyDescent="0.2">
      <c r="B4526" s="186"/>
    </row>
    <row r="4527" spans="2:2" x14ac:dyDescent="0.2">
      <c r="B4527" s="186"/>
    </row>
    <row r="4528" spans="2:2" x14ac:dyDescent="0.2">
      <c r="B4528" s="186"/>
    </row>
    <row r="4529" spans="2:2" x14ac:dyDescent="0.2">
      <c r="B4529" s="186"/>
    </row>
    <row r="4530" spans="2:2" x14ac:dyDescent="0.2">
      <c r="B4530" s="186"/>
    </row>
    <row r="4531" spans="2:2" x14ac:dyDescent="0.2">
      <c r="B4531" s="186"/>
    </row>
    <row r="4532" spans="2:2" x14ac:dyDescent="0.2">
      <c r="B4532" s="186"/>
    </row>
    <row r="4533" spans="2:2" x14ac:dyDescent="0.2">
      <c r="B4533" s="186"/>
    </row>
    <row r="4534" spans="2:2" x14ac:dyDescent="0.2">
      <c r="B4534" s="186"/>
    </row>
    <row r="4535" spans="2:2" x14ac:dyDescent="0.2">
      <c r="B4535" s="186"/>
    </row>
    <row r="4536" spans="2:2" x14ac:dyDescent="0.2">
      <c r="B4536" s="186"/>
    </row>
    <row r="4537" spans="2:2" x14ac:dyDescent="0.2">
      <c r="B4537" s="186"/>
    </row>
    <row r="4538" spans="2:2" x14ac:dyDescent="0.2">
      <c r="B4538" s="186"/>
    </row>
    <row r="4539" spans="2:2" x14ac:dyDescent="0.2">
      <c r="B4539" s="186"/>
    </row>
    <row r="4540" spans="2:2" x14ac:dyDescent="0.2">
      <c r="B4540" s="186"/>
    </row>
    <row r="4541" spans="2:2" x14ac:dyDescent="0.2">
      <c r="B4541" s="186"/>
    </row>
    <row r="4542" spans="2:2" x14ac:dyDescent="0.2">
      <c r="B4542" s="186"/>
    </row>
    <row r="4543" spans="2:2" x14ac:dyDescent="0.2">
      <c r="B4543" s="186"/>
    </row>
    <row r="4544" spans="2:2" x14ac:dyDescent="0.2">
      <c r="B4544" s="186"/>
    </row>
    <row r="4545" spans="2:2" x14ac:dyDescent="0.2">
      <c r="B4545" s="186"/>
    </row>
    <row r="4546" spans="2:2" x14ac:dyDescent="0.2">
      <c r="B4546" s="186"/>
    </row>
    <row r="4547" spans="2:2" x14ac:dyDescent="0.2">
      <c r="B4547" s="186"/>
    </row>
    <row r="4548" spans="2:2" x14ac:dyDescent="0.2">
      <c r="B4548" s="186"/>
    </row>
    <row r="4549" spans="2:2" x14ac:dyDescent="0.2">
      <c r="B4549" s="186"/>
    </row>
    <row r="4550" spans="2:2" x14ac:dyDescent="0.2">
      <c r="B4550" s="186"/>
    </row>
    <row r="4551" spans="2:2" x14ac:dyDescent="0.2">
      <c r="B4551" s="186"/>
    </row>
    <row r="4552" spans="2:2" x14ac:dyDescent="0.2">
      <c r="B4552" s="186"/>
    </row>
    <row r="4553" spans="2:2" x14ac:dyDescent="0.2">
      <c r="B4553" s="186"/>
    </row>
    <row r="4554" spans="2:2" x14ac:dyDescent="0.2">
      <c r="B4554" s="186"/>
    </row>
    <row r="4555" spans="2:2" x14ac:dyDescent="0.2">
      <c r="B4555" s="186"/>
    </row>
    <row r="4556" spans="2:2" x14ac:dyDescent="0.2">
      <c r="B4556" s="186"/>
    </row>
    <row r="4557" spans="2:2" x14ac:dyDescent="0.2">
      <c r="B4557" s="186"/>
    </row>
    <row r="4558" spans="2:2" x14ac:dyDescent="0.2">
      <c r="B4558" s="186"/>
    </row>
    <row r="4559" spans="2:2" x14ac:dyDescent="0.2">
      <c r="B4559" s="186"/>
    </row>
    <row r="4560" spans="2:2" x14ac:dyDescent="0.2">
      <c r="B4560" s="186"/>
    </row>
    <row r="4561" spans="2:2" x14ac:dyDescent="0.2">
      <c r="B4561" s="186"/>
    </row>
    <row r="4562" spans="2:2" x14ac:dyDescent="0.2">
      <c r="B4562" s="186"/>
    </row>
    <row r="4563" spans="2:2" x14ac:dyDescent="0.2">
      <c r="B4563" s="186"/>
    </row>
    <row r="4564" spans="2:2" x14ac:dyDescent="0.2">
      <c r="B4564" s="186"/>
    </row>
    <row r="4565" spans="2:2" x14ac:dyDescent="0.2">
      <c r="B4565" s="186"/>
    </row>
    <row r="4566" spans="2:2" x14ac:dyDescent="0.2">
      <c r="B4566" s="186"/>
    </row>
    <row r="4567" spans="2:2" x14ac:dyDescent="0.2">
      <c r="B4567" s="186"/>
    </row>
    <row r="4568" spans="2:2" x14ac:dyDescent="0.2">
      <c r="B4568" s="186"/>
    </row>
    <row r="4569" spans="2:2" x14ac:dyDescent="0.2">
      <c r="B4569" s="186"/>
    </row>
    <row r="4570" spans="2:2" x14ac:dyDescent="0.2">
      <c r="B4570" s="186"/>
    </row>
    <row r="4571" spans="2:2" x14ac:dyDescent="0.2">
      <c r="B4571" s="186"/>
    </row>
    <row r="4572" spans="2:2" x14ac:dyDescent="0.2">
      <c r="B4572" s="186"/>
    </row>
    <row r="4573" spans="2:2" x14ac:dyDescent="0.2">
      <c r="B4573" s="186"/>
    </row>
    <row r="4574" spans="2:2" x14ac:dyDescent="0.2">
      <c r="B4574" s="186"/>
    </row>
    <row r="4575" spans="2:2" x14ac:dyDescent="0.2">
      <c r="B4575" s="186"/>
    </row>
    <row r="4576" spans="2:2" x14ac:dyDescent="0.2">
      <c r="B4576" s="186"/>
    </row>
    <row r="4577" spans="2:2" x14ac:dyDescent="0.2">
      <c r="B4577" s="186"/>
    </row>
    <row r="4578" spans="2:2" x14ac:dyDescent="0.2">
      <c r="B4578" s="186"/>
    </row>
    <row r="4579" spans="2:2" x14ac:dyDescent="0.2">
      <c r="B4579" s="186"/>
    </row>
    <row r="4580" spans="2:2" x14ac:dyDescent="0.2">
      <c r="B4580" s="186"/>
    </row>
    <row r="4581" spans="2:2" x14ac:dyDescent="0.2">
      <c r="B4581" s="186"/>
    </row>
    <row r="4582" spans="2:2" x14ac:dyDescent="0.2">
      <c r="B4582" s="186"/>
    </row>
    <row r="4583" spans="2:2" x14ac:dyDescent="0.2">
      <c r="B4583" s="186"/>
    </row>
    <row r="4584" spans="2:2" x14ac:dyDescent="0.2">
      <c r="B4584" s="186"/>
    </row>
    <row r="4585" spans="2:2" x14ac:dyDescent="0.2">
      <c r="B4585" s="186"/>
    </row>
    <row r="4586" spans="2:2" x14ac:dyDescent="0.2">
      <c r="B4586" s="186"/>
    </row>
    <row r="4587" spans="2:2" x14ac:dyDescent="0.2">
      <c r="B4587" s="186"/>
    </row>
    <row r="4588" spans="2:2" x14ac:dyDescent="0.2">
      <c r="B4588" s="186"/>
    </row>
    <row r="4589" spans="2:2" x14ac:dyDescent="0.2">
      <c r="B4589" s="186"/>
    </row>
    <row r="4590" spans="2:2" x14ac:dyDescent="0.2">
      <c r="B4590" s="186"/>
    </row>
    <row r="4591" spans="2:2" x14ac:dyDescent="0.2">
      <c r="B4591" s="186"/>
    </row>
    <row r="4592" spans="2:2" x14ac:dyDescent="0.2">
      <c r="B4592" s="186"/>
    </row>
    <row r="4593" spans="2:2" x14ac:dyDescent="0.2">
      <c r="B4593" s="186"/>
    </row>
    <row r="4594" spans="2:2" x14ac:dyDescent="0.2">
      <c r="B4594" s="186"/>
    </row>
    <row r="4595" spans="2:2" x14ac:dyDescent="0.2">
      <c r="B4595" s="186"/>
    </row>
    <row r="4596" spans="2:2" x14ac:dyDescent="0.2">
      <c r="B4596" s="186"/>
    </row>
    <row r="4597" spans="2:2" x14ac:dyDescent="0.2">
      <c r="B4597" s="186"/>
    </row>
    <row r="4598" spans="2:2" x14ac:dyDescent="0.2">
      <c r="B4598" s="186"/>
    </row>
    <row r="4599" spans="2:2" x14ac:dyDescent="0.2">
      <c r="B4599" s="186"/>
    </row>
    <row r="4600" spans="2:2" x14ac:dyDescent="0.2">
      <c r="B4600" s="186"/>
    </row>
    <row r="4601" spans="2:2" x14ac:dyDescent="0.2">
      <c r="B4601" s="186"/>
    </row>
    <row r="4602" spans="2:2" x14ac:dyDescent="0.2">
      <c r="B4602" s="186"/>
    </row>
    <row r="4603" spans="2:2" x14ac:dyDescent="0.2">
      <c r="B4603" s="186"/>
    </row>
    <row r="4604" spans="2:2" x14ac:dyDescent="0.2">
      <c r="B4604" s="186"/>
    </row>
    <row r="4605" spans="2:2" x14ac:dyDescent="0.2">
      <c r="B4605" s="186"/>
    </row>
    <row r="4606" spans="2:2" x14ac:dyDescent="0.2">
      <c r="B4606" s="186"/>
    </row>
    <row r="4607" spans="2:2" x14ac:dyDescent="0.2">
      <c r="B4607" s="186"/>
    </row>
    <row r="4608" spans="2:2" x14ac:dyDescent="0.2">
      <c r="B4608" s="186"/>
    </row>
    <row r="4609" spans="2:2" x14ac:dyDescent="0.2">
      <c r="B4609" s="186"/>
    </row>
    <row r="4610" spans="2:2" x14ac:dyDescent="0.2">
      <c r="B4610" s="186"/>
    </row>
    <row r="4611" spans="2:2" x14ac:dyDescent="0.2">
      <c r="B4611" s="186"/>
    </row>
    <row r="4612" spans="2:2" x14ac:dyDescent="0.2">
      <c r="B4612" s="186"/>
    </row>
    <row r="4613" spans="2:2" x14ac:dyDescent="0.2">
      <c r="B4613" s="186"/>
    </row>
    <row r="4614" spans="2:2" x14ac:dyDescent="0.2">
      <c r="B4614" s="186"/>
    </row>
    <row r="4615" spans="2:2" x14ac:dyDescent="0.2">
      <c r="B4615" s="186"/>
    </row>
    <row r="4616" spans="2:2" x14ac:dyDescent="0.2">
      <c r="B4616" s="186"/>
    </row>
    <row r="4617" spans="2:2" x14ac:dyDescent="0.2">
      <c r="B4617" s="186"/>
    </row>
    <row r="4618" spans="2:2" x14ac:dyDescent="0.2">
      <c r="B4618" s="186"/>
    </row>
    <row r="4619" spans="2:2" x14ac:dyDescent="0.2">
      <c r="B4619" s="186"/>
    </row>
    <row r="4620" spans="2:2" x14ac:dyDescent="0.2">
      <c r="B4620" s="186"/>
    </row>
    <row r="4621" spans="2:2" x14ac:dyDescent="0.2">
      <c r="B4621" s="186"/>
    </row>
    <row r="4622" spans="2:2" x14ac:dyDescent="0.2">
      <c r="B4622" s="186"/>
    </row>
    <row r="4623" spans="2:2" x14ac:dyDescent="0.2">
      <c r="B4623" s="186"/>
    </row>
    <row r="4624" spans="2:2" x14ac:dyDescent="0.2">
      <c r="B4624" s="186"/>
    </row>
    <row r="4625" spans="2:2" x14ac:dyDescent="0.2">
      <c r="B4625" s="186"/>
    </row>
    <row r="4626" spans="2:2" x14ac:dyDescent="0.2">
      <c r="B4626" s="186"/>
    </row>
    <row r="4627" spans="2:2" x14ac:dyDescent="0.2">
      <c r="B4627" s="186"/>
    </row>
    <row r="4628" spans="2:2" x14ac:dyDescent="0.2">
      <c r="B4628" s="186"/>
    </row>
    <row r="4629" spans="2:2" x14ac:dyDescent="0.2">
      <c r="B4629" s="186"/>
    </row>
    <row r="4630" spans="2:2" x14ac:dyDescent="0.2">
      <c r="B4630" s="186"/>
    </row>
    <row r="4631" spans="2:2" x14ac:dyDescent="0.2">
      <c r="B4631" s="186"/>
    </row>
    <row r="4632" spans="2:2" x14ac:dyDescent="0.2">
      <c r="B4632" s="186"/>
    </row>
    <row r="4633" spans="2:2" x14ac:dyDescent="0.2">
      <c r="B4633" s="186"/>
    </row>
    <row r="4634" spans="2:2" x14ac:dyDescent="0.2">
      <c r="B4634" s="186"/>
    </row>
    <row r="4635" spans="2:2" x14ac:dyDescent="0.2">
      <c r="B4635" s="186"/>
    </row>
    <row r="4636" spans="2:2" x14ac:dyDescent="0.2">
      <c r="B4636" s="186"/>
    </row>
    <row r="4637" spans="2:2" x14ac:dyDescent="0.2">
      <c r="B4637" s="186"/>
    </row>
    <row r="4638" spans="2:2" x14ac:dyDescent="0.2">
      <c r="B4638" s="186"/>
    </row>
    <row r="4639" spans="2:2" x14ac:dyDescent="0.2">
      <c r="B4639" s="186"/>
    </row>
    <row r="4640" spans="2:2" x14ac:dyDescent="0.2">
      <c r="B4640" s="186"/>
    </row>
    <row r="4641" spans="2:2" x14ac:dyDescent="0.2">
      <c r="B4641" s="186"/>
    </row>
    <row r="4642" spans="2:2" x14ac:dyDescent="0.2">
      <c r="B4642" s="186"/>
    </row>
    <row r="4643" spans="2:2" x14ac:dyDescent="0.2">
      <c r="B4643" s="186"/>
    </row>
    <row r="4644" spans="2:2" x14ac:dyDescent="0.2">
      <c r="B4644" s="186"/>
    </row>
    <row r="4645" spans="2:2" x14ac:dyDescent="0.2">
      <c r="B4645" s="186"/>
    </row>
    <row r="4646" spans="2:2" x14ac:dyDescent="0.2">
      <c r="B4646" s="186"/>
    </row>
    <row r="4647" spans="2:2" x14ac:dyDescent="0.2">
      <c r="B4647" s="186"/>
    </row>
    <row r="4648" spans="2:2" x14ac:dyDescent="0.2">
      <c r="B4648" s="186"/>
    </row>
    <row r="4649" spans="2:2" x14ac:dyDescent="0.2">
      <c r="B4649" s="186"/>
    </row>
    <row r="4650" spans="2:2" x14ac:dyDescent="0.2">
      <c r="B4650" s="186"/>
    </row>
    <row r="4651" spans="2:2" x14ac:dyDescent="0.2">
      <c r="B4651" s="186"/>
    </row>
    <row r="4652" spans="2:2" x14ac:dyDescent="0.2">
      <c r="B4652" s="186"/>
    </row>
    <row r="4653" spans="2:2" x14ac:dyDescent="0.2">
      <c r="B4653" s="186"/>
    </row>
    <row r="4654" spans="2:2" x14ac:dyDescent="0.2">
      <c r="B4654" s="186"/>
    </row>
    <row r="4655" spans="2:2" x14ac:dyDescent="0.2">
      <c r="B4655" s="186"/>
    </row>
    <row r="4656" spans="2:2" x14ac:dyDescent="0.2">
      <c r="B4656" s="186"/>
    </row>
    <row r="4657" spans="2:2" x14ac:dyDescent="0.2">
      <c r="B4657" s="186"/>
    </row>
    <row r="4658" spans="2:2" x14ac:dyDescent="0.2">
      <c r="B4658" s="186"/>
    </row>
    <row r="4659" spans="2:2" x14ac:dyDescent="0.2">
      <c r="B4659" s="186"/>
    </row>
    <row r="4660" spans="2:2" x14ac:dyDescent="0.2">
      <c r="B4660" s="186"/>
    </row>
    <row r="4661" spans="2:2" x14ac:dyDescent="0.2">
      <c r="B4661" s="186"/>
    </row>
    <row r="4662" spans="2:2" x14ac:dyDescent="0.2">
      <c r="B4662" s="186"/>
    </row>
    <row r="4663" spans="2:2" x14ac:dyDescent="0.2">
      <c r="B4663" s="186"/>
    </row>
    <row r="4664" spans="2:2" x14ac:dyDescent="0.2">
      <c r="B4664" s="186"/>
    </row>
    <row r="4665" spans="2:2" x14ac:dyDescent="0.2">
      <c r="B4665" s="186"/>
    </row>
    <row r="4666" spans="2:2" x14ac:dyDescent="0.2">
      <c r="B4666" s="186"/>
    </row>
    <row r="4667" spans="2:2" x14ac:dyDescent="0.2">
      <c r="B4667" s="186"/>
    </row>
    <row r="4668" spans="2:2" x14ac:dyDescent="0.2">
      <c r="B4668" s="186"/>
    </row>
    <row r="4669" spans="2:2" x14ac:dyDescent="0.2">
      <c r="B4669" s="186"/>
    </row>
    <row r="4670" spans="2:2" x14ac:dyDescent="0.2">
      <c r="B4670" s="186"/>
    </row>
    <row r="4671" spans="2:2" x14ac:dyDescent="0.2">
      <c r="B4671" s="186"/>
    </row>
    <row r="4672" spans="2:2" x14ac:dyDescent="0.2">
      <c r="B4672" s="186"/>
    </row>
    <row r="4673" spans="2:2" x14ac:dyDescent="0.2">
      <c r="B4673" s="186"/>
    </row>
    <row r="4674" spans="2:2" x14ac:dyDescent="0.2">
      <c r="B4674" s="186"/>
    </row>
    <row r="4675" spans="2:2" x14ac:dyDescent="0.2">
      <c r="B4675" s="186"/>
    </row>
    <row r="4676" spans="2:2" x14ac:dyDescent="0.2">
      <c r="B4676" s="186"/>
    </row>
    <row r="4677" spans="2:2" x14ac:dyDescent="0.2">
      <c r="B4677" s="186"/>
    </row>
    <row r="4678" spans="2:2" x14ac:dyDescent="0.2">
      <c r="B4678" s="186"/>
    </row>
    <row r="4679" spans="2:2" x14ac:dyDescent="0.2">
      <c r="B4679" s="186"/>
    </row>
    <row r="4680" spans="2:2" x14ac:dyDescent="0.2">
      <c r="B4680" s="186"/>
    </row>
    <row r="4681" spans="2:2" x14ac:dyDescent="0.2">
      <c r="B4681" s="186"/>
    </row>
    <row r="4682" spans="2:2" x14ac:dyDescent="0.2">
      <c r="B4682" s="186"/>
    </row>
    <row r="4683" spans="2:2" x14ac:dyDescent="0.2">
      <c r="B4683" s="186"/>
    </row>
    <row r="4684" spans="2:2" x14ac:dyDescent="0.2">
      <c r="B4684" s="186"/>
    </row>
    <row r="4685" spans="2:2" x14ac:dyDescent="0.2">
      <c r="B4685" s="186"/>
    </row>
    <row r="4686" spans="2:2" x14ac:dyDescent="0.2">
      <c r="B4686" s="186"/>
    </row>
    <row r="4687" spans="2:2" x14ac:dyDescent="0.2">
      <c r="B4687" s="186"/>
    </row>
    <row r="4688" spans="2:2" x14ac:dyDescent="0.2">
      <c r="B4688" s="186"/>
    </row>
    <row r="4689" spans="2:2" x14ac:dyDescent="0.2">
      <c r="B4689" s="186"/>
    </row>
    <row r="4690" spans="2:2" x14ac:dyDescent="0.2">
      <c r="B4690" s="186"/>
    </row>
    <row r="4691" spans="2:2" x14ac:dyDescent="0.2">
      <c r="B4691" s="186"/>
    </row>
    <row r="4692" spans="2:2" x14ac:dyDescent="0.2">
      <c r="B4692" s="186"/>
    </row>
    <row r="4693" spans="2:2" x14ac:dyDescent="0.2">
      <c r="B4693" s="186"/>
    </row>
    <row r="4694" spans="2:2" x14ac:dyDescent="0.2">
      <c r="B4694" s="186"/>
    </row>
    <row r="4695" spans="2:2" x14ac:dyDescent="0.2">
      <c r="B4695" s="186"/>
    </row>
    <row r="4696" spans="2:2" x14ac:dyDescent="0.2">
      <c r="B4696" s="186"/>
    </row>
    <row r="4697" spans="2:2" x14ac:dyDescent="0.2">
      <c r="B4697" s="186"/>
    </row>
    <row r="4698" spans="2:2" x14ac:dyDescent="0.2">
      <c r="B4698" s="186"/>
    </row>
    <row r="4699" spans="2:2" x14ac:dyDescent="0.2">
      <c r="B4699" s="186"/>
    </row>
    <row r="4700" spans="2:2" x14ac:dyDescent="0.2">
      <c r="B4700" s="186"/>
    </row>
    <row r="4701" spans="2:2" x14ac:dyDescent="0.2">
      <c r="B4701" s="186"/>
    </row>
    <row r="4702" spans="2:2" x14ac:dyDescent="0.2">
      <c r="B4702" s="186"/>
    </row>
    <row r="4703" spans="2:2" x14ac:dyDescent="0.2">
      <c r="B4703" s="186"/>
    </row>
    <row r="4704" spans="2:2" x14ac:dyDescent="0.2">
      <c r="B4704" s="186"/>
    </row>
    <row r="4705" spans="2:2" x14ac:dyDescent="0.2">
      <c r="B4705" s="186"/>
    </row>
    <row r="4706" spans="2:2" x14ac:dyDescent="0.2">
      <c r="B4706" s="186"/>
    </row>
    <row r="4707" spans="2:2" x14ac:dyDescent="0.2">
      <c r="B4707" s="186"/>
    </row>
    <row r="4708" spans="2:2" x14ac:dyDescent="0.2">
      <c r="B4708" s="186"/>
    </row>
    <row r="4709" spans="2:2" x14ac:dyDescent="0.2">
      <c r="B4709" s="186"/>
    </row>
    <row r="4710" spans="2:2" x14ac:dyDescent="0.2">
      <c r="B4710" s="186"/>
    </row>
    <row r="4711" spans="2:2" x14ac:dyDescent="0.2">
      <c r="B4711" s="186"/>
    </row>
    <row r="4712" spans="2:2" x14ac:dyDescent="0.2">
      <c r="B4712" s="186"/>
    </row>
    <row r="4713" spans="2:2" x14ac:dyDescent="0.2">
      <c r="B4713" s="186"/>
    </row>
    <row r="4714" spans="2:2" x14ac:dyDescent="0.2">
      <c r="B4714" s="186"/>
    </row>
    <row r="4715" spans="2:2" x14ac:dyDescent="0.2">
      <c r="B4715" s="186"/>
    </row>
    <row r="4716" spans="2:2" x14ac:dyDescent="0.2">
      <c r="B4716" s="186"/>
    </row>
    <row r="4717" spans="2:2" x14ac:dyDescent="0.2">
      <c r="B4717" s="186"/>
    </row>
    <row r="4718" spans="2:2" x14ac:dyDescent="0.2">
      <c r="B4718" s="186"/>
    </row>
    <row r="4719" spans="2:2" x14ac:dyDescent="0.2">
      <c r="B4719" s="186"/>
    </row>
    <row r="4720" spans="2:2" x14ac:dyDescent="0.2">
      <c r="B4720" s="186"/>
    </row>
    <row r="4721" spans="2:2" x14ac:dyDescent="0.2">
      <c r="B4721" s="186"/>
    </row>
    <row r="4722" spans="2:2" x14ac:dyDescent="0.2">
      <c r="B4722" s="186"/>
    </row>
    <row r="4723" spans="2:2" x14ac:dyDescent="0.2">
      <c r="B4723" s="186"/>
    </row>
    <row r="4724" spans="2:2" x14ac:dyDescent="0.2">
      <c r="B4724" s="186"/>
    </row>
    <row r="4725" spans="2:2" x14ac:dyDescent="0.2">
      <c r="B4725" s="186"/>
    </row>
    <row r="4726" spans="2:2" x14ac:dyDescent="0.2">
      <c r="B4726" s="186"/>
    </row>
    <row r="4727" spans="2:2" x14ac:dyDescent="0.2">
      <c r="B4727" s="186"/>
    </row>
    <row r="4728" spans="2:2" x14ac:dyDescent="0.2">
      <c r="B4728" s="186"/>
    </row>
    <row r="4729" spans="2:2" x14ac:dyDescent="0.2">
      <c r="B4729" s="186"/>
    </row>
    <row r="4730" spans="2:2" x14ac:dyDescent="0.2">
      <c r="B4730" s="186"/>
    </row>
    <row r="4731" spans="2:2" x14ac:dyDescent="0.2">
      <c r="B4731" s="186"/>
    </row>
    <row r="4732" spans="2:2" x14ac:dyDescent="0.2">
      <c r="B4732" s="186"/>
    </row>
    <row r="4733" spans="2:2" x14ac:dyDescent="0.2">
      <c r="B4733" s="186"/>
    </row>
    <row r="4734" spans="2:2" x14ac:dyDescent="0.2">
      <c r="B4734" s="186"/>
    </row>
    <row r="4735" spans="2:2" x14ac:dyDescent="0.2">
      <c r="B4735" s="186"/>
    </row>
    <row r="4736" spans="2:2" x14ac:dyDescent="0.2">
      <c r="B4736" s="186"/>
    </row>
    <row r="4737" spans="2:2" x14ac:dyDescent="0.2">
      <c r="B4737" s="186"/>
    </row>
    <row r="4738" spans="2:2" x14ac:dyDescent="0.2">
      <c r="B4738" s="186"/>
    </row>
    <row r="4739" spans="2:2" x14ac:dyDescent="0.2">
      <c r="B4739" s="186"/>
    </row>
    <row r="4740" spans="2:2" x14ac:dyDescent="0.2">
      <c r="B4740" s="186"/>
    </row>
    <row r="4741" spans="2:2" x14ac:dyDescent="0.2">
      <c r="B4741" s="186"/>
    </row>
    <row r="4742" spans="2:2" x14ac:dyDescent="0.2">
      <c r="B4742" s="186"/>
    </row>
    <row r="4743" spans="2:2" x14ac:dyDescent="0.2">
      <c r="B4743" s="186"/>
    </row>
    <row r="4744" spans="2:2" x14ac:dyDescent="0.2">
      <c r="B4744" s="186"/>
    </row>
    <row r="4745" spans="2:2" x14ac:dyDescent="0.2">
      <c r="B4745" s="186"/>
    </row>
    <row r="4746" spans="2:2" x14ac:dyDescent="0.2">
      <c r="B4746" s="186"/>
    </row>
    <row r="4747" spans="2:2" x14ac:dyDescent="0.2">
      <c r="B4747" s="186"/>
    </row>
    <row r="4748" spans="2:2" x14ac:dyDescent="0.2">
      <c r="B4748" s="186"/>
    </row>
    <row r="4749" spans="2:2" x14ac:dyDescent="0.2">
      <c r="B4749" s="186"/>
    </row>
    <row r="4750" spans="2:2" x14ac:dyDescent="0.2">
      <c r="B4750" s="186"/>
    </row>
    <row r="4751" spans="2:2" x14ac:dyDescent="0.2">
      <c r="B4751" s="186"/>
    </row>
    <row r="4752" spans="2:2" x14ac:dyDescent="0.2">
      <c r="B4752" s="186"/>
    </row>
    <row r="4753" spans="2:2" x14ac:dyDescent="0.2">
      <c r="B4753" s="186"/>
    </row>
    <row r="4754" spans="2:2" x14ac:dyDescent="0.2">
      <c r="B4754" s="186"/>
    </row>
    <row r="4755" spans="2:2" x14ac:dyDescent="0.2">
      <c r="B4755" s="186"/>
    </row>
    <row r="4756" spans="2:2" x14ac:dyDescent="0.2">
      <c r="B4756" s="186"/>
    </row>
    <row r="4757" spans="2:2" x14ac:dyDescent="0.2">
      <c r="B4757" s="186"/>
    </row>
    <row r="4758" spans="2:2" x14ac:dyDescent="0.2">
      <c r="B4758" s="186"/>
    </row>
    <row r="4759" spans="2:2" x14ac:dyDescent="0.2">
      <c r="B4759" s="186"/>
    </row>
    <row r="4760" spans="2:2" x14ac:dyDescent="0.2">
      <c r="B4760" s="186"/>
    </row>
    <row r="4761" spans="2:2" x14ac:dyDescent="0.2">
      <c r="B4761" s="186"/>
    </row>
    <row r="4762" spans="2:2" x14ac:dyDescent="0.2">
      <c r="B4762" s="186"/>
    </row>
    <row r="4763" spans="2:2" x14ac:dyDescent="0.2">
      <c r="B4763" s="186"/>
    </row>
    <row r="4764" spans="2:2" x14ac:dyDescent="0.2">
      <c r="B4764" s="186"/>
    </row>
    <row r="4765" spans="2:2" x14ac:dyDescent="0.2">
      <c r="B4765" s="186"/>
    </row>
    <row r="4766" spans="2:2" x14ac:dyDescent="0.2">
      <c r="B4766" s="186"/>
    </row>
    <row r="4767" spans="2:2" x14ac:dyDescent="0.2">
      <c r="B4767" s="186"/>
    </row>
    <row r="4768" spans="2:2" x14ac:dyDescent="0.2">
      <c r="B4768" s="186"/>
    </row>
    <row r="4769" spans="2:2" x14ac:dyDescent="0.2">
      <c r="B4769" s="186"/>
    </row>
    <row r="4770" spans="2:2" x14ac:dyDescent="0.2">
      <c r="B4770" s="186"/>
    </row>
    <row r="4771" spans="2:2" x14ac:dyDescent="0.2">
      <c r="B4771" s="186"/>
    </row>
    <row r="4772" spans="2:2" x14ac:dyDescent="0.2">
      <c r="B4772" s="186"/>
    </row>
    <row r="4773" spans="2:2" x14ac:dyDescent="0.2">
      <c r="B4773" s="186"/>
    </row>
    <row r="4774" spans="2:2" x14ac:dyDescent="0.2">
      <c r="B4774" s="186"/>
    </row>
    <row r="4775" spans="2:2" x14ac:dyDescent="0.2">
      <c r="B4775" s="186"/>
    </row>
    <row r="4776" spans="2:2" x14ac:dyDescent="0.2">
      <c r="B4776" s="186"/>
    </row>
    <row r="4777" spans="2:2" x14ac:dyDescent="0.2">
      <c r="B4777" s="186"/>
    </row>
    <row r="4778" spans="2:2" x14ac:dyDescent="0.2">
      <c r="B4778" s="186"/>
    </row>
    <row r="4779" spans="2:2" x14ac:dyDescent="0.2">
      <c r="B4779" s="186"/>
    </row>
    <row r="4780" spans="2:2" x14ac:dyDescent="0.2">
      <c r="B4780" s="186"/>
    </row>
    <row r="4781" spans="2:2" x14ac:dyDescent="0.2">
      <c r="B4781" s="186"/>
    </row>
    <row r="4782" spans="2:2" x14ac:dyDescent="0.2">
      <c r="B4782" s="186"/>
    </row>
    <row r="4783" spans="2:2" x14ac:dyDescent="0.2">
      <c r="B4783" s="186"/>
    </row>
    <row r="4784" spans="2:2" x14ac:dyDescent="0.2">
      <c r="B4784" s="186"/>
    </row>
    <row r="4785" spans="2:2" x14ac:dyDescent="0.2">
      <c r="B4785" s="186"/>
    </row>
    <row r="4786" spans="2:2" x14ac:dyDescent="0.2">
      <c r="B4786" s="186"/>
    </row>
    <row r="4787" spans="2:2" x14ac:dyDescent="0.2">
      <c r="B4787" s="186"/>
    </row>
    <row r="4788" spans="2:2" x14ac:dyDescent="0.2">
      <c r="B4788" s="186"/>
    </row>
    <row r="4789" spans="2:2" x14ac:dyDescent="0.2">
      <c r="B4789" s="186"/>
    </row>
    <row r="4790" spans="2:2" x14ac:dyDescent="0.2">
      <c r="B4790" s="186"/>
    </row>
    <row r="4791" spans="2:2" x14ac:dyDescent="0.2">
      <c r="B4791" s="186"/>
    </row>
    <row r="4792" spans="2:2" x14ac:dyDescent="0.2">
      <c r="B4792" s="186"/>
    </row>
    <row r="4793" spans="2:2" x14ac:dyDescent="0.2">
      <c r="B4793" s="186"/>
    </row>
    <row r="4794" spans="2:2" x14ac:dyDescent="0.2">
      <c r="B4794" s="186"/>
    </row>
    <row r="4795" spans="2:2" x14ac:dyDescent="0.2">
      <c r="B4795" s="186"/>
    </row>
    <row r="4796" spans="2:2" x14ac:dyDescent="0.2">
      <c r="B4796" s="186"/>
    </row>
    <row r="4797" spans="2:2" x14ac:dyDescent="0.2">
      <c r="B4797" s="186"/>
    </row>
    <row r="4798" spans="2:2" x14ac:dyDescent="0.2">
      <c r="B4798" s="186"/>
    </row>
    <row r="4799" spans="2:2" x14ac:dyDescent="0.2">
      <c r="B4799" s="186"/>
    </row>
    <row r="4800" spans="2:2" x14ac:dyDescent="0.2">
      <c r="B4800" s="186"/>
    </row>
    <row r="4801" spans="2:2" x14ac:dyDescent="0.2">
      <c r="B4801" s="186"/>
    </row>
    <row r="4802" spans="2:2" x14ac:dyDescent="0.2">
      <c r="B4802" s="186"/>
    </row>
    <row r="4803" spans="2:2" x14ac:dyDescent="0.2">
      <c r="B4803" s="186"/>
    </row>
    <row r="4804" spans="2:2" x14ac:dyDescent="0.2">
      <c r="B4804" s="186"/>
    </row>
    <row r="4805" spans="2:2" x14ac:dyDescent="0.2">
      <c r="B4805" s="186"/>
    </row>
    <row r="4806" spans="2:2" x14ac:dyDescent="0.2">
      <c r="B4806" s="186"/>
    </row>
    <row r="4807" spans="2:2" x14ac:dyDescent="0.2">
      <c r="B4807" s="186"/>
    </row>
    <row r="4808" spans="2:2" x14ac:dyDescent="0.2">
      <c r="B4808" s="186"/>
    </row>
    <row r="4809" spans="2:2" x14ac:dyDescent="0.2">
      <c r="B4809" s="186"/>
    </row>
    <row r="4810" spans="2:2" x14ac:dyDescent="0.2">
      <c r="B4810" s="186"/>
    </row>
    <row r="4811" spans="2:2" x14ac:dyDescent="0.2">
      <c r="B4811" s="186"/>
    </row>
    <row r="4812" spans="2:2" x14ac:dyDescent="0.2">
      <c r="B4812" s="186"/>
    </row>
    <row r="4813" spans="2:2" x14ac:dyDescent="0.2">
      <c r="B4813" s="186"/>
    </row>
    <row r="4814" spans="2:2" x14ac:dyDescent="0.2">
      <c r="B4814" s="186"/>
    </row>
    <row r="4815" spans="2:2" x14ac:dyDescent="0.2">
      <c r="B4815" s="186"/>
    </row>
    <row r="4816" spans="2:2" x14ac:dyDescent="0.2">
      <c r="B4816" s="186"/>
    </row>
    <row r="4817" spans="2:2" x14ac:dyDescent="0.2">
      <c r="B4817" s="186"/>
    </row>
    <row r="4818" spans="2:2" x14ac:dyDescent="0.2">
      <c r="B4818" s="186"/>
    </row>
    <row r="4819" spans="2:2" x14ac:dyDescent="0.2">
      <c r="B4819" s="186"/>
    </row>
    <row r="4820" spans="2:2" x14ac:dyDescent="0.2">
      <c r="B4820" s="186"/>
    </row>
    <row r="4821" spans="2:2" x14ac:dyDescent="0.2">
      <c r="B4821" s="186"/>
    </row>
    <row r="4822" spans="2:2" x14ac:dyDescent="0.2">
      <c r="B4822" s="186"/>
    </row>
    <row r="4823" spans="2:2" x14ac:dyDescent="0.2">
      <c r="B4823" s="186"/>
    </row>
    <row r="4824" spans="2:2" x14ac:dyDescent="0.2">
      <c r="B4824" s="186"/>
    </row>
    <row r="4825" spans="2:2" x14ac:dyDescent="0.2">
      <c r="B4825" s="186"/>
    </row>
    <row r="4826" spans="2:2" x14ac:dyDescent="0.2">
      <c r="B4826" s="186"/>
    </row>
    <row r="4827" spans="2:2" x14ac:dyDescent="0.2">
      <c r="B4827" s="186"/>
    </row>
    <row r="4828" spans="2:2" x14ac:dyDescent="0.2">
      <c r="B4828" s="186"/>
    </row>
    <row r="4829" spans="2:2" x14ac:dyDescent="0.2">
      <c r="B4829" s="186"/>
    </row>
    <row r="4830" spans="2:2" x14ac:dyDescent="0.2">
      <c r="B4830" s="186"/>
    </row>
    <row r="4831" spans="2:2" x14ac:dyDescent="0.2">
      <c r="B4831" s="186"/>
    </row>
    <row r="4832" spans="2:2" x14ac:dyDescent="0.2">
      <c r="B4832" s="186"/>
    </row>
    <row r="4833" spans="2:2" x14ac:dyDescent="0.2">
      <c r="B4833" s="186"/>
    </row>
    <row r="4834" spans="2:2" x14ac:dyDescent="0.2">
      <c r="B4834" s="186"/>
    </row>
    <row r="4835" spans="2:2" x14ac:dyDescent="0.2">
      <c r="B4835" s="186"/>
    </row>
    <row r="4836" spans="2:2" x14ac:dyDescent="0.2">
      <c r="B4836" s="186"/>
    </row>
    <row r="4837" spans="2:2" x14ac:dyDescent="0.2">
      <c r="B4837" s="186"/>
    </row>
    <row r="4838" spans="2:2" x14ac:dyDescent="0.2">
      <c r="B4838" s="186"/>
    </row>
    <row r="4839" spans="2:2" x14ac:dyDescent="0.2">
      <c r="B4839" s="186"/>
    </row>
    <row r="4840" spans="2:2" x14ac:dyDescent="0.2">
      <c r="B4840" s="186"/>
    </row>
    <row r="4841" spans="2:2" x14ac:dyDescent="0.2">
      <c r="B4841" s="186"/>
    </row>
    <row r="4842" spans="2:2" x14ac:dyDescent="0.2">
      <c r="B4842" s="186"/>
    </row>
    <row r="4843" spans="2:2" x14ac:dyDescent="0.2">
      <c r="B4843" s="186"/>
    </row>
    <row r="4844" spans="2:2" x14ac:dyDescent="0.2">
      <c r="B4844" s="186"/>
    </row>
    <row r="4845" spans="2:2" x14ac:dyDescent="0.2">
      <c r="B4845" s="186"/>
    </row>
    <row r="4846" spans="2:2" x14ac:dyDescent="0.2">
      <c r="B4846" s="186"/>
    </row>
    <row r="4847" spans="2:2" x14ac:dyDescent="0.2">
      <c r="B4847" s="186"/>
    </row>
    <row r="4848" spans="2:2" x14ac:dyDescent="0.2">
      <c r="B4848" s="186"/>
    </row>
    <row r="4849" spans="2:2" x14ac:dyDescent="0.2">
      <c r="B4849" s="186"/>
    </row>
    <row r="4850" spans="2:2" x14ac:dyDescent="0.2">
      <c r="B4850" s="186"/>
    </row>
    <row r="4851" spans="2:2" x14ac:dyDescent="0.2">
      <c r="B4851" s="186"/>
    </row>
    <row r="4852" spans="2:2" x14ac:dyDescent="0.2">
      <c r="B4852" s="186"/>
    </row>
    <row r="4853" spans="2:2" x14ac:dyDescent="0.2">
      <c r="B4853" s="186"/>
    </row>
    <row r="4854" spans="2:2" x14ac:dyDescent="0.2">
      <c r="B4854" s="186"/>
    </row>
    <row r="4855" spans="2:2" x14ac:dyDescent="0.2">
      <c r="B4855" s="186"/>
    </row>
    <row r="4856" spans="2:2" x14ac:dyDescent="0.2">
      <c r="B4856" s="186"/>
    </row>
    <row r="4857" spans="2:2" x14ac:dyDescent="0.2">
      <c r="B4857" s="186"/>
    </row>
    <row r="4858" spans="2:2" x14ac:dyDescent="0.2">
      <c r="B4858" s="186"/>
    </row>
    <row r="4859" spans="2:2" x14ac:dyDescent="0.2">
      <c r="B4859" s="186"/>
    </row>
    <row r="4860" spans="2:2" x14ac:dyDescent="0.2">
      <c r="B4860" s="186"/>
    </row>
    <row r="4861" spans="2:2" x14ac:dyDescent="0.2">
      <c r="B4861" s="186"/>
    </row>
    <row r="4862" spans="2:2" x14ac:dyDescent="0.2">
      <c r="B4862" s="186"/>
    </row>
    <row r="4863" spans="2:2" x14ac:dyDescent="0.2">
      <c r="B4863" s="186"/>
    </row>
    <row r="4864" spans="2:2" x14ac:dyDescent="0.2">
      <c r="B4864" s="186"/>
    </row>
    <row r="4865" spans="2:2" x14ac:dyDescent="0.2">
      <c r="B4865" s="186"/>
    </row>
    <row r="4866" spans="2:2" x14ac:dyDescent="0.2">
      <c r="B4866" s="186"/>
    </row>
    <row r="4867" spans="2:2" x14ac:dyDescent="0.2">
      <c r="B4867" s="186"/>
    </row>
    <row r="4868" spans="2:2" x14ac:dyDescent="0.2">
      <c r="B4868" s="186"/>
    </row>
    <row r="4869" spans="2:2" x14ac:dyDescent="0.2">
      <c r="B4869" s="186"/>
    </row>
    <row r="4870" spans="2:2" x14ac:dyDescent="0.2">
      <c r="B4870" s="186"/>
    </row>
    <row r="4871" spans="2:2" x14ac:dyDescent="0.2">
      <c r="B4871" s="186"/>
    </row>
    <row r="4872" spans="2:2" x14ac:dyDescent="0.2">
      <c r="B4872" s="186"/>
    </row>
    <row r="4873" spans="2:2" x14ac:dyDescent="0.2">
      <c r="B4873" s="186"/>
    </row>
    <row r="4874" spans="2:2" x14ac:dyDescent="0.2">
      <c r="B4874" s="186"/>
    </row>
    <row r="4875" spans="2:2" x14ac:dyDescent="0.2">
      <c r="B4875" s="186"/>
    </row>
    <row r="4876" spans="2:2" x14ac:dyDescent="0.2">
      <c r="B4876" s="186"/>
    </row>
    <row r="4877" spans="2:2" x14ac:dyDescent="0.2">
      <c r="B4877" s="186"/>
    </row>
    <row r="4878" spans="2:2" x14ac:dyDescent="0.2">
      <c r="B4878" s="186"/>
    </row>
    <row r="4879" spans="2:2" x14ac:dyDescent="0.2">
      <c r="B4879" s="186"/>
    </row>
    <row r="4880" spans="2:2" x14ac:dyDescent="0.2">
      <c r="B4880" s="186"/>
    </row>
    <row r="4881" spans="2:2" x14ac:dyDescent="0.2">
      <c r="B4881" s="186"/>
    </row>
    <row r="4882" spans="2:2" x14ac:dyDescent="0.2">
      <c r="B4882" s="186"/>
    </row>
    <row r="4883" spans="2:2" x14ac:dyDescent="0.2">
      <c r="B4883" s="186"/>
    </row>
    <row r="4884" spans="2:2" x14ac:dyDescent="0.2">
      <c r="B4884" s="186"/>
    </row>
    <row r="4885" spans="2:2" x14ac:dyDescent="0.2">
      <c r="B4885" s="186"/>
    </row>
    <row r="4886" spans="2:2" x14ac:dyDescent="0.2">
      <c r="B4886" s="186"/>
    </row>
    <row r="4887" spans="2:2" x14ac:dyDescent="0.2">
      <c r="B4887" s="186"/>
    </row>
    <row r="4888" spans="2:2" x14ac:dyDescent="0.2">
      <c r="B4888" s="186"/>
    </row>
    <row r="4889" spans="2:2" x14ac:dyDescent="0.2">
      <c r="B4889" s="186"/>
    </row>
    <row r="4890" spans="2:2" x14ac:dyDescent="0.2">
      <c r="B4890" s="186"/>
    </row>
    <row r="4891" spans="2:2" x14ac:dyDescent="0.2">
      <c r="B4891" s="186"/>
    </row>
    <row r="4892" spans="2:2" x14ac:dyDescent="0.2">
      <c r="B4892" s="186"/>
    </row>
    <row r="4893" spans="2:2" x14ac:dyDescent="0.2">
      <c r="B4893" s="186"/>
    </row>
    <row r="4894" spans="2:2" x14ac:dyDescent="0.2">
      <c r="B4894" s="186"/>
    </row>
    <row r="4895" spans="2:2" x14ac:dyDescent="0.2">
      <c r="B4895" s="186"/>
    </row>
    <row r="4896" spans="2:2" x14ac:dyDescent="0.2">
      <c r="B4896" s="186"/>
    </row>
    <row r="4897" spans="2:2" x14ac:dyDescent="0.2">
      <c r="B4897" s="186"/>
    </row>
    <row r="4898" spans="2:2" x14ac:dyDescent="0.2">
      <c r="B4898" s="186"/>
    </row>
    <row r="4899" spans="2:2" x14ac:dyDescent="0.2">
      <c r="B4899" s="186"/>
    </row>
    <row r="4900" spans="2:2" x14ac:dyDescent="0.2">
      <c r="B4900" s="186"/>
    </row>
    <row r="4901" spans="2:2" x14ac:dyDescent="0.2">
      <c r="B4901" s="186"/>
    </row>
    <row r="4902" spans="2:2" x14ac:dyDescent="0.2">
      <c r="B4902" s="186"/>
    </row>
    <row r="4903" spans="2:2" x14ac:dyDescent="0.2">
      <c r="B4903" s="186"/>
    </row>
    <row r="4904" spans="2:2" x14ac:dyDescent="0.2">
      <c r="B4904" s="186"/>
    </row>
    <row r="4905" spans="2:2" x14ac:dyDescent="0.2">
      <c r="B4905" s="186"/>
    </row>
    <row r="4906" spans="2:2" x14ac:dyDescent="0.2">
      <c r="B4906" s="186"/>
    </row>
    <row r="4907" spans="2:2" x14ac:dyDescent="0.2">
      <c r="B4907" s="186"/>
    </row>
    <row r="4908" spans="2:2" x14ac:dyDescent="0.2">
      <c r="B4908" s="186"/>
    </row>
    <row r="4909" spans="2:2" x14ac:dyDescent="0.2">
      <c r="B4909" s="186"/>
    </row>
    <row r="4910" spans="2:2" x14ac:dyDescent="0.2">
      <c r="B4910" s="186"/>
    </row>
    <row r="4911" spans="2:2" x14ac:dyDescent="0.2">
      <c r="B4911" s="186"/>
    </row>
    <row r="4912" spans="2:2" x14ac:dyDescent="0.2">
      <c r="B4912" s="186"/>
    </row>
    <row r="4913" spans="2:2" x14ac:dyDescent="0.2">
      <c r="B4913" s="186"/>
    </row>
    <row r="4914" spans="2:2" x14ac:dyDescent="0.2">
      <c r="B4914" s="186"/>
    </row>
    <row r="4915" spans="2:2" x14ac:dyDescent="0.2">
      <c r="B4915" s="186"/>
    </row>
    <row r="4916" spans="2:2" x14ac:dyDescent="0.2">
      <c r="B4916" s="186"/>
    </row>
    <row r="4917" spans="2:2" x14ac:dyDescent="0.2">
      <c r="B4917" s="186"/>
    </row>
    <row r="4918" spans="2:2" x14ac:dyDescent="0.2">
      <c r="B4918" s="186"/>
    </row>
    <row r="4919" spans="2:2" x14ac:dyDescent="0.2">
      <c r="B4919" s="186"/>
    </row>
    <row r="4920" spans="2:2" x14ac:dyDescent="0.2">
      <c r="B4920" s="186"/>
    </row>
    <row r="4921" spans="2:2" x14ac:dyDescent="0.2">
      <c r="B4921" s="186"/>
    </row>
    <row r="4922" spans="2:2" x14ac:dyDescent="0.2">
      <c r="B4922" s="186"/>
    </row>
    <row r="4923" spans="2:2" x14ac:dyDescent="0.2">
      <c r="B4923" s="186"/>
    </row>
    <row r="4924" spans="2:2" x14ac:dyDescent="0.2">
      <c r="B4924" s="186"/>
    </row>
    <row r="4925" spans="2:2" x14ac:dyDescent="0.2">
      <c r="B4925" s="186"/>
    </row>
    <row r="4926" spans="2:2" x14ac:dyDescent="0.2">
      <c r="B4926" s="186"/>
    </row>
    <row r="4927" spans="2:2" x14ac:dyDescent="0.2">
      <c r="B4927" s="186"/>
    </row>
    <row r="4928" spans="2:2" x14ac:dyDescent="0.2">
      <c r="B4928" s="186"/>
    </row>
    <row r="4929" spans="2:2" x14ac:dyDescent="0.2">
      <c r="B4929" s="186"/>
    </row>
    <row r="4930" spans="2:2" x14ac:dyDescent="0.2">
      <c r="B4930" s="186"/>
    </row>
    <row r="4931" spans="2:2" x14ac:dyDescent="0.2">
      <c r="B4931" s="186"/>
    </row>
    <row r="4932" spans="2:2" x14ac:dyDescent="0.2">
      <c r="B4932" s="186"/>
    </row>
    <row r="4933" spans="2:2" x14ac:dyDescent="0.2">
      <c r="B4933" s="186"/>
    </row>
    <row r="4934" spans="2:2" x14ac:dyDescent="0.2">
      <c r="B4934" s="186"/>
    </row>
    <row r="4935" spans="2:2" x14ac:dyDescent="0.2">
      <c r="B4935" s="186"/>
    </row>
    <row r="4936" spans="2:2" x14ac:dyDescent="0.2">
      <c r="B4936" s="186"/>
    </row>
    <row r="4937" spans="2:2" x14ac:dyDescent="0.2">
      <c r="B4937" s="186"/>
    </row>
    <row r="4938" spans="2:2" x14ac:dyDescent="0.2">
      <c r="B4938" s="186"/>
    </row>
    <row r="4939" spans="2:2" x14ac:dyDescent="0.2">
      <c r="B4939" s="186"/>
    </row>
    <row r="4940" spans="2:2" x14ac:dyDescent="0.2">
      <c r="B4940" s="186"/>
    </row>
    <row r="4941" spans="2:2" x14ac:dyDescent="0.2">
      <c r="B4941" s="186"/>
    </row>
    <row r="4942" spans="2:2" x14ac:dyDescent="0.2">
      <c r="B4942" s="186"/>
    </row>
    <row r="4943" spans="2:2" x14ac:dyDescent="0.2">
      <c r="B4943" s="186"/>
    </row>
    <row r="4944" spans="2:2" x14ac:dyDescent="0.2">
      <c r="B4944" s="186"/>
    </row>
    <row r="4945" spans="2:2" x14ac:dyDescent="0.2">
      <c r="B4945" s="186"/>
    </row>
    <row r="4946" spans="2:2" x14ac:dyDescent="0.2">
      <c r="B4946" s="186"/>
    </row>
    <row r="4947" spans="2:2" x14ac:dyDescent="0.2">
      <c r="B4947" s="186"/>
    </row>
    <row r="4948" spans="2:2" x14ac:dyDescent="0.2">
      <c r="B4948" s="186"/>
    </row>
    <row r="4949" spans="2:2" x14ac:dyDescent="0.2">
      <c r="B4949" s="186"/>
    </row>
    <row r="4950" spans="2:2" x14ac:dyDescent="0.2">
      <c r="B4950" s="186"/>
    </row>
    <row r="4951" spans="2:2" x14ac:dyDescent="0.2">
      <c r="B4951" s="186"/>
    </row>
    <row r="4952" spans="2:2" x14ac:dyDescent="0.2">
      <c r="B4952" s="186"/>
    </row>
    <row r="4953" spans="2:2" x14ac:dyDescent="0.2">
      <c r="B4953" s="186"/>
    </row>
    <row r="4954" spans="2:2" x14ac:dyDescent="0.2">
      <c r="B4954" s="186"/>
    </row>
    <row r="4955" spans="2:2" x14ac:dyDescent="0.2">
      <c r="B4955" s="186"/>
    </row>
    <row r="4956" spans="2:2" x14ac:dyDescent="0.2">
      <c r="B4956" s="186"/>
    </row>
    <row r="4957" spans="2:2" x14ac:dyDescent="0.2">
      <c r="B4957" s="186"/>
    </row>
    <row r="4958" spans="2:2" x14ac:dyDescent="0.2">
      <c r="B4958" s="186"/>
    </row>
    <row r="4959" spans="2:2" x14ac:dyDescent="0.2">
      <c r="B4959" s="186"/>
    </row>
    <row r="4960" spans="2:2" x14ac:dyDescent="0.2">
      <c r="B4960" s="186"/>
    </row>
    <row r="4961" spans="2:2" x14ac:dyDescent="0.2">
      <c r="B4961" s="186"/>
    </row>
    <row r="4962" spans="2:2" x14ac:dyDescent="0.2">
      <c r="B4962" s="186"/>
    </row>
    <row r="4963" spans="2:2" x14ac:dyDescent="0.2">
      <c r="B4963" s="186"/>
    </row>
    <row r="4964" spans="2:2" x14ac:dyDescent="0.2">
      <c r="B4964" s="186"/>
    </row>
    <row r="4965" spans="2:2" x14ac:dyDescent="0.2">
      <c r="B4965" s="186"/>
    </row>
    <row r="4966" spans="2:2" x14ac:dyDescent="0.2">
      <c r="B4966" s="186"/>
    </row>
    <row r="4967" spans="2:2" x14ac:dyDescent="0.2">
      <c r="B4967" s="186"/>
    </row>
    <row r="4968" spans="2:2" x14ac:dyDescent="0.2">
      <c r="B4968" s="186"/>
    </row>
    <row r="4969" spans="2:2" x14ac:dyDescent="0.2">
      <c r="B4969" s="186"/>
    </row>
    <row r="4970" spans="2:2" x14ac:dyDescent="0.2">
      <c r="B4970" s="186"/>
    </row>
    <row r="4971" spans="2:2" x14ac:dyDescent="0.2">
      <c r="B4971" s="186"/>
    </row>
    <row r="4972" spans="2:2" x14ac:dyDescent="0.2">
      <c r="B4972" s="186"/>
    </row>
    <row r="4973" spans="2:2" x14ac:dyDescent="0.2">
      <c r="B4973" s="186"/>
    </row>
    <row r="4974" spans="2:2" x14ac:dyDescent="0.2">
      <c r="B4974" s="186"/>
    </row>
    <row r="4975" spans="2:2" x14ac:dyDescent="0.2">
      <c r="B4975" s="186"/>
    </row>
    <row r="4976" spans="2:2" x14ac:dyDescent="0.2">
      <c r="B4976" s="186"/>
    </row>
    <row r="4977" spans="2:2" x14ac:dyDescent="0.2">
      <c r="B4977" s="186"/>
    </row>
    <row r="4978" spans="2:2" x14ac:dyDescent="0.2">
      <c r="B4978" s="186"/>
    </row>
    <row r="4979" spans="2:2" x14ac:dyDescent="0.2">
      <c r="B4979" s="186"/>
    </row>
    <row r="4980" spans="2:2" x14ac:dyDescent="0.2">
      <c r="B4980" s="186"/>
    </row>
    <row r="4981" spans="2:2" x14ac:dyDescent="0.2">
      <c r="B4981" s="186"/>
    </row>
    <row r="4982" spans="2:2" x14ac:dyDescent="0.2">
      <c r="B4982" s="186"/>
    </row>
    <row r="4983" spans="2:2" x14ac:dyDescent="0.2">
      <c r="B4983" s="186"/>
    </row>
    <row r="4984" spans="2:2" x14ac:dyDescent="0.2">
      <c r="B4984" s="186"/>
    </row>
    <row r="4985" spans="2:2" x14ac:dyDescent="0.2">
      <c r="B4985" s="186"/>
    </row>
    <row r="4986" spans="2:2" x14ac:dyDescent="0.2">
      <c r="B4986" s="186"/>
    </row>
    <row r="4987" spans="2:2" x14ac:dyDescent="0.2">
      <c r="B4987" s="186"/>
    </row>
    <row r="4988" spans="2:2" x14ac:dyDescent="0.2">
      <c r="B4988" s="186"/>
    </row>
    <row r="4989" spans="2:2" x14ac:dyDescent="0.2">
      <c r="B4989" s="186"/>
    </row>
    <row r="4990" spans="2:2" x14ac:dyDescent="0.2">
      <c r="B4990" s="186"/>
    </row>
    <row r="4991" spans="2:2" x14ac:dyDescent="0.2">
      <c r="B4991" s="186"/>
    </row>
    <row r="4992" spans="2:2" x14ac:dyDescent="0.2">
      <c r="B4992" s="186"/>
    </row>
    <row r="4993" spans="2:2" x14ac:dyDescent="0.2">
      <c r="B4993" s="186"/>
    </row>
    <row r="4994" spans="2:2" x14ac:dyDescent="0.2">
      <c r="B4994" s="186"/>
    </row>
    <row r="4995" spans="2:2" x14ac:dyDescent="0.2">
      <c r="B4995" s="186"/>
    </row>
    <row r="4996" spans="2:2" x14ac:dyDescent="0.2">
      <c r="B4996" s="186"/>
    </row>
    <row r="4997" spans="2:2" x14ac:dyDescent="0.2">
      <c r="B4997" s="186"/>
    </row>
    <row r="4998" spans="2:2" x14ac:dyDescent="0.2">
      <c r="B4998" s="186"/>
    </row>
    <row r="4999" spans="2:2" x14ac:dyDescent="0.2">
      <c r="B4999" s="186"/>
    </row>
    <row r="5000" spans="2:2" x14ac:dyDescent="0.2">
      <c r="B5000" s="186"/>
    </row>
    <row r="5001" spans="2:2" x14ac:dyDescent="0.2">
      <c r="B5001" s="186"/>
    </row>
    <row r="5002" spans="2:2" x14ac:dyDescent="0.2">
      <c r="B5002" s="186"/>
    </row>
    <row r="5003" spans="2:2" x14ac:dyDescent="0.2">
      <c r="B5003" s="186"/>
    </row>
    <row r="5004" spans="2:2" x14ac:dyDescent="0.2">
      <c r="B5004" s="186"/>
    </row>
    <row r="5005" spans="2:2" x14ac:dyDescent="0.2">
      <c r="B5005" s="186"/>
    </row>
    <row r="5006" spans="2:2" x14ac:dyDescent="0.2">
      <c r="B5006" s="186"/>
    </row>
    <row r="5007" spans="2:2" x14ac:dyDescent="0.2">
      <c r="B5007" s="186"/>
    </row>
    <row r="5008" spans="2:2" x14ac:dyDescent="0.2">
      <c r="B5008" s="186"/>
    </row>
    <row r="5009" spans="2:2" x14ac:dyDescent="0.2">
      <c r="B5009" s="186"/>
    </row>
    <row r="5010" spans="2:2" x14ac:dyDescent="0.2">
      <c r="B5010" s="186"/>
    </row>
    <row r="5011" spans="2:2" x14ac:dyDescent="0.2">
      <c r="B5011" s="186"/>
    </row>
    <row r="5012" spans="2:2" x14ac:dyDescent="0.2">
      <c r="B5012" s="186"/>
    </row>
    <row r="5013" spans="2:2" x14ac:dyDescent="0.2">
      <c r="B5013" s="186"/>
    </row>
    <row r="5014" spans="2:2" x14ac:dyDescent="0.2">
      <c r="B5014" s="186"/>
    </row>
    <row r="5015" spans="2:2" x14ac:dyDescent="0.2">
      <c r="B5015" s="186"/>
    </row>
    <row r="5016" spans="2:2" x14ac:dyDescent="0.2">
      <c r="B5016" s="186"/>
    </row>
    <row r="5017" spans="2:2" x14ac:dyDescent="0.2">
      <c r="B5017" s="186"/>
    </row>
    <row r="5018" spans="2:2" x14ac:dyDescent="0.2">
      <c r="B5018" s="186"/>
    </row>
    <row r="5019" spans="2:2" x14ac:dyDescent="0.2">
      <c r="B5019" s="186"/>
    </row>
    <row r="5020" spans="2:2" x14ac:dyDescent="0.2">
      <c r="B5020" s="186"/>
    </row>
    <row r="5021" spans="2:2" x14ac:dyDescent="0.2">
      <c r="B5021" s="186"/>
    </row>
    <row r="5022" spans="2:2" x14ac:dyDescent="0.2">
      <c r="B5022" s="186"/>
    </row>
    <row r="5023" spans="2:2" x14ac:dyDescent="0.2">
      <c r="B5023" s="186"/>
    </row>
    <row r="5024" spans="2:2" x14ac:dyDescent="0.2">
      <c r="B5024" s="186"/>
    </row>
    <row r="5025" spans="2:2" x14ac:dyDescent="0.2">
      <c r="B5025" s="186"/>
    </row>
    <row r="5026" spans="2:2" x14ac:dyDescent="0.2">
      <c r="B5026" s="186"/>
    </row>
    <row r="5027" spans="2:2" x14ac:dyDescent="0.2">
      <c r="B5027" s="186"/>
    </row>
    <row r="5028" spans="2:2" x14ac:dyDescent="0.2">
      <c r="B5028" s="186"/>
    </row>
    <row r="5029" spans="2:2" x14ac:dyDescent="0.2">
      <c r="B5029" s="186"/>
    </row>
    <row r="5030" spans="2:2" x14ac:dyDescent="0.2">
      <c r="B5030" s="186"/>
    </row>
    <row r="5031" spans="2:2" x14ac:dyDescent="0.2">
      <c r="B5031" s="186"/>
    </row>
    <row r="5032" spans="2:2" x14ac:dyDescent="0.2">
      <c r="B5032" s="186"/>
    </row>
    <row r="5033" spans="2:2" x14ac:dyDescent="0.2">
      <c r="B5033" s="186"/>
    </row>
    <row r="5034" spans="2:2" x14ac:dyDescent="0.2">
      <c r="B5034" s="186"/>
    </row>
    <row r="5035" spans="2:2" x14ac:dyDescent="0.2">
      <c r="B5035" s="186"/>
    </row>
    <row r="5036" spans="2:2" x14ac:dyDescent="0.2">
      <c r="B5036" s="186"/>
    </row>
    <row r="5037" spans="2:2" x14ac:dyDescent="0.2">
      <c r="B5037" s="186"/>
    </row>
    <row r="5038" spans="2:2" x14ac:dyDescent="0.2">
      <c r="B5038" s="186"/>
    </row>
    <row r="5039" spans="2:2" x14ac:dyDescent="0.2">
      <c r="B5039" s="186"/>
    </row>
    <row r="5040" spans="2:2" x14ac:dyDescent="0.2">
      <c r="B5040" s="186"/>
    </row>
    <row r="5041" spans="2:2" x14ac:dyDescent="0.2">
      <c r="B5041" s="186"/>
    </row>
    <row r="5042" spans="2:2" x14ac:dyDescent="0.2">
      <c r="B5042" s="186"/>
    </row>
    <row r="5043" spans="2:2" x14ac:dyDescent="0.2">
      <c r="B5043" s="186"/>
    </row>
    <row r="5044" spans="2:2" x14ac:dyDescent="0.2">
      <c r="B5044" s="186"/>
    </row>
    <row r="5045" spans="2:2" x14ac:dyDescent="0.2">
      <c r="B5045" s="186"/>
    </row>
    <row r="5046" spans="2:2" x14ac:dyDescent="0.2">
      <c r="B5046" s="186"/>
    </row>
    <row r="5047" spans="2:2" x14ac:dyDescent="0.2">
      <c r="B5047" s="186"/>
    </row>
    <row r="5048" spans="2:2" x14ac:dyDescent="0.2">
      <c r="B5048" s="186"/>
    </row>
    <row r="5049" spans="2:2" x14ac:dyDescent="0.2">
      <c r="B5049" s="186"/>
    </row>
    <row r="5050" spans="2:2" x14ac:dyDescent="0.2">
      <c r="B5050" s="186"/>
    </row>
    <row r="5051" spans="2:2" x14ac:dyDescent="0.2">
      <c r="B5051" s="186"/>
    </row>
    <row r="5052" spans="2:2" x14ac:dyDescent="0.2">
      <c r="B5052" s="186"/>
    </row>
    <row r="5053" spans="2:2" x14ac:dyDescent="0.2">
      <c r="B5053" s="186"/>
    </row>
    <row r="5054" spans="2:2" x14ac:dyDescent="0.2">
      <c r="B5054" s="186"/>
    </row>
    <row r="5055" spans="2:2" x14ac:dyDescent="0.2">
      <c r="B5055" s="186"/>
    </row>
    <row r="5056" spans="2:2" x14ac:dyDescent="0.2">
      <c r="B5056" s="186"/>
    </row>
    <row r="5057" spans="2:2" x14ac:dyDescent="0.2">
      <c r="B5057" s="186"/>
    </row>
    <row r="5058" spans="2:2" x14ac:dyDescent="0.2">
      <c r="B5058" s="186"/>
    </row>
    <row r="5059" spans="2:2" x14ac:dyDescent="0.2">
      <c r="B5059" s="186"/>
    </row>
    <row r="5060" spans="2:2" x14ac:dyDescent="0.2">
      <c r="B5060" s="186"/>
    </row>
    <row r="5061" spans="2:2" x14ac:dyDescent="0.2">
      <c r="B5061" s="186"/>
    </row>
    <row r="5062" spans="2:2" x14ac:dyDescent="0.2">
      <c r="B5062" s="186"/>
    </row>
    <row r="5063" spans="2:2" x14ac:dyDescent="0.2">
      <c r="B5063" s="186"/>
    </row>
    <row r="5064" spans="2:2" x14ac:dyDescent="0.2">
      <c r="B5064" s="186"/>
    </row>
    <row r="5065" spans="2:2" x14ac:dyDescent="0.2">
      <c r="B5065" s="186"/>
    </row>
    <row r="5066" spans="2:2" x14ac:dyDescent="0.2">
      <c r="B5066" s="186"/>
    </row>
    <row r="5067" spans="2:2" x14ac:dyDescent="0.2">
      <c r="B5067" s="186"/>
    </row>
    <row r="5068" spans="2:2" x14ac:dyDescent="0.2">
      <c r="B5068" s="186"/>
    </row>
    <row r="5069" spans="2:2" x14ac:dyDescent="0.2">
      <c r="B5069" s="186"/>
    </row>
    <row r="5070" spans="2:2" x14ac:dyDescent="0.2">
      <c r="B5070" s="186"/>
    </row>
    <row r="5071" spans="2:2" x14ac:dyDescent="0.2">
      <c r="B5071" s="186"/>
    </row>
    <row r="5072" spans="2:2" x14ac:dyDescent="0.2">
      <c r="B5072" s="186"/>
    </row>
    <row r="5073" spans="2:2" x14ac:dyDescent="0.2">
      <c r="B5073" s="186"/>
    </row>
    <row r="5074" spans="2:2" x14ac:dyDescent="0.2">
      <c r="B5074" s="186"/>
    </row>
    <row r="5075" spans="2:2" x14ac:dyDescent="0.2">
      <c r="B5075" s="186"/>
    </row>
    <row r="5076" spans="2:2" x14ac:dyDescent="0.2">
      <c r="B5076" s="186"/>
    </row>
    <row r="5077" spans="2:2" x14ac:dyDescent="0.2">
      <c r="B5077" s="186"/>
    </row>
    <row r="5078" spans="2:2" x14ac:dyDescent="0.2">
      <c r="B5078" s="186"/>
    </row>
    <row r="5079" spans="2:2" x14ac:dyDescent="0.2">
      <c r="B5079" s="186"/>
    </row>
    <row r="5080" spans="2:2" x14ac:dyDescent="0.2">
      <c r="B5080" s="186"/>
    </row>
    <row r="5081" spans="2:2" x14ac:dyDescent="0.2">
      <c r="B5081" s="186"/>
    </row>
    <row r="5082" spans="2:2" x14ac:dyDescent="0.2">
      <c r="B5082" s="186"/>
    </row>
    <row r="5083" spans="2:2" x14ac:dyDescent="0.2">
      <c r="B5083" s="186"/>
    </row>
    <row r="5084" spans="2:2" x14ac:dyDescent="0.2">
      <c r="B5084" s="186"/>
    </row>
    <row r="5085" spans="2:2" x14ac:dyDescent="0.2">
      <c r="B5085" s="186"/>
    </row>
    <row r="5086" spans="2:2" x14ac:dyDescent="0.2">
      <c r="B5086" s="186"/>
    </row>
    <row r="5087" spans="2:2" x14ac:dyDescent="0.2">
      <c r="B5087" s="186"/>
    </row>
    <row r="5088" spans="2:2" x14ac:dyDescent="0.2">
      <c r="B5088" s="186"/>
    </row>
    <row r="5089" spans="2:2" x14ac:dyDescent="0.2">
      <c r="B5089" s="186"/>
    </row>
    <row r="5090" spans="2:2" x14ac:dyDescent="0.2">
      <c r="B5090" s="186"/>
    </row>
    <row r="5091" spans="2:2" x14ac:dyDescent="0.2">
      <c r="B5091" s="186"/>
    </row>
    <row r="5092" spans="2:2" x14ac:dyDescent="0.2">
      <c r="B5092" s="186"/>
    </row>
    <row r="5093" spans="2:2" x14ac:dyDescent="0.2">
      <c r="B5093" s="186"/>
    </row>
    <row r="5094" spans="2:2" x14ac:dyDescent="0.2">
      <c r="B5094" s="186"/>
    </row>
    <row r="5095" spans="2:2" x14ac:dyDescent="0.2">
      <c r="B5095" s="186"/>
    </row>
    <row r="5096" spans="2:2" x14ac:dyDescent="0.2">
      <c r="B5096" s="186"/>
    </row>
    <row r="5097" spans="2:2" x14ac:dyDescent="0.2">
      <c r="B5097" s="186"/>
    </row>
    <row r="5098" spans="2:2" x14ac:dyDescent="0.2">
      <c r="B5098" s="186"/>
    </row>
    <row r="5099" spans="2:2" x14ac:dyDescent="0.2">
      <c r="B5099" s="186"/>
    </row>
    <row r="5100" spans="2:2" x14ac:dyDescent="0.2">
      <c r="B5100" s="186"/>
    </row>
    <row r="5101" spans="2:2" x14ac:dyDescent="0.2">
      <c r="B5101" s="186"/>
    </row>
    <row r="5102" spans="2:2" x14ac:dyDescent="0.2">
      <c r="B5102" s="186"/>
    </row>
    <row r="5103" spans="2:2" x14ac:dyDescent="0.2">
      <c r="B5103" s="186"/>
    </row>
    <row r="5104" spans="2:2" x14ac:dyDescent="0.2">
      <c r="B5104" s="186"/>
    </row>
    <row r="5105" spans="2:2" x14ac:dyDescent="0.2">
      <c r="B5105" s="186"/>
    </row>
    <row r="5106" spans="2:2" x14ac:dyDescent="0.2">
      <c r="B5106" s="186"/>
    </row>
    <row r="5107" spans="2:2" x14ac:dyDescent="0.2">
      <c r="B5107" s="186"/>
    </row>
    <row r="5108" spans="2:2" x14ac:dyDescent="0.2">
      <c r="B5108" s="186"/>
    </row>
    <row r="5109" spans="2:2" x14ac:dyDescent="0.2">
      <c r="B5109" s="186"/>
    </row>
    <row r="5110" spans="2:2" x14ac:dyDescent="0.2">
      <c r="B5110" s="186"/>
    </row>
    <row r="5111" spans="2:2" x14ac:dyDescent="0.2">
      <c r="B5111" s="186"/>
    </row>
    <row r="5112" spans="2:2" x14ac:dyDescent="0.2">
      <c r="B5112" s="186"/>
    </row>
    <row r="5113" spans="2:2" x14ac:dyDescent="0.2">
      <c r="B5113" s="186"/>
    </row>
    <row r="5114" spans="2:2" x14ac:dyDescent="0.2">
      <c r="B5114" s="186"/>
    </row>
    <row r="5115" spans="2:2" x14ac:dyDescent="0.2">
      <c r="B5115" s="186"/>
    </row>
    <row r="5116" spans="2:2" x14ac:dyDescent="0.2">
      <c r="B5116" s="186"/>
    </row>
    <row r="5117" spans="2:2" x14ac:dyDescent="0.2">
      <c r="B5117" s="186"/>
    </row>
    <row r="5118" spans="2:2" x14ac:dyDescent="0.2">
      <c r="B5118" s="186"/>
    </row>
    <row r="5119" spans="2:2" x14ac:dyDescent="0.2">
      <c r="B5119" s="186"/>
    </row>
    <row r="5120" spans="2:2" x14ac:dyDescent="0.2">
      <c r="B5120" s="186"/>
    </row>
    <row r="5121" spans="2:2" x14ac:dyDescent="0.2">
      <c r="B5121" s="186"/>
    </row>
    <row r="5122" spans="2:2" x14ac:dyDescent="0.2">
      <c r="B5122" s="186"/>
    </row>
    <row r="5123" spans="2:2" x14ac:dyDescent="0.2">
      <c r="B5123" s="186"/>
    </row>
    <row r="5124" spans="2:2" x14ac:dyDescent="0.2">
      <c r="B5124" s="186"/>
    </row>
    <row r="5125" spans="2:2" x14ac:dyDescent="0.2">
      <c r="B5125" s="186"/>
    </row>
    <row r="5126" spans="2:2" x14ac:dyDescent="0.2">
      <c r="B5126" s="186"/>
    </row>
    <row r="5127" spans="2:2" x14ac:dyDescent="0.2">
      <c r="B5127" s="186"/>
    </row>
    <row r="5128" spans="2:2" x14ac:dyDescent="0.2">
      <c r="B5128" s="186"/>
    </row>
    <row r="5129" spans="2:2" x14ac:dyDescent="0.2">
      <c r="B5129" s="186"/>
    </row>
    <row r="5130" spans="2:2" x14ac:dyDescent="0.2">
      <c r="B5130" s="186"/>
    </row>
    <row r="5131" spans="2:2" x14ac:dyDescent="0.2">
      <c r="B5131" s="186"/>
    </row>
    <row r="5132" spans="2:2" x14ac:dyDescent="0.2">
      <c r="B5132" s="186"/>
    </row>
    <row r="5133" spans="2:2" x14ac:dyDescent="0.2">
      <c r="B5133" s="186"/>
    </row>
    <row r="5134" spans="2:2" x14ac:dyDescent="0.2">
      <c r="B5134" s="186"/>
    </row>
    <row r="5135" spans="2:2" x14ac:dyDescent="0.2">
      <c r="B5135" s="186"/>
    </row>
    <row r="5136" spans="2:2" x14ac:dyDescent="0.2">
      <c r="B5136" s="186"/>
    </row>
    <row r="5137" spans="2:2" x14ac:dyDescent="0.2">
      <c r="B5137" s="186"/>
    </row>
    <row r="5138" spans="2:2" x14ac:dyDescent="0.2">
      <c r="B5138" s="186"/>
    </row>
    <row r="5139" spans="2:2" x14ac:dyDescent="0.2">
      <c r="B5139" s="186"/>
    </row>
    <row r="5140" spans="2:2" x14ac:dyDescent="0.2">
      <c r="B5140" s="186"/>
    </row>
    <row r="5141" spans="2:2" x14ac:dyDescent="0.2">
      <c r="B5141" s="186"/>
    </row>
    <row r="5142" spans="2:2" x14ac:dyDescent="0.2">
      <c r="B5142" s="186"/>
    </row>
    <row r="5143" spans="2:2" x14ac:dyDescent="0.2">
      <c r="B5143" s="186"/>
    </row>
    <row r="5144" spans="2:2" x14ac:dyDescent="0.2">
      <c r="B5144" s="186"/>
    </row>
    <row r="5145" spans="2:2" x14ac:dyDescent="0.2">
      <c r="B5145" s="186"/>
    </row>
    <row r="5146" spans="2:2" x14ac:dyDescent="0.2">
      <c r="B5146" s="186"/>
    </row>
    <row r="5147" spans="2:2" x14ac:dyDescent="0.2">
      <c r="B5147" s="186"/>
    </row>
    <row r="5148" spans="2:2" x14ac:dyDescent="0.2">
      <c r="B5148" s="186"/>
    </row>
    <row r="5149" spans="2:2" x14ac:dyDescent="0.2">
      <c r="B5149" s="186"/>
    </row>
    <row r="5150" spans="2:2" x14ac:dyDescent="0.2">
      <c r="B5150" s="186"/>
    </row>
    <row r="5151" spans="2:2" x14ac:dyDescent="0.2">
      <c r="B5151" s="186"/>
    </row>
    <row r="5152" spans="2:2" x14ac:dyDescent="0.2">
      <c r="B5152" s="186"/>
    </row>
    <row r="5153" spans="2:2" x14ac:dyDescent="0.2">
      <c r="B5153" s="186"/>
    </row>
    <row r="5154" spans="2:2" x14ac:dyDescent="0.2">
      <c r="B5154" s="186"/>
    </row>
    <row r="5155" spans="2:2" x14ac:dyDescent="0.2">
      <c r="B5155" s="186"/>
    </row>
    <row r="5156" spans="2:2" x14ac:dyDescent="0.2">
      <c r="B5156" s="186"/>
    </row>
    <row r="5157" spans="2:2" x14ac:dyDescent="0.2">
      <c r="B5157" s="186"/>
    </row>
    <row r="5158" spans="2:2" x14ac:dyDescent="0.2">
      <c r="B5158" s="186"/>
    </row>
    <row r="5159" spans="2:2" x14ac:dyDescent="0.2">
      <c r="B5159" s="186"/>
    </row>
    <row r="5160" spans="2:2" x14ac:dyDescent="0.2">
      <c r="B5160" s="186"/>
    </row>
    <row r="5161" spans="2:2" x14ac:dyDescent="0.2">
      <c r="B5161" s="186"/>
    </row>
    <row r="5162" spans="2:2" x14ac:dyDescent="0.2">
      <c r="B5162" s="186"/>
    </row>
    <row r="5163" spans="2:2" x14ac:dyDescent="0.2">
      <c r="B5163" s="186"/>
    </row>
    <row r="5164" spans="2:2" x14ac:dyDescent="0.2">
      <c r="B5164" s="186"/>
    </row>
    <row r="5165" spans="2:2" x14ac:dyDescent="0.2">
      <c r="B5165" s="186"/>
    </row>
    <row r="5166" spans="2:2" x14ac:dyDescent="0.2">
      <c r="B5166" s="186"/>
    </row>
    <row r="5167" spans="2:2" x14ac:dyDescent="0.2">
      <c r="B5167" s="186"/>
    </row>
    <row r="5168" spans="2:2" x14ac:dyDescent="0.2">
      <c r="B5168" s="186"/>
    </row>
    <row r="5169" spans="2:2" x14ac:dyDescent="0.2">
      <c r="B5169" s="186"/>
    </row>
    <row r="5170" spans="2:2" x14ac:dyDescent="0.2">
      <c r="B5170" s="186"/>
    </row>
    <row r="5171" spans="2:2" x14ac:dyDescent="0.2">
      <c r="B5171" s="186"/>
    </row>
    <row r="5172" spans="2:2" x14ac:dyDescent="0.2">
      <c r="B5172" s="186"/>
    </row>
    <row r="5173" spans="2:2" x14ac:dyDescent="0.2">
      <c r="B5173" s="186"/>
    </row>
    <row r="5174" spans="2:2" x14ac:dyDescent="0.2">
      <c r="B5174" s="186"/>
    </row>
    <row r="5175" spans="2:2" x14ac:dyDescent="0.2">
      <c r="B5175" s="186"/>
    </row>
    <row r="5176" spans="2:2" x14ac:dyDescent="0.2">
      <c r="B5176" s="186"/>
    </row>
    <row r="5177" spans="2:2" x14ac:dyDescent="0.2">
      <c r="B5177" s="186"/>
    </row>
    <row r="5178" spans="2:2" x14ac:dyDescent="0.2">
      <c r="B5178" s="186"/>
    </row>
    <row r="5179" spans="2:2" x14ac:dyDescent="0.2">
      <c r="B5179" s="186"/>
    </row>
    <row r="5180" spans="2:2" x14ac:dyDescent="0.2">
      <c r="B5180" s="186"/>
    </row>
    <row r="5181" spans="2:2" x14ac:dyDescent="0.2">
      <c r="B5181" s="186"/>
    </row>
    <row r="5182" spans="2:2" x14ac:dyDescent="0.2">
      <c r="B5182" s="186"/>
    </row>
    <row r="5183" spans="2:2" x14ac:dyDescent="0.2">
      <c r="B5183" s="186"/>
    </row>
    <row r="5184" spans="2:2" x14ac:dyDescent="0.2">
      <c r="B5184" s="186"/>
    </row>
    <row r="5185" spans="2:2" x14ac:dyDescent="0.2">
      <c r="B5185" s="186"/>
    </row>
    <row r="5186" spans="2:2" x14ac:dyDescent="0.2">
      <c r="B5186" s="186"/>
    </row>
    <row r="5187" spans="2:2" x14ac:dyDescent="0.2">
      <c r="B5187" s="186"/>
    </row>
    <row r="5188" spans="2:2" x14ac:dyDescent="0.2">
      <c r="B5188" s="186"/>
    </row>
    <row r="5189" spans="2:2" x14ac:dyDescent="0.2">
      <c r="B5189" s="186"/>
    </row>
    <row r="5190" spans="2:2" x14ac:dyDescent="0.2">
      <c r="B5190" s="186"/>
    </row>
    <row r="5191" spans="2:2" x14ac:dyDescent="0.2">
      <c r="B5191" s="186"/>
    </row>
    <row r="5192" spans="2:2" x14ac:dyDescent="0.2">
      <c r="B5192" s="186"/>
    </row>
    <row r="5193" spans="2:2" x14ac:dyDescent="0.2">
      <c r="B5193" s="186"/>
    </row>
    <row r="5194" spans="2:2" x14ac:dyDescent="0.2">
      <c r="B5194" s="186"/>
    </row>
    <row r="5195" spans="2:2" x14ac:dyDescent="0.2">
      <c r="B5195" s="186"/>
    </row>
    <row r="5196" spans="2:2" x14ac:dyDescent="0.2">
      <c r="B5196" s="186"/>
    </row>
    <row r="5197" spans="2:2" x14ac:dyDescent="0.2">
      <c r="B5197" s="186"/>
    </row>
    <row r="5198" spans="2:2" x14ac:dyDescent="0.2">
      <c r="B5198" s="186"/>
    </row>
    <row r="5199" spans="2:2" x14ac:dyDescent="0.2">
      <c r="B5199" s="186"/>
    </row>
    <row r="5200" spans="2:2" x14ac:dyDescent="0.2">
      <c r="B5200" s="186"/>
    </row>
    <row r="5201" spans="2:2" x14ac:dyDescent="0.2">
      <c r="B5201" s="186"/>
    </row>
    <row r="5202" spans="2:2" x14ac:dyDescent="0.2">
      <c r="B5202" s="186"/>
    </row>
    <row r="5203" spans="2:2" x14ac:dyDescent="0.2">
      <c r="B5203" s="186"/>
    </row>
    <row r="5204" spans="2:2" x14ac:dyDescent="0.2">
      <c r="B5204" s="186"/>
    </row>
    <row r="5205" spans="2:2" x14ac:dyDescent="0.2">
      <c r="B5205" s="186"/>
    </row>
    <row r="5206" spans="2:2" x14ac:dyDescent="0.2">
      <c r="B5206" s="186"/>
    </row>
    <row r="5207" spans="2:2" x14ac:dyDescent="0.2">
      <c r="B5207" s="186"/>
    </row>
    <row r="5208" spans="2:2" x14ac:dyDescent="0.2">
      <c r="B5208" s="186"/>
    </row>
    <row r="5209" spans="2:2" x14ac:dyDescent="0.2">
      <c r="B5209" s="186"/>
    </row>
    <row r="5210" spans="2:2" x14ac:dyDescent="0.2">
      <c r="B5210" s="186"/>
    </row>
    <row r="5211" spans="2:2" x14ac:dyDescent="0.2">
      <c r="B5211" s="186"/>
    </row>
    <row r="5212" spans="2:2" x14ac:dyDescent="0.2">
      <c r="B5212" s="186"/>
    </row>
    <row r="5213" spans="2:2" x14ac:dyDescent="0.2">
      <c r="B5213" s="186"/>
    </row>
    <row r="5214" spans="2:2" x14ac:dyDescent="0.2">
      <c r="B5214" s="186"/>
    </row>
    <row r="5215" spans="2:2" x14ac:dyDescent="0.2">
      <c r="B5215" s="186"/>
    </row>
    <row r="5216" spans="2:2" x14ac:dyDescent="0.2">
      <c r="B5216" s="186"/>
    </row>
    <row r="5217" spans="2:2" x14ac:dyDescent="0.2">
      <c r="B5217" s="186"/>
    </row>
    <row r="5218" spans="2:2" x14ac:dyDescent="0.2">
      <c r="B5218" s="186"/>
    </row>
    <row r="5219" spans="2:2" x14ac:dyDescent="0.2">
      <c r="B5219" s="186"/>
    </row>
    <row r="5220" spans="2:2" x14ac:dyDescent="0.2">
      <c r="B5220" s="186"/>
    </row>
    <row r="5221" spans="2:2" x14ac:dyDescent="0.2">
      <c r="B5221" s="186"/>
    </row>
    <row r="5222" spans="2:2" x14ac:dyDescent="0.2">
      <c r="B5222" s="186"/>
    </row>
    <row r="5223" spans="2:2" x14ac:dyDescent="0.2">
      <c r="B5223" s="186"/>
    </row>
    <row r="5224" spans="2:2" x14ac:dyDescent="0.2">
      <c r="B5224" s="186"/>
    </row>
    <row r="5225" spans="2:2" x14ac:dyDescent="0.2">
      <c r="B5225" s="186"/>
    </row>
    <row r="5226" spans="2:2" x14ac:dyDescent="0.2">
      <c r="B5226" s="186"/>
    </row>
    <row r="5227" spans="2:2" x14ac:dyDescent="0.2">
      <c r="B5227" s="186"/>
    </row>
    <row r="5228" spans="2:2" x14ac:dyDescent="0.2">
      <c r="B5228" s="186"/>
    </row>
    <row r="5229" spans="2:2" x14ac:dyDescent="0.2">
      <c r="B5229" s="186"/>
    </row>
    <row r="5230" spans="2:2" x14ac:dyDescent="0.2">
      <c r="B5230" s="186"/>
    </row>
    <row r="5231" spans="2:2" x14ac:dyDescent="0.2">
      <c r="B5231" s="186"/>
    </row>
    <row r="5232" spans="2:2" x14ac:dyDescent="0.2">
      <c r="B5232" s="186"/>
    </row>
    <row r="5233" spans="2:2" x14ac:dyDescent="0.2">
      <c r="B5233" s="186"/>
    </row>
    <row r="5234" spans="2:2" x14ac:dyDescent="0.2">
      <c r="B5234" s="186"/>
    </row>
    <row r="5235" spans="2:2" x14ac:dyDescent="0.2">
      <c r="B5235" s="186"/>
    </row>
    <row r="5236" spans="2:2" x14ac:dyDescent="0.2">
      <c r="B5236" s="186"/>
    </row>
    <row r="5237" spans="2:2" x14ac:dyDescent="0.2">
      <c r="B5237" s="186"/>
    </row>
    <row r="5238" spans="2:2" x14ac:dyDescent="0.2">
      <c r="B5238" s="186"/>
    </row>
    <row r="5239" spans="2:2" x14ac:dyDescent="0.2">
      <c r="B5239" s="186"/>
    </row>
    <row r="5240" spans="2:2" x14ac:dyDescent="0.2">
      <c r="B5240" s="186"/>
    </row>
    <row r="5241" spans="2:2" x14ac:dyDescent="0.2">
      <c r="B5241" s="186"/>
    </row>
    <row r="5242" spans="2:2" x14ac:dyDescent="0.2">
      <c r="B5242" s="186"/>
    </row>
    <row r="5243" spans="2:2" x14ac:dyDescent="0.2">
      <c r="B5243" s="186"/>
    </row>
    <row r="5244" spans="2:2" x14ac:dyDescent="0.2">
      <c r="B5244" s="186"/>
    </row>
    <row r="5245" spans="2:2" x14ac:dyDescent="0.2">
      <c r="B5245" s="186"/>
    </row>
    <row r="5246" spans="2:2" x14ac:dyDescent="0.2">
      <c r="B5246" s="186"/>
    </row>
    <row r="5247" spans="2:2" x14ac:dyDescent="0.2">
      <c r="B5247" s="186"/>
    </row>
    <row r="5248" spans="2:2" x14ac:dyDescent="0.2">
      <c r="B5248" s="186"/>
    </row>
    <row r="5249" spans="2:2" x14ac:dyDescent="0.2">
      <c r="B5249" s="186"/>
    </row>
    <row r="5250" spans="2:2" x14ac:dyDescent="0.2">
      <c r="B5250" s="186"/>
    </row>
    <row r="5251" spans="2:2" x14ac:dyDescent="0.2">
      <c r="B5251" s="186"/>
    </row>
    <row r="5252" spans="2:2" x14ac:dyDescent="0.2">
      <c r="B5252" s="186"/>
    </row>
    <row r="5253" spans="2:2" x14ac:dyDescent="0.2">
      <c r="B5253" s="186"/>
    </row>
    <row r="5254" spans="2:2" x14ac:dyDescent="0.2">
      <c r="B5254" s="186"/>
    </row>
    <row r="5255" spans="2:2" x14ac:dyDescent="0.2">
      <c r="B5255" s="186"/>
    </row>
    <row r="5256" spans="2:2" x14ac:dyDescent="0.2">
      <c r="B5256" s="186"/>
    </row>
    <row r="5257" spans="2:2" x14ac:dyDescent="0.2">
      <c r="B5257" s="186"/>
    </row>
    <row r="5258" spans="2:2" x14ac:dyDescent="0.2">
      <c r="B5258" s="186"/>
    </row>
    <row r="5259" spans="2:2" x14ac:dyDescent="0.2">
      <c r="B5259" s="186"/>
    </row>
    <row r="5260" spans="2:2" x14ac:dyDescent="0.2">
      <c r="B5260" s="186"/>
    </row>
    <row r="5261" spans="2:2" x14ac:dyDescent="0.2">
      <c r="B5261" s="186"/>
    </row>
    <row r="5262" spans="2:2" x14ac:dyDescent="0.2">
      <c r="B5262" s="186"/>
    </row>
    <row r="5263" spans="2:2" x14ac:dyDescent="0.2">
      <c r="B5263" s="186"/>
    </row>
    <row r="5264" spans="2:2" x14ac:dyDescent="0.2">
      <c r="B5264" s="186"/>
    </row>
    <row r="5265" spans="2:2" x14ac:dyDescent="0.2">
      <c r="B5265" s="186"/>
    </row>
    <row r="5266" spans="2:2" x14ac:dyDescent="0.2">
      <c r="B5266" s="186"/>
    </row>
    <row r="5267" spans="2:2" x14ac:dyDescent="0.2">
      <c r="B5267" s="186"/>
    </row>
    <row r="5268" spans="2:2" x14ac:dyDescent="0.2">
      <c r="B5268" s="186"/>
    </row>
    <row r="5269" spans="2:2" x14ac:dyDescent="0.2">
      <c r="B5269" s="186"/>
    </row>
    <row r="5270" spans="2:2" x14ac:dyDescent="0.2">
      <c r="B5270" s="186"/>
    </row>
    <row r="5271" spans="2:2" x14ac:dyDescent="0.2">
      <c r="B5271" s="186"/>
    </row>
    <row r="5272" spans="2:2" x14ac:dyDescent="0.2">
      <c r="B5272" s="186"/>
    </row>
    <row r="5273" spans="2:2" x14ac:dyDescent="0.2">
      <c r="B5273" s="186"/>
    </row>
    <row r="5274" spans="2:2" x14ac:dyDescent="0.2">
      <c r="B5274" s="186"/>
    </row>
    <row r="5275" spans="2:2" x14ac:dyDescent="0.2">
      <c r="B5275" s="186"/>
    </row>
    <row r="5276" spans="2:2" x14ac:dyDescent="0.2">
      <c r="B5276" s="186"/>
    </row>
    <row r="5277" spans="2:2" x14ac:dyDescent="0.2">
      <c r="B5277" s="186"/>
    </row>
    <row r="5278" spans="2:2" x14ac:dyDescent="0.2">
      <c r="B5278" s="186"/>
    </row>
    <row r="5279" spans="2:2" x14ac:dyDescent="0.2">
      <c r="B5279" s="186"/>
    </row>
    <row r="5280" spans="2:2" x14ac:dyDescent="0.2">
      <c r="B5280" s="186"/>
    </row>
    <row r="5281" spans="2:2" x14ac:dyDescent="0.2">
      <c r="B5281" s="186"/>
    </row>
    <row r="5282" spans="2:2" x14ac:dyDescent="0.2">
      <c r="B5282" s="186"/>
    </row>
    <row r="5283" spans="2:2" x14ac:dyDescent="0.2">
      <c r="B5283" s="186"/>
    </row>
    <row r="5284" spans="2:2" x14ac:dyDescent="0.2">
      <c r="B5284" s="186"/>
    </row>
    <row r="5285" spans="2:2" x14ac:dyDescent="0.2">
      <c r="B5285" s="186"/>
    </row>
    <row r="5286" spans="2:2" x14ac:dyDescent="0.2">
      <c r="B5286" s="186"/>
    </row>
    <row r="5287" spans="2:2" x14ac:dyDescent="0.2">
      <c r="B5287" s="186"/>
    </row>
    <row r="5288" spans="2:2" x14ac:dyDescent="0.2">
      <c r="B5288" s="186"/>
    </row>
    <row r="5289" spans="2:2" x14ac:dyDescent="0.2">
      <c r="B5289" s="186"/>
    </row>
    <row r="5290" spans="2:2" x14ac:dyDescent="0.2">
      <c r="B5290" s="186"/>
    </row>
    <row r="5291" spans="2:2" x14ac:dyDescent="0.2">
      <c r="B5291" s="186"/>
    </row>
    <row r="5292" spans="2:2" x14ac:dyDescent="0.2">
      <c r="B5292" s="186"/>
    </row>
    <row r="5293" spans="2:2" x14ac:dyDescent="0.2">
      <c r="B5293" s="186"/>
    </row>
    <row r="5294" spans="2:2" x14ac:dyDescent="0.2">
      <c r="B5294" s="186"/>
    </row>
    <row r="5295" spans="2:2" x14ac:dyDescent="0.2">
      <c r="B5295" s="186"/>
    </row>
    <row r="5296" spans="2:2" x14ac:dyDescent="0.2">
      <c r="B5296" s="186"/>
    </row>
    <row r="5297" spans="2:2" x14ac:dyDescent="0.2">
      <c r="B5297" s="186"/>
    </row>
    <row r="5298" spans="2:2" x14ac:dyDescent="0.2">
      <c r="B5298" s="186"/>
    </row>
    <row r="5299" spans="2:2" x14ac:dyDescent="0.2">
      <c r="B5299" s="186"/>
    </row>
    <row r="5300" spans="2:2" x14ac:dyDescent="0.2">
      <c r="B5300" s="186"/>
    </row>
    <row r="5301" spans="2:2" x14ac:dyDescent="0.2">
      <c r="B5301" s="186"/>
    </row>
    <row r="5302" spans="2:2" x14ac:dyDescent="0.2">
      <c r="B5302" s="186"/>
    </row>
    <row r="5303" spans="2:2" x14ac:dyDescent="0.2">
      <c r="B5303" s="186"/>
    </row>
    <row r="5304" spans="2:2" x14ac:dyDescent="0.2">
      <c r="B5304" s="186"/>
    </row>
    <row r="5305" spans="2:2" x14ac:dyDescent="0.2">
      <c r="B5305" s="186"/>
    </row>
    <row r="5306" spans="2:2" x14ac:dyDescent="0.2">
      <c r="B5306" s="186"/>
    </row>
    <row r="5307" spans="2:2" x14ac:dyDescent="0.2">
      <c r="B5307" s="186"/>
    </row>
    <row r="5308" spans="2:2" x14ac:dyDescent="0.2">
      <c r="B5308" s="186"/>
    </row>
    <row r="5309" spans="2:2" x14ac:dyDescent="0.2">
      <c r="B5309" s="186"/>
    </row>
    <row r="5310" spans="2:2" x14ac:dyDescent="0.2">
      <c r="B5310" s="186"/>
    </row>
    <row r="5311" spans="2:2" x14ac:dyDescent="0.2">
      <c r="B5311" s="186"/>
    </row>
    <row r="5312" spans="2:2" x14ac:dyDescent="0.2">
      <c r="B5312" s="186"/>
    </row>
    <row r="5313" spans="2:2" x14ac:dyDescent="0.2">
      <c r="B5313" s="186"/>
    </row>
    <row r="5314" spans="2:2" x14ac:dyDescent="0.2">
      <c r="B5314" s="186"/>
    </row>
    <row r="5315" spans="2:2" x14ac:dyDescent="0.2">
      <c r="B5315" s="186"/>
    </row>
    <row r="5316" spans="2:2" x14ac:dyDescent="0.2">
      <c r="B5316" s="186"/>
    </row>
    <row r="5317" spans="2:2" x14ac:dyDescent="0.2">
      <c r="B5317" s="186"/>
    </row>
    <row r="5318" spans="2:2" x14ac:dyDescent="0.2">
      <c r="B5318" s="186"/>
    </row>
    <row r="5319" spans="2:2" x14ac:dyDescent="0.2">
      <c r="B5319" s="186"/>
    </row>
    <row r="5320" spans="2:2" x14ac:dyDescent="0.2">
      <c r="B5320" s="186"/>
    </row>
    <row r="5321" spans="2:2" x14ac:dyDescent="0.2">
      <c r="B5321" s="186"/>
    </row>
    <row r="5322" spans="2:2" x14ac:dyDescent="0.2">
      <c r="B5322" s="186"/>
    </row>
    <row r="5323" spans="2:2" x14ac:dyDescent="0.2">
      <c r="B5323" s="186"/>
    </row>
    <row r="5324" spans="2:2" x14ac:dyDescent="0.2">
      <c r="B5324" s="186"/>
    </row>
    <row r="5325" spans="2:2" x14ac:dyDescent="0.2">
      <c r="B5325" s="186"/>
    </row>
    <row r="5326" spans="2:2" x14ac:dyDescent="0.2">
      <c r="B5326" s="186"/>
    </row>
    <row r="5327" spans="2:2" x14ac:dyDescent="0.2">
      <c r="B5327" s="186"/>
    </row>
    <row r="5328" spans="2:2" x14ac:dyDescent="0.2">
      <c r="B5328" s="186"/>
    </row>
    <row r="5329" spans="2:2" x14ac:dyDescent="0.2">
      <c r="B5329" s="186"/>
    </row>
    <row r="5330" spans="2:2" x14ac:dyDescent="0.2">
      <c r="B5330" s="186"/>
    </row>
    <row r="5331" spans="2:2" x14ac:dyDescent="0.2">
      <c r="B5331" s="186"/>
    </row>
    <row r="5332" spans="2:2" x14ac:dyDescent="0.2">
      <c r="B5332" s="186"/>
    </row>
    <row r="5333" spans="2:2" x14ac:dyDescent="0.2">
      <c r="B5333" s="186"/>
    </row>
    <row r="5334" spans="2:2" x14ac:dyDescent="0.2">
      <c r="B5334" s="186"/>
    </row>
    <row r="5335" spans="2:2" x14ac:dyDescent="0.2">
      <c r="B5335" s="186"/>
    </row>
    <row r="5336" spans="2:2" x14ac:dyDescent="0.2">
      <c r="B5336" s="186"/>
    </row>
    <row r="5337" spans="2:2" x14ac:dyDescent="0.2">
      <c r="B5337" s="186"/>
    </row>
    <row r="5338" spans="2:2" x14ac:dyDescent="0.2">
      <c r="B5338" s="186"/>
    </row>
    <row r="5339" spans="2:2" x14ac:dyDescent="0.2">
      <c r="B5339" s="186"/>
    </row>
    <row r="5340" spans="2:2" x14ac:dyDescent="0.2">
      <c r="B5340" s="186"/>
    </row>
    <row r="5341" spans="2:2" x14ac:dyDescent="0.2">
      <c r="B5341" s="186"/>
    </row>
    <row r="5342" spans="2:2" x14ac:dyDescent="0.2">
      <c r="B5342" s="186"/>
    </row>
    <row r="5343" spans="2:2" x14ac:dyDescent="0.2">
      <c r="B5343" s="186"/>
    </row>
    <row r="5344" spans="2:2" x14ac:dyDescent="0.2">
      <c r="B5344" s="186"/>
    </row>
    <row r="5345" spans="2:2" x14ac:dyDescent="0.2">
      <c r="B5345" s="186"/>
    </row>
    <row r="5346" spans="2:2" x14ac:dyDescent="0.2">
      <c r="B5346" s="186"/>
    </row>
    <row r="5347" spans="2:2" x14ac:dyDescent="0.2">
      <c r="B5347" s="186"/>
    </row>
    <row r="5348" spans="2:2" x14ac:dyDescent="0.2">
      <c r="B5348" s="186"/>
    </row>
    <row r="5349" spans="2:2" x14ac:dyDescent="0.2">
      <c r="B5349" s="186"/>
    </row>
    <row r="5350" spans="2:2" x14ac:dyDescent="0.2">
      <c r="B5350" s="186"/>
    </row>
    <row r="5351" spans="2:2" x14ac:dyDescent="0.2">
      <c r="B5351" s="186"/>
    </row>
    <row r="5352" spans="2:2" x14ac:dyDescent="0.2">
      <c r="B5352" s="186"/>
    </row>
    <row r="5353" spans="2:2" x14ac:dyDescent="0.2">
      <c r="B5353" s="186"/>
    </row>
    <row r="5354" spans="2:2" x14ac:dyDescent="0.2">
      <c r="B5354" s="186"/>
    </row>
    <row r="5355" spans="2:2" x14ac:dyDescent="0.2">
      <c r="B5355" s="186"/>
    </row>
    <row r="5356" spans="2:2" x14ac:dyDescent="0.2">
      <c r="B5356" s="186"/>
    </row>
    <row r="5357" spans="2:2" x14ac:dyDescent="0.2">
      <c r="B5357" s="186"/>
    </row>
    <row r="5358" spans="2:2" x14ac:dyDescent="0.2">
      <c r="B5358" s="186"/>
    </row>
    <row r="5359" spans="2:2" x14ac:dyDescent="0.2">
      <c r="B5359" s="186"/>
    </row>
    <row r="5360" spans="2:2" x14ac:dyDescent="0.2">
      <c r="B5360" s="186"/>
    </row>
    <row r="5361" spans="2:2" x14ac:dyDescent="0.2">
      <c r="B5361" s="186"/>
    </row>
    <row r="5362" spans="2:2" x14ac:dyDescent="0.2">
      <c r="B5362" s="186"/>
    </row>
    <row r="5363" spans="2:2" x14ac:dyDescent="0.2">
      <c r="B5363" s="186"/>
    </row>
    <row r="5364" spans="2:2" x14ac:dyDescent="0.2">
      <c r="B5364" s="186"/>
    </row>
    <row r="5365" spans="2:2" x14ac:dyDescent="0.2">
      <c r="B5365" s="186"/>
    </row>
    <row r="5366" spans="2:2" x14ac:dyDescent="0.2">
      <c r="B5366" s="186"/>
    </row>
    <row r="5367" spans="2:2" x14ac:dyDescent="0.2">
      <c r="B5367" s="186"/>
    </row>
    <row r="5368" spans="2:2" x14ac:dyDescent="0.2">
      <c r="B5368" s="186"/>
    </row>
    <row r="5369" spans="2:2" x14ac:dyDescent="0.2">
      <c r="B5369" s="186"/>
    </row>
    <row r="5370" spans="2:2" x14ac:dyDescent="0.2">
      <c r="B5370" s="186"/>
    </row>
    <row r="5371" spans="2:2" x14ac:dyDescent="0.2">
      <c r="B5371" s="186"/>
    </row>
    <row r="5372" spans="2:2" x14ac:dyDescent="0.2">
      <c r="B5372" s="186"/>
    </row>
    <row r="5373" spans="2:2" x14ac:dyDescent="0.2">
      <c r="B5373" s="186"/>
    </row>
    <row r="5374" spans="2:2" x14ac:dyDescent="0.2">
      <c r="B5374" s="186"/>
    </row>
    <row r="5375" spans="2:2" x14ac:dyDescent="0.2">
      <c r="B5375" s="186"/>
    </row>
    <row r="5376" spans="2:2" x14ac:dyDescent="0.2">
      <c r="B5376" s="186"/>
    </row>
    <row r="5377" spans="2:2" x14ac:dyDescent="0.2">
      <c r="B5377" s="186"/>
    </row>
    <row r="5378" spans="2:2" x14ac:dyDescent="0.2">
      <c r="B5378" s="186"/>
    </row>
    <row r="5379" spans="2:2" x14ac:dyDescent="0.2">
      <c r="B5379" s="186"/>
    </row>
    <row r="5380" spans="2:2" x14ac:dyDescent="0.2">
      <c r="B5380" s="186"/>
    </row>
    <row r="5381" spans="2:2" x14ac:dyDescent="0.2">
      <c r="B5381" s="186"/>
    </row>
    <row r="5382" spans="2:2" x14ac:dyDescent="0.2">
      <c r="B5382" s="186"/>
    </row>
    <row r="5383" spans="2:2" x14ac:dyDescent="0.2">
      <c r="B5383" s="186"/>
    </row>
    <row r="5384" spans="2:2" x14ac:dyDescent="0.2">
      <c r="B5384" s="186"/>
    </row>
    <row r="5385" spans="2:2" x14ac:dyDescent="0.2">
      <c r="B5385" s="186"/>
    </row>
    <row r="5386" spans="2:2" x14ac:dyDescent="0.2">
      <c r="B5386" s="186"/>
    </row>
    <row r="5387" spans="2:2" x14ac:dyDescent="0.2">
      <c r="B5387" s="186"/>
    </row>
    <row r="5388" spans="2:2" x14ac:dyDescent="0.2">
      <c r="B5388" s="186"/>
    </row>
    <row r="5389" spans="2:2" x14ac:dyDescent="0.2">
      <c r="B5389" s="186"/>
    </row>
    <row r="5390" spans="2:2" x14ac:dyDescent="0.2">
      <c r="B5390" s="186"/>
    </row>
    <row r="5391" spans="2:2" x14ac:dyDescent="0.2">
      <c r="B5391" s="186"/>
    </row>
    <row r="5392" spans="2:2" x14ac:dyDescent="0.2">
      <c r="B5392" s="186"/>
    </row>
    <row r="5393" spans="2:2" x14ac:dyDescent="0.2">
      <c r="B5393" s="186"/>
    </row>
    <row r="5394" spans="2:2" x14ac:dyDescent="0.2">
      <c r="B5394" s="186"/>
    </row>
    <row r="5395" spans="2:2" x14ac:dyDescent="0.2">
      <c r="B5395" s="186"/>
    </row>
    <row r="5396" spans="2:2" x14ac:dyDescent="0.2">
      <c r="B5396" s="186"/>
    </row>
    <row r="5397" spans="2:2" x14ac:dyDescent="0.2">
      <c r="B5397" s="186"/>
    </row>
    <row r="5398" spans="2:2" x14ac:dyDescent="0.2">
      <c r="B5398" s="186"/>
    </row>
    <row r="5399" spans="2:2" x14ac:dyDescent="0.2">
      <c r="B5399" s="186"/>
    </row>
    <row r="5400" spans="2:2" x14ac:dyDescent="0.2">
      <c r="B5400" s="186"/>
    </row>
    <row r="5401" spans="2:2" x14ac:dyDescent="0.2">
      <c r="B5401" s="186"/>
    </row>
    <row r="5402" spans="2:2" x14ac:dyDescent="0.2">
      <c r="B5402" s="186"/>
    </row>
    <row r="5403" spans="2:2" x14ac:dyDescent="0.2">
      <c r="B5403" s="186"/>
    </row>
    <row r="5404" spans="2:2" x14ac:dyDescent="0.2">
      <c r="B5404" s="186"/>
    </row>
    <row r="5405" spans="2:2" x14ac:dyDescent="0.2">
      <c r="B5405" s="186"/>
    </row>
    <row r="5406" spans="2:2" x14ac:dyDescent="0.2">
      <c r="B5406" s="186"/>
    </row>
    <row r="5407" spans="2:2" x14ac:dyDescent="0.2">
      <c r="B5407" s="186"/>
    </row>
    <row r="5408" spans="2:2" x14ac:dyDescent="0.2">
      <c r="B5408" s="186"/>
    </row>
    <row r="5409" spans="2:2" x14ac:dyDescent="0.2">
      <c r="B5409" s="186"/>
    </row>
    <row r="5410" spans="2:2" x14ac:dyDescent="0.2">
      <c r="B5410" s="186"/>
    </row>
    <row r="5411" spans="2:2" x14ac:dyDescent="0.2">
      <c r="B5411" s="186"/>
    </row>
    <row r="5412" spans="2:2" x14ac:dyDescent="0.2">
      <c r="B5412" s="186"/>
    </row>
    <row r="5413" spans="2:2" x14ac:dyDescent="0.2">
      <c r="B5413" s="186"/>
    </row>
    <row r="5414" spans="2:2" x14ac:dyDescent="0.2">
      <c r="B5414" s="186"/>
    </row>
    <row r="5415" spans="2:2" x14ac:dyDescent="0.2">
      <c r="B5415" s="186"/>
    </row>
    <row r="5416" spans="2:2" x14ac:dyDescent="0.2">
      <c r="B5416" s="186"/>
    </row>
    <row r="5417" spans="2:2" x14ac:dyDescent="0.2">
      <c r="B5417" s="186"/>
    </row>
    <row r="5418" spans="2:2" x14ac:dyDescent="0.2">
      <c r="B5418" s="186"/>
    </row>
    <row r="5419" spans="2:2" x14ac:dyDescent="0.2">
      <c r="B5419" s="186"/>
    </row>
    <row r="5420" spans="2:2" x14ac:dyDescent="0.2">
      <c r="B5420" s="186"/>
    </row>
    <row r="5421" spans="2:2" x14ac:dyDescent="0.2">
      <c r="B5421" s="186"/>
    </row>
    <row r="5422" spans="2:2" x14ac:dyDescent="0.2">
      <c r="B5422" s="186"/>
    </row>
    <row r="5423" spans="2:2" x14ac:dyDescent="0.2">
      <c r="B5423" s="186"/>
    </row>
    <row r="5424" spans="2:2" x14ac:dyDescent="0.2">
      <c r="B5424" s="186"/>
    </row>
    <row r="5425" spans="2:2" x14ac:dyDescent="0.2">
      <c r="B5425" s="186"/>
    </row>
    <row r="5426" spans="2:2" x14ac:dyDescent="0.2">
      <c r="B5426" s="186"/>
    </row>
    <row r="5427" spans="2:2" x14ac:dyDescent="0.2">
      <c r="B5427" s="186"/>
    </row>
    <row r="5428" spans="2:2" x14ac:dyDescent="0.2">
      <c r="B5428" s="186"/>
    </row>
    <row r="5429" spans="2:2" x14ac:dyDescent="0.2">
      <c r="B5429" s="186"/>
    </row>
    <row r="5430" spans="2:2" x14ac:dyDescent="0.2">
      <c r="B5430" s="186"/>
    </row>
    <row r="5431" spans="2:2" x14ac:dyDescent="0.2">
      <c r="B5431" s="186"/>
    </row>
    <row r="5432" spans="2:2" x14ac:dyDescent="0.2">
      <c r="B5432" s="186"/>
    </row>
    <row r="5433" spans="2:2" x14ac:dyDescent="0.2">
      <c r="B5433" s="186"/>
    </row>
    <row r="5434" spans="2:2" x14ac:dyDescent="0.2">
      <c r="B5434" s="186"/>
    </row>
    <row r="5435" spans="2:2" x14ac:dyDescent="0.2">
      <c r="B5435" s="186"/>
    </row>
    <row r="5436" spans="2:2" x14ac:dyDescent="0.2">
      <c r="B5436" s="186"/>
    </row>
    <row r="5437" spans="2:2" x14ac:dyDescent="0.2">
      <c r="B5437" s="186"/>
    </row>
    <row r="5438" spans="2:2" x14ac:dyDescent="0.2">
      <c r="B5438" s="186"/>
    </row>
    <row r="5439" spans="2:2" x14ac:dyDescent="0.2">
      <c r="B5439" s="186"/>
    </row>
    <row r="5440" spans="2:2" x14ac:dyDescent="0.2">
      <c r="B5440" s="186"/>
    </row>
    <row r="5441" spans="2:2" x14ac:dyDescent="0.2">
      <c r="B5441" s="186"/>
    </row>
    <row r="5442" spans="2:2" x14ac:dyDescent="0.2">
      <c r="B5442" s="186"/>
    </row>
    <row r="5443" spans="2:2" x14ac:dyDescent="0.2">
      <c r="B5443" s="186"/>
    </row>
    <row r="5444" spans="2:2" x14ac:dyDescent="0.2">
      <c r="B5444" s="186"/>
    </row>
    <row r="5445" spans="2:2" x14ac:dyDescent="0.2">
      <c r="B5445" s="186"/>
    </row>
    <row r="5446" spans="2:2" x14ac:dyDescent="0.2">
      <c r="B5446" s="186"/>
    </row>
    <row r="5447" spans="2:2" x14ac:dyDescent="0.2">
      <c r="B5447" s="186"/>
    </row>
    <row r="5448" spans="2:2" x14ac:dyDescent="0.2">
      <c r="B5448" s="186"/>
    </row>
    <row r="5449" spans="2:2" x14ac:dyDescent="0.2">
      <c r="B5449" s="186"/>
    </row>
    <row r="5450" spans="2:2" x14ac:dyDescent="0.2">
      <c r="B5450" s="186"/>
    </row>
    <row r="5451" spans="2:2" x14ac:dyDescent="0.2">
      <c r="B5451" s="186"/>
    </row>
    <row r="5452" spans="2:2" x14ac:dyDescent="0.2">
      <c r="B5452" s="186"/>
    </row>
    <row r="5453" spans="2:2" x14ac:dyDescent="0.2">
      <c r="B5453" s="186"/>
    </row>
    <row r="5454" spans="2:2" x14ac:dyDescent="0.2">
      <c r="B5454" s="186"/>
    </row>
    <row r="5455" spans="2:2" x14ac:dyDescent="0.2">
      <c r="B5455" s="186"/>
    </row>
    <row r="5456" spans="2:2" x14ac:dyDescent="0.2">
      <c r="B5456" s="186"/>
    </row>
    <row r="5457" spans="2:2" x14ac:dyDescent="0.2">
      <c r="B5457" s="186"/>
    </row>
    <row r="5458" spans="2:2" x14ac:dyDescent="0.2">
      <c r="B5458" s="186"/>
    </row>
    <row r="5459" spans="2:2" x14ac:dyDescent="0.2">
      <c r="B5459" s="186"/>
    </row>
    <row r="5460" spans="2:2" x14ac:dyDescent="0.2">
      <c r="B5460" s="186"/>
    </row>
    <row r="5461" spans="2:2" x14ac:dyDescent="0.2">
      <c r="B5461" s="186"/>
    </row>
    <row r="5462" spans="2:2" x14ac:dyDescent="0.2">
      <c r="B5462" s="186"/>
    </row>
    <row r="5463" spans="2:2" x14ac:dyDescent="0.2">
      <c r="B5463" s="186"/>
    </row>
    <row r="5464" spans="2:2" x14ac:dyDescent="0.2">
      <c r="B5464" s="186"/>
    </row>
    <row r="5465" spans="2:2" x14ac:dyDescent="0.2">
      <c r="B5465" s="186"/>
    </row>
    <row r="5466" spans="2:2" x14ac:dyDescent="0.2">
      <c r="B5466" s="186"/>
    </row>
    <row r="5467" spans="2:2" x14ac:dyDescent="0.2">
      <c r="B5467" s="186"/>
    </row>
    <row r="5468" spans="2:2" x14ac:dyDescent="0.2">
      <c r="B5468" s="186"/>
    </row>
    <row r="5469" spans="2:2" x14ac:dyDescent="0.2">
      <c r="B5469" s="186"/>
    </row>
    <row r="5470" spans="2:2" x14ac:dyDescent="0.2">
      <c r="B5470" s="186"/>
    </row>
    <row r="5471" spans="2:2" x14ac:dyDescent="0.2">
      <c r="B5471" s="186"/>
    </row>
    <row r="5472" spans="2:2" x14ac:dyDescent="0.2">
      <c r="B5472" s="186"/>
    </row>
    <row r="5473" spans="2:2" x14ac:dyDescent="0.2">
      <c r="B5473" s="186"/>
    </row>
    <row r="5474" spans="2:2" x14ac:dyDescent="0.2">
      <c r="B5474" s="186"/>
    </row>
    <row r="5475" spans="2:2" x14ac:dyDescent="0.2">
      <c r="B5475" s="186"/>
    </row>
    <row r="5476" spans="2:2" x14ac:dyDescent="0.2">
      <c r="B5476" s="186"/>
    </row>
    <row r="5477" spans="2:2" x14ac:dyDescent="0.2">
      <c r="B5477" s="186"/>
    </row>
    <row r="5478" spans="2:2" x14ac:dyDescent="0.2">
      <c r="B5478" s="186"/>
    </row>
    <row r="5479" spans="2:2" x14ac:dyDescent="0.2">
      <c r="B5479" s="186"/>
    </row>
    <row r="5480" spans="2:2" x14ac:dyDescent="0.2">
      <c r="B5480" s="186"/>
    </row>
    <row r="5481" spans="2:2" x14ac:dyDescent="0.2">
      <c r="B5481" s="186"/>
    </row>
    <row r="5482" spans="2:2" x14ac:dyDescent="0.2">
      <c r="B5482" s="186"/>
    </row>
    <row r="5483" spans="2:2" x14ac:dyDescent="0.2">
      <c r="B5483" s="186"/>
    </row>
    <row r="5484" spans="2:2" x14ac:dyDescent="0.2">
      <c r="B5484" s="186"/>
    </row>
    <row r="5485" spans="2:2" x14ac:dyDescent="0.2">
      <c r="B5485" s="186"/>
    </row>
    <row r="5486" spans="2:2" x14ac:dyDescent="0.2">
      <c r="B5486" s="186"/>
    </row>
    <row r="5487" spans="2:2" x14ac:dyDescent="0.2">
      <c r="B5487" s="186"/>
    </row>
    <row r="5488" spans="2:2" x14ac:dyDescent="0.2">
      <c r="B5488" s="186"/>
    </row>
    <row r="5489" spans="2:2" x14ac:dyDescent="0.2">
      <c r="B5489" s="186"/>
    </row>
    <row r="5490" spans="2:2" x14ac:dyDescent="0.2">
      <c r="B5490" s="186"/>
    </row>
    <row r="5491" spans="2:2" x14ac:dyDescent="0.2">
      <c r="B5491" s="186"/>
    </row>
    <row r="5492" spans="2:2" x14ac:dyDescent="0.2">
      <c r="B5492" s="186"/>
    </row>
    <row r="5493" spans="2:2" x14ac:dyDescent="0.2">
      <c r="B5493" s="186"/>
    </row>
    <row r="5494" spans="2:2" x14ac:dyDescent="0.2">
      <c r="B5494" s="186"/>
    </row>
    <row r="5495" spans="2:2" x14ac:dyDescent="0.2">
      <c r="B5495" s="186"/>
    </row>
    <row r="5496" spans="2:2" x14ac:dyDescent="0.2">
      <c r="B5496" s="186"/>
    </row>
    <row r="5497" spans="2:2" x14ac:dyDescent="0.2">
      <c r="B5497" s="186"/>
    </row>
    <row r="5498" spans="2:2" x14ac:dyDescent="0.2">
      <c r="B5498" s="186"/>
    </row>
    <row r="5499" spans="2:2" x14ac:dyDescent="0.2">
      <c r="B5499" s="186"/>
    </row>
    <row r="5500" spans="2:2" x14ac:dyDescent="0.2">
      <c r="B5500" s="186"/>
    </row>
    <row r="5501" spans="2:2" x14ac:dyDescent="0.2">
      <c r="B5501" s="186"/>
    </row>
    <row r="5502" spans="2:2" x14ac:dyDescent="0.2">
      <c r="B5502" s="186"/>
    </row>
    <row r="5503" spans="2:2" x14ac:dyDescent="0.2">
      <c r="B5503" s="186"/>
    </row>
    <row r="5504" spans="2:2" x14ac:dyDescent="0.2">
      <c r="B5504" s="186"/>
    </row>
    <row r="5505" spans="2:2" x14ac:dyDescent="0.2">
      <c r="B5505" s="186"/>
    </row>
    <row r="5506" spans="2:2" x14ac:dyDescent="0.2">
      <c r="B5506" s="186"/>
    </row>
    <row r="5507" spans="2:2" x14ac:dyDescent="0.2">
      <c r="B5507" s="186"/>
    </row>
    <row r="5508" spans="2:2" x14ac:dyDescent="0.2">
      <c r="B5508" s="186"/>
    </row>
    <row r="5509" spans="2:2" x14ac:dyDescent="0.2">
      <c r="B5509" s="186"/>
    </row>
    <row r="5510" spans="2:2" x14ac:dyDescent="0.2">
      <c r="B5510" s="186"/>
    </row>
    <row r="5511" spans="2:2" x14ac:dyDescent="0.2">
      <c r="B5511" s="186"/>
    </row>
    <row r="5512" spans="2:2" x14ac:dyDescent="0.2">
      <c r="B5512" s="186"/>
    </row>
    <row r="5513" spans="2:2" x14ac:dyDescent="0.2">
      <c r="B5513" s="186"/>
    </row>
    <row r="5514" spans="2:2" x14ac:dyDescent="0.2">
      <c r="B5514" s="186"/>
    </row>
    <row r="5515" spans="2:2" x14ac:dyDescent="0.2">
      <c r="B5515" s="186"/>
    </row>
    <row r="5516" spans="2:2" x14ac:dyDescent="0.2">
      <c r="B5516" s="186"/>
    </row>
    <row r="5517" spans="2:2" x14ac:dyDescent="0.2">
      <c r="B5517" s="186"/>
    </row>
    <row r="5518" spans="2:2" x14ac:dyDescent="0.2">
      <c r="B5518" s="186"/>
    </row>
    <row r="5519" spans="2:2" x14ac:dyDescent="0.2">
      <c r="B5519" s="186"/>
    </row>
    <row r="5520" spans="2:2" x14ac:dyDescent="0.2">
      <c r="B5520" s="186"/>
    </row>
    <row r="5521" spans="2:2" x14ac:dyDescent="0.2">
      <c r="B5521" s="186"/>
    </row>
    <row r="5522" spans="2:2" x14ac:dyDescent="0.2">
      <c r="B5522" s="186"/>
    </row>
    <row r="5523" spans="2:2" x14ac:dyDescent="0.2">
      <c r="B5523" s="186"/>
    </row>
    <row r="5524" spans="2:2" x14ac:dyDescent="0.2">
      <c r="B5524" s="186"/>
    </row>
    <row r="5525" spans="2:2" x14ac:dyDescent="0.2">
      <c r="B5525" s="186"/>
    </row>
    <row r="5526" spans="2:2" x14ac:dyDescent="0.2">
      <c r="B5526" s="186"/>
    </row>
    <row r="5527" spans="2:2" x14ac:dyDescent="0.2">
      <c r="B5527" s="186"/>
    </row>
    <row r="5528" spans="2:2" x14ac:dyDescent="0.2">
      <c r="B5528" s="186"/>
    </row>
    <row r="5529" spans="2:2" x14ac:dyDescent="0.2">
      <c r="B5529" s="186"/>
    </row>
    <row r="5530" spans="2:2" x14ac:dyDescent="0.2">
      <c r="B5530" s="186"/>
    </row>
    <row r="5531" spans="2:2" x14ac:dyDescent="0.2">
      <c r="B5531" s="186"/>
    </row>
    <row r="5532" spans="2:2" x14ac:dyDescent="0.2">
      <c r="B5532" s="186"/>
    </row>
    <row r="5533" spans="2:2" x14ac:dyDescent="0.2">
      <c r="B5533" s="186"/>
    </row>
    <row r="5534" spans="2:2" x14ac:dyDescent="0.2">
      <c r="B5534" s="186"/>
    </row>
    <row r="5535" spans="2:2" x14ac:dyDescent="0.2">
      <c r="B5535" s="186"/>
    </row>
    <row r="5536" spans="2:2" x14ac:dyDescent="0.2">
      <c r="B5536" s="186"/>
    </row>
    <row r="5537" spans="2:2" x14ac:dyDescent="0.2">
      <c r="B5537" s="186"/>
    </row>
    <row r="5538" spans="2:2" x14ac:dyDescent="0.2">
      <c r="B5538" s="186"/>
    </row>
    <row r="5539" spans="2:2" x14ac:dyDescent="0.2">
      <c r="B5539" s="186"/>
    </row>
    <row r="5540" spans="2:2" x14ac:dyDescent="0.2">
      <c r="B5540" s="186"/>
    </row>
    <row r="5541" spans="2:2" x14ac:dyDescent="0.2">
      <c r="B5541" s="186"/>
    </row>
    <row r="5542" spans="2:2" x14ac:dyDescent="0.2">
      <c r="B5542" s="186"/>
    </row>
    <row r="5543" spans="2:2" x14ac:dyDescent="0.2">
      <c r="B5543" s="186"/>
    </row>
    <row r="5544" spans="2:2" x14ac:dyDescent="0.2">
      <c r="B5544" s="186"/>
    </row>
    <row r="5545" spans="2:2" x14ac:dyDescent="0.2">
      <c r="B5545" s="186"/>
    </row>
    <row r="5546" spans="2:2" x14ac:dyDescent="0.2">
      <c r="B5546" s="186"/>
    </row>
    <row r="5547" spans="2:2" x14ac:dyDescent="0.2">
      <c r="B5547" s="186"/>
    </row>
    <row r="5548" spans="2:2" x14ac:dyDescent="0.2">
      <c r="B5548" s="186"/>
    </row>
    <row r="5549" spans="2:2" x14ac:dyDescent="0.2">
      <c r="B5549" s="186"/>
    </row>
    <row r="5550" spans="2:2" x14ac:dyDescent="0.2">
      <c r="B5550" s="186"/>
    </row>
    <row r="5551" spans="2:2" x14ac:dyDescent="0.2">
      <c r="B5551" s="186"/>
    </row>
    <row r="5552" spans="2:2" x14ac:dyDescent="0.2">
      <c r="B5552" s="186"/>
    </row>
    <row r="5553" spans="2:2" x14ac:dyDescent="0.2">
      <c r="B5553" s="186"/>
    </row>
    <row r="5554" spans="2:2" x14ac:dyDescent="0.2">
      <c r="B5554" s="186"/>
    </row>
    <row r="5555" spans="2:2" x14ac:dyDescent="0.2">
      <c r="B5555" s="186"/>
    </row>
    <row r="5556" spans="2:2" x14ac:dyDescent="0.2">
      <c r="B5556" s="186"/>
    </row>
    <row r="5557" spans="2:2" x14ac:dyDescent="0.2">
      <c r="B5557" s="186"/>
    </row>
    <row r="5558" spans="2:2" x14ac:dyDescent="0.2">
      <c r="B5558" s="186"/>
    </row>
    <row r="5559" spans="2:2" x14ac:dyDescent="0.2">
      <c r="B5559" s="186"/>
    </row>
    <row r="5560" spans="2:2" x14ac:dyDescent="0.2">
      <c r="B5560" s="186"/>
    </row>
    <row r="5561" spans="2:2" x14ac:dyDescent="0.2">
      <c r="B5561" s="186"/>
    </row>
    <row r="5562" spans="2:2" x14ac:dyDescent="0.2">
      <c r="B5562" s="186"/>
    </row>
    <row r="5563" spans="2:2" x14ac:dyDescent="0.2">
      <c r="B5563" s="186"/>
    </row>
    <row r="5564" spans="2:2" x14ac:dyDescent="0.2">
      <c r="B5564" s="186"/>
    </row>
    <row r="5565" spans="2:2" x14ac:dyDescent="0.2">
      <c r="B5565" s="186"/>
    </row>
    <row r="5566" spans="2:2" x14ac:dyDescent="0.2">
      <c r="B5566" s="186"/>
    </row>
    <row r="5567" spans="2:2" x14ac:dyDescent="0.2">
      <c r="B5567" s="186"/>
    </row>
    <row r="5568" spans="2:2" x14ac:dyDescent="0.2">
      <c r="B5568" s="186"/>
    </row>
    <row r="5569" spans="2:2" x14ac:dyDescent="0.2">
      <c r="B5569" s="186"/>
    </row>
    <row r="5570" spans="2:2" x14ac:dyDescent="0.2">
      <c r="B5570" s="186"/>
    </row>
    <row r="5571" spans="2:2" x14ac:dyDescent="0.2">
      <c r="B5571" s="186"/>
    </row>
    <row r="5572" spans="2:2" x14ac:dyDescent="0.2">
      <c r="B5572" s="186"/>
    </row>
    <row r="5573" spans="2:2" x14ac:dyDescent="0.2">
      <c r="B5573" s="186"/>
    </row>
    <row r="5574" spans="2:2" x14ac:dyDescent="0.2">
      <c r="B5574" s="186"/>
    </row>
    <row r="5575" spans="2:2" x14ac:dyDescent="0.2">
      <c r="B5575" s="186"/>
    </row>
    <row r="5576" spans="2:2" x14ac:dyDescent="0.2">
      <c r="B5576" s="186"/>
    </row>
    <row r="5577" spans="2:2" x14ac:dyDescent="0.2">
      <c r="B5577" s="186"/>
    </row>
    <row r="5578" spans="2:2" x14ac:dyDescent="0.2">
      <c r="B5578" s="186"/>
    </row>
    <row r="5579" spans="2:2" x14ac:dyDescent="0.2">
      <c r="B5579" s="186"/>
    </row>
    <row r="5580" spans="2:2" x14ac:dyDescent="0.2">
      <c r="B5580" s="186"/>
    </row>
    <row r="5581" spans="2:2" x14ac:dyDescent="0.2">
      <c r="B5581" s="186"/>
    </row>
    <row r="5582" spans="2:2" x14ac:dyDescent="0.2">
      <c r="B5582" s="186"/>
    </row>
    <row r="5583" spans="2:2" x14ac:dyDescent="0.2">
      <c r="B5583" s="186"/>
    </row>
    <row r="5584" spans="2:2" x14ac:dyDescent="0.2">
      <c r="B5584" s="186"/>
    </row>
    <row r="5585" spans="2:2" x14ac:dyDescent="0.2">
      <c r="B5585" s="186"/>
    </row>
    <row r="5586" spans="2:2" x14ac:dyDescent="0.2">
      <c r="B5586" s="186"/>
    </row>
    <row r="5587" spans="2:2" x14ac:dyDescent="0.2">
      <c r="B5587" s="186"/>
    </row>
    <row r="5588" spans="2:2" x14ac:dyDescent="0.2">
      <c r="B5588" s="186"/>
    </row>
    <row r="5589" spans="2:2" x14ac:dyDescent="0.2">
      <c r="B5589" s="186"/>
    </row>
    <row r="5590" spans="2:2" x14ac:dyDescent="0.2">
      <c r="B5590" s="186"/>
    </row>
    <row r="5591" spans="2:2" x14ac:dyDescent="0.2">
      <c r="B5591" s="186"/>
    </row>
    <row r="5592" spans="2:2" x14ac:dyDescent="0.2">
      <c r="B5592" s="186"/>
    </row>
    <row r="5593" spans="2:2" x14ac:dyDescent="0.2">
      <c r="B5593" s="186"/>
    </row>
    <row r="5594" spans="2:2" x14ac:dyDescent="0.2">
      <c r="B5594" s="186"/>
    </row>
    <row r="5595" spans="2:2" x14ac:dyDescent="0.2">
      <c r="B5595" s="186"/>
    </row>
    <row r="5596" spans="2:2" x14ac:dyDescent="0.2">
      <c r="B5596" s="186"/>
    </row>
    <row r="5597" spans="2:2" x14ac:dyDescent="0.2">
      <c r="B5597" s="186"/>
    </row>
    <row r="5598" spans="2:2" x14ac:dyDescent="0.2">
      <c r="B5598" s="186"/>
    </row>
    <row r="5599" spans="2:2" x14ac:dyDescent="0.2">
      <c r="B5599" s="186"/>
    </row>
    <row r="5600" spans="2:2" x14ac:dyDescent="0.2">
      <c r="B5600" s="186"/>
    </row>
    <row r="5601" spans="2:2" x14ac:dyDescent="0.2">
      <c r="B5601" s="186"/>
    </row>
    <row r="5602" spans="2:2" x14ac:dyDescent="0.2">
      <c r="B5602" s="186"/>
    </row>
    <row r="5603" spans="2:2" x14ac:dyDescent="0.2">
      <c r="B5603" s="186"/>
    </row>
    <row r="5604" spans="2:2" x14ac:dyDescent="0.2">
      <c r="B5604" s="186"/>
    </row>
    <row r="5605" spans="2:2" x14ac:dyDescent="0.2">
      <c r="B5605" s="186"/>
    </row>
    <row r="5606" spans="2:2" x14ac:dyDescent="0.2">
      <c r="B5606" s="186"/>
    </row>
    <row r="5607" spans="2:2" x14ac:dyDescent="0.2">
      <c r="B5607" s="186"/>
    </row>
    <row r="5608" spans="2:2" x14ac:dyDescent="0.2">
      <c r="B5608" s="186"/>
    </row>
    <row r="5609" spans="2:2" x14ac:dyDescent="0.2">
      <c r="B5609" s="186"/>
    </row>
    <row r="5610" spans="2:2" x14ac:dyDescent="0.2">
      <c r="B5610" s="186"/>
    </row>
    <row r="5611" spans="2:2" x14ac:dyDescent="0.2">
      <c r="B5611" s="186"/>
    </row>
    <row r="5612" spans="2:2" x14ac:dyDescent="0.2">
      <c r="B5612" s="186"/>
    </row>
    <row r="5613" spans="2:2" x14ac:dyDescent="0.2">
      <c r="B5613" s="186"/>
    </row>
    <row r="5614" spans="2:2" x14ac:dyDescent="0.2">
      <c r="B5614" s="186"/>
    </row>
    <row r="5615" spans="2:2" x14ac:dyDescent="0.2">
      <c r="B5615" s="186"/>
    </row>
    <row r="5616" spans="2:2" x14ac:dyDescent="0.2">
      <c r="B5616" s="186"/>
    </row>
    <row r="5617" spans="2:2" x14ac:dyDescent="0.2">
      <c r="B5617" s="186"/>
    </row>
    <row r="5618" spans="2:2" x14ac:dyDescent="0.2">
      <c r="B5618" s="186"/>
    </row>
    <row r="5619" spans="2:2" x14ac:dyDescent="0.2">
      <c r="B5619" s="186"/>
    </row>
    <row r="5620" spans="2:2" x14ac:dyDescent="0.2">
      <c r="B5620" s="186"/>
    </row>
    <row r="5621" spans="2:2" x14ac:dyDescent="0.2">
      <c r="B5621" s="186"/>
    </row>
    <row r="5622" spans="2:2" x14ac:dyDescent="0.2">
      <c r="B5622" s="186"/>
    </row>
    <row r="5623" spans="2:2" x14ac:dyDescent="0.2">
      <c r="B5623" s="186"/>
    </row>
    <row r="5624" spans="2:2" x14ac:dyDescent="0.2">
      <c r="B5624" s="186"/>
    </row>
    <row r="5625" spans="2:2" x14ac:dyDescent="0.2">
      <c r="B5625" s="186"/>
    </row>
    <row r="5626" spans="2:2" x14ac:dyDescent="0.2">
      <c r="B5626" s="186"/>
    </row>
    <row r="5627" spans="2:2" x14ac:dyDescent="0.2">
      <c r="B5627" s="186"/>
    </row>
    <row r="5628" spans="2:2" x14ac:dyDescent="0.2">
      <c r="B5628" s="186"/>
    </row>
    <row r="5629" spans="2:2" x14ac:dyDescent="0.2">
      <c r="B5629" s="186"/>
    </row>
    <row r="5630" spans="2:2" x14ac:dyDescent="0.2">
      <c r="B5630" s="186"/>
    </row>
    <row r="5631" spans="2:2" x14ac:dyDescent="0.2">
      <c r="B5631" s="186"/>
    </row>
    <row r="5632" spans="2:2" x14ac:dyDescent="0.2">
      <c r="B5632" s="186"/>
    </row>
    <row r="5633" spans="2:2" x14ac:dyDescent="0.2">
      <c r="B5633" s="186"/>
    </row>
    <row r="5634" spans="2:2" x14ac:dyDescent="0.2">
      <c r="B5634" s="186"/>
    </row>
    <row r="5635" spans="2:2" x14ac:dyDescent="0.2">
      <c r="B5635" s="186"/>
    </row>
    <row r="5636" spans="2:2" x14ac:dyDescent="0.2">
      <c r="B5636" s="186"/>
    </row>
    <row r="5637" spans="2:2" x14ac:dyDescent="0.2">
      <c r="B5637" s="186"/>
    </row>
    <row r="5638" spans="2:2" x14ac:dyDescent="0.2">
      <c r="B5638" s="186"/>
    </row>
    <row r="5639" spans="2:2" x14ac:dyDescent="0.2">
      <c r="B5639" s="186"/>
    </row>
    <row r="5640" spans="2:2" x14ac:dyDescent="0.2">
      <c r="B5640" s="186"/>
    </row>
    <row r="5641" spans="2:2" x14ac:dyDescent="0.2">
      <c r="B5641" s="186"/>
    </row>
    <row r="5642" spans="2:2" x14ac:dyDescent="0.2">
      <c r="B5642" s="186"/>
    </row>
    <row r="5643" spans="2:2" x14ac:dyDescent="0.2">
      <c r="B5643" s="186"/>
    </row>
    <row r="5644" spans="2:2" x14ac:dyDescent="0.2">
      <c r="B5644" s="186"/>
    </row>
    <row r="5645" spans="2:2" x14ac:dyDescent="0.2">
      <c r="B5645" s="186"/>
    </row>
    <row r="5646" spans="2:2" x14ac:dyDescent="0.2">
      <c r="B5646" s="186"/>
    </row>
    <row r="5647" spans="2:2" x14ac:dyDescent="0.2">
      <c r="B5647" s="186"/>
    </row>
    <row r="5648" spans="2:2" x14ac:dyDescent="0.2">
      <c r="B5648" s="186"/>
    </row>
    <row r="5649" spans="2:2" x14ac:dyDescent="0.2">
      <c r="B5649" s="186"/>
    </row>
    <row r="5650" spans="2:2" x14ac:dyDescent="0.2">
      <c r="B5650" s="186"/>
    </row>
    <row r="5651" spans="2:2" x14ac:dyDescent="0.2">
      <c r="B5651" s="186"/>
    </row>
    <row r="5652" spans="2:2" x14ac:dyDescent="0.2">
      <c r="B5652" s="186"/>
    </row>
    <row r="5653" spans="2:2" x14ac:dyDescent="0.2">
      <c r="B5653" s="186"/>
    </row>
    <row r="5654" spans="2:2" x14ac:dyDescent="0.2">
      <c r="B5654" s="186"/>
    </row>
    <row r="5655" spans="2:2" x14ac:dyDescent="0.2">
      <c r="B5655" s="186"/>
    </row>
    <row r="5656" spans="2:2" x14ac:dyDescent="0.2">
      <c r="B5656" s="186"/>
    </row>
    <row r="5657" spans="2:2" x14ac:dyDescent="0.2">
      <c r="B5657" s="186"/>
    </row>
    <row r="5658" spans="2:2" x14ac:dyDescent="0.2">
      <c r="B5658" s="186"/>
    </row>
    <row r="5659" spans="2:2" x14ac:dyDescent="0.2">
      <c r="B5659" s="186"/>
    </row>
    <row r="5660" spans="2:2" x14ac:dyDescent="0.2">
      <c r="B5660" s="186"/>
    </row>
    <row r="5661" spans="2:2" x14ac:dyDescent="0.2">
      <c r="B5661" s="186"/>
    </row>
    <row r="5662" spans="2:2" x14ac:dyDescent="0.2">
      <c r="B5662" s="186"/>
    </row>
    <row r="5663" spans="2:2" x14ac:dyDescent="0.2">
      <c r="B5663" s="186"/>
    </row>
    <row r="5664" spans="2:2" x14ac:dyDescent="0.2">
      <c r="B5664" s="186"/>
    </row>
    <row r="5665" spans="2:2" x14ac:dyDescent="0.2">
      <c r="B5665" s="186"/>
    </row>
    <row r="5666" spans="2:2" x14ac:dyDescent="0.2">
      <c r="B5666" s="186"/>
    </row>
    <row r="5667" spans="2:2" x14ac:dyDescent="0.2">
      <c r="B5667" s="186"/>
    </row>
    <row r="5668" spans="2:2" x14ac:dyDescent="0.2">
      <c r="B5668" s="186"/>
    </row>
    <row r="5669" spans="2:2" x14ac:dyDescent="0.2">
      <c r="B5669" s="186"/>
    </row>
    <row r="5670" spans="2:2" x14ac:dyDescent="0.2">
      <c r="B5670" s="186"/>
    </row>
    <row r="5671" spans="2:2" x14ac:dyDescent="0.2">
      <c r="B5671" s="186"/>
    </row>
    <row r="5672" spans="2:2" x14ac:dyDescent="0.2">
      <c r="B5672" s="186"/>
    </row>
    <row r="5673" spans="2:2" x14ac:dyDescent="0.2">
      <c r="B5673" s="186"/>
    </row>
    <row r="5674" spans="2:2" x14ac:dyDescent="0.2">
      <c r="B5674" s="186"/>
    </row>
    <row r="5675" spans="2:2" x14ac:dyDescent="0.2">
      <c r="B5675" s="186"/>
    </row>
    <row r="5676" spans="2:2" x14ac:dyDescent="0.2">
      <c r="B5676" s="186"/>
    </row>
    <row r="5677" spans="2:2" x14ac:dyDescent="0.2">
      <c r="B5677" s="186"/>
    </row>
    <row r="5678" spans="2:2" x14ac:dyDescent="0.2">
      <c r="B5678" s="186"/>
    </row>
    <row r="5679" spans="2:2" x14ac:dyDescent="0.2">
      <c r="B5679" s="186"/>
    </row>
    <row r="5680" spans="2:2" x14ac:dyDescent="0.2">
      <c r="B5680" s="186"/>
    </row>
    <row r="5681" spans="2:2" x14ac:dyDescent="0.2">
      <c r="B5681" s="186"/>
    </row>
    <row r="5682" spans="2:2" x14ac:dyDescent="0.2">
      <c r="B5682" s="186"/>
    </row>
    <row r="5683" spans="2:2" x14ac:dyDescent="0.2">
      <c r="B5683" s="186"/>
    </row>
    <row r="5684" spans="2:2" x14ac:dyDescent="0.2">
      <c r="B5684" s="186"/>
    </row>
    <row r="5685" spans="2:2" x14ac:dyDescent="0.2">
      <c r="B5685" s="186"/>
    </row>
    <row r="5686" spans="2:2" x14ac:dyDescent="0.2">
      <c r="B5686" s="186"/>
    </row>
    <row r="5687" spans="2:2" x14ac:dyDescent="0.2">
      <c r="B5687" s="186"/>
    </row>
    <row r="5688" spans="2:2" x14ac:dyDescent="0.2">
      <c r="B5688" s="186"/>
    </row>
    <row r="5689" spans="2:2" x14ac:dyDescent="0.2">
      <c r="B5689" s="186"/>
    </row>
    <row r="5690" spans="2:2" x14ac:dyDescent="0.2">
      <c r="B5690" s="186"/>
    </row>
    <row r="5691" spans="2:2" x14ac:dyDescent="0.2">
      <c r="B5691" s="186"/>
    </row>
    <row r="5692" spans="2:2" x14ac:dyDescent="0.2">
      <c r="B5692" s="186"/>
    </row>
    <row r="5693" spans="2:2" x14ac:dyDescent="0.2">
      <c r="B5693" s="186"/>
    </row>
    <row r="5694" spans="2:2" x14ac:dyDescent="0.2">
      <c r="B5694" s="186"/>
    </row>
    <row r="5695" spans="2:2" x14ac:dyDescent="0.2">
      <c r="B5695" s="186"/>
    </row>
    <row r="5696" spans="2:2" x14ac:dyDescent="0.2">
      <c r="B5696" s="186"/>
    </row>
    <row r="5697" spans="2:2" x14ac:dyDescent="0.2">
      <c r="B5697" s="186"/>
    </row>
    <row r="5698" spans="2:2" x14ac:dyDescent="0.2">
      <c r="B5698" s="186"/>
    </row>
    <row r="5699" spans="2:2" x14ac:dyDescent="0.2">
      <c r="B5699" s="186"/>
    </row>
    <row r="5700" spans="2:2" x14ac:dyDescent="0.2">
      <c r="B5700" s="186"/>
    </row>
    <row r="5701" spans="2:2" x14ac:dyDescent="0.2">
      <c r="B5701" s="186"/>
    </row>
    <row r="5702" spans="2:2" x14ac:dyDescent="0.2">
      <c r="B5702" s="186"/>
    </row>
    <row r="5703" spans="2:2" x14ac:dyDescent="0.2">
      <c r="B5703" s="186"/>
    </row>
    <row r="5704" spans="2:2" x14ac:dyDescent="0.2">
      <c r="B5704" s="186"/>
    </row>
    <row r="5705" spans="2:2" x14ac:dyDescent="0.2">
      <c r="B5705" s="186"/>
    </row>
    <row r="5706" spans="2:2" x14ac:dyDescent="0.2">
      <c r="B5706" s="186"/>
    </row>
    <row r="5707" spans="2:2" x14ac:dyDescent="0.2">
      <c r="B5707" s="186"/>
    </row>
    <row r="5708" spans="2:2" x14ac:dyDescent="0.2">
      <c r="B5708" s="186"/>
    </row>
    <row r="5709" spans="2:2" x14ac:dyDescent="0.2">
      <c r="B5709" s="186"/>
    </row>
    <row r="5710" spans="2:2" x14ac:dyDescent="0.2">
      <c r="B5710" s="186"/>
    </row>
    <row r="5711" spans="2:2" x14ac:dyDescent="0.2">
      <c r="B5711" s="186"/>
    </row>
    <row r="5712" spans="2:2" x14ac:dyDescent="0.2">
      <c r="B5712" s="186"/>
    </row>
    <row r="5713" spans="2:2" x14ac:dyDescent="0.2">
      <c r="B5713" s="186"/>
    </row>
    <row r="5714" spans="2:2" x14ac:dyDescent="0.2">
      <c r="B5714" s="186"/>
    </row>
    <row r="5715" spans="2:2" x14ac:dyDescent="0.2">
      <c r="B5715" s="186"/>
    </row>
    <row r="5716" spans="2:2" x14ac:dyDescent="0.2">
      <c r="B5716" s="186"/>
    </row>
    <row r="5717" spans="2:2" x14ac:dyDescent="0.2">
      <c r="B5717" s="186"/>
    </row>
    <row r="5718" spans="2:2" x14ac:dyDescent="0.2">
      <c r="B5718" s="186"/>
    </row>
    <row r="5719" spans="2:2" x14ac:dyDescent="0.2">
      <c r="B5719" s="186"/>
    </row>
    <row r="5720" spans="2:2" x14ac:dyDescent="0.2">
      <c r="B5720" s="186"/>
    </row>
    <row r="5721" spans="2:2" x14ac:dyDescent="0.2">
      <c r="B5721" s="186"/>
    </row>
    <row r="5722" spans="2:2" x14ac:dyDescent="0.2">
      <c r="B5722" s="186"/>
    </row>
    <row r="5723" spans="2:2" x14ac:dyDescent="0.2">
      <c r="B5723" s="186"/>
    </row>
    <row r="5724" spans="2:2" x14ac:dyDescent="0.2">
      <c r="B5724" s="186"/>
    </row>
    <row r="5725" spans="2:2" x14ac:dyDescent="0.2">
      <c r="B5725" s="186"/>
    </row>
    <row r="5726" spans="2:2" x14ac:dyDescent="0.2">
      <c r="B5726" s="186"/>
    </row>
    <row r="5727" spans="2:2" x14ac:dyDescent="0.2">
      <c r="B5727" s="186"/>
    </row>
    <row r="5728" spans="2:2" x14ac:dyDescent="0.2">
      <c r="B5728" s="186"/>
    </row>
    <row r="5729" spans="2:2" x14ac:dyDescent="0.2">
      <c r="B5729" s="186"/>
    </row>
    <row r="5730" spans="2:2" x14ac:dyDescent="0.2">
      <c r="B5730" s="186"/>
    </row>
    <row r="5731" spans="2:2" x14ac:dyDescent="0.2">
      <c r="B5731" s="186"/>
    </row>
    <row r="5732" spans="2:2" x14ac:dyDescent="0.2">
      <c r="B5732" s="186"/>
    </row>
    <row r="5733" spans="2:2" x14ac:dyDescent="0.2">
      <c r="B5733" s="186"/>
    </row>
    <row r="5734" spans="2:2" x14ac:dyDescent="0.2">
      <c r="B5734" s="186"/>
    </row>
    <row r="5735" spans="2:2" x14ac:dyDescent="0.2">
      <c r="B5735" s="186"/>
    </row>
    <row r="5736" spans="2:2" x14ac:dyDescent="0.2">
      <c r="B5736" s="186"/>
    </row>
    <row r="5737" spans="2:2" x14ac:dyDescent="0.2">
      <c r="B5737" s="186"/>
    </row>
    <row r="5738" spans="2:2" x14ac:dyDescent="0.2">
      <c r="B5738" s="186"/>
    </row>
    <row r="5739" spans="2:2" x14ac:dyDescent="0.2">
      <c r="B5739" s="186"/>
    </row>
    <row r="5740" spans="2:2" x14ac:dyDescent="0.2">
      <c r="B5740" s="186"/>
    </row>
    <row r="5741" spans="2:2" x14ac:dyDescent="0.2">
      <c r="B5741" s="186"/>
    </row>
    <row r="5742" spans="2:2" x14ac:dyDescent="0.2">
      <c r="B5742" s="186"/>
    </row>
    <row r="5743" spans="2:2" x14ac:dyDescent="0.2">
      <c r="B5743" s="186"/>
    </row>
    <row r="5744" spans="2:2" x14ac:dyDescent="0.2">
      <c r="B5744" s="186"/>
    </row>
    <row r="5745" spans="2:2" x14ac:dyDescent="0.2">
      <c r="B5745" s="186"/>
    </row>
    <row r="5746" spans="2:2" x14ac:dyDescent="0.2">
      <c r="B5746" s="186"/>
    </row>
    <row r="5747" spans="2:2" x14ac:dyDescent="0.2">
      <c r="B5747" s="186"/>
    </row>
    <row r="5748" spans="2:2" x14ac:dyDescent="0.2">
      <c r="B5748" s="186"/>
    </row>
    <row r="5749" spans="2:2" x14ac:dyDescent="0.2">
      <c r="B5749" s="186"/>
    </row>
    <row r="5750" spans="2:2" x14ac:dyDescent="0.2">
      <c r="B5750" s="186"/>
    </row>
    <row r="5751" spans="2:2" x14ac:dyDescent="0.2">
      <c r="B5751" s="186"/>
    </row>
    <row r="5752" spans="2:2" x14ac:dyDescent="0.2">
      <c r="B5752" s="186"/>
    </row>
    <row r="5753" spans="2:2" x14ac:dyDescent="0.2">
      <c r="B5753" s="186"/>
    </row>
    <row r="5754" spans="2:2" x14ac:dyDescent="0.2">
      <c r="B5754" s="186"/>
    </row>
    <row r="5755" spans="2:2" x14ac:dyDescent="0.2">
      <c r="B5755" s="186"/>
    </row>
    <row r="5756" spans="2:2" x14ac:dyDescent="0.2">
      <c r="B5756" s="186"/>
    </row>
    <row r="5757" spans="2:2" x14ac:dyDescent="0.2">
      <c r="B5757" s="186"/>
    </row>
    <row r="5758" spans="2:2" x14ac:dyDescent="0.2">
      <c r="B5758" s="186"/>
    </row>
    <row r="5759" spans="2:2" x14ac:dyDescent="0.2">
      <c r="B5759" s="186"/>
    </row>
    <row r="5760" spans="2:2" x14ac:dyDescent="0.2">
      <c r="B5760" s="186"/>
    </row>
    <row r="5761" spans="2:2" x14ac:dyDescent="0.2">
      <c r="B5761" s="186"/>
    </row>
    <row r="5762" spans="2:2" x14ac:dyDescent="0.2">
      <c r="B5762" s="186"/>
    </row>
    <row r="5763" spans="2:2" x14ac:dyDescent="0.2">
      <c r="B5763" s="186"/>
    </row>
    <row r="5764" spans="2:2" x14ac:dyDescent="0.2">
      <c r="B5764" s="186"/>
    </row>
    <row r="5765" spans="2:2" x14ac:dyDescent="0.2">
      <c r="B5765" s="186"/>
    </row>
    <row r="5766" spans="2:2" x14ac:dyDescent="0.2">
      <c r="B5766" s="186"/>
    </row>
    <row r="5767" spans="2:2" x14ac:dyDescent="0.2">
      <c r="B5767" s="186"/>
    </row>
    <row r="5768" spans="2:2" x14ac:dyDescent="0.2">
      <c r="B5768" s="186"/>
    </row>
    <row r="5769" spans="2:2" x14ac:dyDescent="0.2">
      <c r="B5769" s="186"/>
    </row>
    <row r="5770" spans="2:2" x14ac:dyDescent="0.2">
      <c r="B5770" s="186"/>
    </row>
    <row r="5771" spans="2:2" x14ac:dyDescent="0.2">
      <c r="B5771" s="186"/>
    </row>
    <row r="5772" spans="2:2" x14ac:dyDescent="0.2">
      <c r="B5772" s="186"/>
    </row>
    <row r="5773" spans="2:2" x14ac:dyDescent="0.2">
      <c r="B5773" s="186"/>
    </row>
    <row r="5774" spans="2:2" x14ac:dyDescent="0.2">
      <c r="B5774" s="186"/>
    </row>
    <row r="5775" spans="2:2" x14ac:dyDescent="0.2">
      <c r="B5775" s="186"/>
    </row>
    <row r="5776" spans="2:2" x14ac:dyDescent="0.2">
      <c r="B5776" s="186"/>
    </row>
    <row r="5777" spans="2:2" x14ac:dyDescent="0.2">
      <c r="B5777" s="186"/>
    </row>
    <row r="5778" spans="2:2" x14ac:dyDescent="0.2">
      <c r="B5778" s="186"/>
    </row>
    <row r="5779" spans="2:2" x14ac:dyDescent="0.2">
      <c r="B5779" s="186"/>
    </row>
    <row r="5780" spans="2:2" x14ac:dyDescent="0.2">
      <c r="B5780" s="186"/>
    </row>
    <row r="5781" spans="2:2" x14ac:dyDescent="0.2">
      <c r="B5781" s="186"/>
    </row>
    <row r="5782" spans="2:2" x14ac:dyDescent="0.2">
      <c r="B5782" s="186"/>
    </row>
    <row r="5783" spans="2:2" x14ac:dyDescent="0.2">
      <c r="B5783" s="186"/>
    </row>
    <row r="5784" spans="2:2" x14ac:dyDescent="0.2">
      <c r="B5784" s="186"/>
    </row>
    <row r="5785" spans="2:2" x14ac:dyDescent="0.2">
      <c r="B5785" s="186"/>
    </row>
    <row r="5786" spans="2:2" x14ac:dyDescent="0.2">
      <c r="B5786" s="186"/>
    </row>
    <row r="5787" spans="2:2" x14ac:dyDescent="0.2">
      <c r="B5787" s="186"/>
    </row>
    <row r="5788" spans="2:2" x14ac:dyDescent="0.2">
      <c r="B5788" s="186"/>
    </row>
    <row r="5789" spans="2:2" x14ac:dyDescent="0.2">
      <c r="B5789" s="186"/>
    </row>
    <row r="5790" spans="2:2" x14ac:dyDescent="0.2">
      <c r="B5790" s="186"/>
    </row>
    <row r="5791" spans="2:2" x14ac:dyDescent="0.2">
      <c r="B5791" s="186"/>
    </row>
    <row r="5792" spans="2:2" x14ac:dyDescent="0.2">
      <c r="B5792" s="186"/>
    </row>
    <row r="5793" spans="2:2" x14ac:dyDescent="0.2">
      <c r="B5793" s="186"/>
    </row>
    <row r="5794" spans="2:2" x14ac:dyDescent="0.2">
      <c r="B5794" s="186"/>
    </row>
    <row r="5795" spans="2:2" x14ac:dyDescent="0.2">
      <c r="B5795" s="186"/>
    </row>
    <row r="5796" spans="2:2" x14ac:dyDescent="0.2">
      <c r="B5796" s="186"/>
    </row>
    <row r="5797" spans="2:2" x14ac:dyDescent="0.2">
      <c r="B5797" s="186"/>
    </row>
    <row r="5798" spans="2:2" x14ac:dyDescent="0.2">
      <c r="B5798" s="186"/>
    </row>
    <row r="5799" spans="2:2" x14ac:dyDescent="0.2">
      <c r="B5799" s="186"/>
    </row>
    <row r="5800" spans="2:2" x14ac:dyDescent="0.2">
      <c r="B5800" s="186"/>
    </row>
    <row r="5801" spans="2:2" x14ac:dyDescent="0.2">
      <c r="B5801" s="186"/>
    </row>
    <row r="5802" spans="2:2" x14ac:dyDescent="0.2">
      <c r="B5802" s="186"/>
    </row>
    <row r="5803" spans="2:2" x14ac:dyDescent="0.2">
      <c r="B5803" s="186"/>
    </row>
    <row r="5804" spans="2:2" x14ac:dyDescent="0.2">
      <c r="B5804" s="186"/>
    </row>
    <row r="5805" spans="2:2" x14ac:dyDescent="0.2">
      <c r="B5805" s="186"/>
    </row>
    <row r="5806" spans="2:2" x14ac:dyDescent="0.2">
      <c r="B5806" s="186"/>
    </row>
    <row r="5807" spans="2:2" x14ac:dyDescent="0.2">
      <c r="B5807" s="186"/>
    </row>
    <row r="5808" spans="2:2" x14ac:dyDescent="0.2">
      <c r="B5808" s="186"/>
    </row>
    <row r="5809" spans="2:2" x14ac:dyDescent="0.2">
      <c r="B5809" s="186"/>
    </row>
    <row r="5810" spans="2:2" x14ac:dyDescent="0.2">
      <c r="B5810" s="186"/>
    </row>
    <row r="5811" spans="2:2" x14ac:dyDescent="0.2">
      <c r="B5811" s="186"/>
    </row>
    <row r="5812" spans="2:2" x14ac:dyDescent="0.2">
      <c r="B5812" s="186"/>
    </row>
    <row r="5813" spans="2:2" x14ac:dyDescent="0.2">
      <c r="B5813" s="186"/>
    </row>
    <row r="5814" spans="2:2" x14ac:dyDescent="0.2">
      <c r="B5814" s="186"/>
    </row>
    <row r="5815" spans="2:2" x14ac:dyDescent="0.2">
      <c r="B5815" s="186"/>
    </row>
    <row r="5816" spans="2:2" x14ac:dyDescent="0.2">
      <c r="B5816" s="186"/>
    </row>
    <row r="5817" spans="2:2" x14ac:dyDescent="0.2">
      <c r="B5817" s="186"/>
    </row>
    <row r="5818" spans="2:2" x14ac:dyDescent="0.2">
      <c r="B5818" s="186"/>
    </row>
    <row r="5819" spans="2:2" x14ac:dyDescent="0.2">
      <c r="B5819" s="186"/>
    </row>
    <row r="5820" spans="2:2" x14ac:dyDescent="0.2">
      <c r="B5820" s="186"/>
    </row>
    <row r="5821" spans="2:2" x14ac:dyDescent="0.2">
      <c r="B5821" s="186"/>
    </row>
    <row r="5822" spans="2:2" x14ac:dyDescent="0.2">
      <c r="B5822" s="186"/>
    </row>
    <row r="5823" spans="2:2" x14ac:dyDescent="0.2">
      <c r="B5823" s="186"/>
    </row>
    <row r="5824" spans="2:2" x14ac:dyDescent="0.2">
      <c r="B5824" s="186"/>
    </row>
    <row r="5825" spans="2:2" x14ac:dyDescent="0.2">
      <c r="B5825" s="186"/>
    </row>
    <row r="5826" spans="2:2" x14ac:dyDescent="0.2">
      <c r="B5826" s="186"/>
    </row>
    <row r="5827" spans="2:2" x14ac:dyDescent="0.2">
      <c r="B5827" s="186"/>
    </row>
    <row r="5828" spans="2:2" x14ac:dyDescent="0.2">
      <c r="B5828" s="186"/>
    </row>
    <row r="5829" spans="2:2" x14ac:dyDescent="0.2">
      <c r="B5829" s="186"/>
    </row>
    <row r="5830" spans="2:2" x14ac:dyDescent="0.2">
      <c r="B5830" s="186"/>
    </row>
    <row r="5831" spans="2:2" x14ac:dyDescent="0.2">
      <c r="B5831" s="186"/>
    </row>
    <row r="5832" spans="2:2" x14ac:dyDescent="0.2">
      <c r="B5832" s="186"/>
    </row>
    <row r="5833" spans="2:2" x14ac:dyDescent="0.2">
      <c r="B5833" s="186"/>
    </row>
    <row r="5834" spans="2:2" x14ac:dyDescent="0.2">
      <c r="B5834" s="186"/>
    </row>
    <row r="5835" spans="2:2" x14ac:dyDescent="0.2">
      <c r="B5835" s="186"/>
    </row>
    <row r="5836" spans="2:2" x14ac:dyDescent="0.2">
      <c r="B5836" s="186"/>
    </row>
    <row r="5837" spans="2:2" x14ac:dyDescent="0.2">
      <c r="B5837" s="186"/>
    </row>
    <row r="5838" spans="2:2" x14ac:dyDescent="0.2">
      <c r="B5838" s="186"/>
    </row>
    <row r="5839" spans="2:2" x14ac:dyDescent="0.2">
      <c r="B5839" s="186"/>
    </row>
    <row r="5840" spans="2:2" x14ac:dyDescent="0.2">
      <c r="B5840" s="186"/>
    </row>
    <row r="5841" spans="2:2" x14ac:dyDescent="0.2">
      <c r="B5841" s="186"/>
    </row>
    <row r="5842" spans="2:2" x14ac:dyDescent="0.2">
      <c r="B5842" s="186"/>
    </row>
    <row r="5843" spans="2:2" x14ac:dyDescent="0.2">
      <c r="B5843" s="186"/>
    </row>
    <row r="5844" spans="2:2" x14ac:dyDescent="0.2">
      <c r="B5844" s="186"/>
    </row>
    <row r="5845" spans="2:2" x14ac:dyDescent="0.2">
      <c r="B5845" s="186"/>
    </row>
    <row r="5846" spans="2:2" x14ac:dyDescent="0.2">
      <c r="B5846" s="186"/>
    </row>
    <row r="5847" spans="2:2" x14ac:dyDescent="0.2">
      <c r="B5847" s="186"/>
    </row>
    <row r="5848" spans="2:2" x14ac:dyDescent="0.2">
      <c r="B5848" s="186"/>
    </row>
    <row r="5849" spans="2:2" x14ac:dyDescent="0.2">
      <c r="B5849" s="186"/>
    </row>
    <row r="5850" spans="2:2" x14ac:dyDescent="0.2">
      <c r="B5850" s="186"/>
    </row>
    <row r="5851" spans="2:2" x14ac:dyDescent="0.2">
      <c r="B5851" s="186"/>
    </row>
    <row r="5852" spans="2:2" x14ac:dyDescent="0.2">
      <c r="B5852" s="186"/>
    </row>
    <row r="5853" spans="2:2" x14ac:dyDescent="0.2">
      <c r="B5853" s="186"/>
    </row>
    <row r="5854" spans="2:2" x14ac:dyDescent="0.2">
      <c r="B5854" s="186"/>
    </row>
    <row r="5855" spans="2:2" x14ac:dyDescent="0.2">
      <c r="B5855" s="186"/>
    </row>
    <row r="5856" spans="2:2" x14ac:dyDescent="0.2">
      <c r="B5856" s="186"/>
    </row>
    <row r="5857" spans="2:2" x14ac:dyDescent="0.2">
      <c r="B5857" s="186"/>
    </row>
    <row r="5858" spans="2:2" x14ac:dyDescent="0.2">
      <c r="B5858" s="186"/>
    </row>
    <row r="5859" spans="2:2" x14ac:dyDescent="0.2">
      <c r="B5859" s="186"/>
    </row>
    <row r="5860" spans="2:2" x14ac:dyDescent="0.2">
      <c r="B5860" s="186"/>
    </row>
    <row r="5861" spans="2:2" x14ac:dyDescent="0.2">
      <c r="B5861" s="186"/>
    </row>
    <row r="5862" spans="2:2" x14ac:dyDescent="0.2">
      <c r="B5862" s="186"/>
    </row>
    <row r="5863" spans="2:2" x14ac:dyDescent="0.2">
      <c r="B5863" s="186"/>
    </row>
    <row r="5864" spans="2:2" x14ac:dyDescent="0.2">
      <c r="B5864" s="186"/>
    </row>
    <row r="5865" spans="2:2" x14ac:dyDescent="0.2">
      <c r="B5865" s="186"/>
    </row>
    <row r="5866" spans="2:2" x14ac:dyDescent="0.2">
      <c r="B5866" s="186"/>
    </row>
    <row r="5867" spans="2:2" x14ac:dyDescent="0.2">
      <c r="B5867" s="186"/>
    </row>
    <row r="5868" spans="2:2" x14ac:dyDescent="0.2">
      <c r="B5868" s="186"/>
    </row>
    <row r="5869" spans="2:2" x14ac:dyDescent="0.2">
      <c r="B5869" s="186"/>
    </row>
    <row r="5870" spans="2:2" x14ac:dyDescent="0.2">
      <c r="B5870" s="186"/>
    </row>
    <row r="5871" spans="2:2" x14ac:dyDescent="0.2">
      <c r="B5871" s="186"/>
    </row>
    <row r="5872" spans="2:2" x14ac:dyDescent="0.2">
      <c r="B5872" s="186"/>
    </row>
    <row r="5873" spans="2:2" x14ac:dyDescent="0.2">
      <c r="B5873" s="186"/>
    </row>
    <row r="5874" spans="2:2" x14ac:dyDescent="0.2">
      <c r="B5874" s="186"/>
    </row>
    <row r="5875" spans="2:2" x14ac:dyDescent="0.2">
      <c r="B5875" s="186"/>
    </row>
    <row r="5876" spans="2:2" x14ac:dyDescent="0.2">
      <c r="B5876" s="186"/>
    </row>
    <row r="5877" spans="2:2" x14ac:dyDescent="0.2">
      <c r="B5877" s="186"/>
    </row>
    <row r="5878" spans="2:2" x14ac:dyDescent="0.2">
      <c r="B5878" s="186"/>
    </row>
    <row r="5879" spans="2:2" x14ac:dyDescent="0.2">
      <c r="B5879" s="186"/>
    </row>
    <row r="5880" spans="2:2" x14ac:dyDescent="0.2">
      <c r="B5880" s="186"/>
    </row>
    <row r="5881" spans="2:2" x14ac:dyDescent="0.2">
      <c r="B5881" s="186"/>
    </row>
    <row r="5882" spans="2:2" x14ac:dyDescent="0.2">
      <c r="B5882" s="186"/>
    </row>
    <row r="5883" spans="2:2" x14ac:dyDescent="0.2">
      <c r="B5883" s="186"/>
    </row>
    <row r="5884" spans="2:2" x14ac:dyDescent="0.2">
      <c r="B5884" s="186"/>
    </row>
    <row r="5885" spans="2:2" x14ac:dyDescent="0.2">
      <c r="B5885" s="186"/>
    </row>
    <row r="5886" spans="2:2" x14ac:dyDescent="0.2">
      <c r="B5886" s="186"/>
    </row>
    <row r="5887" spans="2:2" x14ac:dyDescent="0.2">
      <c r="B5887" s="186"/>
    </row>
    <row r="5888" spans="2:2" x14ac:dyDescent="0.2">
      <c r="B5888" s="186"/>
    </row>
    <row r="5889" spans="2:2" x14ac:dyDescent="0.2">
      <c r="B5889" s="186"/>
    </row>
    <row r="5890" spans="2:2" x14ac:dyDescent="0.2">
      <c r="B5890" s="186"/>
    </row>
    <row r="5891" spans="2:2" x14ac:dyDescent="0.2">
      <c r="B5891" s="186"/>
    </row>
    <row r="5892" spans="2:2" x14ac:dyDescent="0.2">
      <c r="B5892" s="186"/>
    </row>
    <row r="5893" spans="2:2" x14ac:dyDescent="0.2">
      <c r="B5893" s="186"/>
    </row>
    <row r="5894" spans="2:2" x14ac:dyDescent="0.2">
      <c r="B5894" s="186"/>
    </row>
    <row r="5895" spans="2:2" x14ac:dyDescent="0.2">
      <c r="B5895" s="186"/>
    </row>
    <row r="5896" spans="2:2" x14ac:dyDescent="0.2">
      <c r="B5896" s="186"/>
    </row>
    <row r="5897" spans="2:2" x14ac:dyDescent="0.2">
      <c r="B5897" s="186"/>
    </row>
    <row r="5898" spans="2:2" x14ac:dyDescent="0.2">
      <c r="B5898" s="186"/>
    </row>
    <row r="5899" spans="2:2" x14ac:dyDescent="0.2">
      <c r="B5899" s="186"/>
    </row>
    <row r="5900" spans="2:2" x14ac:dyDescent="0.2">
      <c r="B5900" s="186"/>
    </row>
    <row r="5901" spans="2:2" x14ac:dyDescent="0.2">
      <c r="B5901" s="186"/>
    </row>
    <row r="5902" spans="2:2" x14ac:dyDescent="0.2">
      <c r="B5902" s="186"/>
    </row>
    <row r="5903" spans="2:2" x14ac:dyDescent="0.2">
      <c r="B5903" s="186"/>
    </row>
    <row r="5904" spans="2:2" x14ac:dyDescent="0.2">
      <c r="B5904" s="186"/>
    </row>
    <row r="5905" spans="2:2" x14ac:dyDescent="0.2">
      <c r="B5905" s="186"/>
    </row>
    <row r="5906" spans="2:2" x14ac:dyDescent="0.2">
      <c r="B5906" s="186"/>
    </row>
    <row r="5907" spans="2:2" x14ac:dyDescent="0.2">
      <c r="B5907" s="186"/>
    </row>
    <row r="5908" spans="2:2" x14ac:dyDescent="0.2">
      <c r="B5908" s="186"/>
    </row>
    <row r="5909" spans="2:2" x14ac:dyDescent="0.2">
      <c r="B5909" s="186"/>
    </row>
    <row r="5910" spans="2:2" x14ac:dyDescent="0.2">
      <c r="B5910" s="186"/>
    </row>
    <row r="5911" spans="2:2" x14ac:dyDescent="0.2">
      <c r="B5911" s="186"/>
    </row>
    <row r="5912" spans="2:2" x14ac:dyDescent="0.2">
      <c r="B5912" s="186"/>
    </row>
    <row r="5913" spans="2:2" x14ac:dyDescent="0.2">
      <c r="B5913" s="186"/>
    </row>
    <row r="5914" spans="2:2" x14ac:dyDescent="0.2">
      <c r="B5914" s="186"/>
    </row>
    <row r="5915" spans="2:2" x14ac:dyDescent="0.2">
      <c r="B5915" s="186"/>
    </row>
    <row r="5916" spans="2:2" x14ac:dyDescent="0.2">
      <c r="B5916" s="186"/>
    </row>
    <row r="5917" spans="2:2" x14ac:dyDescent="0.2">
      <c r="B5917" s="186"/>
    </row>
    <row r="5918" spans="2:2" x14ac:dyDescent="0.2">
      <c r="B5918" s="186"/>
    </row>
    <row r="5919" spans="2:2" x14ac:dyDescent="0.2">
      <c r="B5919" s="186"/>
    </row>
    <row r="5920" spans="2:2" x14ac:dyDescent="0.2">
      <c r="B5920" s="186"/>
    </row>
    <row r="5921" spans="2:2" x14ac:dyDescent="0.2">
      <c r="B5921" s="186"/>
    </row>
    <row r="5922" spans="2:2" x14ac:dyDescent="0.2">
      <c r="B5922" s="186"/>
    </row>
    <row r="5923" spans="2:2" x14ac:dyDescent="0.2">
      <c r="B5923" s="186"/>
    </row>
    <row r="5924" spans="2:2" x14ac:dyDescent="0.2">
      <c r="B5924" s="186"/>
    </row>
    <row r="5925" spans="2:2" x14ac:dyDescent="0.2">
      <c r="B5925" s="186"/>
    </row>
    <row r="5926" spans="2:2" x14ac:dyDescent="0.2">
      <c r="B5926" s="186"/>
    </row>
    <row r="5927" spans="2:2" x14ac:dyDescent="0.2">
      <c r="B5927" s="186"/>
    </row>
    <row r="5928" spans="2:2" x14ac:dyDescent="0.2">
      <c r="B5928" s="186"/>
    </row>
    <row r="5929" spans="2:2" x14ac:dyDescent="0.2">
      <c r="B5929" s="186"/>
    </row>
    <row r="5930" spans="2:2" x14ac:dyDescent="0.2">
      <c r="B5930" s="186"/>
    </row>
    <row r="5931" spans="2:2" x14ac:dyDescent="0.2">
      <c r="B5931" s="186"/>
    </row>
    <row r="5932" spans="2:2" x14ac:dyDescent="0.2">
      <c r="B5932" s="186"/>
    </row>
    <row r="5933" spans="2:2" x14ac:dyDescent="0.2">
      <c r="B5933" s="186"/>
    </row>
    <row r="5934" spans="2:2" x14ac:dyDescent="0.2">
      <c r="B5934" s="186"/>
    </row>
    <row r="5935" spans="2:2" x14ac:dyDescent="0.2">
      <c r="B5935" s="186"/>
    </row>
    <row r="5936" spans="2:2" x14ac:dyDescent="0.2">
      <c r="B5936" s="186"/>
    </row>
    <row r="5937" spans="2:2" x14ac:dyDescent="0.2">
      <c r="B5937" s="186"/>
    </row>
    <row r="5938" spans="2:2" x14ac:dyDescent="0.2">
      <c r="B5938" s="186"/>
    </row>
    <row r="5939" spans="2:2" x14ac:dyDescent="0.2">
      <c r="B5939" s="186"/>
    </row>
    <row r="5940" spans="2:2" x14ac:dyDescent="0.2">
      <c r="B5940" s="186"/>
    </row>
    <row r="5941" spans="2:2" x14ac:dyDescent="0.2">
      <c r="B5941" s="186"/>
    </row>
    <row r="5942" spans="2:2" x14ac:dyDescent="0.2">
      <c r="B5942" s="186"/>
    </row>
    <row r="5943" spans="2:2" x14ac:dyDescent="0.2">
      <c r="B5943" s="186"/>
    </row>
    <row r="5944" spans="2:2" x14ac:dyDescent="0.2">
      <c r="B5944" s="186"/>
    </row>
    <row r="5945" spans="2:2" x14ac:dyDescent="0.2">
      <c r="B5945" s="186"/>
    </row>
    <row r="5946" spans="2:2" x14ac:dyDescent="0.2">
      <c r="B5946" s="186"/>
    </row>
    <row r="5947" spans="2:2" x14ac:dyDescent="0.2">
      <c r="B5947" s="186"/>
    </row>
    <row r="5948" spans="2:2" x14ac:dyDescent="0.2">
      <c r="B5948" s="186"/>
    </row>
    <row r="5949" spans="2:2" x14ac:dyDescent="0.2">
      <c r="B5949" s="186"/>
    </row>
    <row r="5950" spans="2:2" x14ac:dyDescent="0.2">
      <c r="B5950" s="186"/>
    </row>
    <row r="5951" spans="2:2" x14ac:dyDescent="0.2">
      <c r="B5951" s="186"/>
    </row>
    <row r="5952" spans="2:2" x14ac:dyDescent="0.2">
      <c r="B5952" s="186"/>
    </row>
    <row r="5953" spans="2:2" x14ac:dyDescent="0.2">
      <c r="B5953" s="186"/>
    </row>
    <row r="5954" spans="2:2" x14ac:dyDescent="0.2">
      <c r="B5954" s="186"/>
    </row>
    <row r="5955" spans="2:2" x14ac:dyDescent="0.2">
      <c r="B5955" s="186"/>
    </row>
    <row r="5956" spans="2:2" x14ac:dyDescent="0.2">
      <c r="B5956" s="186"/>
    </row>
    <row r="5957" spans="2:2" x14ac:dyDescent="0.2">
      <c r="B5957" s="186"/>
    </row>
    <row r="5958" spans="2:2" x14ac:dyDescent="0.2">
      <c r="B5958" s="186"/>
    </row>
    <row r="5959" spans="2:2" x14ac:dyDescent="0.2">
      <c r="B5959" s="186"/>
    </row>
    <row r="5960" spans="2:2" x14ac:dyDescent="0.2">
      <c r="B5960" s="186"/>
    </row>
    <row r="5961" spans="2:2" x14ac:dyDescent="0.2">
      <c r="B5961" s="186"/>
    </row>
    <row r="5962" spans="2:2" x14ac:dyDescent="0.2">
      <c r="B5962" s="186"/>
    </row>
    <row r="5963" spans="2:2" x14ac:dyDescent="0.2">
      <c r="B5963" s="186"/>
    </row>
    <row r="5964" spans="2:2" x14ac:dyDescent="0.2">
      <c r="B5964" s="186"/>
    </row>
    <row r="5965" spans="2:2" x14ac:dyDescent="0.2">
      <c r="B5965" s="186"/>
    </row>
    <row r="5966" spans="2:2" x14ac:dyDescent="0.2">
      <c r="B5966" s="186"/>
    </row>
    <row r="5967" spans="2:2" x14ac:dyDescent="0.2">
      <c r="B5967" s="186"/>
    </row>
    <row r="5968" spans="2:2" x14ac:dyDescent="0.2">
      <c r="B5968" s="186"/>
    </row>
    <row r="5969" spans="2:2" x14ac:dyDescent="0.2">
      <c r="B5969" s="186"/>
    </row>
    <row r="5970" spans="2:2" x14ac:dyDescent="0.2">
      <c r="B5970" s="186"/>
    </row>
    <row r="5971" spans="2:2" x14ac:dyDescent="0.2">
      <c r="B5971" s="186"/>
    </row>
    <row r="5972" spans="2:2" x14ac:dyDescent="0.2">
      <c r="B5972" s="186"/>
    </row>
    <row r="5973" spans="2:2" x14ac:dyDescent="0.2">
      <c r="B5973" s="186"/>
    </row>
    <row r="5974" spans="2:2" x14ac:dyDescent="0.2">
      <c r="B5974" s="186"/>
    </row>
    <row r="5975" spans="2:2" x14ac:dyDescent="0.2">
      <c r="B5975" s="186"/>
    </row>
    <row r="5976" spans="2:2" x14ac:dyDescent="0.2">
      <c r="B5976" s="186"/>
    </row>
    <row r="5977" spans="2:2" x14ac:dyDescent="0.2">
      <c r="B5977" s="186"/>
    </row>
    <row r="5978" spans="2:2" x14ac:dyDescent="0.2">
      <c r="B5978" s="186"/>
    </row>
    <row r="5979" spans="2:2" x14ac:dyDescent="0.2">
      <c r="B5979" s="186"/>
    </row>
    <row r="5980" spans="2:2" x14ac:dyDescent="0.2">
      <c r="B5980" s="186"/>
    </row>
    <row r="5981" spans="2:2" x14ac:dyDescent="0.2">
      <c r="B5981" s="186"/>
    </row>
    <row r="5982" spans="2:2" x14ac:dyDescent="0.2">
      <c r="B5982" s="186"/>
    </row>
    <row r="5983" spans="2:2" x14ac:dyDescent="0.2">
      <c r="B5983" s="186"/>
    </row>
    <row r="5984" spans="2:2" x14ac:dyDescent="0.2">
      <c r="B5984" s="186"/>
    </row>
    <row r="5985" spans="2:2" x14ac:dyDescent="0.2">
      <c r="B5985" s="186"/>
    </row>
    <row r="5986" spans="2:2" x14ac:dyDescent="0.2">
      <c r="B5986" s="186"/>
    </row>
    <row r="5987" spans="2:2" x14ac:dyDescent="0.2">
      <c r="B5987" s="186"/>
    </row>
    <row r="5988" spans="2:2" x14ac:dyDescent="0.2">
      <c r="B5988" s="186"/>
    </row>
    <row r="5989" spans="2:2" x14ac:dyDescent="0.2">
      <c r="B5989" s="186"/>
    </row>
    <row r="5990" spans="2:2" x14ac:dyDescent="0.2">
      <c r="B5990" s="186"/>
    </row>
    <row r="5991" spans="2:2" x14ac:dyDescent="0.2">
      <c r="B5991" s="186"/>
    </row>
    <row r="5992" spans="2:2" x14ac:dyDescent="0.2">
      <c r="B5992" s="186"/>
    </row>
    <row r="5993" spans="2:2" x14ac:dyDescent="0.2">
      <c r="B5993" s="186"/>
    </row>
    <row r="5994" spans="2:2" x14ac:dyDescent="0.2">
      <c r="B5994" s="186"/>
    </row>
    <row r="5995" spans="2:2" x14ac:dyDescent="0.2">
      <c r="B5995" s="186"/>
    </row>
    <row r="5996" spans="2:2" x14ac:dyDescent="0.2">
      <c r="B5996" s="186"/>
    </row>
    <row r="5997" spans="2:2" x14ac:dyDescent="0.2">
      <c r="B5997" s="186"/>
    </row>
    <row r="5998" spans="2:2" x14ac:dyDescent="0.2">
      <c r="B5998" s="186"/>
    </row>
    <row r="5999" spans="2:2" x14ac:dyDescent="0.2">
      <c r="B5999" s="186"/>
    </row>
    <row r="6000" spans="2:2" x14ac:dyDescent="0.2">
      <c r="B6000" s="186"/>
    </row>
    <row r="6001" spans="2:2" x14ac:dyDescent="0.2">
      <c r="B6001" s="186"/>
    </row>
    <row r="6002" spans="2:2" x14ac:dyDescent="0.2">
      <c r="B6002" s="186"/>
    </row>
    <row r="6003" spans="2:2" x14ac:dyDescent="0.2">
      <c r="B6003" s="186"/>
    </row>
    <row r="6004" spans="2:2" x14ac:dyDescent="0.2">
      <c r="B6004" s="186"/>
    </row>
    <row r="6005" spans="2:2" x14ac:dyDescent="0.2">
      <c r="B6005" s="186"/>
    </row>
    <row r="6006" spans="2:2" x14ac:dyDescent="0.2">
      <c r="B6006" s="186"/>
    </row>
    <row r="6007" spans="2:2" x14ac:dyDescent="0.2">
      <c r="B6007" s="186"/>
    </row>
    <row r="6008" spans="2:2" x14ac:dyDescent="0.2">
      <c r="B6008" s="186"/>
    </row>
    <row r="6009" spans="2:2" x14ac:dyDescent="0.2">
      <c r="B6009" s="186"/>
    </row>
    <row r="6010" spans="2:2" x14ac:dyDescent="0.2">
      <c r="B6010" s="186"/>
    </row>
    <row r="6011" spans="2:2" x14ac:dyDescent="0.2">
      <c r="B6011" s="186"/>
    </row>
    <row r="6012" spans="2:2" x14ac:dyDescent="0.2">
      <c r="B6012" s="186"/>
    </row>
    <row r="6013" spans="2:2" x14ac:dyDescent="0.2">
      <c r="B6013" s="186"/>
    </row>
    <row r="6014" spans="2:2" x14ac:dyDescent="0.2">
      <c r="B6014" s="186"/>
    </row>
    <row r="6015" spans="2:2" x14ac:dyDescent="0.2">
      <c r="B6015" s="186"/>
    </row>
    <row r="6016" spans="2:2" x14ac:dyDescent="0.2">
      <c r="B6016" s="186"/>
    </row>
    <row r="6017" spans="2:2" x14ac:dyDescent="0.2">
      <c r="B6017" s="186"/>
    </row>
    <row r="6018" spans="2:2" x14ac:dyDescent="0.2">
      <c r="B6018" s="186"/>
    </row>
    <row r="6019" spans="2:2" x14ac:dyDescent="0.2">
      <c r="B6019" s="186"/>
    </row>
    <row r="6020" spans="2:2" x14ac:dyDescent="0.2">
      <c r="B6020" s="186"/>
    </row>
    <row r="6021" spans="2:2" x14ac:dyDescent="0.2">
      <c r="B6021" s="186"/>
    </row>
    <row r="6022" spans="2:2" x14ac:dyDescent="0.2">
      <c r="B6022" s="186"/>
    </row>
    <row r="6023" spans="2:2" x14ac:dyDescent="0.2">
      <c r="B6023" s="186"/>
    </row>
    <row r="6024" spans="2:2" x14ac:dyDescent="0.2">
      <c r="B6024" s="186"/>
    </row>
    <row r="6025" spans="2:2" x14ac:dyDescent="0.2">
      <c r="B6025" s="186"/>
    </row>
    <row r="6026" spans="2:2" x14ac:dyDescent="0.2">
      <c r="B6026" s="186"/>
    </row>
    <row r="6027" spans="2:2" x14ac:dyDescent="0.2">
      <c r="B6027" s="186"/>
    </row>
    <row r="6028" spans="2:2" x14ac:dyDescent="0.2">
      <c r="B6028" s="186"/>
    </row>
    <row r="6029" spans="2:2" x14ac:dyDescent="0.2">
      <c r="B6029" s="186"/>
    </row>
    <row r="6030" spans="2:2" x14ac:dyDescent="0.2">
      <c r="B6030" s="186"/>
    </row>
    <row r="6031" spans="2:2" x14ac:dyDescent="0.2">
      <c r="B6031" s="186"/>
    </row>
    <row r="6032" spans="2:2" x14ac:dyDescent="0.2">
      <c r="B6032" s="186"/>
    </row>
    <row r="6033" spans="2:2" x14ac:dyDescent="0.2">
      <c r="B6033" s="186"/>
    </row>
    <row r="6034" spans="2:2" x14ac:dyDescent="0.2">
      <c r="B6034" s="186"/>
    </row>
    <row r="6035" spans="2:2" x14ac:dyDescent="0.2">
      <c r="B6035" s="186"/>
    </row>
    <row r="6036" spans="2:2" x14ac:dyDescent="0.2">
      <c r="B6036" s="186"/>
    </row>
    <row r="6037" spans="2:2" x14ac:dyDescent="0.2">
      <c r="B6037" s="186"/>
    </row>
    <row r="6038" spans="2:2" x14ac:dyDescent="0.2">
      <c r="B6038" s="186"/>
    </row>
    <row r="6039" spans="2:2" x14ac:dyDescent="0.2">
      <c r="B6039" s="186"/>
    </row>
    <row r="6040" spans="2:2" x14ac:dyDescent="0.2">
      <c r="B6040" s="186"/>
    </row>
    <row r="6041" spans="2:2" x14ac:dyDescent="0.2">
      <c r="B6041" s="186"/>
    </row>
    <row r="6042" spans="2:2" x14ac:dyDescent="0.2">
      <c r="B6042" s="186"/>
    </row>
    <row r="6043" spans="2:2" x14ac:dyDescent="0.2">
      <c r="B6043" s="186"/>
    </row>
    <row r="6044" spans="2:2" x14ac:dyDescent="0.2">
      <c r="B6044" s="186"/>
    </row>
    <row r="6045" spans="2:2" x14ac:dyDescent="0.2">
      <c r="B6045" s="186"/>
    </row>
    <row r="6046" spans="2:2" x14ac:dyDescent="0.2">
      <c r="B6046" s="186"/>
    </row>
    <row r="6047" spans="2:2" x14ac:dyDescent="0.2">
      <c r="B6047" s="186"/>
    </row>
    <row r="6048" spans="2:2" x14ac:dyDescent="0.2">
      <c r="B6048" s="186"/>
    </row>
    <row r="6049" spans="2:2" x14ac:dyDescent="0.2">
      <c r="B6049" s="186"/>
    </row>
    <row r="6050" spans="2:2" x14ac:dyDescent="0.2">
      <c r="B6050" s="186"/>
    </row>
    <row r="6051" spans="2:2" x14ac:dyDescent="0.2">
      <c r="B6051" s="186"/>
    </row>
    <row r="6052" spans="2:2" x14ac:dyDescent="0.2">
      <c r="B6052" s="186"/>
    </row>
    <row r="6053" spans="2:2" x14ac:dyDescent="0.2">
      <c r="B6053" s="186"/>
    </row>
    <row r="6054" spans="2:2" x14ac:dyDescent="0.2">
      <c r="B6054" s="186"/>
    </row>
    <row r="6055" spans="2:2" x14ac:dyDescent="0.2">
      <c r="B6055" s="186"/>
    </row>
    <row r="6056" spans="2:2" x14ac:dyDescent="0.2">
      <c r="B6056" s="186"/>
    </row>
    <row r="6057" spans="2:2" x14ac:dyDescent="0.2">
      <c r="B6057" s="186"/>
    </row>
    <row r="6058" spans="2:2" x14ac:dyDescent="0.2">
      <c r="B6058" s="186"/>
    </row>
    <row r="6059" spans="2:2" x14ac:dyDescent="0.2">
      <c r="B6059" s="186"/>
    </row>
    <row r="6060" spans="2:2" x14ac:dyDescent="0.2">
      <c r="B6060" s="186"/>
    </row>
    <row r="6061" spans="2:2" x14ac:dyDescent="0.2">
      <c r="B6061" s="186"/>
    </row>
    <row r="6062" spans="2:2" x14ac:dyDescent="0.2">
      <c r="B6062" s="186"/>
    </row>
    <row r="6063" spans="2:2" x14ac:dyDescent="0.2">
      <c r="B6063" s="186"/>
    </row>
    <row r="6064" spans="2:2" x14ac:dyDescent="0.2">
      <c r="B6064" s="186"/>
    </row>
    <row r="6065" spans="2:2" x14ac:dyDescent="0.2">
      <c r="B6065" s="186"/>
    </row>
    <row r="6066" spans="2:2" x14ac:dyDescent="0.2">
      <c r="B6066" s="186"/>
    </row>
    <row r="6067" spans="2:2" x14ac:dyDescent="0.2">
      <c r="B6067" s="186"/>
    </row>
    <row r="6068" spans="2:2" x14ac:dyDescent="0.2">
      <c r="B6068" s="186"/>
    </row>
    <row r="6069" spans="2:2" x14ac:dyDescent="0.2">
      <c r="B6069" s="186"/>
    </row>
    <row r="6070" spans="2:2" x14ac:dyDescent="0.2">
      <c r="B6070" s="186"/>
    </row>
    <row r="6071" spans="2:2" x14ac:dyDescent="0.2">
      <c r="B6071" s="186"/>
    </row>
    <row r="6072" spans="2:2" x14ac:dyDescent="0.2">
      <c r="B6072" s="186"/>
    </row>
    <row r="6073" spans="2:2" x14ac:dyDescent="0.2">
      <c r="B6073" s="186"/>
    </row>
    <row r="6074" spans="2:2" x14ac:dyDescent="0.2">
      <c r="B6074" s="186"/>
    </row>
    <row r="6075" spans="2:2" x14ac:dyDescent="0.2">
      <c r="B6075" s="186"/>
    </row>
    <row r="6076" spans="2:2" x14ac:dyDescent="0.2">
      <c r="B6076" s="186"/>
    </row>
    <row r="6077" spans="2:2" x14ac:dyDescent="0.2">
      <c r="B6077" s="186"/>
    </row>
    <row r="6078" spans="2:2" x14ac:dyDescent="0.2">
      <c r="B6078" s="186"/>
    </row>
    <row r="6079" spans="2:2" x14ac:dyDescent="0.2">
      <c r="B6079" s="186"/>
    </row>
    <row r="6080" spans="2:2" x14ac:dyDescent="0.2">
      <c r="B6080" s="186"/>
    </row>
    <row r="6081" spans="2:2" x14ac:dyDescent="0.2">
      <c r="B6081" s="186"/>
    </row>
    <row r="6082" spans="2:2" x14ac:dyDescent="0.2">
      <c r="B6082" s="186"/>
    </row>
    <row r="6083" spans="2:2" x14ac:dyDescent="0.2">
      <c r="B6083" s="186"/>
    </row>
    <row r="6084" spans="2:2" x14ac:dyDescent="0.2">
      <c r="B6084" s="186"/>
    </row>
    <row r="6085" spans="2:2" x14ac:dyDescent="0.2">
      <c r="B6085" s="186"/>
    </row>
    <row r="6086" spans="2:2" x14ac:dyDescent="0.2">
      <c r="B6086" s="186"/>
    </row>
    <row r="6087" spans="2:2" x14ac:dyDescent="0.2">
      <c r="B6087" s="186"/>
    </row>
    <row r="6088" spans="2:2" x14ac:dyDescent="0.2">
      <c r="B6088" s="186"/>
    </row>
    <row r="6089" spans="2:2" x14ac:dyDescent="0.2">
      <c r="B6089" s="186"/>
    </row>
    <row r="6090" spans="2:2" x14ac:dyDescent="0.2">
      <c r="B6090" s="186"/>
    </row>
    <row r="6091" spans="2:2" x14ac:dyDescent="0.2">
      <c r="B6091" s="186"/>
    </row>
    <row r="6092" spans="2:2" x14ac:dyDescent="0.2">
      <c r="B6092" s="186"/>
    </row>
    <row r="6093" spans="2:2" x14ac:dyDescent="0.2">
      <c r="B6093" s="186"/>
    </row>
    <row r="6094" spans="2:2" x14ac:dyDescent="0.2">
      <c r="B6094" s="186"/>
    </row>
    <row r="6095" spans="2:2" x14ac:dyDescent="0.2">
      <c r="B6095" s="186"/>
    </row>
    <row r="6096" spans="2:2" x14ac:dyDescent="0.2">
      <c r="B6096" s="186"/>
    </row>
    <row r="6097" spans="2:2" x14ac:dyDescent="0.2">
      <c r="B6097" s="186"/>
    </row>
    <row r="6098" spans="2:2" x14ac:dyDescent="0.2">
      <c r="B6098" s="186"/>
    </row>
    <row r="6099" spans="2:2" x14ac:dyDescent="0.2">
      <c r="B6099" s="186"/>
    </row>
    <row r="6100" spans="2:2" x14ac:dyDescent="0.2">
      <c r="B6100" s="186"/>
    </row>
    <row r="6101" spans="2:2" x14ac:dyDescent="0.2">
      <c r="B6101" s="186"/>
    </row>
    <row r="6102" spans="2:2" x14ac:dyDescent="0.2">
      <c r="B6102" s="186"/>
    </row>
    <row r="6103" spans="2:2" x14ac:dyDescent="0.2">
      <c r="B6103" s="186"/>
    </row>
    <row r="6104" spans="2:2" x14ac:dyDescent="0.2">
      <c r="B6104" s="186"/>
    </row>
    <row r="6105" spans="2:2" x14ac:dyDescent="0.2">
      <c r="B6105" s="186"/>
    </row>
    <row r="6106" spans="2:2" x14ac:dyDescent="0.2">
      <c r="B6106" s="186"/>
    </row>
    <row r="6107" spans="2:2" x14ac:dyDescent="0.2">
      <c r="B6107" s="186"/>
    </row>
    <row r="6108" spans="2:2" x14ac:dyDescent="0.2">
      <c r="B6108" s="186"/>
    </row>
    <row r="6109" spans="2:2" x14ac:dyDescent="0.2">
      <c r="B6109" s="186"/>
    </row>
    <row r="6110" spans="2:2" x14ac:dyDescent="0.2">
      <c r="B6110" s="186"/>
    </row>
    <row r="6111" spans="2:2" x14ac:dyDescent="0.2">
      <c r="B6111" s="186"/>
    </row>
    <row r="6112" spans="2:2" x14ac:dyDescent="0.2">
      <c r="B6112" s="186"/>
    </row>
    <row r="6113" spans="2:2" x14ac:dyDescent="0.2">
      <c r="B6113" s="186"/>
    </row>
    <row r="6114" spans="2:2" x14ac:dyDescent="0.2">
      <c r="B6114" s="186"/>
    </row>
    <row r="6115" spans="2:2" x14ac:dyDescent="0.2">
      <c r="B6115" s="186"/>
    </row>
    <row r="6116" spans="2:2" x14ac:dyDescent="0.2">
      <c r="B6116" s="186"/>
    </row>
    <row r="6117" spans="2:2" x14ac:dyDescent="0.2">
      <c r="B6117" s="186"/>
    </row>
    <row r="6118" spans="2:2" x14ac:dyDescent="0.2">
      <c r="B6118" s="186"/>
    </row>
    <row r="6119" spans="2:2" x14ac:dyDescent="0.2">
      <c r="B6119" s="186"/>
    </row>
    <row r="6120" spans="2:2" x14ac:dyDescent="0.2">
      <c r="B6120" s="186"/>
    </row>
    <row r="6121" spans="2:2" x14ac:dyDescent="0.2">
      <c r="B6121" s="186"/>
    </row>
    <row r="6122" spans="2:2" x14ac:dyDescent="0.2">
      <c r="B6122" s="186"/>
    </row>
    <row r="6123" spans="2:2" x14ac:dyDescent="0.2">
      <c r="B6123" s="186"/>
    </row>
    <row r="6124" spans="2:2" x14ac:dyDescent="0.2">
      <c r="B6124" s="186"/>
    </row>
    <row r="6125" spans="2:2" x14ac:dyDescent="0.2">
      <c r="B6125" s="186"/>
    </row>
    <row r="6126" spans="2:2" x14ac:dyDescent="0.2">
      <c r="B6126" s="186"/>
    </row>
    <row r="6127" spans="2:2" x14ac:dyDescent="0.2">
      <c r="B6127" s="186"/>
    </row>
    <row r="6128" spans="2:2" x14ac:dyDescent="0.2">
      <c r="B6128" s="186"/>
    </row>
    <row r="6129" spans="2:2" x14ac:dyDescent="0.2">
      <c r="B6129" s="186"/>
    </row>
    <row r="6130" spans="2:2" x14ac:dyDescent="0.2">
      <c r="B6130" s="186"/>
    </row>
    <row r="6131" spans="2:2" x14ac:dyDescent="0.2">
      <c r="B6131" s="186"/>
    </row>
    <row r="6132" spans="2:2" x14ac:dyDescent="0.2">
      <c r="B6132" s="186"/>
    </row>
    <row r="6133" spans="2:2" x14ac:dyDescent="0.2">
      <c r="B6133" s="186"/>
    </row>
    <row r="6134" spans="2:2" x14ac:dyDescent="0.2">
      <c r="B6134" s="186"/>
    </row>
    <row r="6135" spans="2:2" x14ac:dyDescent="0.2">
      <c r="B6135" s="186"/>
    </row>
    <row r="6136" spans="2:2" x14ac:dyDescent="0.2">
      <c r="B6136" s="186"/>
    </row>
    <row r="6137" spans="2:2" x14ac:dyDescent="0.2">
      <c r="B6137" s="186"/>
    </row>
    <row r="6138" spans="2:2" x14ac:dyDescent="0.2">
      <c r="B6138" s="186"/>
    </row>
    <row r="6139" spans="2:2" x14ac:dyDescent="0.2">
      <c r="B6139" s="186"/>
    </row>
    <row r="6140" spans="2:2" x14ac:dyDescent="0.2">
      <c r="B6140" s="186"/>
    </row>
    <row r="6141" spans="2:2" x14ac:dyDescent="0.2">
      <c r="B6141" s="186"/>
    </row>
    <row r="6142" spans="2:2" x14ac:dyDescent="0.2">
      <c r="B6142" s="186"/>
    </row>
    <row r="6143" spans="2:2" x14ac:dyDescent="0.2">
      <c r="B6143" s="186"/>
    </row>
    <row r="6144" spans="2:2" x14ac:dyDescent="0.2">
      <c r="B6144" s="186"/>
    </row>
    <row r="6145" spans="2:2" x14ac:dyDescent="0.2">
      <c r="B6145" s="186"/>
    </row>
    <row r="6146" spans="2:2" x14ac:dyDescent="0.2">
      <c r="B6146" s="186"/>
    </row>
    <row r="6147" spans="2:2" x14ac:dyDescent="0.2">
      <c r="B6147" s="186"/>
    </row>
    <row r="6148" spans="2:2" x14ac:dyDescent="0.2">
      <c r="B6148" s="186"/>
    </row>
    <row r="6149" spans="2:2" x14ac:dyDescent="0.2">
      <c r="B6149" s="186"/>
    </row>
    <row r="6150" spans="2:2" x14ac:dyDescent="0.2">
      <c r="B6150" s="186"/>
    </row>
    <row r="6151" spans="2:2" x14ac:dyDescent="0.2">
      <c r="B6151" s="186"/>
    </row>
    <row r="6152" spans="2:2" x14ac:dyDescent="0.2">
      <c r="B6152" s="186"/>
    </row>
    <row r="6153" spans="2:2" x14ac:dyDescent="0.2">
      <c r="B6153" s="186"/>
    </row>
    <row r="6154" spans="2:2" x14ac:dyDescent="0.2">
      <c r="B6154" s="186"/>
    </row>
    <row r="6155" spans="2:2" x14ac:dyDescent="0.2">
      <c r="B6155" s="186"/>
    </row>
    <row r="6156" spans="2:2" x14ac:dyDescent="0.2">
      <c r="B6156" s="186"/>
    </row>
    <row r="6157" spans="2:2" x14ac:dyDescent="0.2">
      <c r="B6157" s="186"/>
    </row>
    <row r="6158" spans="2:2" x14ac:dyDescent="0.2">
      <c r="B6158" s="186"/>
    </row>
    <row r="6159" spans="2:2" x14ac:dyDescent="0.2">
      <c r="B6159" s="186"/>
    </row>
    <row r="6160" spans="2:2" x14ac:dyDescent="0.2">
      <c r="B6160" s="186"/>
    </row>
    <row r="6161" spans="2:2" x14ac:dyDescent="0.2">
      <c r="B6161" s="186"/>
    </row>
    <row r="6162" spans="2:2" x14ac:dyDescent="0.2">
      <c r="B6162" s="186"/>
    </row>
    <row r="6163" spans="2:2" x14ac:dyDescent="0.2">
      <c r="B6163" s="186"/>
    </row>
    <row r="6164" spans="2:2" x14ac:dyDescent="0.2">
      <c r="B6164" s="186"/>
    </row>
    <row r="6165" spans="2:2" x14ac:dyDescent="0.2">
      <c r="B6165" s="186"/>
    </row>
    <row r="6166" spans="2:2" x14ac:dyDescent="0.2">
      <c r="B6166" s="186"/>
    </row>
    <row r="6167" spans="2:2" x14ac:dyDescent="0.2">
      <c r="B6167" s="186"/>
    </row>
    <row r="6168" spans="2:2" x14ac:dyDescent="0.2">
      <c r="B6168" s="186"/>
    </row>
    <row r="6169" spans="2:2" x14ac:dyDescent="0.2">
      <c r="B6169" s="186"/>
    </row>
    <row r="6170" spans="2:2" x14ac:dyDescent="0.2">
      <c r="B6170" s="186"/>
    </row>
    <row r="6171" spans="2:2" x14ac:dyDescent="0.2">
      <c r="B6171" s="186"/>
    </row>
    <row r="6172" spans="2:2" x14ac:dyDescent="0.2">
      <c r="B6172" s="186"/>
    </row>
    <row r="6173" spans="2:2" x14ac:dyDescent="0.2">
      <c r="B6173" s="186"/>
    </row>
    <row r="6174" spans="2:2" x14ac:dyDescent="0.2">
      <c r="B6174" s="186"/>
    </row>
    <row r="6175" spans="2:2" x14ac:dyDescent="0.2">
      <c r="B6175" s="186"/>
    </row>
    <row r="6176" spans="2:2" x14ac:dyDescent="0.2">
      <c r="B6176" s="186"/>
    </row>
    <row r="6177" spans="2:2" x14ac:dyDescent="0.2">
      <c r="B6177" s="186"/>
    </row>
    <row r="6178" spans="2:2" x14ac:dyDescent="0.2">
      <c r="B6178" s="186"/>
    </row>
    <row r="6179" spans="2:2" x14ac:dyDescent="0.2">
      <c r="B6179" s="186"/>
    </row>
    <row r="6180" spans="2:2" x14ac:dyDescent="0.2">
      <c r="B6180" s="186"/>
    </row>
    <row r="6181" spans="2:2" x14ac:dyDescent="0.2">
      <c r="B6181" s="186"/>
    </row>
    <row r="6182" spans="2:2" x14ac:dyDescent="0.2">
      <c r="B6182" s="186"/>
    </row>
    <row r="6183" spans="2:2" x14ac:dyDescent="0.2">
      <c r="B6183" s="186"/>
    </row>
    <row r="6184" spans="2:2" x14ac:dyDescent="0.2">
      <c r="B6184" s="186"/>
    </row>
    <row r="6185" spans="2:2" x14ac:dyDescent="0.2">
      <c r="B6185" s="186"/>
    </row>
    <row r="6186" spans="2:2" x14ac:dyDescent="0.2">
      <c r="B6186" s="186"/>
    </row>
    <row r="6187" spans="2:2" x14ac:dyDescent="0.2">
      <c r="B6187" s="186"/>
    </row>
    <row r="6188" spans="2:2" x14ac:dyDescent="0.2">
      <c r="B6188" s="186"/>
    </row>
    <row r="6189" spans="2:2" x14ac:dyDescent="0.2">
      <c r="B6189" s="186"/>
    </row>
    <row r="6190" spans="2:2" x14ac:dyDescent="0.2">
      <c r="B6190" s="186"/>
    </row>
    <row r="6191" spans="2:2" x14ac:dyDescent="0.2">
      <c r="B6191" s="186"/>
    </row>
    <row r="6192" spans="2:2" x14ac:dyDescent="0.2">
      <c r="B6192" s="186"/>
    </row>
    <row r="6193" spans="2:2" x14ac:dyDescent="0.2">
      <c r="B6193" s="186"/>
    </row>
    <row r="6194" spans="2:2" x14ac:dyDescent="0.2">
      <c r="B6194" s="186"/>
    </row>
    <row r="6195" spans="2:2" x14ac:dyDescent="0.2">
      <c r="B6195" s="186"/>
    </row>
    <row r="6196" spans="2:2" x14ac:dyDescent="0.2">
      <c r="B6196" s="186"/>
    </row>
    <row r="6197" spans="2:2" x14ac:dyDescent="0.2">
      <c r="B6197" s="186"/>
    </row>
    <row r="6198" spans="2:2" x14ac:dyDescent="0.2">
      <c r="B6198" s="186"/>
    </row>
    <row r="6199" spans="2:2" x14ac:dyDescent="0.2">
      <c r="B6199" s="186"/>
    </row>
    <row r="6200" spans="2:2" x14ac:dyDescent="0.2">
      <c r="B6200" s="186"/>
    </row>
    <row r="6201" spans="2:2" x14ac:dyDescent="0.2">
      <c r="B6201" s="186"/>
    </row>
    <row r="6202" spans="2:2" x14ac:dyDescent="0.2">
      <c r="B6202" s="186"/>
    </row>
    <row r="6203" spans="2:2" x14ac:dyDescent="0.2">
      <c r="B6203" s="186"/>
    </row>
    <row r="6204" spans="2:2" x14ac:dyDescent="0.2">
      <c r="B6204" s="186"/>
    </row>
    <row r="6205" spans="2:2" x14ac:dyDescent="0.2">
      <c r="B6205" s="186"/>
    </row>
    <row r="6206" spans="2:2" x14ac:dyDescent="0.2">
      <c r="B6206" s="186"/>
    </row>
    <row r="6207" spans="2:2" x14ac:dyDescent="0.2">
      <c r="B6207" s="186"/>
    </row>
    <row r="6208" spans="2:2" x14ac:dyDescent="0.2">
      <c r="B6208" s="186"/>
    </row>
    <row r="6209" spans="2:2" x14ac:dyDescent="0.2">
      <c r="B6209" s="186"/>
    </row>
    <row r="6210" spans="2:2" x14ac:dyDescent="0.2">
      <c r="B6210" s="186"/>
    </row>
    <row r="6211" spans="2:2" x14ac:dyDescent="0.2">
      <c r="B6211" s="186"/>
    </row>
    <row r="6212" spans="2:2" x14ac:dyDescent="0.2">
      <c r="B6212" s="186"/>
    </row>
    <row r="6213" spans="2:2" x14ac:dyDescent="0.2">
      <c r="B6213" s="186"/>
    </row>
    <row r="6214" spans="2:2" x14ac:dyDescent="0.2">
      <c r="B6214" s="186"/>
    </row>
    <row r="6215" spans="2:2" x14ac:dyDescent="0.2">
      <c r="B6215" s="186"/>
    </row>
    <row r="6216" spans="2:2" x14ac:dyDescent="0.2">
      <c r="B6216" s="186"/>
    </row>
    <row r="6217" spans="2:2" x14ac:dyDescent="0.2">
      <c r="B6217" s="186"/>
    </row>
    <row r="6218" spans="2:2" x14ac:dyDescent="0.2">
      <c r="B6218" s="186"/>
    </row>
    <row r="6219" spans="2:2" x14ac:dyDescent="0.2">
      <c r="B6219" s="186"/>
    </row>
    <row r="6220" spans="2:2" x14ac:dyDescent="0.2">
      <c r="B6220" s="186"/>
    </row>
    <row r="6221" spans="2:2" x14ac:dyDescent="0.2">
      <c r="B6221" s="186"/>
    </row>
    <row r="6222" spans="2:2" x14ac:dyDescent="0.2">
      <c r="B6222" s="186"/>
    </row>
    <row r="6223" spans="2:2" x14ac:dyDescent="0.2">
      <c r="B6223" s="186"/>
    </row>
    <row r="6224" spans="2:2" x14ac:dyDescent="0.2">
      <c r="B6224" s="186"/>
    </row>
    <row r="6225" spans="2:2" x14ac:dyDescent="0.2">
      <c r="B6225" s="186"/>
    </row>
    <row r="6226" spans="2:2" x14ac:dyDescent="0.2">
      <c r="B6226" s="186"/>
    </row>
    <row r="6227" spans="2:2" x14ac:dyDescent="0.2">
      <c r="B6227" s="186"/>
    </row>
    <row r="6228" spans="2:2" x14ac:dyDescent="0.2">
      <c r="B6228" s="186"/>
    </row>
    <row r="6229" spans="2:2" x14ac:dyDescent="0.2">
      <c r="B6229" s="186"/>
    </row>
    <row r="6230" spans="2:2" x14ac:dyDescent="0.2">
      <c r="B6230" s="186"/>
    </row>
    <row r="6231" spans="2:2" x14ac:dyDescent="0.2">
      <c r="B6231" s="186"/>
    </row>
    <row r="6232" spans="2:2" x14ac:dyDescent="0.2">
      <c r="B6232" s="186"/>
    </row>
    <row r="6233" spans="2:2" x14ac:dyDescent="0.2">
      <c r="B6233" s="186"/>
    </row>
    <row r="6234" spans="2:2" x14ac:dyDescent="0.2">
      <c r="B6234" s="186"/>
    </row>
    <row r="6235" spans="2:2" x14ac:dyDescent="0.2">
      <c r="B6235" s="186"/>
    </row>
    <row r="6236" spans="2:2" x14ac:dyDescent="0.2">
      <c r="B6236" s="186"/>
    </row>
    <row r="6237" spans="2:2" x14ac:dyDescent="0.2">
      <c r="B6237" s="186"/>
    </row>
    <row r="6238" spans="2:2" x14ac:dyDescent="0.2">
      <c r="B6238" s="186"/>
    </row>
    <row r="6239" spans="2:2" x14ac:dyDescent="0.2">
      <c r="B6239" s="186"/>
    </row>
    <row r="6240" spans="2:2" x14ac:dyDescent="0.2">
      <c r="B6240" s="186"/>
    </row>
    <row r="6241" spans="2:2" x14ac:dyDescent="0.2">
      <c r="B6241" s="186"/>
    </row>
    <row r="6242" spans="2:2" x14ac:dyDescent="0.2">
      <c r="B6242" s="186"/>
    </row>
    <row r="6243" spans="2:2" x14ac:dyDescent="0.2">
      <c r="B6243" s="186"/>
    </row>
    <row r="6244" spans="2:2" x14ac:dyDescent="0.2">
      <c r="B6244" s="186"/>
    </row>
    <row r="6245" spans="2:2" x14ac:dyDescent="0.2">
      <c r="B6245" s="186"/>
    </row>
    <row r="6246" spans="2:2" x14ac:dyDescent="0.2">
      <c r="B6246" s="186"/>
    </row>
    <row r="6247" spans="2:2" x14ac:dyDescent="0.2">
      <c r="B6247" s="186"/>
    </row>
    <row r="6248" spans="2:2" x14ac:dyDescent="0.2">
      <c r="B6248" s="186"/>
    </row>
    <row r="6249" spans="2:2" x14ac:dyDescent="0.2">
      <c r="B6249" s="186"/>
    </row>
    <row r="6250" spans="2:2" x14ac:dyDescent="0.2">
      <c r="B6250" s="186"/>
    </row>
    <row r="6251" spans="2:2" x14ac:dyDescent="0.2">
      <c r="B6251" s="186"/>
    </row>
    <row r="6252" spans="2:2" x14ac:dyDescent="0.2">
      <c r="B6252" s="186"/>
    </row>
    <row r="6253" spans="2:2" x14ac:dyDescent="0.2">
      <c r="B6253" s="186"/>
    </row>
    <row r="6254" spans="2:2" x14ac:dyDescent="0.2">
      <c r="B6254" s="186"/>
    </row>
    <row r="6255" spans="2:2" x14ac:dyDescent="0.2">
      <c r="B6255" s="186"/>
    </row>
    <row r="6256" spans="2:2" x14ac:dyDescent="0.2">
      <c r="B6256" s="186"/>
    </row>
    <row r="6257" spans="2:2" x14ac:dyDescent="0.2">
      <c r="B6257" s="186"/>
    </row>
    <row r="6258" spans="2:2" x14ac:dyDescent="0.2">
      <c r="B6258" s="186"/>
    </row>
    <row r="6259" spans="2:2" x14ac:dyDescent="0.2">
      <c r="B6259" s="186"/>
    </row>
    <row r="6260" spans="2:2" x14ac:dyDescent="0.2">
      <c r="B6260" s="186"/>
    </row>
    <row r="6261" spans="2:2" x14ac:dyDescent="0.2">
      <c r="B6261" s="186"/>
    </row>
    <row r="6262" spans="2:2" x14ac:dyDescent="0.2">
      <c r="B6262" s="186"/>
    </row>
    <row r="6263" spans="2:2" x14ac:dyDescent="0.2">
      <c r="B6263" s="186"/>
    </row>
    <row r="6264" spans="2:2" x14ac:dyDescent="0.2">
      <c r="B6264" s="186"/>
    </row>
    <row r="6265" spans="2:2" x14ac:dyDescent="0.2">
      <c r="B6265" s="186"/>
    </row>
    <row r="6266" spans="2:2" x14ac:dyDescent="0.2">
      <c r="B6266" s="186"/>
    </row>
    <row r="6267" spans="2:2" x14ac:dyDescent="0.2">
      <c r="B6267" s="186"/>
    </row>
    <row r="6268" spans="2:2" x14ac:dyDescent="0.2">
      <c r="B6268" s="186"/>
    </row>
    <row r="6269" spans="2:2" x14ac:dyDescent="0.2">
      <c r="B6269" s="186"/>
    </row>
    <row r="6270" spans="2:2" x14ac:dyDescent="0.2">
      <c r="B6270" s="186"/>
    </row>
    <row r="6271" spans="2:2" x14ac:dyDescent="0.2">
      <c r="B6271" s="186"/>
    </row>
    <row r="6272" spans="2:2" x14ac:dyDescent="0.2">
      <c r="B6272" s="186"/>
    </row>
    <row r="6273" spans="2:2" x14ac:dyDescent="0.2">
      <c r="B6273" s="186"/>
    </row>
    <row r="6274" spans="2:2" x14ac:dyDescent="0.2">
      <c r="B6274" s="186"/>
    </row>
    <row r="6275" spans="2:2" x14ac:dyDescent="0.2">
      <c r="B6275" s="186"/>
    </row>
    <row r="6276" spans="2:2" x14ac:dyDescent="0.2">
      <c r="B6276" s="186"/>
    </row>
    <row r="6277" spans="2:2" x14ac:dyDescent="0.2">
      <c r="B6277" s="186"/>
    </row>
    <row r="6278" spans="2:2" x14ac:dyDescent="0.2">
      <c r="B6278" s="186"/>
    </row>
    <row r="6279" spans="2:2" x14ac:dyDescent="0.2">
      <c r="B6279" s="186"/>
    </row>
    <row r="6280" spans="2:2" x14ac:dyDescent="0.2">
      <c r="B6280" s="186"/>
    </row>
    <row r="6281" spans="2:2" x14ac:dyDescent="0.2">
      <c r="B6281" s="186"/>
    </row>
    <row r="6282" spans="2:2" x14ac:dyDescent="0.2">
      <c r="B6282" s="186"/>
    </row>
    <row r="6283" spans="2:2" x14ac:dyDescent="0.2">
      <c r="B6283" s="186"/>
    </row>
    <row r="6284" spans="2:2" x14ac:dyDescent="0.2">
      <c r="B6284" s="186"/>
    </row>
    <row r="6285" spans="2:2" x14ac:dyDescent="0.2">
      <c r="B6285" s="186"/>
    </row>
    <row r="6286" spans="2:2" x14ac:dyDescent="0.2">
      <c r="B6286" s="186"/>
    </row>
    <row r="6287" spans="2:2" x14ac:dyDescent="0.2">
      <c r="B6287" s="186"/>
    </row>
    <row r="6288" spans="2:2" x14ac:dyDescent="0.2">
      <c r="B6288" s="186"/>
    </row>
    <row r="6289" spans="2:2" x14ac:dyDescent="0.2">
      <c r="B6289" s="186"/>
    </row>
    <row r="6290" spans="2:2" x14ac:dyDescent="0.2">
      <c r="B6290" s="186"/>
    </row>
    <row r="6291" spans="2:2" x14ac:dyDescent="0.2">
      <c r="B6291" s="186"/>
    </row>
    <row r="6292" spans="2:2" x14ac:dyDescent="0.2">
      <c r="B6292" s="186"/>
    </row>
    <row r="6293" spans="2:2" x14ac:dyDescent="0.2">
      <c r="B6293" s="186"/>
    </row>
    <row r="6294" spans="2:2" x14ac:dyDescent="0.2">
      <c r="B6294" s="186"/>
    </row>
    <row r="6295" spans="2:2" x14ac:dyDescent="0.2">
      <c r="B6295" s="186"/>
    </row>
    <row r="6296" spans="2:2" x14ac:dyDescent="0.2">
      <c r="B6296" s="186"/>
    </row>
    <row r="6297" spans="2:2" x14ac:dyDescent="0.2">
      <c r="B6297" s="186"/>
    </row>
    <row r="6298" spans="2:2" x14ac:dyDescent="0.2">
      <c r="B6298" s="186"/>
    </row>
    <row r="6299" spans="2:2" x14ac:dyDescent="0.2">
      <c r="B6299" s="186"/>
    </row>
    <row r="6300" spans="2:2" x14ac:dyDescent="0.2">
      <c r="B6300" s="186"/>
    </row>
    <row r="6301" spans="2:2" x14ac:dyDescent="0.2">
      <c r="B6301" s="186"/>
    </row>
    <row r="6302" spans="2:2" x14ac:dyDescent="0.2">
      <c r="B6302" s="186"/>
    </row>
    <row r="6303" spans="2:2" x14ac:dyDescent="0.2">
      <c r="B6303" s="186"/>
    </row>
    <row r="6304" spans="2:2" x14ac:dyDescent="0.2">
      <c r="B6304" s="186"/>
    </row>
    <row r="6305" spans="2:2" x14ac:dyDescent="0.2">
      <c r="B6305" s="186"/>
    </row>
    <row r="6306" spans="2:2" x14ac:dyDescent="0.2">
      <c r="B6306" s="186"/>
    </row>
    <row r="6307" spans="2:2" x14ac:dyDescent="0.2">
      <c r="B6307" s="186"/>
    </row>
    <row r="6308" spans="2:2" x14ac:dyDescent="0.2">
      <c r="B6308" s="186"/>
    </row>
    <row r="6309" spans="2:2" x14ac:dyDescent="0.2">
      <c r="B6309" s="186"/>
    </row>
    <row r="6310" spans="2:2" x14ac:dyDescent="0.2">
      <c r="B6310" s="186"/>
    </row>
    <row r="6311" spans="2:2" x14ac:dyDescent="0.2">
      <c r="B6311" s="186"/>
    </row>
    <row r="6312" spans="2:2" x14ac:dyDescent="0.2">
      <c r="B6312" s="186"/>
    </row>
    <row r="6313" spans="2:2" x14ac:dyDescent="0.2">
      <c r="B6313" s="186"/>
    </row>
    <row r="6314" spans="2:2" x14ac:dyDescent="0.2">
      <c r="B6314" s="186"/>
    </row>
    <row r="6315" spans="2:2" x14ac:dyDescent="0.2">
      <c r="B6315" s="186"/>
    </row>
    <row r="6316" spans="2:2" x14ac:dyDescent="0.2">
      <c r="B6316" s="186"/>
    </row>
    <row r="6317" spans="2:2" x14ac:dyDescent="0.2">
      <c r="B6317" s="186"/>
    </row>
    <row r="6318" spans="2:2" x14ac:dyDescent="0.2">
      <c r="B6318" s="186"/>
    </row>
    <row r="6319" spans="2:2" x14ac:dyDescent="0.2">
      <c r="B6319" s="186"/>
    </row>
    <row r="6320" spans="2:2" x14ac:dyDescent="0.2">
      <c r="B6320" s="186"/>
    </row>
    <row r="6321" spans="2:2" x14ac:dyDescent="0.2">
      <c r="B6321" s="186"/>
    </row>
    <row r="6322" spans="2:2" x14ac:dyDescent="0.2">
      <c r="B6322" s="186"/>
    </row>
    <row r="6323" spans="2:2" x14ac:dyDescent="0.2">
      <c r="B6323" s="186"/>
    </row>
    <row r="6324" spans="2:2" x14ac:dyDescent="0.2">
      <c r="B6324" s="186"/>
    </row>
    <row r="6325" spans="2:2" x14ac:dyDescent="0.2">
      <c r="B6325" s="186"/>
    </row>
    <row r="6326" spans="2:2" x14ac:dyDescent="0.2">
      <c r="B6326" s="186"/>
    </row>
    <row r="6327" spans="2:2" x14ac:dyDescent="0.2">
      <c r="B6327" s="186"/>
    </row>
    <row r="6328" spans="2:2" x14ac:dyDescent="0.2">
      <c r="B6328" s="186"/>
    </row>
    <row r="6329" spans="2:2" x14ac:dyDescent="0.2">
      <c r="B6329" s="186"/>
    </row>
    <row r="6330" spans="2:2" x14ac:dyDescent="0.2">
      <c r="B6330" s="186"/>
    </row>
    <row r="6331" spans="2:2" x14ac:dyDescent="0.2">
      <c r="B6331" s="186"/>
    </row>
    <row r="6332" spans="2:2" x14ac:dyDescent="0.2">
      <c r="B6332" s="186"/>
    </row>
    <row r="6333" spans="2:2" x14ac:dyDescent="0.2">
      <c r="B6333" s="186"/>
    </row>
    <row r="6334" spans="2:2" x14ac:dyDescent="0.2">
      <c r="B6334" s="186"/>
    </row>
    <row r="6335" spans="2:2" x14ac:dyDescent="0.2">
      <c r="B6335" s="186"/>
    </row>
    <row r="6336" spans="2:2" x14ac:dyDescent="0.2">
      <c r="B6336" s="186"/>
    </row>
    <row r="6337" spans="2:2" x14ac:dyDescent="0.2">
      <c r="B6337" s="186"/>
    </row>
    <row r="6338" spans="2:2" x14ac:dyDescent="0.2">
      <c r="B6338" s="186"/>
    </row>
    <row r="6339" spans="2:2" x14ac:dyDescent="0.2">
      <c r="B6339" s="186"/>
    </row>
    <row r="6340" spans="2:2" x14ac:dyDescent="0.2">
      <c r="B6340" s="186"/>
    </row>
    <row r="6341" spans="2:2" x14ac:dyDescent="0.2">
      <c r="B6341" s="186"/>
    </row>
    <row r="6342" spans="2:2" x14ac:dyDescent="0.2">
      <c r="B6342" s="186"/>
    </row>
    <row r="6343" spans="2:2" x14ac:dyDescent="0.2">
      <c r="B6343" s="186"/>
    </row>
    <row r="6344" spans="2:2" x14ac:dyDescent="0.2">
      <c r="B6344" s="186"/>
    </row>
    <row r="6345" spans="2:2" x14ac:dyDescent="0.2">
      <c r="B6345" s="186"/>
    </row>
    <row r="6346" spans="2:2" x14ac:dyDescent="0.2">
      <c r="B6346" s="186"/>
    </row>
    <row r="6347" spans="2:2" x14ac:dyDescent="0.2">
      <c r="B6347" s="186"/>
    </row>
    <row r="6348" spans="2:2" x14ac:dyDescent="0.2">
      <c r="B6348" s="186"/>
    </row>
    <row r="6349" spans="2:2" x14ac:dyDescent="0.2">
      <c r="B6349" s="186"/>
    </row>
    <row r="6350" spans="2:2" x14ac:dyDescent="0.2">
      <c r="B6350" s="186"/>
    </row>
    <row r="6351" spans="2:2" x14ac:dyDescent="0.2">
      <c r="B6351" s="186"/>
    </row>
    <row r="6352" spans="2:2" x14ac:dyDescent="0.2">
      <c r="B6352" s="186"/>
    </row>
    <row r="6353" spans="2:2" x14ac:dyDescent="0.2">
      <c r="B6353" s="186"/>
    </row>
    <row r="6354" spans="2:2" x14ac:dyDescent="0.2">
      <c r="B6354" s="186"/>
    </row>
    <row r="6355" spans="2:2" x14ac:dyDescent="0.2">
      <c r="B6355" s="186"/>
    </row>
    <row r="6356" spans="2:2" x14ac:dyDescent="0.2">
      <c r="B6356" s="186"/>
    </row>
    <row r="6357" spans="2:2" x14ac:dyDescent="0.2">
      <c r="B6357" s="186"/>
    </row>
    <row r="6358" spans="2:2" x14ac:dyDescent="0.2">
      <c r="B6358" s="186"/>
    </row>
    <row r="6359" spans="2:2" x14ac:dyDescent="0.2">
      <c r="B6359" s="186"/>
    </row>
    <row r="6360" spans="2:2" x14ac:dyDescent="0.2">
      <c r="B6360" s="186"/>
    </row>
    <row r="6361" spans="2:2" x14ac:dyDescent="0.2">
      <c r="B6361" s="186"/>
    </row>
    <row r="6362" spans="2:2" x14ac:dyDescent="0.2">
      <c r="B6362" s="186"/>
    </row>
    <row r="6363" spans="2:2" x14ac:dyDescent="0.2">
      <c r="B6363" s="186"/>
    </row>
    <row r="6364" spans="2:2" x14ac:dyDescent="0.2">
      <c r="B6364" s="186"/>
    </row>
    <row r="6365" spans="2:2" x14ac:dyDescent="0.2">
      <c r="B6365" s="186"/>
    </row>
    <row r="6366" spans="2:2" x14ac:dyDescent="0.2">
      <c r="B6366" s="186"/>
    </row>
    <row r="6367" spans="2:2" x14ac:dyDescent="0.2">
      <c r="B6367" s="186"/>
    </row>
    <row r="6368" spans="2:2" x14ac:dyDescent="0.2">
      <c r="B6368" s="186"/>
    </row>
    <row r="6369" spans="2:2" x14ac:dyDescent="0.2">
      <c r="B6369" s="186"/>
    </row>
    <row r="6370" spans="2:2" x14ac:dyDescent="0.2">
      <c r="B6370" s="186"/>
    </row>
    <row r="6371" spans="2:2" x14ac:dyDescent="0.2">
      <c r="B6371" s="186"/>
    </row>
    <row r="6372" spans="2:2" x14ac:dyDescent="0.2">
      <c r="B6372" s="186"/>
    </row>
    <row r="6373" spans="2:2" x14ac:dyDescent="0.2">
      <c r="B6373" s="186"/>
    </row>
    <row r="6374" spans="2:2" x14ac:dyDescent="0.2">
      <c r="B6374" s="186"/>
    </row>
    <row r="6375" spans="2:2" x14ac:dyDescent="0.2">
      <c r="B6375" s="186"/>
    </row>
    <row r="6376" spans="2:2" x14ac:dyDescent="0.2">
      <c r="B6376" s="186"/>
    </row>
    <row r="6377" spans="2:2" x14ac:dyDescent="0.2">
      <c r="B6377" s="186"/>
    </row>
    <row r="6378" spans="2:2" x14ac:dyDescent="0.2">
      <c r="B6378" s="186"/>
    </row>
    <row r="6379" spans="2:2" x14ac:dyDescent="0.2">
      <c r="B6379" s="186"/>
    </row>
    <row r="6380" spans="2:2" x14ac:dyDescent="0.2">
      <c r="B6380" s="186"/>
    </row>
    <row r="6381" spans="2:2" x14ac:dyDescent="0.2">
      <c r="B6381" s="186"/>
    </row>
    <row r="6382" spans="2:2" x14ac:dyDescent="0.2">
      <c r="B6382" s="186"/>
    </row>
    <row r="6383" spans="2:2" x14ac:dyDescent="0.2">
      <c r="B6383" s="186"/>
    </row>
    <row r="6384" spans="2:2" x14ac:dyDescent="0.2">
      <c r="B6384" s="186"/>
    </row>
    <row r="6385" spans="2:2" x14ac:dyDescent="0.2">
      <c r="B6385" s="186"/>
    </row>
    <row r="6386" spans="2:2" x14ac:dyDescent="0.2">
      <c r="B6386" s="186"/>
    </row>
    <row r="6387" spans="2:2" x14ac:dyDescent="0.2">
      <c r="B6387" s="186"/>
    </row>
    <row r="6388" spans="2:2" x14ac:dyDescent="0.2">
      <c r="B6388" s="186"/>
    </row>
    <row r="6389" spans="2:2" x14ac:dyDescent="0.2">
      <c r="B6389" s="186"/>
    </row>
    <row r="6390" spans="2:2" x14ac:dyDescent="0.2">
      <c r="B6390" s="186"/>
    </row>
    <row r="6391" spans="2:2" x14ac:dyDescent="0.2">
      <c r="B6391" s="186"/>
    </row>
    <row r="6392" spans="2:2" x14ac:dyDescent="0.2">
      <c r="B6392" s="186"/>
    </row>
    <row r="6393" spans="2:2" x14ac:dyDescent="0.2">
      <c r="B6393" s="186"/>
    </row>
    <row r="6394" spans="2:2" x14ac:dyDescent="0.2">
      <c r="B6394" s="186"/>
    </row>
    <row r="6395" spans="2:2" x14ac:dyDescent="0.2">
      <c r="B6395" s="186"/>
    </row>
    <row r="6396" spans="2:2" x14ac:dyDescent="0.2">
      <c r="B6396" s="186"/>
    </row>
    <row r="6397" spans="2:2" x14ac:dyDescent="0.2">
      <c r="B6397" s="186"/>
    </row>
    <row r="6398" spans="2:2" x14ac:dyDescent="0.2">
      <c r="B6398" s="186"/>
    </row>
    <row r="6399" spans="2:2" x14ac:dyDescent="0.2">
      <c r="B6399" s="186"/>
    </row>
    <row r="6400" spans="2:2" x14ac:dyDescent="0.2">
      <c r="B6400" s="186"/>
    </row>
    <row r="6401" spans="2:2" x14ac:dyDescent="0.2">
      <c r="B6401" s="186"/>
    </row>
    <row r="6402" spans="2:2" x14ac:dyDescent="0.2">
      <c r="B6402" s="186"/>
    </row>
    <row r="6403" spans="2:2" x14ac:dyDescent="0.2">
      <c r="B6403" s="186"/>
    </row>
    <row r="6404" spans="2:2" x14ac:dyDescent="0.2">
      <c r="B6404" s="186"/>
    </row>
    <row r="6405" spans="2:2" x14ac:dyDescent="0.2">
      <c r="B6405" s="186"/>
    </row>
    <row r="6406" spans="2:2" x14ac:dyDescent="0.2">
      <c r="B6406" s="186"/>
    </row>
    <row r="6407" spans="2:2" x14ac:dyDescent="0.2">
      <c r="B6407" s="186"/>
    </row>
    <row r="6408" spans="2:2" x14ac:dyDescent="0.2">
      <c r="B6408" s="186"/>
    </row>
    <row r="6409" spans="2:2" x14ac:dyDescent="0.2">
      <c r="B6409" s="186"/>
    </row>
    <row r="6410" spans="2:2" x14ac:dyDescent="0.2">
      <c r="B6410" s="186"/>
    </row>
    <row r="6411" spans="2:2" x14ac:dyDescent="0.2">
      <c r="B6411" s="186"/>
    </row>
    <row r="6412" spans="2:2" x14ac:dyDescent="0.2">
      <c r="B6412" s="186"/>
    </row>
    <row r="6413" spans="2:2" x14ac:dyDescent="0.2">
      <c r="B6413" s="186"/>
    </row>
    <row r="6414" spans="2:2" x14ac:dyDescent="0.2">
      <c r="B6414" s="186"/>
    </row>
    <row r="6415" spans="2:2" x14ac:dyDescent="0.2">
      <c r="B6415" s="186"/>
    </row>
    <row r="6416" spans="2:2" x14ac:dyDescent="0.2">
      <c r="B6416" s="186"/>
    </row>
    <row r="6417" spans="2:2" x14ac:dyDescent="0.2">
      <c r="B6417" s="186"/>
    </row>
    <row r="6418" spans="2:2" x14ac:dyDescent="0.2">
      <c r="B6418" s="186"/>
    </row>
    <row r="6419" spans="2:2" x14ac:dyDescent="0.2">
      <c r="B6419" s="186"/>
    </row>
    <row r="6420" spans="2:2" x14ac:dyDescent="0.2">
      <c r="B6420" s="186"/>
    </row>
    <row r="6421" spans="2:2" x14ac:dyDescent="0.2">
      <c r="B6421" s="186"/>
    </row>
    <row r="6422" spans="2:2" x14ac:dyDescent="0.2">
      <c r="B6422" s="186"/>
    </row>
    <row r="6423" spans="2:2" x14ac:dyDescent="0.2">
      <c r="B6423" s="186"/>
    </row>
    <row r="6424" spans="2:2" x14ac:dyDescent="0.2">
      <c r="B6424" s="186"/>
    </row>
    <row r="6425" spans="2:2" x14ac:dyDescent="0.2">
      <c r="B6425" s="186"/>
    </row>
    <row r="6426" spans="2:2" x14ac:dyDescent="0.2">
      <c r="B6426" s="186"/>
    </row>
    <row r="6427" spans="2:2" x14ac:dyDescent="0.2">
      <c r="B6427" s="186"/>
    </row>
    <row r="6428" spans="2:2" x14ac:dyDescent="0.2">
      <c r="B6428" s="186"/>
    </row>
    <row r="6429" spans="2:2" x14ac:dyDescent="0.2">
      <c r="B6429" s="186"/>
    </row>
    <row r="6430" spans="2:2" x14ac:dyDescent="0.2">
      <c r="B6430" s="186"/>
    </row>
    <row r="6431" spans="2:2" x14ac:dyDescent="0.2">
      <c r="B6431" s="186"/>
    </row>
    <row r="6432" spans="2:2" x14ac:dyDescent="0.2">
      <c r="B6432" s="186"/>
    </row>
    <row r="6433" spans="2:2" x14ac:dyDescent="0.2">
      <c r="B6433" s="186"/>
    </row>
    <row r="6434" spans="2:2" x14ac:dyDescent="0.2">
      <c r="B6434" s="186"/>
    </row>
    <row r="6435" spans="2:2" x14ac:dyDescent="0.2">
      <c r="B6435" s="186"/>
    </row>
    <row r="6436" spans="2:2" x14ac:dyDescent="0.2">
      <c r="B6436" s="186"/>
    </row>
    <row r="6437" spans="2:2" x14ac:dyDescent="0.2">
      <c r="B6437" s="186"/>
    </row>
    <row r="6438" spans="2:2" x14ac:dyDescent="0.2">
      <c r="B6438" s="186"/>
    </row>
    <row r="6439" spans="2:2" x14ac:dyDescent="0.2">
      <c r="B6439" s="186"/>
    </row>
    <row r="6440" spans="2:2" x14ac:dyDescent="0.2">
      <c r="B6440" s="186"/>
    </row>
    <row r="6441" spans="2:2" x14ac:dyDescent="0.2">
      <c r="B6441" s="186"/>
    </row>
    <row r="6442" spans="2:2" x14ac:dyDescent="0.2">
      <c r="B6442" s="186"/>
    </row>
    <row r="6443" spans="2:2" x14ac:dyDescent="0.2">
      <c r="B6443" s="186"/>
    </row>
    <row r="6444" spans="2:2" x14ac:dyDescent="0.2">
      <c r="B6444" s="186"/>
    </row>
    <row r="6445" spans="2:2" x14ac:dyDescent="0.2">
      <c r="B6445" s="186"/>
    </row>
    <row r="6446" spans="2:2" x14ac:dyDescent="0.2">
      <c r="B6446" s="186"/>
    </row>
    <row r="6447" spans="2:2" x14ac:dyDescent="0.2">
      <c r="B6447" s="186"/>
    </row>
    <row r="6448" spans="2:2" x14ac:dyDescent="0.2">
      <c r="B6448" s="186"/>
    </row>
    <row r="6449" spans="2:2" x14ac:dyDescent="0.2">
      <c r="B6449" s="186"/>
    </row>
    <row r="6450" spans="2:2" x14ac:dyDescent="0.2">
      <c r="B6450" s="186"/>
    </row>
    <row r="6451" spans="2:2" x14ac:dyDescent="0.2">
      <c r="B6451" s="186"/>
    </row>
    <row r="6452" spans="2:2" x14ac:dyDescent="0.2">
      <c r="B6452" s="186"/>
    </row>
    <row r="6453" spans="2:2" x14ac:dyDescent="0.2">
      <c r="B6453" s="186"/>
    </row>
    <row r="6454" spans="2:2" x14ac:dyDescent="0.2">
      <c r="B6454" s="186"/>
    </row>
    <row r="6455" spans="2:2" x14ac:dyDescent="0.2">
      <c r="B6455" s="186"/>
    </row>
    <row r="6456" spans="2:2" x14ac:dyDescent="0.2">
      <c r="B6456" s="186"/>
    </row>
    <row r="6457" spans="2:2" x14ac:dyDescent="0.2">
      <c r="B6457" s="186"/>
    </row>
    <row r="6458" spans="2:2" x14ac:dyDescent="0.2">
      <c r="B6458" s="186"/>
    </row>
    <row r="6459" spans="2:2" x14ac:dyDescent="0.2">
      <c r="B6459" s="186"/>
    </row>
    <row r="6460" spans="2:2" x14ac:dyDescent="0.2">
      <c r="B6460" s="186"/>
    </row>
    <row r="6461" spans="2:2" x14ac:dyDescent="0.2">
      <c r="B6461" s="186"/>
    </row>
    <row r="6462" spans="2:2" x14ac:dyDescent="0.2">
      <c r="B6462" s="186"/>
    </row>
    <row r="6463" spans="2:2" x14ac:dyDescent="0.2">
      <c r="B6463" s="186"/>
    </row>
    <row r="6464" spans="2:2" x14ac:dyDescent="0.2">
      <c r="B6464" s="186"/>
    </row>
    <row r="6465" spans="2:2" x14ac:dyDescent="0.2">
      <c r="B6465" s="186"/>
    </row>
    <row r="6466" spans="2:2" x14ac:dyDescent="0.2">
      <c r="B6466" s="186"/>
    </row>
    <row r="6467" spans="2:2" x14ac:dyDescent="0.2">
      <c r="B6467" s="186"/>
    </row>
    <row r="6468" spans="2:2" x14ac:dyDescent="0.2">
      <c r="B6468" s="186"/>
    </row>
    <row r="6469" spans="2:2" x14ac:dyDescent="0.2">
      <c r="B6469" s="186"/>
    </row>
    <row r="6470" spans="2:2" x14ac:dyDescent="0.2">
      <c r="B6470" s="186"/>
    </row>
    <row r="6471" spans="2:2" x14ac:dyDescent="0.2">
      <c r="B6471" s="186"/>
    </row>
    <row r="6472" spans="2:2" x14ac:dyDescent="0.2">
      <c r="B6472" s="186"/>
    </row>
    <row r="6473" spans="2:2" x14ac:dyDescent="0.2">
      <c r="B6473" s="186"/>
    </row>
    <row r="6474" spans="2:2" x14ac:dyDescent="0.2">
      <c r="B6474" s="186"/>
    </row>
    <row r="6475" spans="2:2" x14ac:dyDescent="0.2">
      <c r="B6475" s="186"/>
    </row>
    <row r="6476" spans="2:2" x14ac:dyDescent="0.2">
      <c r="B6476" s="186"/>
    </row>
    <row r="6477" spans="2:2" x14ac:dyDescent="0.2">
      <c r="B6477" s="186"/>
    </row>
    <row r="6478" spans="2:2" x14ac:dyDescent="0.2">
      <c r="B6478" s="186"/>
    </row>
    <row r="6479" spans="2:2" x14ac:dyDescent="0.2">
      <c r="B6479" s="186"/>
    </row>
    <row r="6480" spans="2:2" x14ac:dyDescent="0.2">
      <c r="B6480" s="186"/>
    </row>
    <row r="6481" spans="2:2" x14ac:dyDescent="0.2">
      <c r="B6481" s="186"/>
    </row>
    <row r="6482" spans="2:2" x14ac:dyDescent="0.2">
      <c r="B6482" s="186"/>
    </row>
    <row r="6483" spans="2:2" x14ac:dyDescent="0.2">
      <c r="B6483" s="186"/>
    </row>
    <row r="6484" spans="2:2" x14ac:dyDescent="0.2">
      <c r="B6484" s="186"/>
    </row>
    <row r="6485" spans="2:2" x14ac:dyDescent="0.2">
      <c r="B6485" s="186"/>
    </row>
    <row r="6486" spans="2:2" x14ac:dyDescent="0.2">
      <c r="B6486" s="186"/>
    </row>
    <row r="6487" spans="2:2" x14ac:dyDescent="0.2">
      <c r="B6487" s="186"/>
    </row>
    <row r="6488" spans="2:2" x14ac:dyDescent="0.2">
      <c r="B6488" s="186"/>
    </row>
    <row r="6489" spans="2:2" x14ac:dyDescent="0.2">
      <c r="B6489" s="186"/>
    </row>
    <row r="6490" spans="2:2" x14ac:dyDescent="0.2">
      <c r="B6490" s="186"/>
    </row>
    <row r="6491" spans="2:2" x14ac:dyDescent="0.2">
      <c r="B6491" s="186"/>
    </row>
    <row r="6492" spans="2:2" x14ac:dyDescent="0.2">
      <c r="B6492" s="186"/>
    </row>
    <row r="6493" spans="2:2" x14ac:dyDescent="0.2">
      <c r="B6493" s="186"/>
    </row>
    <row r="6494" spans="2:2" x14ac:dyDescent="0.2">
      <c r="B6494" s="186"/>
    </row>
    <row r="6495" spans="2:2" x14ac:dyDescent="0.2">
      <c r="B6495" s="186"/>
    </row>
    <row r="6496" spans="2:2" x14ac:dyDescent="0.2">
      <c r="B6496" s="186"/>
    </row>
    <row r="6497" spans="2:2" x14ac:dyDescent="0.2">
      <c r="B6497" s="186"/>
    </row>
    <row r="6498" spans="2:2" x14ac:dyDescent="0.2">
      <c r="B6498" s="186"/>
    </row>
    <row r="6499" spans="2:2" x14ac:dyDescent="0.2">
      <c r="B6499" s="186"/>
    </row>
    <row r="6500" spans="2:2" x14ac:dyDescent="0.2">
      <c r="B6500" s="186"/>
    </row>
    <row r="6501" spans="2:2" x14ac:dyDescent="0.2">
      <c r="B6501" s="186"/>
    </row>
    <row r="6502" spans="2:2" x14ac:dyDescent="0.2">
      <c r="B6502" s="186"/>
    </row>
    <row r="6503" spans="2:2" x14ac:dyDescent="0.2">
      <c r="B6503" s="186"/>
    </row>
    <row r="6504" spans="2:2" x14ac:dyDescent="0.2">
      <c r="B6504" s="186"/>
    </row>
    <row r="6505" spans="2:2" x14ac:dyDescent="0.2">
      <c r="B6505" s="186"/>
    </row>
    <row r="6506" spans="2:2" x14ac:dyDescent="0.2">
      <c r="B6506" s="186"/>
    </row>
    <row r="6507" spans="2:2" x14ac:dyDescent="0.2">
      <c r="B6507" s="186"/>
    </row>
    <row r="6508" spans="2:2" x14ac:dyDescent="0.2">
      <c r="B6508" s="186"/>
    </row>
    <row r="6509" spans="2:2" x14ac:dyDescent="0.2">
      <c r="B6509" s="186"/>
    </row>
    <row r="6510" spans="2:2" x14ac:dyDescent="0.2">
      <c r="B6510" s="186"/>
    </row>
    <row r="6511" spans="2:2" x14ac:dyDescent="0.2">
      <c r="B6511" s="186"/>
    </row>
    <row r="6512" spans="2:2" x14ac:dyDescent="0.2">
      <c r="B6512" s="186"/>
    </row>
    <row r="6513" spans="2:2" x14ac:dyDescent="0.2">
      <c r="B6513" s="186"/>
    </row>
    <row r="6514" spans="2:2" x14ac:dyDescent="0.2">
      <c r="B6514" s="186"/>
    </row>
    <row r="6515" spans="2:2" x14ac:dyDescent="0.2">
      <c r="B6515" s="186"/>
    </row>
    <row r="6516" spans="2:2" x14ac:dyDescent="0.2">
      <c r="B6516" s="186"/>
    </row>
    <row r="6517" spans="2:2" x14ac:dyDescent="0.2">
      <c r="B6517" s="186"/>
    </row>
    <row r="6518" spans="2:2" x14ac:dyDescent="0.2">
      <c r="B6518" s="186"/>
    </row>
    <row r="6519" spans="2:2" x14ac:dyDescent="0.2">
      <c r="B6519" s="186"/>
    </row>
    <row r="6520" spans="2:2" x14ac:dyDescent="0.2">
      <c r="B6520" s="186"/>
    </row>
    <row r="6521" spans="2:2" x14ac:dyDescent="0.2">
      <c r="B6521" s="186"/>
    </row>
    <row r="6522" spans="2:2" x14ac:dyDescent="0.2">
      <c r="B6522" s="186"/>
    </row>
    <row r="6523" spans="2:2" x14ac:dyDescent="0.2">
      <c r="B6523" s="186"/>
    </row>
    <row r="6524" spans="2:2" x14ac:dyDescent="0.2">
      <c r="B6524" s="186"/>
    </row>
    <row r="6525" spans="2:2" x14ac:dyDescent="0.2">
      <c r="B6525" s="186"/>
    </row>
    <row r="6526" spans="2:2" x14ac:dyDescent="0.2">
      <c r="B6526" s="186"/>
    </row>
    <row r="6527" spans="2:2" x14ac:dyDescent="0.2">
      <c r="B6527" s="186"/>
    </row>
    <row r="6528" spans="2:2" x14ac:dyDescent="0.2">
      <c r="B6528" s="186"/>
    </row>
    <row r="6529" spans="2:2" x14ac:dyDescent="0.2">
      <c r="B6529" s="186"/>
    </row>
    <row r="6530" spans="2:2" x14ac:dyDescent="0.2">
      <c r="B6530" s="186"/>
    </row>
    <row r="6531" spans="2:2" x14ac:dyDescent="0.2">
      <c r="B6531" s="186"/>
    </row>
    <row r="6532" spans="2:2" x14ac:dyDescent="0.2">
      <c r="B6532" s="186"/>
    </row>
    <row r="6533" spans="2:2" x14ac:dyDescent="0.2">
      <c r="B6533" s="186"/>
    </row>
    <row r="6534" spans="2:2" x14ac:dyDescent="0.2">
      <c r="B6534" s="186"/>
    </row>
    <row r="6535" spans="2:2" x14ac:dyDescent="0.2">
      <c r="B6535" s="186"/>
    </row>
    <row r="6536" spans="2:2" x14ac:dyDescent="0.2">
      <c r="B6536" s="186"/>
    </row>
    <row r="6537" spans="2:2" x14ac:dyDescent="0.2">
      <c r="B6537" s="186"/>
    </row>
    <row r="6538" spans="2:2" x14ac:dyDescent="0.2">
      <c r="B6538" s="186"/>
    </row>
    <row r="6539" spans="2:2" x14ac:dyDescent="0.2">
      <c r="B6539" s="186"/>
    </row>
    <row r="6540" spans="2:2" x14ac:dyDescent="0.2">
      <c r="B6540" s="186"/>
    </row>
    <row r="6541" spans="2:2" x14ac:dyDescent="0.2">
      <c r="B6541" s="186"/>
    </row>
    <row r="6542" spans="2:2" x14ac:dyDescent="0.2">
      <c r="B6542" s="186"/>
    </row>
    <row r="6543" spans="2:2" x14ac:dyDescent="0.2">
      <c r="B6543" s="186"/>
    </row>
    <row r="6544" spans="2:2" x14ac:dyDescent="0.2">
      <c r="B6544" s="186"/>
    </row>
    <row r="6545" spans="2:2" x14ac:dyDescent="0.2">
      <c r="B6545" s="186"/>
    </row>
    <row r="6546" spans="2:2" x14ac:dyDescent="0.2">
      <c r="B6546" s="186"/>
    </row>
    <row r="6547" spans="2:2" x14ac:dyDescent="0.2">
      <c r="B6547" s="186"/>
    </row>
    <row r="6548" spans="2:2" x14ac:dyDescent="0.2">
      <c r="B6548" s="186"/>
    </row>
    <row r="6549" spans="2:2" x14ac:dyDescent="0.2">
      <c r="B6549" s="186"/>
    </row>
    <row r="6550" spans="2:2" x14ac:dyDescent="0.2">
      <c r="B6550" s="186"/>
    </row>
    <row r="6551" spans="2:2" x14ac:dyDescent="0.2">
      <c r="B6551" s="186"/>
    </row>
    <row r="6552" spans="2:2" x14ac:dyDescent="0.2">
      <c r="B6552" s="186"/>
    </row>
    <row r="6553" spans="2:2" x14ac:dyDescent="0.2">
      <c r="B6553" s="186"/>
    </row>
    <row r="6554" spans="2:2" x14ac:dyDescent="0.2">
      <c r="B6554" s="186"/>
    </row>
    <row r="6555" spans="2:2" x14ac:dyDescent="0.2">
      <c r="B6555" s="186"/>
    </row>
    <row r="6556" spans="2:2" x14ac:dyDescent="0.2">
      <c r="B6556" s="186"/>
    </row>
    <row r="6557" spans="2:2" x14ac:dyDescent="0.2">
      <c r="B6557" s="186"/>
    </row>
    <row r="6558" spans="2:2" x14ac:dyDescent="0.2">
      <c r="B6558" s="186"/>
    </row>
    <row r="6559" spans="2:2" x14ac:dyDescent="0.2">
      <c r="B6559" s="186"/>
    </row>
    <row r="6560" spans="2:2" x14ac:dyDescent="0.2">
      <c r="B6560" s="186"/>
    </row>
    <row r="6561" spans="2:2" x14ac:dyDescent="0.2">
      <c r="B6561" s="186"/>
    </row>
    <row r="6562" spans="2:2" x14ac:dyDescent="0.2">
      <c r="B6562" s="186"/>
    </row>
    <row r="6563" spans="2:2" x14ac:dyDescent="0.2">
      <c r="B6563" s="186"/>
    </row>
    <row r="6564" spans="2:2" x14ac:dyDescent="0.2">
      <c r="B6564" s="186"/>
    </row>
    <row r="6565" spans="2:2" x14ac:dyDescent="0.2">
      <c r="B6565" s="186"/>
    </row>
    <row r="6566" spans="2:2" x14ac:dyDescent="0.2">
      <c r="B6566" s="186"/>
    </row>
    <row r="6567" spans="2:2" x14ac:dyDescent="0.2">
      <c r="B6567" s="186"/>
    </row>
    <row r="6568" spans="2:2" x14ac:dyDescent="0.2">
      <c r="B6568" s="186"/>
    </row>
    <row r="6569" spans="2:2" x14ac:dyDescent="0.2">
      <c r="B6569" s="186"/>
    </row>
    <row r="6570" spans="2:2" x14ac:dyDescent="0.2">
      <c r="B6570" s="186"/>
    </row>
    <row r="6571" spans="2:2" x14ac:dyDescent="0.2">
      <c r="B6571" s="186"/>
    </row>
    <row r="6572" spans="2:2" x14ac:dyDescent="0.2">
      <c r="B6572" s="186"/>
    </row>
    <row r="6573" spans="2:2" x14ac:dyDescent="0.2">
      <c r="B6573" s="186"/>
    </row>
    <row r="6574" spans="2:2" x14ac:dyDescent="0.2">
      <c r="B6574" s="186"/>
    </row>
    <row r="6575" spans="2:2" x14ac:dyDescent="0.2">
      <c r="B6575" s="186"/>
    </row>
    <row r="6576" spans="2:2" x14ac:dyDescent="0.2">
      <c r="B6576" s="186"/>
    </row>
    <row r="6577" spans="2:2" x14ac:dyDescent="0.2">
      <c r="B6577" s="186"/>
    </row>
    <row r="6578" spans="2:2" x14ac:dyDescent="0.2">
      <c r="B6578" s="186"/>
    </row>
    <row r="6579" spans="2:2" x14ac:dyDescent="0.2">
      <c r="B6579" s="186"/>
    </row>
    <row r="6580" spans="2:2" x14ac:dyDescent="0.2">
      <c r="B6580" s="186"/>
    </row>
    <row r="6581" spans="2:2" x14ac:dyDescent="0.2">
      <c r="B6581" s="186"/>
    </row>
    <row r="6582" spans="2:2" x14ac:dyDescent="0.2">
      <c r="B6582" s="186"/>
    </row>
    <row r="6583" spans="2:2" x14ac:dyDescent="0.2">
      <c r="B6583" s="186"/>
    </row>
    <row r="6584" spans="2:2" x14ac:dyDescent="0.2">
      <c r="B6584" s="186"/>
    </row>
    <row r="6585" spans="2:2" x14ac:dyDescent="0.2">
      <c r="B6585" s="186"/>
    </row>
    <row r="6586" spans="2:2" x14ac:dyDescent="0.2">
      <c r="B6586" s="186"/>
    </row>
    <row r="6587" spans="2:2" x14ac:dyDescent="0.2">
      <c r="B6587" s="186"/>
    </row>
    <row r="6588" spans="2:2" x14ac:dyDescent="0.2">
      <c r="B6588" s="186"/>
    </row>
    <row r="6589" spans="2:2" x14ac:dyDescent="0.2">
      <c r="B6589" s="186"/>
    </row>
    <row r="6590" spans="2:2" x14ac:dyDescent="0.2">
      <c r="B6590" s="186"/>
    </row>
    <row r="6591" spans="2:2" x14ac:dyDescent="0.2">
      <c r="B6591" s="186"/>
    </row>
    <row r="6592" spans="2:2" x14ac:dyDescent="0.2">
      <c r="B6592" s="186"/>
    </row>
    <row r="6593" spans="2:2" x14ac:dyDescent="0.2">
      <c r="B6593" s="186"/>
    </row>
    <row r="6594" spans="2:2" x14ac:dyDescent="0.2">
      <c r="B6594" s="186"/>
    </row>
    <row r="6595" spans="2:2" x14ac:dyDescent="0.2">
      <c r="B6595" s="186"/>
    </row>
    <row r="6596" spans="2:2" x14ac:dyDescent="0.2">
      <c r="B6596" s="186"/>
    </row>
    <row r="6597" spans="2:2" x14ac:dyDescent="0.2">
      <c r="B6597" s="186"/>
    </row>
    <row r="6598" spans="2:2" x14ac:dyDescent="0.2">
      <c r="B6598" s="186"/>
    </row>
    <row r="6599" spans="2:2" x14ac:dyDescent="0.2">
      <c r="B6599" s="186"/>
    </row>
    <row r="6600" spans="2:2" x14ac:dyDescent="0.2">
      <c r="B6600" s="186"/>
    </row>
    <row r="6601" spans="2:2" x14ac:dyDescent="0.2">
      <c r="B6601" s="186"/>
    </row>
    <row r="6602" spans="2:2" x14ac:dyDescent="0.2">
      <c r="B6602" s="186"/>
    </row>
    <row r="6603" spans="2:2" x14ac:dyDescent="0.2">
      <c r="B6603" s="186"/>
    </row>
    <row r="6604" spans="2:2" x14ac:dyDescent="0.2">
      <c r="B6604" s="186"/>
    </row>
    <row r="6605" spans="2:2" x14ac:dyDescent="0.2">
      <c r="B6605" s="186"/>
    </row>
    <row r="6606" spans="2:2" x14ac:dyDescent="0.2">
      <c r="B6606" s="186"/>
    </row>
    <row r="6607" spans="2:2" x14ac:dyDescent="0.2">
      <c r="B6607" s="186"/>
    </row>
    <row r="6608" spans="2:2" x14ac:dyDescent="0.2">
      <c r="B6608" s="186"/>
    </row>
    <row r="6609" spans="2:2" x14ac:dyDescent="0.2">
      <c r="B6609" s="186"/>
    </row>
    <row r="6610" spans="2:2" x14ac:dyDescent="0.2">
      <c r="B6610" s="186"/>
    </row>
    <row r="6611" spans="2:2" x14ac:dyDescent="0.2">
      <c r="B6611" s="186"/>
    </row>
    <row r="6612" spans="2:2" x14ac:dyDescent="0.2">
      <c r="B6612" s="186"/>
    </row>
    <row r="6613" spans="2:2" x14ac:dyDescent="0.2">
      <c r="B6613" s="186"/>
    </row>
    <row r="6614" spans="2:2" x14ac:dyDescent="0.2">
      <c r="B6614" s="186"/>
    </row>
    <row r="6615" spans="2:2" x14ac:dyDescent="0.2">
      <c r="B6615" s="186"/>
    </row>
    <row r="6616" spans="2:2" x14ac:dyDescent="0.2">
      <c r="B6616" s="186"/>
    </row>
    <row r="6617" spans="2:2" x14ac:dyDescent="0.2">
      <c r="B6617" s="186"/>
    </row>
    <row r="6618" spans="2:2" x14ac:dyDescent="0.2">
      <c r="B6618" s="186"/>
    </row>
    <row r="6619" spans="2:2" x14ac:dyDescent="0.2">
      <c r="B6619" s="186"/>
    </row>
    <row r="6620" spans="2:2" x14ac:dyDescent="0.2">
      <c r="B6620" s="186"/>
    </row>
    <row r="6621" spans="2:2" x14ac:dyDescent="0.2">
      <c r="B6621" s="186"/>
    </row>
    <row r="6622" spans="2:2" x14ac:dyDescent="0.2">
      <c r="B6622" s="186"/>
    </row>
    <row r="6623" spans="2:2" x14ac:dyDescent="0.2">
      <c r="B6623" s="186"/>
    </row>
    <row r="6624" spans="2:2" x14ac:dyDescent="0.2">
      <c r="B6624" s="186"/>
    </row>
    <row r="6625" spans="2:2" x14ac:dyDescent="0.2">
      <c r="B6625" s="186"/>
    </row>
    <row r="6626" spans="2:2" x14ac:dyDescent="0.2">
      <c r="B6626" s="186"/>
    </row>
    <row r="6627" spans="2:2" x14ac:dyDescent="0.2">
      <c r="B6627" s="186"/>
    </row>
    <row r="6628" spans="2:2" x14ac:dyDescent="0.2">
      <c r="B6628" s="186"/>
    </row>
    <row r="6629" spans="2:2" x14ac:dyDescent="0.2">
      <c r="B6629" s="186"/>
    </row>
    <row r="6630" spans="2:2" x14ac:dyDescent="0.2">
      <c r="B6630" s="186"/>
    </row>
    <row r="6631" spans="2:2" x14ac:dyDescent="0.2">
      <c r="B6631" s="186"/>
    </row>
    <row r="6632" spans="2:2" x14ac:dyDescent="0.2">
      <c r="B6632" s="186"/>
    </row>
    <row r="6633" spans="2:2" x14ac:dyDescent="0.2">
      <c r="B6633" s="186"/>
    </row>
    <row r="6634" spans="2:2" x14ac:dyDescent="0.2">
      <c r="B6634" s="186"/>
    </row>
    <row r="6635" spans="2:2" x14ac:dyDescent="0.2">
      <c r="B6635" s="186"/>
    </row>
    <row r="6636" spans="2:2" x14ac:dyDescent="0.2">
      <c r="B6636" s="186"/>
    </row>
    <row r="6637" spans="2:2" x14ac:dyDescent="0.2">
      <c r="B6637" s="186"/>
    </row>
    <row r="6638" spans="2:2" x14ac:dyDescent="0.2">
      <c r="B6638" s="186"/>
    </row>
    <row r="6639" spans="2:2" x14ac:dyDescent="0.2">
      <c r="B6639" s="186"/>
    </row>
    <row r="6640" spans="2:2" x14ac:dyDescent="0.2">
      <c r="B6640" s="186"/>
    </row>
    <row r="6641" spans="2:2" x14ac:dyDescent="0.2">
      <c r="B6641" s="186"/>
    </row>
    <row r="6642" spans="2:2" x14ac:dyDescent="0.2">
      <c r="B6642" s="186"/>
    </row>
    <row r="6643" spans="2:2" x14ac:dyDescent="0.2">
      <c r="B6643" s="186"/>
    </row>
    <row r="6644" spans="2:2" x14ac:dyDescent="0.2">
      <c r="B6644" s="186"/>
    </row>
    <row r="6645" spans="2:2" x14ac:dyDescent="0.2">
      <c r="B6645" s="186"/>
    </row>
    <row r="6646" spans="2:2" x14ac:dyDescent="0.2">
      <c r="B6646" s="186"/>
    </row>
    <row r="6647" spans="2:2" x14ac:dyDescent="0.2">
      <c r="B6647" s="186"/>
    </row>
    <row r="6648" spans="2:2" x14ac:dyDescent="0.2">
      <c r="B6648" s="186"/>
    </row>
    <row r="6649" spans="2:2" x14ac:dyDescent="0.2">
      <c r="B6649" s="186"/>
    </row>
    <row r="6650" spans="2:2" x14ac:dyDescent="0.2">
      <c r="B6650" s="186"/>
    </row>
    <row r="6651" spans="2:2" x14ac:dyDescent="0.2">
      <c r="B6651" s="186"/>
    </row>
    <row r="6652" spans="2:2" x14ac:dyDescent="0.2">
      <c r="B6652" s="186"/>
    </row>
    <row r="6653" spans="2:2" x14ac:dyDescent="0.2">
      <c r="B6653" s="186"/>
    </row>
    <row r="6654" spans="2:2" x14ac:dyDescent="0.2">
      <c r="B6654" s="186"/>
    </row>
    <row r="6655" spans="2:2" x14ac:dyDescent="0.2">
      <c r="B6655" s="186"/>
    </row>
    <row r="6656" spans="2:2" x14ac:dyDescent="0.2">
      <c r="B6656" s="186"/>
    </row>
    <row r="6657" spans="2:2" x14ac:dyDescent="0.2">
      <c r="B6657" s="186"/>
    </row>
    <row r="6658" spans="2:2" x14ac:dyDescent="0.2">
      <c r="B6658" s="186"/>
    </row>
    <row r="6659" spans="2:2" x14ac:dyDescent="0.2">
      <c r="B6659" s="186"/>
    </row>
    <row r="6660" spans="2:2" x14ac:dyDescent="0.2">
      <c r="B6660" s="186"/>
    </row>
    <row r="6661" spans="2:2" x14ac:dyDescent="0.2">
      <c r="B6661" s="186"/>
    </row>
    <row r="6662" spans="2:2" x14ac:dyDescent="0.2">
      <c r="B6662" s="186"/>
    </row>
    <row r="6663" spans="2:2" x14ac:dyDescent="0.2">
      <c r="B6663" s="186"/>
    </row>
    <row r="6664" spans="2:2" x14ac:dyDescent="0.2">
      <c r="B6664" s="186"/>
    </row>
    <row r="6665" spans="2:2" x14ac:dyDescent="0.2">
      <c r="B6665" s="186"/>
    </row>
    <row r="6666" spans="2:2" x14ac:dyDescent="0.2">
      <c r="B6666" s="186"/>
    </row>
    <row r="6667" spans="2:2" x14ac:dyDescent="0.2">
      <c r="B6667" s="186"/>
    </row>
    <row r="6668" spans="2:2" x14ac:dyDescent="0.2">
      <c r="B6668" s="186"/>
    </row>
    <row r="6669" spans="2:2" x14ac:dyDescent="0.2">
      <c r="B6669" s="186"/>
    </row>
    <row r="6670" spans="2:2" x14ac:dyDescent="0.2">
      <c r="B6670" s="186"/>
    </row>
    <row r="6671" spans="2:2" x14ac:dyDescent="0.2">
      <c r="B6671" s="186"/>
    </row>
    <row r="6672" spans="2:2" x14ac:dyDescent="0.2">
      <c r="B6672" s="186"/>
    </row>
    <row r="6673" spans="2:2" x14ac:dyDescent="0.2">
      <c r="B6673" s="186"/>
    </row>
    <row r="6674" spans="2:2" x14ac:dyDescent="0.2">
      <c r="B6674" s="186"/>
    </row>
    <row r="6675" spans="2:2" x14ac:dyDescent="0.2">
      <c r="B6675" s="186"/>
    </row>
    <row r="6676" spans="2:2" x14ac:dyDescent="0.2">
      <c r="B6676" s="186"/>
    </row>
    <row r="6677" spans="2:2" x14ac:dyDescent="0.2">
      <c r="B6677" s="186"/>
    </row>
    <row r="6678" spans="2:2" x14ac:dyDescent="0.2">
      <c r="B6678" s="186"/>
    </row>
    <row r="6679" spans="2:2" x14ac:dyDescent="0.2">
      <c r="B6679" s="186"/>
    </row>
    <row r="6680" spans="2:2" x14ac:dyDescent="0.2">
      <c r="B6680" s="186"/>
    </row>
    <row r="6681" spans="2:2" x14ac:dyDescent="0.2">
      <c r="B6681" s="186"/>
    </row>
    <row r="6682" spans="2:2" x14ac:dyDescent="0.2">
      <c r="B6682" s="186"/>
    </row>
    <row r="6683" spans="2:2" x14ac:dyDescent="0.2">
      <c r="B6683" s="186"/>
    </row>
    <row r="6684" spans="2:2" x14ac:dyDescent="0.2">
      <c r="B6684" s="186"/>
    </row>
    <row r="6685" spans="2:2" x14ac:dyDescent="0.2">
      <c r="B6685" s="186"/>
    </row>
    <row r="6686" spans="2:2" x14ac:dyDescent="0.2">
      <c r="B6686" s="186"/>
    </row>
    <row r="6687" spans="2:2" x14ac:dyDescent="0.2">
      <c r="B6687" s="186"/>
    </row>
    <row r="6688" spans="2:2" x14ac:dyDescent="0.2">
      <c r="B6688" s="186"/>
    </row>
    <row r="6689" spans="2:2" x14ac:dyDescent="0.2">
      <c r="B6689" s="186"/>
    </row>
    <row r="6690" spans="2:2" x14ac:dyDescent="0.2">
      <c r="B6690" s="186"/>
    </row>
    <row r="6691" spans="2:2" x14ac:dyDescent="0.2">
      <c r="B6691" s="186"/>
    </row>
    <row r="6692" spans="2:2" x14ac:dyDescent="0.2">
      <c r="B6692" s="186"/>
    </row>
    <row r="6693" spans="2:2" x14ac:dyDescent="0.2">
      <c r="B6693" s="186"/>
    </row>
    <row r="6694" spans="2:2" x14ac:dyDescent="0.2">
      <c r="B6694" s="186"/>
    </row>
    <row r="6695" spans="2:2" x14ac:dyDescent="0.2">
      <c r="B6695" s="186"/>
    </row>
    <row r="6696" spans="2:2" x14ac:dyDescent="0.2">
      <c r="B6696" s="186"/>
    </row>
    <row r="6697" spans="2:2" x14ac:dyDescent="0.2">
      <c r="B6697" s="186"/>
    </row>
    <row r="6698" spans="2:2" x14ac:dyDescent="0.2">
      <c r="B6698" s="186"/>
    </row>
    <row r="6699" spans="2:2" x14ac:dyDescent="0.2">
      <c r="B6699" s="186"/>
    </row>
    <row r="6700" spans="2:2" x14ac:dyDescent="0.2">
      <c r="B6700" s="186"/>
    </row>
    <row r="6701" spans="2:2" x14ac:dyDescent="0.2">
      <c r="B6701" s="186"/>
    </row>
    <row r="6702" spans="2:2" x14ac:dyDescent="0.2">
      <c r="B6702" s="186"/>
    </row>
    <row r="6703" spans="2:2" x14ac:dyDescent="0.2">
      <c r="B6703" s="186"/>
    </row>
    <row r="6704" spans="2:2" x14ac:dyDescent="0.2">
      <c r="B6704" s="186"/>
    </row>
    <row r="6705" spans="2:2" x14ac:dyDescent="0.2">
      <c r="B6705" s="186"/>
    </row>
    <row r="6706" spans="2:2" x14ac:dyDescent="0.2">
      <c r="B6706" s="186"/>
    </row>
    <row r="6707" spans="2:2" x14ac:dyDescent="0.2">
      <c r="B6707" s="186"/>
    </row>
    <row r="6708" spans="2:2" x14ac:dyDescent="0.2">
      <c r="B6708" s="186"/>
    </row>
    <row r="6709" spans="2:2" x14ac:dyDescent="0.2">
      <c r="B6709" s="186"/>
    </row>
    <row r="6710" spans="2:2" x14ac:dyDescent="0.2">
      <c r="B6710" s="186"/>
    </row>
    <row r="6711" spans="2:2" x14ac:dyDescent="0.2">
      <c r="B6711" s="186"/>
    </row>
    <row r="6712" spans="2:2" x14ac:dyDescent="0.2">
      <c r="B6712" s="186"/>
    </row>
    <row r="6713" spans="2:2" x14ac:dyDescent="0.2">
      <c r="B6713" s="186"/>
    </row>
    <row r="6714" spans="2:2" x14ac:dyDescent="0.2">
      <c r="B6714" s="186"/>
    </row>
    <row r="6715" spans="2:2" x14ac:dyDescent="0.2">
      <c r="B6715" s="186"/>
    </row>
    <row r="6716" spans="2:2" x14ac:dyDescent="0.2">
      <c r="B6716" s="186"/>
    </row>
    <row r="6717" spans="2:2" x14ac:dyDescent="0.2">
      <c r="B6717" s="186"/>
    </row>
    <row r="6718" spans="2:2" x14ac:dyDescent="0.2">
      <c r="B6718" s="186"/>
    </row>
    <row r="6719" spans="2:2" x14ac:dyDescent="0.2">
      <c r="B6719" s="186"/>
    </row>
    <row r="6720" spans="2:2" x14ac:dyDescent="0.2">
      <c r="B6720" s="186"/>
    </row>
    <row r="6721" spans="2:2" x14ac:dyDescent="0.2">
      <c r="B6721" s="186"/>
    </row>
    <row r="6722" spans="2:2" x14ac:dyDescent="0.2">
      <c r="B6722" s="186"/>
    </row>
    <row r="6723" spans="2:2" x14ac:dyDescent="0.2">
      <c r="B6723" s="186"/>
    </row>
    <row r="6724" spans="2:2" x14ac:dyDescent="0.2">
      <c r="B6724" s="186"/>
    </row>
    <row r="6725" spans="2:2" x14ac:dyDescent="0.2">
      <c r="B6725" s="186"/>
    </row>
    <row r="6726" spans="2:2" x14ac:dyDescent="0.2">
      <c r="B6726" s="186"/>
    </row>
    <row r="6727" spans="2:2" x14ac:dyDescent="0.2">
      <c r="B6727" s="186"/>
    </row>
    <row r="6728" spans="2:2" x14ac:dyDescent="0.2">
      <c r="B6728" s="186"/>
    </row>
    <row r="6729" spans="2:2" x14ac:dyDescent="0.2">
      <c r="B6729" s="186"/>
    </row>
    <row r="6730" spans="2:2" x14ac:dyDescent="0.2">
      <c r="B6730" s="186"/>
    </row>
    <row r="6731" spans="2:2" x14ac:dyDescent="0.2">
      <c r="B6731" s="186"/>
    </row>
    <row r="6732" spans="2:2" x14ac:dyDescent="0.2">
      <c r="B6732" s="186"/>
    </row>
    <row r="6733" spans="2:2" x14ac:dyDescent="0.2">
      <c r="B6733" s="186"/>
    </row>
    <row r="6734" spans="2:2" x14ac:dyDescent="0.2">
      <c r="B6734" s="186"/>
    </row>
    <row r="6735" spans="2:2" x14ac:dyDescent="0.2">
      <c r="B6735" s="186"/>
    </row>
    <row r="6736" spans="2:2" x14ac:dyDescent="0.2">
      <c r="B6736" s="186"/>
    </row>
    <row r="6737" spans="2:2" x14ac:dyDescent="0.2">
      <c r="B6737" s="186"/>
    </row>
    <row r="6738" spans="2:2" x14ac:dyDescent="0.2">
      <c r="B6738" s="186"/>
    </row>
    <row r="6739" spans="2:2" x14ac:dyDescent="0.2">
      <c r="B6739" s="186"/>
    </row>
    <row r="6740" spans="2:2" x14ac:dyDescent="0.2">
      <c r="B6740" s="186"/>
    </row>
    <row r="6741" spans="2:2" x14ac:dyDescent="0.2">
      <c r="B6741" s="186"/>
    </row>
    <row r="6742" spans="2:2" x14ac:dyDescent="0.2">
      <c r="B6742" s="186"/>
    </row>
    <row r="6743" spans="2:2" x14ac:dyDescent="0.2">
      <c r="B6743" s="186"/>
    </row>
    <row r="6744" spans="2:2" x14ac:dyDescent="0.2">
      <c r="B6744" s="186"/>
    </row>
    <row r="6745" spans="2:2" x14ac:dyDescent="0.2">
      <c r="B6745" s="186"/>
    </row>
    <row r="6746" spans="2:2" x14ac:dyDescent="0.2">
      <c r="B6746" s="186"/>
    </row>
    <row r="6747" spans="2:2" x14ac:dyDescent="0.2">
      <c r="B6747" s="186"/>
    </row>
    <row r="6748" spans="2:2" x14ac:dyDescent="0.2">
      <c r="B6748" s="186"/>
    </row>
    <row r="6749" spans="2:2" x14ac:dyDescent="0.2">
      <c r="B6749" s="186"/>
    </row>
    <row r="6750" spans="2:2" x14ac:dyDescent="0.2">
      <c r="B6750" s="186"/>
    </row>
    <row r="6751" spans="2:2" x14ac:dyDescent="0.2">
      <c r="B6751" s="186"/>
    </row>
    <row r="6752" spans="2:2" x14ac:dyDescent="0.2">
      <c r="B6752" s="186"/>
    </row>
    <row r="6753" spans="2:2" x14ac:dyDescent="0.2">
      <c r="B6753" s="186"/>
    </row>
    <row r="6754" spans="2:2" x14ac:dyDescent="0.2">
      <c r="B6754" s="186"/>
    </row>
    <row r="6755" spans="2:2" x14ac:dyDescent="0.2">
      <c r="B6755" s="186"/>
    </row>
    <row r="6756" spans="2:2" x14ac:dyDescent="0.2">
      <c r="B6756" s="186"/>
    </row>
    <row r="6757" spans="2:2" x14ac:dyDescent="0.2">
      <c r="B6757" s="186"/>
    </row>
    <row r="6758" spans="2:2" x14ac:dyDescent="0.2">
      <c r="B6758" s="186"/>
    </row>
    <row r="6759" spans="2:2" x14ac:dyDescent="0.2">
      <c r="B6759" s="186"/>
    </row>
    <row r="6760" spans="2:2" x14ac:dyDescent="0.2">
      <c r="B6760" s="186"/>
    </row>
    <row r="6761" spans="2:2" x14ac:dyDescent="0.2">
      <c r="B6761" s="186"/>
    </row>
    <row r="6762" spans="2:2" x14ac:dyDescent="0.2">
      <c r="B6762" s="186"/>
    </row>
    <row r="6763" spans="2:2" x14ac:dyDescent="0.2">
      <c r="B6763" s="186"/>
    </row>
    <row r="6764" spans="2:2" x14ac:dyDescent="0.2">
      <c r="B6764" s="186"/>
    </row>
    <row r="6765" spans="2:2" x14ac:dyDescent="0.2">
      <c r="B6765" s="186"/>
    </row>
    <row r="6766" spans="2:2" x14ac:dyDescent="0.2">
      <c r="B6766" s="186"/>
    </row>
    <row r="6767" spans="2:2" x14ac:dyDescent="0.2">
      <c r="B6767" s="186"/>
    </row>
    <row r="6768" spans="2:2" x14ac:dyDescent="0.2">
      <c r="B6768" s="186"/>
    </row>
    <row r="6769" spans="2:2" x14ac:dyDescent="0.2">
      <c r="B6769" s="186"/>
    </row>
    <row r="6770" spans="2:2" x14ac:dyDescent="0.2">
      <c r="B6770" s="186"/>
    </row>
    <row r="6771" spans="2:2" x14ac:dyDescent="0.2">
      <c r="B6771" s="186"/>
    </row>
    <row r="6772" spans="2:2" x14ac:dyDescent="0.2">
      <c r="B6772" s="186"/>
    </row>
    <row r="6773" spans="2:2" x14ac:dyDescent="0.2">
      <c r="B6773" s="186"/>
    </row>
    <row r="6774" spans="2:2" x14ac:dyDescent="0.2">
      <c r="B6774" s="186"/>
    </row>
    <row r="6775" spans="2:2" x14ac:dyDescent="0.2">
      <c r="B6775" s="186"/>
    </row>
    <row r="6776" spans="2:2" x14ac:dyDescent="0.2">
      <c r="B6776" s="186"/>
    </row>
    <row r="6777" spans="2:2" x14ac:dyDescent="0.2">
      <c r="B6777" s="186"/>
    </row>
    <row r="6778" spans="2:2" x14ac:dyDescent="0.2">
      <c r="B6778" s="186"/>
    </row>
    <row r="6779" spans="2:2" x14ac:dyDescent="0.2">
      <c r="B6779" s="186"/>
    </row>
    <row r="6780" spans="2:2" x14ac:dyDescent="0.2">
      <c r="B6780" s="186"/>
    </row>
    <row r="6781" spans="2:2" x14ac:dyDescent="0.2">
      <c r="B6781" s="186"/>
    </row>
    <row r="6782" spans="2:2" x14ac:dyDescent="0.2">
      <c r="B6782" s="186"/>
    </row>
    <row r="6783" spans="2:2" x14ac:dyDescent="0.2">
      <c r="B6783" s="186"/>
    </row>
    <row r="6784" spans="2:2" x14ac:dyDescent="0.2">
      <c r="B6784" s="186"/>
    </row>
    <row r="6785" spans="2:2" x14ac:dyDescent="0.2">
      <c r="B6785" s="186"/>
    </row>
    <row r="6786" spans="2:2" x14ac:dyDescent="0.2">
      <c r="B6786" s="186"/>
    </row>
    <row r="6787" spans="2:2" x14ac:dyDescent="0.2">
      <c r="B6787" s="186"/>
    </row>
    <row r="6788" spans="2:2" x14ac:dyDescent="0.2">
      <c r="B6788" s="186"/>
    </row>
    <row r="6789" spans="2:2" x14ac:dyDescent="0.2">
      <c r="B6789" s="186"/>
    </row>
    <row r="6790" spans="2:2" x14ac:dyDescent="0.2">
      <c r="B6790" s="186"/>
    </row>
    <row r="6791" spans="2:2" x14ac:dyDescent="0.2">
      <c r="B6791" s="186"/>
    </row>
    <row r="6792" spans="2:2" x14ac:dyDescent="0.2">
      <c r="B6792" s="186"/>
    </row>
    <row r="6793" spans="2:2" x14ac:dyDescent="0.2">
      <c r="B6793" s="186"/>
    </row>
    <row r="6794" spans="2:2" x14ac:dyDescent="0.2">
      <c r="B6794" s="186"/>
    </row>
    <row r="6795" spans="2:2" x14ac:dyDescent="0.2">
      <c r="B6795" s="186"/>
    </row>
    <row r="6796" spans="2:2" x14ac:dyDescent="0.2">
      <c r="B6796" s="186"/>
    </row>
    <row r="6797" spans="2:2" x14ac:dyDescent="0.2">
      <c r="B6797" s="186"/>
    </row>
    <row r="6798" spans="2:2" x14ac:dyDescent="0.2">
      <c r="B6798" s="186"/>
    </row>
    <row r="6799" spans="2:2" x14ac:dyDescent="0.2">
      <c r="B6799" s="186"/>
    </row>
    <row r="6800" spans="2:2" x14ac:dyDescent="0.2">
      <c r="B6800" s="186"/>
    </row>
    <row r="6801" spans="2:2" x14ac:dyDescent="0.2">
      <c r="B6801" s="186"/>
    </row>
    <row r="6802" spans="2:2" x14ac:dyDescent="0.2">
      <c r="B6802" s="186"/>
    </row>
    <row r="6803" spans="2:2" x14ac:dyDescent="0.2">
      <c r="B6803" s="186"/>
    </row>
    <row r="6804" spans="2:2" x14ac:dyDescent="0.2">
      <c r="B6804" s="186"/>
    </row>
    <row r="6805" spans="2:2" x14ac:dyDescent="0.2">
      <c r="B6805" s="186"/>
    </row>
    <row r="6806" spans="2:2" x14ac:dyDescent="0.2">
      <c r="B6806" s="186"/>
    </row>
    <row r="6807" spans="2:2" x14ac:dyDescent="0.2">
      <c r="B6807" s="186"/>
    </row>
    <row r="6808" spans="2:2" x14ac:dyDescent="0.2">
      <c r="B6808" s="186"/>
    </row>
    <row r="6809" spans="2:2" x14ac:dyDescent="0.2">
      <c r="B6809" s="186"/>
    </row>
    <row r="6810" spans="2:2" x14ac:dyDescent="0.2">
      <c r="B6810" s="186"/>
    </row>
    <row r="6811" spans="2:2" x14ac:dyDescent="0.2">
      <c r="B6811" s="186"/>
    </row>
    <row r="6812" spans="2:2" x14ac:dyDescent="0.2">
      <c r="B6812" s="186"/>
    </row>
    <row r="6813" spans="2:2" x14ac:dyDescent="0.2">
      <c r="B6813" s="186"/>
    </row>
    <row r="6814" spans="2:2" x14ac:dyDescent="0.2">
      <c r="B6814" s="186"/>
    </row>
    <row r="6815" spans="2:2" x14ac:dyDescent="0.2">
      <c r="B6815" s="186"/>
    </row>
    <row r="6816" spans="2:2" x14ac:dyDescent="0.2">
      <c r="B6816" s="186"/>
    </row>
    <row r="6817" spans="2:2" x14ac:dyDescent="0.2">
      <c r="B6817" s="186"/>
    </row>
    <row r="6818" spans="2:2" x14ac:dyDescent="0.2">
      <c r="B6818" s="186"/>
    </row>
    <row r="6819" spans="2:2" x14ac:dyDescent="0.2">
      <c r="B6819" s="186"/>
    </row>
    <row r="6820" spans="2:2" x14ac:dyDescent="0.2">
      <c r="B6820" s="186"/>
    </row>
    <row r="6821" spans="2:2" x14ac:dyDescent="0.2">
      <c r="B6821" s="186"/>
    </row>
    <row r="6822" spans="2:2" x14ac:dyDescent="0.2">
      <c r="B6822" s="186"/>
    </row>
    <row r="6823" spans="2:2" x14ac:dyDescent="0.2">
      <c r="B6823" s="186"/>
    </row>
    <row r="6824" spans="2:2" x14ac:dyDescent="0.2">
      <c r="B6824" s="186"/>
    </row>
    <row r="6825" spans="2:2" x14ac:dyDescent="0.2">
      <c r="B6825" s="186"/>
    </row>
    <row r="6826" spans="2:2" x14ac:dyDescent="0.2">
      <c r="B6826" s="186"/>
    </row>
    <row r="6827" spans="2:2" x14ac:dyDescent="0.2">
      <c r="B6827" s="186"/>
    </row>
    <row r="6828" spans="2:2" x14ac:dyDescent="0.2">
      <c r="B6828" s="186"/>
    </row>
    <row r="6829" spans="2:2" x14ac:dyDescent="0.2">
      <c r="B6829" s="186"/>
    </row>
    <row r="6830" spans="2:2" x14ac:dyDescent="0.2">
      <c r="B6830" s="186"/>
    </row>
    <row r="6831" spans="2:2" x14ac:dyDescent="0.2">
      <c r="B6831" s="186"/>
    </row>
    <row r="6832" spans="2:2" x14ac:dyDescent="0.2">
      <c r="B6832" s="186"/>
    </row>
    <row r="6833" spans="2:2" x14ac:dyDescent="0.2">
      <c r="B6833" s="186"/>
    </row>
    <row r="6834" spans="2:2" x14ac:dyDescent="0.2">
      <c r="B6834" s="186"/>
    </row>
    <row r="6835" spans="2:2" x14ac:dyDescent="0.2">
      <c r="B6835" s="186"/>
    </row>
    <row r="6836" spans="2:2" x14ac:dyDescent="0.2">
      <c r="B6836" s="186"/>
    </row>
    <row r="6837" spans="2:2" x14ac:dyDescent="0.2">
      <c r="B6837" s="186"/>
    </row>
    <row r="6838" spans="2:2" x14ac:dyDescent="0.2">
      <c r="B6838" s="186"/>
    </row>
    <row r="6839" spans="2:2" x14ac:dyDescent="0.2">
      <c r="B6839" s="186"/>
    </row>
    <row r="6840" spans="2:2" x14ac:dyDescent="0.2">
      <c r="B6840" s="186"/>
    </row>
    <row r="6841" spans="2:2" x14ac:dyDescent="0.2">
      <c r="B6841" s="186"/>
    </row>
    <row r="6842" spans="2:2" x14ac:dyDescent="0.2">
      <c r="B6842" s="186"/>
    </row>
    <row r="6843" spans="2:2" x14ac:dyDescent="0.2">
      <c r="B6843" s="186"/>
    </row>
    <row r="6844" spans="2:2" x14ac:dyDescent="0.2">
      <c r="B6844" s="186"/>
    </row>
    <row r="6845" spans="2:2" x14ac:dyDescent="0.2">
      <c r="B6845" s="186"/>
    </row>
    <row r="6846" spans="2:2" x14ac:dyDescent="0.2">
      <c r="B6846" s="186"/>
    </row>
    <row r="6847" spans="2:2" x14ac:dyDescent="0.2">
      <c r="B6847" s="186"/>
    </row>
    <row r="6848" spans="2:2" x14ac:dyDescent="0.2">
      <c r="B6848" s="186"/>
    </row>
    <row r="6849" spans="2:2" x14ac:dyDescent="0.2">
      <c r="B6849" s="186"/>
    </row>
    <row r="6850" spans="2:2" x14ac:dyDescent="0.2">
      <c r="B6850" s="186"/>
    </row>
    <row r="6851" spans="2:2" x14ac:dyDescent="0.2">
      <c r="B6851" s="186"/>
    </row>
    <row r="6852" spans="2:2" x14ac:dyDescent="0.2">
      <c r="B6852" s="186"/>
    </row>
    <row r="6853" spans="2:2" x14ac:dyDescent="0.2">
      <c r="B6853" s="186"/>
    </row>
    <row r="6854" spans="2:2" x14ac:dyDescent="0.2">
      <c r="B6854" s="186"/>
    </row>
    <row r="6855" spans="2:2" x14ac:dyDescent="0.2">
      <c r="B6855" s="186"/>
    </row>
    <row r="6856" spans="2:2" x14ac:dyDescent="0.2">
      <c r="B6856" s="186"/>
    </row>
    <row r="6857" spans="2:2" x14ac:dyDescent="0.2">
      <c r="B6857" s="186"/>
    </row>
    <row r="6858" spans="2:2" x14ac:dyDescent="0.2">
      <c r="B6858" s="186"/>
    </row>
    <row r="6859" spans="2:2" x14ac:dyDescent="0.2">
      <c r="B6859" s="186"/>
    </row>
    <row r="6860" spans="2:2" x14ac:dyDescent="0.2">
      <c r="B6860" s="186"/>
    </row>
    <row r="6861" spans="2:2" x14ac:dyDescent="0.2">
      <c r="B6861" s="186"/>
    </row>
    <row r="6862" spans="2:2" x14ac:dyDescent="0.2">
      <c r="B6862" s="186"/>
    </row>
    <row r="6863" spans="2:2" x14ac:dyDescent="0.2">
      <c r="B6863" s="186"/>
    </row>
    <row r="6864" spans="2:2" x14ac:dyDescent="0.2">
      <c r="B6864" s="186"/>
    </row>
    <row r="6865" spans="2:2" x14ac:dyDescent="0.2">
      <c r="B6865" s="186"/>
    </row>
    <row r="6866" spans="2:2" x14ac:dyDescent="0.2">
      <c r="B6866" s="186"/>
    </row>
    <row r="6867" spans="2:2" x14ac:dyDescent="0.2">
      <c r="B6867" s="186"/>
    </row>
    <row r="6868" spans="2:2" x14ac:dyDescent="0.2">
      <c r="B6868" s="186"/>
    </row>
    <row r="6869" spans="2:2" x14ac:dyDescent="0.2">
      <c r="B6869" s="186"/>
    </row>
    <row r="6870" spans="2:2" x14ac:dyDescent="0.2">
      <c r="B6870" s="186"/>
    </row>
    <row r="6871" spans="2:2" x14ac:dyDescent="0.2">
      <c r="B6871" s="186"/>
    </row>
    <row r="6872" spans="2:2" x14ac:dyDescent="0.2">
      <c r="B6872" s="186"/>
    </row>
    <row r="6873" spans="2:2" x14ac:dyDescent="0.2">
      <c r="B6873" s="186"/>
    </row>
    <row r="6874" spans="2:2" x14ac:dyDescent="0.2">
      <c r="B6874" s="186"/>
    </row>
    <row r="6875" spans="2:2" x14ac:dyDescent="0.2">
      <c r="B6875" s="186"/>
    </row>
    <row r="6876" spans="2:2" x14ac:dyDescent="0.2">
      <c r="B6876" s="186"/>
    </row>
    <row r="6877" spans="2:2" x14ac:dyDescent="0.2">
      <c r="B6877" s="186"/>
    </row>
    <row r="6878" spans="2:2" x14ac:dyDescent="0.2">
      <c r="B6878" s="186"/>
    </row>
    <row r="6879" spans="2:2" x14ac:dyDescent="0.2">
      <c r="B6879" s="186"/>
    </row>
    <row r="6880" spans="2:2" x14ac:dyDescent="0.2">
      <c r="B6880" s="186"/>
    </row>
    <row r="6881" spans="2:2" x14ac:dyDescent="0.2">
      <c r="B6881" s="186"/>
    </row>
    <row r="6882" spans="2:2" x14ac:dyDescent="0.2">
      <c r="B6882" s="186"/>
    </row>
    <row r="6883" spans="2:2" x14ac:dyDescent="0.2">
      <c r="B6883" s="186"/>
    </row>
    <row r="6884" spans="2:2" x14ac:dyDescent="0.2">
      <c r="B6884" s="186"/>
    </row>
    <row r="6885" spans="2:2" x14ac:dyDescent="0.2">
      <c r="B6885" s="186"/>
    </row>
    <row r="6886" spans="2:2" x14ac:dyDescent="0.2">
      <c r="B6886" s="186"/>
    </row>
    <row r="6887" spans="2:2" x14ac:dyDescent="0.2">
      <c r="B6887" s="186"/>
    </row>
    <row r="6888" spans="2:2" x14ac:dyDescent="0.2">
      <c r="B6888" s="186"/>
    </row>
    <row r="6889" spans="2:2" x14ac:dyDescent="0.2">
      <c r="B6889" s="186"/>
    </row>
    <row r="6890" spans="2:2" x14ac:dyDescent="0.2">
      <c r="B6890" s="186"/>
    </row>
    <row r="6891" spans="2:2" x14ac:dyDescent="0.2">
      <c r="B6891" s="186"/>
    </row>
    <row r="6892" spans="2:2" x14ac:dyDescent="0.2">
      <c r="B6892" s="186"/>
    </row>
    <row r="6893" spans="2:2" x14ac:dyDescent="0.2">
      <c r="B6893" s="186"/>
    </row>
    <row r="6894" spans="2:2" x14ac:dyDescent="0.2">
      <c r="B6894" s="186"/>
    </row>
    <row r="6895" spans="2:2" x14ac:dyDescent="0.2">
      <c r="B6895" s="186"/>
    </row>
    <row r="6896" spans="2:2" x14ac:dyDescent="0.2">
      <c r="B6896" s="186"/>
    </row>
    <row r="6897" spans="2:2" x14ac:dyDescent="0.2">
      <c r="B6897" s="186"/>
    </row>
    <row r="6898" spans="2:2" x14ac:dyDescent="0.2">
      <c r="B6898" s="186"/>
    </row>
    <row r="6899" spans="2:2" x14ac:dyDescent="0.2">
      <c r="B6899" s="186"/>
    </row>
    <row r="6900" spans="2:2" x14ac:dyDescent="0.2">
      <c r="B6900" s="186"/>
    </row>
    <row r="6901" spans="2:2" x14ac:dyDescent="0.2">
      <c r="B6901" s="186"/>
    </row>
    <row r="6902" spans="2:2" x14ac:dyDescent="0.2">
      <c r="B6902" s="186"/>
    </row>
    <row r="6903" spans="2:2" x14ac:dyDescent="0.2">
      <c r="B6903" s="186"/>
    </row>
    <row r="6904" spans="2:2" x14ac:dyDescent="0.2">
      <c r="B6904" s="186"/>
    </row>
    <row r="6905" spans="2:2" x14ac:dyDescent="0.2">
      <c r="B6905" s="186"/>
    </row>
    <row r="6906" spans="2:2" x14ac:dyDescent="0.2">
      <c r="B6906" s="186"/>
    </row>
    <row r="6907" spans="2:2" x14ac:dyDescent="0.2">
      <c r="B6907" s="186"/>
    </row>
    <row r="6908" spans="2:2" x14ac:dyDescent="0.2">
      <c r="B6908" s="186"/>
    </row>
    <row r="6909" spans="2:2" x14ac:dyDescent="0.2">
      <c r="B6909" s="186"/>
    </row>
    <row r="6910" spans="2:2" x14ac:dyDescent="0.2">
      <c r="B6910" s="186"/>
    </row>
    <row r="6911" spans="2:2" x14ac:dyDescent="0.2">
      <c r="B6911" s="186"/>
    </row>
    <row r="6912" spans="2:2" x14ac:dyDescent="0.2">
      <c r="B6912" s="186"/>
    </row>
    <row r="6913" spans="2:2" x14ac:dyDescent="0.2">
      <c r="B6913" s="186"/>
    </row>
    <row r="6914" spans="2:2" x14ac:dyDescent="0.2">
      <c r="B6914" s="186"/>
    </row>
    <row r="6915" spans="2:2" x14ac:dyDescent="0.2">
      <c r="B6915" s="186"/>
    </row>
    <row r="6916" spans="2:2" x14ac:dyDescent="0.2">
      <c r="B6916" s="186"/>
    </row>
    <row r="6917" spans="2:2" x14ac:dyDescent="0.2">
      <c r="B6917" s="186"/>
    </row>
    <row r="6918" spans="2:2" x14ac:dyDescent="0.2">
      <c r="B6918" s="186"/>
    </row>
    <row r="6919" spans="2:2" x14ac:dyDescent="0.2">
      <c r="B6919" s="186"/>
    </row>
    <row r="6920" spans="2:2" x14ac:dyDescent="0.2">
      <c r="B6920" s="186"/>
    </row>
    <row r="6921" spans="2:2" x14ac:dyDescent="0.2">
      <c r="B6921" s="186"/>
    </row>
    <row r="6922" spans="2:2" x14ac:dyDescent="0.2">
      <c r="B6922" s="186"/>
    </row>
    <row r="6923" spans="2:2" x14ac:dyDescent="0.2">
      <c r="B6923" s="186"/>
    </row>
    <row r="6924" spans="2:2" x14ac:dyDescent="0.2">
      <c r="B6924" s="186"/>
    </row>
    <row r="6925" spans="2:2" x14ac:dyDescent="0.2">
      <c r="B6925" s="186"/>
    </row>
    <row r="6926" spans="2:2" x14ac:dyDescent="0.2">
      <c r="B6926" s="186"/>
    </row>
    <row r="6927" spans="2:2" x14ac:dyDescent="0.2">
      <c r="B6927" s="186"/>
    </row>
    <row r="6928" spans="2:2" x14ac:dyDescent="0.2">
      <c r="B6928" s="186"/>
    </row>
    <row r="6929" spans="2:2" x14ac:dyDescent="0.2">
      <c r="B6929" s="186"/>
    </row>
    <row r="6930" spans="2:2" x14ac:dyDescent="0.2">
      <c r="B6930" s="186"/>
    </row>
    <row r="6931" spans="2:2" x14ac:dyDescent="0.2">
      <c r="B6931" s="186"/>
    </row>
    <row r="6932" spans="2:2" x14ac:dyDescent="0.2">
      <c r="B6932" s="186"/>
    </row>
    <row r="6933" spans="2:2" x14ac:dyDescent="0.2">
      <c r="B6933" s="186"/>
    </row>
    <row r="6934" spans="2:2" x14ac:dyDescent="0.2">
      <c r="B6934" s="186"/>
    </row>
    <row r="6935" spans="2:2" x14ac:dyDescent="0.2">
      <c r="B6935" s="186"/>
    </row>
    <row r="6936" spans="2:2" x14ac:dyDescent="0.2">
      <c r="B6936" s="186"/>
    </row>
    <row r="6937" spans="2:2" x14ac:dyDescent="0.2">
      <c r="B6937" s="186"/>
    </row>
    <row r="6938" spans="2:2" x14ac:dyDescent="0.2">
      <c r="B6938" s="186"/>
    </row>
    <row r="6939" spans="2:2" x14ac:dyDescent="0.2">
      <c r="B6939" s="186"/>
    </row>
    <row r="6940" spans="2:2" x14ac:dyDescent="0.2">
      <c r="B6940" s="186"/>
    </row>
    <row r="6941" spans="2:2" x14ac:dyDescent="0.2">
      <c r="B6941" s="186"/>
    </row>
    <row r="6942" spans="2:2" x14ac:dyDescent="0.2">
      <c r="B6942" s="186"/>
    </row>
    <row r="6943" spans="2:2" x14ac:dyDescent="0.2">
      <c r="B6943" s="186"/>
    </row>
    <row r="6944" spans="2:2" x14ac:dyDescent="0.2">
      <c r="B6944" s="186"/>
    </row>
    <row r="6945" spans="2:2" x14ac:dyDescent="0.2">
      <c r="B6945" s="186"/>
    </row>
    <row r="6946" spans="2:2" x14ac:dyDescent="0.2">
      <c r="B6946" s="186"/>
    </row>
    <row r="6947" spans="2:2" x14ac:dyDescent="0.2">
      <c r="B6947" s="186"/>
    </row>
    <row r="6948" spans="2:2" x14ac:dyDescent="0.2">
      <c r="B6948" s="186"/>
    </row>
    <row r="6949" spans="2:2" x14ac:dyDescent="0.2">
      <c r="B6949" s="186"/>
    </row>
    <row r="6950" spans="2:2" x14ac:dyDescent="0.2">
      <c r="B6950" s="186"/>
    </row>
    <row r="6951" spans="2:2" x14ac:dyDescent="0.2">
      <c r="B6951" s="186"/>
    </row>
    <row r="6952" spans="2:2" x14ac:dyDescent="0.2">
      <c r="B6952" s="186"/>
    </row>
    <row r="6953" spans="2:2" x14ac:dyDescent="0.2">
      <c r="B6953" s="186"/>
    </row>
    <row r="6954" spans="2:2" x14ac:dyDescent="0.2">
      <c r="B6954" s="186"/>
    </row>
    <row r="6955" spans="2:2" x14ac:dyDescent="0.2">
      <c r="B6955" s="186"/>
    </row>
    <row r="6956" spans="2:2" x14ac:dyDescent="0.2">
      <c r="B6956" s="186"/>
    </row>
    <row r="6957" spans="2:2" x14ac:dyDescent="0.2">
      <c r="B6957" s="186"/>
    </row>
    <row r="6958" spans="2:2" x14ac:dyDescent="0.2">
      <c r="B6958" s="186"/>
    </row>
    <row r="6959" spans="2:2" x14ac:dyDescent="0.2">
      <c r="B6959" s="186"/>
    </row>
    <row r="6960" spans="2:2" x14ac:dyDescent="0.2">
      <c r="B6960" s="186"/>
    </row>
    <row r="6961" spans="2:2" x14ac:dyDescent="0.2">
      <c r="B6961" s="186"/>
    </row>
    <row r="6962" spans="2:2" x14ac:dyDescent="0.2">
      <c r="B6962" s="186"/>
    </row>
    <row r="6963" spans="2:2" x14ac:dyDescent="0.2">
      <c r="B6963" s="186"/>
    </row>
    <row r="6964" spans="2:2" x14ac:dyDescent="0.2">
      <c r="B6964" s="186"/>
    </row>
    <row r="6965" spans="2:2" x14ac:dyDescent="0.2">
      <c r="B6965" s="186"/>
    </row>
    <row r="6966" spans="2:2" x14ac:dyDescent="0.2">
      <c r="B6966" s="186"/>
    </row>
    <row r="6967" spans="2:2" x14ac:dyDescent="0.2">
      <c r="B6967" s="186"/>
    </row>
    <row r="6968" spans="2:2" x14ac:dyDescent="0.2">
      <c r="B6968" s="186"/>
    </row>
    <row r="6969" spans="2:2" x14ac:dyDescent="0.2">
      <c r="B6969" s="186"/>
    </row>
    <row r="6970" spans="2:2" x14ac:dyDescent="0.2">
      <c r="B6970" s="186"/>
    </row>
    <row r="6971" spans="2:2" x14ac:dyDescent="0.2">
      <c r="B6971" s="186"/>
    </row>
    <row r="6972" spans="2:2" x14ac:dyDescent="0.2">
      <c r="B6972" s="186"/>
    </row>
    <row r="6973" spans="2:2" x14ac:dyDescent="0.2">
      <c r="B6973" s="186"/>
    </row>
    <row r="6974" spans="2:2" x14ac:dyDescent="0.2">
      <c r="B6974" s="186"/>
    </row>
    <row r="6975" spans="2:2" x14ac:dyDescent="0.2">
      <c r="B6975" s="186"/>
    </row>
    <row r="6976" spans="2:2" x14ac:dyDescent="0.2">
      <c r="B6976" s="186"/>
    </row>
    <row r="6977" spans="2:2" x14ac:dyDescent="0.2">
      <c r="B6977" s="186"/>
    </row>
    <row r="6978" spans="2:2" x14ac:dyDescent="0.2">
      <c r="B6978" s="186"/>
    </row>
    <row r="6979" spans="2:2" x14ac:dyDescent="0.2">
      <c r="B6979" s="186"/>
    </row>
    <row r="6980" spans="2:2" x14ac:dyDescent="0.2">
      <c r="B6980" s="186"/>
    </row>
    <row r="6981" spans="2:2" x14ac:dyDescent="0.2">
      <c r="B6981" s="186"/>
    </row>
    <row r="6982" spans="2:2" x14ac:dyDescent="0.2">
      <c r="B6982" s="186"/>
    </row>
    <row r="6983" spans="2:2" x14ac:dyDescent="0.2">
      <c r="B6983" s="186"/>
    </row>
    <row r="6984" spans="2:2" x14ac:dyDescent="0.2">
      <c r="B6984" s="186"/>
    </row>
    <row r="6985" spans="2:2" x14ac:dyDescent="0.2">
      <c r="B6985" s="186"/>
    </row>
    <row r="6986" spans="2:2" x14ac:dyDescent="0.2">
      <c r="B6986" s="186"/>
    </row>
    <row r="6987" spans="2:2" x14ac:dyDescent="0.2">
      <c r="B6987" s="186"/>
    </row>
    <row r="6988" spans="2:2" x14ac:dyDescent="0.2">
      <c r="B6988" s="186"/>
    </row>
    <row r="6989" spans="2:2" x14ac:dyDescent="0.2">
      <c r="B6989" s="186"/>
    </row>
    <row r="6990" spans="2:2" x14ac:dyDescent="0.2">
      <c r="B6990" s="186"/>
    </row>
    <row r="6991" spans="2:2" x14ac:dyDescent="0.2">
      <c r="B6991" s="186"/>
    </row>
    <row r="6992" spans="2:2" x14ac:dyDescent="0.2">
      <c r="B6992" s="186"/>
    </row>
    <row r="6993" spans="2:2" x14ac:dyDescent="0.2">
      <c r="B6993" s="186"/>
    </row>
    <row r="6994" spans="2:2" x14ac:dyDescent="0.2">
      <c r="B6994" s="186"/>
    </row>
    <row r="6995" spans="2:2" x14ac:dyDescent="0.2">
      <c r="B6995" s="186"/>
    </row>
    <row r="6996" spans="2:2" x14ac:dyDescent="0.2">
      <c r="B6996" s="186"/>
    </row>
    <row r="6997" spans="2:2" x14ac:dyDescent="0.2">
      <c r="B6997" s="186"/>
    </row>
    <row r="6998" spans="2:2" x14ac:dyDescent="0.2">
      <c r="B6998" s="186"/>
    </row>
    <row r="6999" spans="2:2" x14ac:dyDescent="0.2">
      <c r="B6999" s="186"/>
    </row>
    <row r="7000" spans="2:2" x14ac:dyDescent="0.2">
      <c r="B7000" s="186"/>
    </row>
    <row r="7001" spans="2:2" x14ac:dyDescent="0.2">
      <c r="B7001" s="186"/>
    </row>
    <row r="7002" spans="2:2" x14ac:dyDescent="0.2">
      <c r="B7002" s="186"/>
    </row>
    <row r="7003" spans="2:2" x14ac:dyDescent="0.2">
      <c r="B7003" s="186"/>
    </row>
    <row r="7004" spans="2:2" x14ac:dyDescent="0.2">
      <c r="B7004" s="186"/>
    </row>
    <row r="7005" spans="2:2" x14ac:dyDescent="0.2">
      <c r="B7005" s="186"/>
    </row>
    <row r="7006" spans="2:2" x14ac:dyDescent="0.2">
      <c r="B7006" s="186"/>
    </row>
    <row r="7007" spans="2:2" x14ac:dyDescent="0.2">
      <c r="B7007" s="186"/>
    </row>
    <row r="7008" spans="2:2" x14ac:dyDescent="0.2">
      <c r="B7008" s="186"/>
    </row>
    <row r="7009" spans="2:2" x14ac:dyDescent="0.2">
      <c r="B7009" s="186"/>
    </row>
    <row r="7010" spans="2:2" x14ac:dyDescent="0.2">
      <c r="B7010" s="186"/>
    </row>
    <row r="7011" spans="2:2" x14ac:dyDescent="0.2">
      <c r="B7011" s="186"/>
    </row>
    <row r="7012" spans="2:2" x14ac:dyDescent="0.2">
      <c r="B7012" s="186"/>
    </row>
    <row r="7013" spans="2:2" x14ac:dyDescent="0.2">
      <c r="B7013" s="186"/>
    </row>
    <row r="7014" spans="2:2" x14ac:dyDescent="0.2">
      <c r="B7014" s="186"/>
    </row>
    <row r="7015" spans="2:2" x14ac:dyDescent="0.2">
      <c r="B7015" s="186"/>
    </row>
    <row r="7016" spans="2:2" x14ac:dyDescent="0.2">
      <c r="B7016" s="186"/>
    </row>
    <row r="7017" spans="2:2" x14ac:dyDescent="0.2">
      <c r="B7017" s="186"/>
    </row>
    <row r="7018" spans="2:2" x14ac:dyDescent="0.2">
      <c r="B7018" s="186"/>
    </row>
    <row r="7019" spans="2:2" x14ac:dyDescent="0.2">
      <c r="B7019" s="186"/>
    </row>
    <row r="7020" spans="2:2" x14ac:dyDescent="0.2">
      <c r="B7020" s="186"/>
    </row>
    <row r="7021" spans="2:2" x14ac:dyDescent="0.2">
      <c r="B7021" s="186"/>
    </row>
    <row r="7022" spans="2:2" x14ac:dyDescent="0.2">
      <c r="B7022" s="186"/>
    </row>
    <row r="7023" spans="2:2" x14ac:dyDescent="0.2">
      <c r="B7023" s="186"/>
    </row>
    <row r="7024" spans="2:2" x14ac:dyDescent="0.2">
      <c r="B7024" s="186"/>
    </row>
    <row r="7025" spans="2:2" x14ac:dyDescent="0.2">
      <c r="B7025" s="186"/>
    </row>
    <row r="7026" spans="2:2" x14ac:dyDescent="0.2">
      <c r="B7026" s="186"/>
    </row>
    <row r="7027" spans="2:2" x14ac:dyDescent="0.2">
      <c r="B7027" s="186"/>
    </row>
    <row r="7028" spans="2:2" x14ac:dyDescent="0.2">
      <c r="B7028" s="186"/>
    </row>
    <row r="7029" spans="2:2" x14ac:dyDescent="0.2">
      <c r="B7029" s="186"/>
    </row>
    <row r="7030" spans="2:2" x14ac:dyDescent="0.2">
      <c r="B7030" s="186"/>
    </row>
    <row r="7031" spans="2:2" x14ac:dyDescent="0.2">
      <c r="B7031" s="186"/>
    </row>
    <row r="7032" spans="2:2" x14ac:dyDescent="0.2">
      <c r="B7032" s="186"/>
    </row>
    <row r="7033" spans="2:2" x14ac:dyDescent="0.2">
      <c r="B7033" s="186"/>
    </row>
    <row r="7034" spans="2:2" x14ac:dyDescent="0.2">
      <c r="B7034" s="186"/>
    </row>
    <row r="7035" spans="2:2" x14ac:dyDescent="0.2">
      <c r="B7035" s="186"/>
    </row>
    <row r="7036" spans="2:2" x14ac:dyDescent="0.2">
      <c r="B7036" s="186"/>
    </row>
    <row r="7037" spans="2:2" x14ac:dyDescent="0.2">
      <c r="B7037" s="186"/>
    </row>
    <row r="7038" spans="2:2" x14ac:dyDescent="0.2">
      <c r="B7038" s="186"/>
    </row>
    <row r="7039" spans="2:2" x14ac:dyDescent="0.2">
      <c r="B7039" s="186"/>
    </row>
    <row r="7040" spans="2:2" x14ac:dyDescent="0.2">
      <c r="B7040" s="186"/>
    </row>
    <row r="7041" spans="2:2" x14ac:dyDescent="0.2">
      <c r="B7041" s="186"/>
    </row>
    <row r="7042" spans="2:2" x14ac:dyDescent="0.2">
      <c r="B7042" s="186"/>
    </row>
    <row r="7043" spans="2:2" x14ac:dyDescent="0.2">
      <c r="B7043" s="186"/>
    </row>
    <row r="7044" spans="2:2" x14ac:dyDescent="0.2">
      <c r="B7044" s="186"/>
    </row>
    <row r="7045" spans="2:2" x14ac:dyDescent="0.2">
      <c r="B7045" s="186"/>
    </row>
    <row r="7046" spans="2:2" x14ac:dyDescent="0.2">
      <c r="B7046" s="186"/>
    </row>
    <row r="7047" spans="2:2" x14ac:dyDescent="0.2">
      <c r="B7047" s="186"/>
    </row>
    <row r="7048" spans="2:2" x14ac:dyDescent="0.2">
      <c r="B7048" s="186"/>
    </row>
    <row r="7049" spans="2:2" x14ac:dyDescent="0.2">
      <c r="B7049" s="186"/>
    </row>
    <row r="7050" spans="2:2" x14ac:dyDescent="0.2">
      <c r="B7050" s="186"/>
    </row>
    <row r="7051" spans="2:2" x14ac:dyDescent="0.2">
      <c r="B7051" s="186"/>
    </row>
    <row r="7052" spans="2:2" x14ac:dyDescent="0.2">
      <c r="B7052" s="186"/>
    </row>
    <row r="7053" spans="2:2" x14ac:dyDescent="0.2">
      <c r="B7053" s="186"/>
    </row>
    <row r="7054" spans="2:2" x14ac:dyDescent="0.2">
      <c r="B7054" s="186"/>
    </row>
    <row r="7055" spans="2:2" x14ac:dyDescent="0.2">
      <c r="B7055" s="186"/>
    </row>
    <row r="7056" spans="2:2" x14ac:dyDescent="0.2">
      <c r="B7056" s="186"/>
    </row>
    <row r="7057" spans="2:2" x14ac:dyDescent="0.2">
      <c r="B7057" s="186"/>
    </row>
    <row r="7058" spans="2:2" x14ac:dyDescent="0.2">
      <c r="B7058" s="186"/>
    </row>
    <row r="7059" spans="2:2" x14ac:dyDescent="0.2">
      <c r="B7059" s="186"/>
    </row>
    <row r="7060" spans="2:2" x14ac:dyDescent="0.2">
      <c r="B7060" s="186"/>
    </row>
    <row r="7061" spans="2:2" x14ac:dyDescent="0.2">
      <c r="B7061" s="186"/>
    </row>
    <row r="7062" spans="2:2" x14ac:dyDescent="0.2">
      <c r="B7062" s="186"/>
    </row>
    <row r="7063" spans="2:2" x14ac:dyDescent="0.2">
      <c r="B7063" s="186"/>
    </row>
    <row r="7064" spans="2:2" x14ac:dyDescent="0.2">
      <c r="B7064" s="186"/>
    </row>
    <row r="7065" spans="2:2" x14ac:dyDescent="0.2">
      <c r="B7065" s="186"/>
    </row>
    <row r="7066" spans="2:2" x14ac:dyDescent="0.2">
      <c r="B7066" s="186"/>
    </row>
    <row r="7067" spans="2:2" x14ac:dyDescent="0.2">
      <c r="B7067" s="186"/>
    </row>
    <row r="7068" spans="2:2" x14ac:dyDescent="0.2">
      <c r="B7068" s="186"/>
    </row>
    <row r="7069" spans="2:2" x14ac:dyDescent="0.2">
      <c r="B7069" s="186"/>
    </row>
    <row r="7070" spans="2:2" x14ac:dyDescent="0.2">
      <c r="B7070" s="186"/>
    </row>
    <row r="7071" spans="2:2" x14ac:dyDescent="0.2">
      <c r="B7071" s="186"/>
    </row>
    <row r="7072" spans="2:2" x14ac:dyDescent="0.2">
      <c r="B7072" s="186"/>
    </row>
    <row r="7073" spans="2:2" x14ac:dyDescent="0.2">
      <c r="B7073" s="186"/>
    </row>
    <row r="7074" spans="2:2" x14ac:dyDescent="0.2">
      <c r="B7074" s="186"/>
    </row>
    <row r="7075" spans="2:2" x14ac:dyDescent="0.2">
      <c r="B7075" s="186"/>
    </row>
    <row r="7076" spans="2:2" x14ac:dyDescent="0.2">
      <c r="B7076" s="186"/>
    </row>
    <row r="7077" spans="2:2" x14ac:dyDescent="0.2">
      <c r="B7077" s="186"/>
    </row>
    <row r="7078" spans="2:2" x14ac:dyDescent="0.2">
      <c r="B7078" s="186"/>
    </row>
    <row r="7079" spans="2:2" x14ac:dyDescent="0.2">
      <c r="B7079" s="186"/>
    </row>
    <row r="7080" spans="2:2" x14ac:dyDescent="0.2">
      <c r="B7080" s="186"/>
    </row>
    <row r="7081" spans="2:2" x14ac:dyDescent="0.2">
      <c r="B7081" s="186"/>
    </row>
    <row r="7082" spans="2:2" x14ac:dyDescent="0.2">
      <c r="B7082" s="186"/>
    </row>
    <row r="7083" spans="2:2" x14ac:dyDescent="0.2">
      <c r="B7083" s="186"/>
    </row>
    <row r="7084" spans="2:2" x14ac:dyDescent="0.2">
      <c r="B7084" s="186"/>
    </row>
    <row r="7085" spans="2:2" x14ac:dyDescent="0.2">
      <c r="B7085" s="186"/>
    </row>
    <row r="7086" spans="2:2" x14ac:dyDescent="0.2">
      <c r="B7086" s="186"/>
    </row>
    <row r="7087" spans="2:2" x14ac:dyDescent="0.2">
      <c r="B7087" s="186"/>
    </row>
    <row r="7088" spans="2:2" x14ac:dyDescent="0.2">
      <c r="B7088" s="186"/>
    </row>
    <row r="7089" spans="2:2" x14ac:dyDescent="0.2">
      <c r="B7089" s="186"/>
    </row>
    <row r="7090" spans="2:2" x14ac:dyDescent="0.2">
      <c r="B7090" s="186"/>
    </row>
    <row r="7091" spans="2:2" x14ac:dyDescent="0.2">
      <c r="B7091" s="186"/>
    </row>
    <row r="7092" spans="2:2" x14ac:dyDescent="0.2">
      <c r="B7092" s="186"/>
    </row>
    <row r="7093" spans="2:2" x14ac:dyDescent="0.2">
      <c r="B7093" s="186"/>
    </row>
    <row r="7094" spans="2:2" x14ac:dyDescent="0.2">
      <c r="B7094" s="186"/>
    </row>
    <row r="7095" spans="2:2" x14ac:dyDescent="0.2">
      <c r="B7095" s="186"/>
    </row>
    <row r="7096" spans="2:2" x14ac:dyDescent="0.2">
      <c r="B7096" s="186"/>
    </row>
    <row r="7097" spans="2:2" x14ac:dyDescent="0.2">
      <c r="B7097" s="186"/>
    </row>
    <row r="7098" spans="2:2" x14ac:dyDescent="0.2">
      <c r="B7098" s="186"/>
    </row>
    <row r="7099" spans="2:2" x14ac:dyDescent="0.2">
      <c r="B7099" s="186"/>
    </row>
    <row r="7100" spans="2:2" x14ac:dyDescent="0.2">
      <c r="B7100" s="186"/>
    </row>
    <row r="7101" spans="2:2" x14ac:dyDescent="0.2">
      <c r="B7101" s="186"/>
    </row>
    <row r="7102" spans="2:2" x14ac:dyDescent="0.2">
      <c r="B7102" s="186"/>
    </row>
    <row r="7103" spans="2:2" x14ac:dyDescent="0.2">
      <c r="B7103" s="186"/>
    </row>
    <row r="7104" spans="2:2" x14ac:dyDescent="0.2">
      <c r="B7104" s="186"/>
    </row>
    <row r="7105" spans="2:2" x14ac:dyDescent="0.2">
      <c r="B7105" s="186"/>
    </row>
    <row r="7106" spans="2:2" x14ac:dyDescent="0.2">
      <c r="B7106" s="186"/>
    </row>
    <row r="7107" spans="2:2" x14ac:dyDescent="0.2">
      <c r="B7107" s="186"/>
    </row>
    <row r="7108" spans="2:2" x14ac:dyDescent="0.2">
      <c r="B7108" s="186"/>
    </row>
    <row r="7109" spans="2:2" x14ac:dyDescent="0.2">
      <c r="B7109" s="186"/>
    </row>
    <row r="7110" spans="2:2" x14ac:dyDescent="0.2">
      <c r="B7110" s="186"/>
    </row>
    <row r="7111" spans="2:2" x14ac:dyDescent="0.2">
      <c r="B7111" s="186"/>
    </row>
    <row r="7112" spans="2:2" x14ac:dyDescent="0.2">
      <c r="B7112" s="186"/>
    </row>
    <row r="7113" spans="2:2" x14ac:dyDescent="0.2">
      <c r="B7113" s="186"/>
    </row>
    <row r="7114" spans="2:2" x14ac:dyDescent="0.2">
      <c r="B7114" s="186"/>
    </row>
    <row r="7115" spans="2:2" x14ac:dyDescent="0.2">
      <c r="B7115" s="186"/>
    </row>
    <row r="7116" spans="2:2" x14ac:dyDescent="0.2">
      <c r="B7116" s="186"/>
    </row>
    <row r="7117" spans="2:2" x14ac:dyDescent="0.2">
      <c r="B7117" s="186"/>
    </row>
    <row r="7118" spans="2:2" x14ac:dyDescent="0.2">
      <c r="B7118" s="186"/>
    </row>
    <row r="7119" spans="2:2" x14ac:dyDescent="0.2">
      <c r="B7119" s="186"/>
    </row>
    <row r="7120" spans="2:2" x14ac:dyDescent="0.2">
      <c r="B7120" s="186"/>
    </row>
    <row r="7121" spans="2:2" x14ac:dyDescent="0.2">
      <c r="B7121" s="186"/>
    </row>
    <row r="7122" spans="2:2" x14ac:dyDescent="0.2">
      <c r="B7122" s="186"/>
    </row>
    <row r="7123" spans="2:2" x14ac:dyDescent="0.2">
      <c r="B7123" s="186"/>
    </row>
    <row r="7124" spans="2:2" x14ac:dyDescent="0.2">
      <c r="B7124" s="186"/>
    </row>
    <row r="7125" spans="2:2" x14ac:dyDescent="0.2">
      <c r="B7125" s="186"/>
    </row>
    <row r="7126" spans="2:2" x14ac:dyDescent="0.2">
      <c r="B7126" s="186"/>
    </row>
    <row r="7127" spans="2:2" x14ac:dyDescent="0.2">
      <c r="B7127" s="186"/>
    </row>
    <row r="7128" spans="2:2" x14ac:dyDescent="0.2">
      <c r="B7128" s="186"/>
    </row>
    <row r="7129" spans="2:2" x14ac:dyDescent="0.2">
      <c r="B7129" s="186"/>
    </row>
    <row r="7130" spans="2:2" x14ac:dyDescent="0.2">
      <c r="B7130" s="186"/>
    </row>
    <row r="7131" spans="2:2" x14ac:dyDescent="0.2">
      <c r="B7131" s="186"/>
    </row>
    <row r="7132" spans="2:2" x14ac:dyDescent="0.2">
      <c r="B7132" s="186"/>
    </row>
    <row r="7133" spans="2:2" x14ac:dyDescent="0.2">
      <c r="B7133" s="186"/>
    </row>
    <row r="7134" spans="2:2" x14ac:dyDescent="0.2">
      <c r="B7134" s="186"/>
    </row>
    <row r="7135" spans="2:2" x14ac:dyDescent="0.2">
      <c r="B7135" s="186"/>
    </row>
    <row r="7136" spans="2:2" x14ac:dyDescent="0.2">
      <c r="B7136" s="186"/>
    </row>
    <row r="7137" spans="2:2" x14ac:dyDescent="0.2">
      <c r="B7137" s="186"/>
    </row>
    <row r="7138" spans="2:2" x14ac:dyDescent="0.2">
      <c r="B7138" s="186"/>
    </row>
    <row r="7139" spans="2:2" x14ac:dyDescent="0.2">
      <c r="B7139" s="186"/>
    </row>
    <row r="7140" spans="2:2" x14ac:dyDescent="0.2">
      <c r="B7140" s="186"/>
    </row>
    <row r="7141" spans="2:2" x14ac:dyDescent="0.2">
      <c r="B7141" s="186"/>
    </row>
    <row r="7142" spans="2:2" x14ac:dyDescent="0.2">
      <c r="B7142" s="186"/>
    </row>
    <row r="7143" spans="2:2" x14ac:dyDescent="0.2">
      <c r="B7143" s="186"/>
    </row>
    <row r="7144" spans="2:2" x14ac:dyDescent="0.2">
      <c r="B7144" s="186"/>
    </row>
    <row r="7145" spans="2:2" x14ac:dyDescent="0.2">
      <c r="B7145" s="186"/>
    </row>
    <row r="7146" spans="2:2" x14ac:dyDescent="0.2">
      <c r="B7146" s="186"/>
    </row>
    <row r="7147" spans="2:2" x14ac:dyDescent="0.2">
      <c r="B7147" s="186"/>
    </row>
    <row r="7148" spans="2:2" x14ac:dyDescent="0.2">
      <c r="B7148" s="186"/>
    </row>
    <row r="7149" spans="2:2" x14ac:dyDescent="0.2">
      <c r="B7149" s="186"/>
    </row>
    <row r="7150" spans="2:2" x14ac:dyDescent="0.2">
      <c r="B7150" s="186"/>
    </row>
    <row r="7151" spans="2:2" x14ac:dyDescent="0.2">
      <c r="B7151" s="186"/>
    </row>
    <row r="7152" spans="2:2" x14ac:dyDescent="0.2">
      <c r="B7152" s="186"/>
    </row>
    <row r="7153" spans="2:2" x14ac:dyDescent="0.2">
      <c r="B7153" s="186"/>
    </row>
    <row r="7154" spans="2:2" x14ac:dyDescent="0.2">
      <c r="B7154" s="186"/>
    </row>
    <row r="7155" spans="2:2" x14ac:dyDescent="0.2">
      <c r="B7155" s="186"/>
    </row>
    <row r="7156" spans="2:2" x14ac:dyDescent="0.2">
      <c r="B7156" s="186"/>
    </row>
    <row r="7157" spans="2:2" x14ac:dyDescent="0.2">
      <c r="B7157" s="186"/>
    </row>
    <row r="7158" spans="2:2" x14ac:dyDescent="0.2">
      <c r="B7158" s="186"/>
    </row>
    <row r="7159" spans="2:2" x14ac:dyDescent="0.2">
      <c r="B7159" s="186"/>
    </row>
    <row r="7160" spans="2:2" x14ac:dyDescent="0.2">
      <c r="B7160" s="186"/>
    </row>
    <row r="7161" spans="2:2" x14ac:dyDescent="0.2">
      <c r="B7161" s="186"/>
    </row>
    <row r="7162" spans="2:2" x14ac:dyDescent="0.2">
      <c r="B7162" s="186"/>
    </row>
    <row r="7163" spans="2:2" x14ac:dyDescent="0.2">
      <c r="B7163" s="186"/>
    </row>
    <row r="7164" spans="2:2" x14ac:dyDescent="0.2">
      <c r="B7164" s="186"/>
    </row>
    <row r="7165" spans="2:2" x14ac:dyDescent="0.2">
      <c r="B7165" s="186"/>
    </row>
    <row r="7166" spans="2:2" x14ac:dyDescent="0.2">
      <c r="B7166" s="186"/>
    </row>
    <row r="7167" spans="2:2" x14ac:dyDescent="0.2">
      <c r="B7167" s="186"/>
    </row>
    <row r="7168" spans="2:2" x14ac:dyDescent="0.2">
      <c r="B7168" s="186"/>
    </row>
    <row r="7169" spans="2:2" x14ac:dyDescent="0.2">
      <c r="B7169" s="186"/>
    </row>
    <row r="7170" spans="2:2" x14ac:dyDescent="0.2">
      <c r="B7170" s="186"/>
    </row>
    <row r="7171" spans="2:2" x14ac:dyDescent="0.2">
      <c r="B7171" s="186"/>
    </row>
    <row r="7172" spans="2:2" x14ac:dyDescent="0.2">
      <c r="B7172" s="186"/>
    </row>
    <row r="7173" spans="2:2" x14ac:dyDescent="0.2">
      <c r="B7173" s="186"/>
    </row>
    <row r="7174" spans="2:2" x14ac:dyDescent="0.2">
      <c r="B7174" s="186"/>
    </row>
    <row r="7175" spans="2:2" x14ac:dyDescent="0.2">
      <c r="B7175" s="186"/>
    </row>
    <row r="7176" spans="2:2" x14ac:dyDescent="0.2">
      <c r="B7176" s="186"/>
    </row>
    <row r="7177" spans="2:2" x14ac:dyDescent="0.2">
      <c r="B7177" s="186"/>
    </row>
    <row r="7178" spans="2:2" x14ac:dyDescent="0.2">
      <c r="B7178" s="186"/>
    </row>
    <row r="7179" spans="2:2" x14ac:dyDescent="0.2">
      <c r="B7179" s="186"/>
    </row>
    <row r="7180" spans="2:2" x14ac:dyDescent="0.2">
      <c r="B7180" s="186"/>
    </row>
    <row r="7181" spans="2:2" x14ac:dyDescent="0.2">
      <c r="B7181" s="186"/>
    </row>
    <row r="7182" spans="2:2" x14ac:dyDescent="0.2">
      <c r="B7182" s="186"/>
    </row>
    <row r="7183" spans="2:2" x14ac:dyDescent="0.2">
      <c r="B7183" s="186"/>
    </row>
    <row r="7184" spans="2:2" x14ac:dyDescent="0.2">
      <c r="B7184" s="186"/>
    </row>
    <row r="7185" spans="2:2" x14ac:dyDescent="0.2">
      <c r="B7185" s="186"/>
    </row>
    <row r="7186" spans="2:2" x14ac:dyDescent="0.2">
      <c r="B7186" s="186"/>
    </row>
    <row r="7187" spans="2:2" x14ac:dyDescent="0.2">
      <c r="B7187" s="186"/>
    </row>
    <row r="7188" spans="2:2" x14ac:dyDescent="0.2">
      <c r="B7188" s="186"/>
    </row>
    <row r="7189" spans="2:2" x14ac:dyDescent="0.2">
      <c r="B7189" s="186"/>
    </row>
    <row r="7190" spans="2:2" x14ac:dyDescent="0.2">
      <c r="B7190" s="186"/>
    </row>
    <row r="7191" spans="2:2" x14ac:dyDescent="0.2">
      <c r="B7191" s="186"/>
    </row>
    <row r="7192" spans="2:2" x14ac:dyDescent="0.2">
      <c r="B7192" s="186"/>
    </row>
    <row r="7193" spans="2:2" x14ac:dyDescent="0.2">
      <c r="B7193" s="186"/>
    </row>
    <row r="7194" spans="2:2" x14ac:dyDescent="0.2">
      <c r="B7194" s="186"/>
    </row>
    <row r="7195" spans="2:2" x14ac:dyDescent="0.2">
      <c r="B7195" s="186"/>
    </row>
    <row r="7196" spans="2:2" x14ac:dyDescent="0.2">
      <c r="B7196" s="186"/>
    </row>
    <row r="7197" spans="2:2" x14ac:dyDescent="0.2">
      <c r="B7197" s="186"/>
    </row>
    <row r="7198" spans="2:2" x14ac:dyDescent="0.2">
      <c r="B7198" s="186"/>
    </row>
    <row r="7199" spans="2:2" x14ac:dyDescent="0.2">
      <c r="B7199" s="186"/>
    </row>
    <row r="7200" spans="2:2" x14ac:dyDescent="0.2">
      <c r="B7200" s="186"/>
    </row>
    <row r="7201" spans="2:2" x14ac:dyDescent="0.2">
      <c r="B7201" s="186"/>
    </row>
    <row r="7202" spans="2:2" x14ac:dyDescent="0.2">
      <c r="B7202" s="186"/>
    </row>
    <row r="7203" spans="2:2" x14ac:dyDescent="0.2">
      <c r="B7203" s="186"/>
    </row>
    <row r="7204" spans="2:2" x14ac:dyDescent="0.2">
      <c r="B7204" s="186"/>
    </row>
    <row r="7205" spans="2:2" x14ac:dyDescent="0.2">
      <c r="B7205" s="186"/>
    </row>
    <row r="7206" spans="2:2" x14ac:dyDescent="0.2">
      <c r="B7206" s="186"/>
    </row>
    <row r="7207" spans="2:2" x14ac:dyDescent="0.2">
      <c r="B7207" s="186"/>
    </row>
    <row r="7208" spans="2:2" x14ac:dyDescent="0.2">
      <c r="B7208" s="186"/>
    </row>
    <row r="7209" spans="2:2" x14ac:dyDescent="0.2">
      <c r="B7209" s="186"/>
    </row>
    <row r="7210" spans="2:2" x14ac:dyDescent="0.2">
      <c r="B7210" s="186"/>
    </row>
    <row r="7211" spans="2:2" x14ac:dyDescent="0.2">
      <c r="B7211" s="186"/>
    </row>
    <row r="7212" spans="2:2" x14ac:dyDescent="0.2">
      <c r="B7212" s="186"/>
    </row>
    <row r="7213" spans="2:2" x14ac:dyDescent="0.2">
      <c r="B7213" s="186"/>
    </row>
    <row r="7214" spans="2:2" x14ac:dyDescent="0.2">
      <c r="B7214" s="186"/>
    </row>
    <row r="7215" spans="2:2" x14ac:dyDescent="0.2">
      <c r="B7215" s="186"/>
    </row>
    <row r="7216" spans="2:2" x14ac:dyDescent="0.2">
      <c r="B7216" s="186"/>
    </row>
    <row r="7217" spans="2:2" x14ac:dyDescent="0.2">
      <c r="B7217" s="186"/>
    </row>
    <row r="7218" spans="2:2" x14ac:dyDescent="0.2">
      <c r="B7218" s="186"/>
    </row>
    <row r="7219" spans="2:2" x14ac:dyDescent="0.2">
      <c r="B7219" s="186"/>
    </row>
    <row r="7220" spans="2:2" x14ac:dyDescent="0.2">
      <c r="B7220" s="186"/>
    </row>
    <row r="7221" spans="2:2" x14ac:dyDescent="0.2">
      <c r="B7221" s="186"/>
    </row>
    <row r="7222" spans="2:2" x14ac:dyDescent="0.2">
      <c r="B7222" s="186"/>
    </row>
    <row r="7223" spans="2:2" x14ac:dyDescent="0.2">
      <c r="B7223" s="186"/>
    </row>
    <row r="7224" spans="2:2" x14ac:dyDescent="0.2">
      <c r="B7224" s="186"/>
    </row>
    <row r="7225" spans="2:2" x14ac:dyDescent="0.2">
      <c r="B7225" s="186"/>
    </row>
    <row r="7226" spans="2:2" x14ac:dyDescent="0.2">
      <c r="B7226" s="186"/>
    </row>
    <row r="7227" spans="2:2" x14ac:dyDescent="0.2">
      <c r="B7227" s="186"/>
    </row>
    <row r="7228" spans="2:2" x14ac:dyDescent="0.2">
      <c r="B7228" s="186"/>
    </row>
    <row r="7229" spans="2:2" x14ac:dyDescent="0.2">
      <c r="B7229" s="186"/>
    </row>
    <row r="7230" spans="2:2" x14ac:dyDescent="0.2">
      <c r="B7230" s="186"/>
    </row>
    <row r="7231" spans="2:2" x14ac:dyDescent="0.2">
      <c r="B7231" s="186"/>
    </row>
    <row r="7232" spans="2:2" x14ac:dyDescent="0.2">
      <c r="B7232" s="186"/>
    </row>
    <row r="7233" spans="2:2" x14ac:dyDescent="0.2">
      <c r="B7233" s="186"/>
    </row>
    <row r="7234" spans="2:2" x14ac:dyDescent="0.2">
      <c r="B7234" s="186"/>
    </row>
    <row r="7235" spans="2:2" x14ac:dyDescent="0.2">
      <c r="B7235" s="186"/>
    </row>
    <row r="7236" spans="2:2" x14ac:dyDescent="0.2">
      <c r="B7236" s="186"/>
    </row>
    <row r="7237" spans="2:2" x14ac:dyDescent="0.2">
      <c r="B7237" s="186"/>
    </row>
    <row r="7238" spans="2:2" x14ac:dyDescent="0.2">
      <c r="B7238" s="186"/>
    </row>
    <row r="7239" spans="2:2" x14ac:dyDescent="0.2">
      <c r="B7239" s="186"/>
    </row>
    <row r="7240" spans="2:2" x14ac:dyDescent="0.2">
      <c r="B7240" s="186"/>
    </row>
    <row r="7241" spans="2:2" x14ac:dyDescent="0.2">
      <c r="B7241" s="186"/>
    </row>
    <row r="7242" spans="2:2" x14ac:dyDescent="0.2">
      <c r="B7242" s="186"/>
    </row>
    <row r="7243" spans="2:2" x14ac:dyDescent="0.2">
      <c r="B7243" s="186"/>
    </row>
    <row r="7244" spans="2:2" x14ac:dyDescent="0.2">
      <c r="B7244" s="186"/>
    </row>
    <row r="7245" spans="2:2" x14ac:dyDescent="0.2">
      <c r="B7245" s="186"/>
    </row>
    <row r="7246" spans="2:2" x14ac:dyDescent="0.2">
      <c r="B7246" s="186"/>
    </row>
    <row r="7247" spans="2:2" x14ac:dyDescent="0.2">
      <c r="B7247" s="186"/>
    </row>
    <row r="7248" spans="2:2" x14ac:dyDescent="0.2">
      <c r="B7248" s="186"/>
    </row>
    <row r="7249" spans="2:2" x14ac:dyDescent="0.2">
      <c r="B7249" s="186"/>
    </row>
    <row r="7250" spans="2:2" x14ac:dyDescent="0.2">
      <c r="B7250" s="186"/>
    </row>
    <row r="7251" spans="2:2" x14ac:dyDescent="0.2">
      <c r="B7251" s="186"/>
    </row>
    <row r="7252" spans="2:2" x14ac:dyDescent="0.2">
      <c r="B7252" s="186"/>
    </row>
    <row r="7253" spans="2:2" x14ac:dyDescent="0.2">
      <c r="B7253" s="186"/>
    </row>
    <row r="7254" spans="2:2" x14ac:dyDescent="0.2">
      <c r="B7254" s="186"/>
    </row>
    <row r="7255" spans="2:2" x14ac:dyDescent="0.2">
      <c r="B7255" s="186"/>
    </row>
    <row r="7256" spans="2:2" x14ac:dyDescent="0.2">
      <c r="B7256" s="186"/>
    </row>
    <row r="7257" spans="2:2" x14ac:dyDescent="0.2">
      <c r="B7257" s="186"/>
    </row>
    <row r="7258" spans="2:2" x14ac:dyDescent="0.2">
      <c r="B7258" s="186"/>
    </row>
    <row r="7259" spans="2:2" x14ac:dyDescent="0.2">
      <c r="B7259" s="186"/>
    </row>
    <row r="7260" spans="2:2" x14ac:dyDescent="0.2">
      <c r="B7260" s="186"/>
    </row>
    <row r="7261" spans="2:2" x14ac:dyDescent="0.2">
      <c r="B7261" s="186"/>
    </row>
    <row r="7262" spans="2:2" x14ac:dyDescent="0.2">
      <c r="B7262" s="186"/>
    </row>
    <row r="7263" spans="2:2" x14ac:dyDescent="0.2">
      <c r="B7263" s="186"/>
    </row>
    <row r="7264" spans="2:2" x14ac:dyDescent="0.2">
      <c r="B7264" s="186"/>
    </row>
    <row r="7265" spans="2:2" x14ac:dyDescent="0.2">
      <c r="B7265" s="186"/>
    </row>
    <row r="7266" spans="2:2" x14ac:dyDescent="0.2">
      <c r="B7266" s="186"/>
    </row>
    <row r="7267" spans="2:2" x14ac:dyDescent="0.2">
      <c r="B7267" s="186"/>
    </row>
    <row r="7268" spans="2:2" x14ac:dyDescent="0.2">
      <c r="B7268" s="186"/>
    </row>
    <row r="7269" spans="2:2" x14ac:dyDescent="0.2">
      <c r="B7269" s="186"/>
    </row>
    <row r="7270" spans="2:2" x14ac:dyDescent="0.2">
      <c r="B7270" s="186"/>
    </row>
    <row r="7271" spans="2:2" x14ac:dyDescent="0.2">
      <c r="B7271" s="186"/>
    </row>
    <row r="7272" spans="2:2" x14ac:dyDescent="0.2">
      <c r="B7272" s="186"/>
    </row>
    <row r="7273" spans="2:2" x14ac:dyDescent="0.2">
      <c r="B7273" s="186"/>
    </row>
    <row r="7274" spans="2:2" x14ac:dyDescent="0.2">
      <c r="B7274" s="186"/>
    </row>
    <row r="7275" spans="2:2" x14ac:dyDescent="0.2">
      <c r="B7275" s="186"/>
    </row>
    <row r="7276" spans="2:2" x14ac:dyDescent="0.2">
      <c r="B7276" s="186"/>
    </row>
    <row r="7277" spans="2:2" x14ac:dyDescent="0.2">
      <c r="B7277" s="186"/>
    </row>
    <row r="7278" spans="2:2" x14ac:dyDescent="0.2">
      <c r="B7278" s="186"/>
    </row>
    <row r="7279" spans="2:2" x14ac:dyDescent="0.2">
      <c r="B7279" s="186"/>
    </row>
    <row r="7280" spans="2:2" x14ac:dyDescent="0.2">
      <c r="B7280" s="186"/>
    </row>
    <row r="7281" spans="2:2" x14ac:dyDescent="0.2">
      <c r="B7281" s="186"/>
    </row>
    <row r="7282" spans="2:2" x14ac:dyDescent="0.2">
      <c r="B7282" s="186"/>
    </row>
    <row r="7283" spans="2:2" x14ac:dyDescent="0.2">
      <c r="B7283" s="186"/>
    </row>
    <row r="7284" spans="2:2" x14ac:dyDescent="0.2">
      <c r="B7284" s="186"/>
    </row>
    <row r="7285" spans="2:2" x14ac:dyDescent="0.2">
      <c r="B7285" s="186"/>
    </row>
    <row r="7286" spans="2:2" x14ac:dyDescent="0.2">
      <c r="B7286" s="186"/>
    </row>
    <row r="7287" spans="2:2" x14ac:dyDescent="0.2">
      <c r="B7287" s="186"/>
    </row>
    <row r="7288" spans="2:2" x14ac:dyDescent="0.2">
      <c r="B7288" s="186"/>
    </row>
    <row r="7289" spans="2:2" x14ac:dyDescent="0.2">
      <c r="B7289" s="186"/>
    </row>
    <row r="7290" spans="2:2" x14ac:dyDescent="0.2">
      <c r="B7290" s="186"/>
    </row>
    <row r="7291" spans="2:2" x14ac:dyDescent="0.2">
      <c r="B7291" s="186"/>
    </row>
    <row r="7292" spans="2:2" x14ac:dyDescent="0.2">
      <c r="B7292" s="186"/>
    </row>
    <row r="7293" spans="2:2" x14ac:dyDescent="0.2">
      <c r="B7293" s="186"/>
    </row>
    <row r="7294" spans="2:2" x14ac:dyDescent="0.2">
      <c r="B7294" s="186"/>
    </row>
    <row r="7295" spans="2:2" x14ac:dyDescent="0.2">
      <c r="B7295" s="186"/>
    </row>
    <row r="7296" spans="2:2" x14ac:dyDescent="0.2">
      <c r="B7296" s="186"/>
    </row>
    <row r="7297" spans="2:2" x14ac:dyDescent="0.2">
      <c r="B7297" s="186"/>
    </row>
    <row r="7298" spans="2:2" x14ac:dyDescent="0.2">
      <c r="B7298" s="186"/>
    </row>
    <row r="7299" spans="2:2" x14ac:dyDescent="0.2">
      <c r="B7299" s="186"/>
    </row>
    <row r="7300" spans="2:2" x14ac:dyDescent="0.2">
      <c r="B7300" s="186"/>
    </row>
    <row r="7301" spans="2:2" x14ac:dyDescent="0.2">
      <c r="B7301" s="186"/>
    </row>
    <row r="7302" spans="2:2" x14ac:dyDescent="0.2">
      <c r="B7302" s="186"/>
    </row>
    <row r="7303" spans="2:2" x14ac:dyDescent="0.2">
      <c r="B7303" s="186"/>
    </row>
    <row r="7304" spans="2:2" x14ac:dyDescent="0.2">
      <c r="B7304" s="186"/>
    </row>
    <row r="7305" spans="2:2" x14ac:dyDescent="0.2">
      <c r="B7305" s="186"/>
    </row>
    <row r="7306" spans="2:2" x14ac:dyDescent="0.2">
      <c r="B7306" s="186"/>
    </row>
    <row r="7307" spans="2:2" x14ac:dyDescent="0.2">
      <c r="B7307" s="186"/>
    </row>
    <row r="7308" spans="2:2" x14ac:dyDescent="0.2">
      <c r="B7308" s="186"/>
    </row>
    <row r="7309" spans="2:2" x14ac:dyDescent="0.2">
      <c r="B7309" s="186"/>
    </row>
    <row r="7310" spans="2:2" x14ac:dyDescent="0.2">
      <c r="B7310" s="186"/>
    </row>
    <row r="7311" spans="2:2" x14ac:dyDescent="0.2">
      <c r="B7311" s="186"/>
    </row>
    <row r="7312" spans="2:2" x14ac:dyDescent="0.2">
      <c r="B7312" s="186"/>
    </row>
    <row r="7313" spans="2:2" x14ac:dyDescent="0.2">
      <c r="B7313" s="186"/>
    </row>
    <row r="7314" spans="2:2" x14ac:dyDescent="0.2">
      <c r="B7314" s="186"/>
    </row>
    <row r="7315" spans="2:2" x14ac:dyDescent="0.2">
      <c r="B7315" s="186"/>
    </row>
    <row r="7316" spans="2:2" x14ac:dyDescent="0.2">
      <c r="B7316" s="186"/>
    </row>
    <row r="7317" spans="2:2" x14ac:dyDescent="0.2">
      <c r="B7317" s="186"/>
    </row>
    <row r="7318" spans="2:2" x14ac:dyDescent="0.2">
      <c r="B7318" s="186"/>
    </row>
    <row r="7319" spans="2:2" x14ac:dyDescent="0.2">
      <c r="B7319" s="186"/>
    </row>
    <row r="7320" spans="2:2" x14ac:dyDescent="0.2">
      <c r="B7320" s="186"/>
    </row>
    <row r="7321" spans="2:2" x14ac:dyDescent="0.2">
      <c r="B7321" s="186"/>
    </row>
    <row r="7322" spans="2:2" x14ac:dyDescent="0.2">
      <c r="B7322" s="186"/>
    </row>
    <row r="7323" spans="2:2" x14ac:dyDescent="0.2">
      <c r="B7323" s="186"/>
    </row>
    <row r="7324" spans="2:2" x14ac:dyDescent="0.2">
      <c r="B7324" s="186"/>
    </row>
    <row r="7325" spans="2:2" x14ac:dyDescent="0.2">
      <c r="B7325" s="186"/>
    </row>
    <row r="7326" spans="2:2" x14ac:dyDescent="0.2">
      <c r="B7326" s="186"/>
    </row>
    <row r="7327" spans="2:2" x14ac:dyDescent="0.2">
      <c r="B7327" s="186"/>
    </row>
    <row r="7328" spans="2:2" x14ac:dyDescent="0.2">
      <c r="B7328" s="186"/>
    </row>
    <row r="7329" spans="2:2" x14ac:dyDescent="0.2">
      <c r="B7329" s="186"/>
    </row>
    <row r="7330" spans="2:2" x14ac:dyDescent="0.2">
      <c r="B7330" s="186"/>
    </row>
    <row r="7331" spans="2:2" x14ac:dyDescent="0.2">
      <c r="B7331" s="186"/>
    </row>
    <row r="7332" spans="2:2" x14ac:dyDescent="0.2">
      <c r="B7332" s="186"/>
    </row>
    <row r="7333" spans="2:2" x14ac:dyDescent="0.2">
      <c r="B7333" s="186"/>
    </row>
    <row r="7334" spans="2:2" x14ac:dyDescent="0.2">
      <c r="B7334" s="186"/>
    </row>
    <row r="7335" spans="2:2" x14ac:dyDescent="0.2">
      <c r="B7335" s="186"/>
    </row>
    <row r="7336" spans="2:2" x14ac:dyDescent="0.2">
      <c r="B7336" s="186"/>
    </row>
    <row r="7337" spans="2:2" x14ac:dyDescent="0.2">
      <c r="B7337" s="186"/>
    </row>
    <row r="7338" spans="2:2" x14ac:dyDescent="0.2">
      <c r="B7338" s="186"/>
    </row>
    <row r="7339" spans="2:2" x14ac:dyDescent="0.2">
      <c r="B7339" s="186"/>
    </row>
    <row r="7340" spans="2:2" x14ac:dyDescent="0.2">
      <c r="B7340" s="186"/>
    </row>
    <row r="7341" spans="2:2" x14ac:dyDescent="0.2">
      <c r="B7341" s="186"/>
    </row>
    <row r="7342" spans="2:2" x14ac:dyDescent="0.2">
      <c r="B7342" s="186"/>
    </row>
    <row r="7343" spans="2:2" x14ac:dyDescent="0.2">
      <c r="B7343" s="186"/>
    </row>
    <row r="7344" spans="2:2" x14ac:dyDescent="0.2">
      <c r="B7344" s="186"/>
    </row>
    <row r="7345" spans="2:2" x14ac:dyDescent="0.2">
      <c r="B7345" s="186"/>
    </row>
    <row r="7346" spans="2:2" x14ac:dyDescent="0.2">
      <c r="B7346" s="186"/>
    </row>
    <row r="7347" spans="2:2" x14ac:dyDescent="0.2">
      <c r="B7347" s="186"/>
    </row>
    <row r="7348" spans="2:2" x14ac:dyDescent="0.2">
      <c r="B7348" s="186"/>
    </row>
    <row r="7349" spans="2:2" x14ac:dyDescent="0.2">
      <c r="B7349" s="186"/>
    </row>
    <row r="7350" spans="2:2" x14ac:dyDescent="0.2">
      <c r="B7350" s="186"/>
    </row>
    <row r="7351" spans="2:2" x14ac:dyDescent="0.2">
      <c r="B7351" s="186"/>
    </row>
    <row r="7352" spans="2:2" x14ac:dyDescent="0.2">
      <c r="B7352" s="186"/>
    </row>
    <row r="7353" spans="2:2" x14ac:dyDescent="0.2">
      <c r="B7353" s="186"/>
    </row>
    <row r="7354" spans="2:2" x14ac:dyDescent="0.2">
      <c r="B7354" s="186"/>
    </row>
    <row r="7355" spans="2:2" x14ac:dyDescent="0.2">
      <c r="B7355" s="186"/>
    </row>
    <row r="7356" spans="2:2" x14ac:dyDescent="0.2">
      <c r="B7356" s="186"/>
    </row>
    <row r="7357" spans="2:2" x14ac:dyDescent="0.2">
      <c r="B7357" s="186"/>
    </row>
    <row r="7358" spans="2:2" x14ac:dyDescent="0.2">
      <c r="B7358" s="186"/>
    </row>
    <row r="7359" spans="2:2" x14ac:dyDescent="0.2">
      <c r="B7359" s="186"/>
    </row>
    <row r="7360" spans="2:2" x14ac:dyDescent="0.2">
      <c r="B7360" s="186"/>
    </row>
    <row r="7361" spans="2:2" x14ac:dyDescent="0.2">
      <c r="B7361" s="186"/>
    </row>
    <row r="7362" spans="2:2" x14ac:dyDescent="0.2">
      <c r="B7362" s="186"/>
    </row>
    <row r="7363" spans="2:2" x14ac:dyDescent="0.2">
      <c r="B7363" s="186"/>
    </row>
    <row r="7364" spans="2:2" x14ac:dyDescent="0.2">
      <c r="B7364" s="186"/>
    </row>
    <row r="7365" spans="2:2" x14ac:dyDescent="0.2">
      <c r="B7365" s="186"/>
    </row>
    <row r="7366" spans="2:2" x14ac:dyDescent="0.2">
      <c r="B7366" s="186"/>
    </row>
    <row r="7367" spans="2:2" x14ac:dyDescent="0.2">
      <c r="B7367" s="186"/>
    </row>
    <row r="7368" spans="2:2" x14ac:dyDescent="0.2">
      <c r="B7368" s="186"/>
    </row>
    <row r="7369" spans="2:2" x14ac:dyDescent="0.2">
      <c r="B7369" s="186"/>
    </row>
    <row r="7370" spans="2:2" x14ac:dyDescent="0.2">
      <c r="B7370" s="186"/>
    </row>
    <row r="7371" spans="2:2" x14ac:dyDescent="0.2">
      <c r="B7371" s="186"/>
    </row>
    <row r="7372" spans="2:2" x14ac:dyDescent="0.2">
      <c r="B7372" s="186"/>
    </row>
    <row r="7373" spans="2:2" x14ac:dyDescent="0.2">
      <c r="B7373" s="186"/>
    </row>
    <row r="7374" spans="2:2" x14ac:dyDescent="0.2">
      <c r="B7374" s="186"/>
    </row>
    <row r="7375" spans="2:2" x14ac:dyDescent="0.2">
      <c r="B7375" s="186"/>
    </row>
    <row r="7376" spans="2:2" x14ac:dyDescent="0.2">
      <c r="B7376" s="186"/>
    </row>
    <row r="7377" spans="2:2" x14ac:dyDescent="0.2">
      <c r="B7377" s="186"/>
    </row>
    <row r="7378" spans="2:2" x14ac:dyDescent="0.2">
      <c r="B7378" s="186"/>
    </row>
    <row r="7379" spans="2:2" x14ac:dyDescent="0.2">
      <c r="B7379" s="186"/>
    </row>
    <row r="7380" spans="2:2" x14ac:dyDescent="0.2">
      <c r="B7380" s="186"/>
    </row>
    <row r="7381" spans="2:2" x14ac:dyDescent="0.2">
      <c r="B7381" s="186"/>
    </row>
    <row r="7382" spans="2:2" x14ac:dyDescent="0.2">
      <c r="B7382" s="186"/>
    </row>
    <row r="7383" spans="2:2" x14ac:dyDescent="0.2">
      <c r="B7383" s="186"/>
    </row>
    <row r="7384" spans="2:2" x14ac:dyDescent="0.2">
      <c r="B7384" s="186"/>
    </row>
    <row r="7385" spans="2:2" x14ac:dyDescent="0.2">
      <c r="B7385" s="186"/>
    </row>
    <row r="7386" spans="2:2" x14ac:dyDescent="0.2">
      <c r="B7386" s="186"/>
    </row>
    <row r="7387" spans="2:2" x14ac:dyDescent="0.2">
      <c r="B7387" s="186"/>
    </row>
    <row r="7388" spans="2:2" x14ac:dyDescent="0.2">
      <c r="B7388" s="186"/>
    </row>
    <row r="7389" spans="2:2" x14ac:dyDescent="0.2">
      <c r="B7389" s="186"/>
    </row>
    <row r="7390" spans="2:2" x14ac:dyDescent="0.2">
      <c r="B7390" s="186"/>
    </row>
    <row r="7391" spans="2:2" x14ac:dyDescent="0.2">
      <c r="B7391" s="186"/>
    </row>
    <row r="7392" spans="2:2" x14ac:dyDescent="0.2">
      <c r="B7392" s="186"/>
    </row>
    <row r="7393" spans="2:2" x14ac:dyDescent="0.2">
      <c r="B7393" s="186"/>
    </row>
    <row r="7394" spans="2:2" x14ac:dyDescent="0.2">
      <c r="B7394" s="186"/>
    </row>
    <row r="7395" spans="2:2" x14ac:dyDescent="0.2">
      <c r="B7395" s="186"/>
    </row>
    <row r="7396" spans="2:2" x14ac:dyDescent="0.2">
      <c r="B7396" s="186"/>
    </row>
    <row r="7397" spans="2:2" x14ac:dyDescent="0.2">
      <c r="B7397" s="186"/>
    </row>
    <row r="7398" spans="2:2" x14ac:dyDescent="0.2">
      <c r="B7398" s="186"/>
    </row>
    <row r="7399" spans="2:2" x14ac:dyDescent="0.2">
      <c r="B7399" s="186"/>
    </row>
    <row r="7400" spans="2:2" x14ac:dyDescent="0.2">
      <c r="B7400" s="186"/>
    </row>
    <row r="7401" spans="2:2" x14ac:dyDescent="0.2">
      <c r="B7401" s="186"/>
    </row>
    <row r="7402" spans="2:2" x14ac:dyDescent="0.2">
      <c r="B7402" s="186"/>
    </row>
    <row r="7403" spans="2:2" x14ac:dyDescent="0.2">
      <c r="B7403" s="186"/>
    </row>
    <row r="7404" spans="2:2" x14ac:dyDescent="0.2">
      <c r="B7404" s="186"/>
    </row>
    <row r="7405" spans="2:2" x14ac:dyDescent="0.2">
      <c r="B7405" s="186"/>
    </row>
    <row r="7406" spans="2:2" x14ac:dyDescent="0.2">
      <c r="B7406" s="186"/>
    </row>
    <row r="7407" spans="2:2" x14ac:dyDescent="0.2">
      <c r="B7407" s="186"/>
    </row>
    <row r="7408" spans="2:2" x14ac:dyDescent="0.2">
      <c r="B7408" s="186"/>
    </row>
    <row r="7409" spans="2:2" x14ac:dyDescent="0.2">
      <c r="B7409" s="186"/>
    </row>
    <row r="7410" spans="2:2" x14ac:dyDescent="0.2">
      <c r="B7410" s="186"/>
    </row>
    <row r="7411" spans="2:2" x14ac:dyDescent="0.2">
      <c r="B7411" s="186"/>
    </row>
    <row r="7412" spans="2:2" x14ac:dyDescent="0.2">
      <c r="B7412" s="186"/>
    </row>
    <row r="7413" spans="2:2" x14ac:dyDescent="0.2">
      <c r="B7413" s="186"/>
    </row>
    <row r="7414" spans="2:2" x14ac:dyDescent="0.2">
      <c r="B7414" s="186"/>
    </row>
    <row r="7415" spans="2:2" x14ac:dyDescent="0.2">
      <c r="B7415" s="186"/>
    </row>
    <row r="7416" spans="2:2" x14ac:dyDescent="0.2">
      <c r="B7416" s="186"/>
    </row>
    <row r="7417" spans="2:2" x14ac:dyDescent="0.2">
      <c r="B7417" s="186"/>
    </row>
    <row r="7418" spans="2:2" x14ac:dyDescent="0.2">
      <c r="B7418" s="186"/>
    </row>
    <row r="7419" spans="2:2" x14ac:dyDescent="0.2">
      <c r="B7419" s="186"/>
    </row>
    <row r="7420" spans="2:2" x14ac:dyDescent="0.2">
      <c r="B7420" s="186"/>
    </row>
    <row r="7421" spans="2:2" x14ac:dyDescent="0.2">
      <c r="B7421" s="186"/>
    </row>
    <row r="7422" spans="2:2" x14ac:dyDescent="0.2">
      <c r="B7422" s="186"/>
    </row>
    <row r="7423" spans="2:2" x14ac:dyDescent="0.2">
      <c r="B7423" s="186"/>
    </row>
    <row r="7424" spans="2:2" x14ac:dyDescent="0.2">
      <c r="B7424" s="186"/>
    </row>
    <row r="7425" spans="2:2" x14ac:dyDescent="0.2">
      <c r="B7425" s="186"/>
    </row>
    <row r="7426" spans="2:2" x14ac:dyDescent="0.2">
      <c r="B7426" s="186"/>
    </row>
    <row r="7427" spans="2:2" x14ac:dyDescent="0.2">
      <c r="B7427" s="186"/>
    </row>
    <row r="7428" spans="2:2" x14ac:dyDescent="0.2">
      <c r="B7428" s="186"/>
    </row>
    <row r="7429" spans="2:2" x14ac:dyDescent="0.2">
      <c r="B7429" s="186"/>
    </row>
    <row r="7430" spans="2:2" x14ac:dyDescent="0.2">
      <c r="B7430" s="186"/>
    </row>
    <row r="7431" spans="2:2" x14ac:dyDescent="0.2">
      <c r="B7431" s="186"/>
    </row>
    <row r="7432" spans="2:2" x14ac:dyDescent="0.2">
      <c r="B7432" s="186"/>
    </row>
    <row r="7433" spans="2:2" x14ac:dyDescent="0.2">
      <c r="B7433" s="186"/>
    </row>
    <row r="7434" spans="2:2" x14ac:dyDescent="0.2">
      <c r="B7434" s="186"/>
    </row>
    <row r="7435" spans="2:2" x14ac:dyDescent="0.2">
      <c r="B7435" s="186"/>
    </row>
    <row r="7436" spans="2:2" x14ac:dyDescent="0.2">
      <c r="B7436" s="186"/>
    </row>
    <row r="7437" spans="2:2" x14ac:dyDescent="0.2">
      <c r="B7437" s="186"/>
    </row>
    <row r="7438" spans="2:2" x14ac:dyDescent="0.2">
      <c r="B7438" s="186"/>
    </row>
    <row r="7439" spans="2:2" x14ac:dyDescent="0.2">
      <c r="B7439" s="186"/>
    </row>
    <row r="7440" spans="2:2" x14ac:dyDescent="0.2">
      <c r="B7440" s="186"/>
    </row>
    <row r="7441" spans="2:2" x14ac:dyDescent="0.2">
      <c r="B7441" s="186"/>
    </row>
    <row r="7442" spans="2:2" x14ac:dyDescent="0.2">
      <c r="B7442" s="186"/>
    </row>
    <row r="7443" spans="2:2" x14ac:dyDescent="0.2">
      <c r="B7443" s="186"/>
    </row>
    <row r="7444" spans="2:2" x14ac:dyDescent="0.2">
      <c r="B7444" s="186"/>
    </row>
    <row r="7445" spans="2:2" x14ac:dyDescent="0.2">
      <c r="B7445" s="186"/>
    </row>
    <row r="7446" spans="2:2" x14ac:dyDescent="0.2">
      <c r="B7446" s="186"/>
    </row>
    <row r="7447" spans="2:2" x14ac:dyDescent="0.2">
      <c r="B7447" s="186"/>
    </row>
    <row r="7448" spans="2:2" x14ac:dyDescent="0.2">
      <c r="B7448" s="186"/>
    </row>
    <row r="7449" spans="2:2" x14ac:dyDescent="0.2">
      <c r="B7449" s="186"/>
    </row>
    <row r="7450" spans="2:2" x14ac:dyDescent="0.2">
      <c r="B7450" s="186"/>
    </row>
    <row r="7451" spans="2:2" x14ac:dyDescent="0.2">
      <c r="B7451" s="186"/>
    </row>
    <row r="7452" spans="2:2" x14ac:dyDescent="0.2">
      <c r="B7452" s="186"/>
    </row>
    <row r="7453" spans="2:2" x14ac:dyDescent="0.2">
      <c r="B7453" s="186"/>
    </row>
    <row r="7454" spans="2:2" x14ac:dyDescent="0.2">
      <c r="B7454" s="186"/>
    </row>
    <row r="7455" spans="2:2" x14ac:dyDescent="0.2">
      <c r="B7455" s="186"/>
    </row>
    <row r="7456" spans="2:2" x14ac:dyDescent="0.2">
      <c r="B7456" s="186"/>
    </row>
    <row r="7457" spans="2:2" x14ac:dyDescent="0.2">
      <c r="B7457" s="186"/>
    </row>
    <row r="7458" spans="2:2" x14ac:dyDescent="0.2">
      <c r="B7458" s="186"/>
    </row>
    <row r="7459" spans="2:2" x14ac:dyDescent="0.2">
      <c r="B7459" s="186"/>
    </row>
    <row r="7460" spans="2:2" x14ac:dyDescent="0.2">
      <c r="B7460" s="186"/>
    </row>
    <row r="7461" spans="2:2" x14ac:dyDescent="0.2">
      <c r="B7461" s="186"/>
    </row>
    <row r="7462" spans="2:2" x14ac:dyDescent="0.2">
      <c r="B7462" s="186"/>
    </row>
    <row r="7463" spans="2:2" x14ac:dyDescent="0.2">
      <c r="B7463" s="186"/>
    </row>
    <row r="7464" spans="2:2" x14ac:dyDescent="0.2">
      <c r="B7464" s="186"/>
    </row>
    <row r="7465" spans="2:2" x14ac:dyDescent="0.2">
      <c r="B7465" s="186"/>
    </row>
    <row r="7466" spans="2:2" x14ac:dyDescent="0.2">
      <c r="B7466" s="186"/>
    </row>
    <row r="7467" spans="2:2" x14ac:dyDescent="0.2">
      <c r="B7467" s="186"/>
    </row>
    <row r="7468" spans="2:2" x14ac:dyDescent="0.2">
      <c r="B7468" s="186"/>
    </row>
    <row r="7469" spans="2:2" x14ac:dyDescent="0.2">
      <c r="B7469" s="186"/>
    </row>
    <row r="7470" spans="2:2" x14ac:dyDescent="0.2">
      <c r="B7470" s="186"/>
    </row>
    <row r="7471" spans="2:2" x14ac:dyDescent="0.2">
      <c r="B7471" s="186"/>
    </row>
    <row r="7472" spans="2:2" x14ac:dyDescent="0.2">
      <c r="B7472" s="186"/>
    </row>
    <row r="7473" spans="2:2" x14ac:dyDescent="0.2">
      <c r="B7473" s="186"/>
    </row>
    <row r="7474" spans="2:2" x14ac:dyDescent="0.2">
      <c r="B7474" s="186"/>
    </row>
    <row r="7475" spans="2:2" x14ac:dyDescent="0.2">
      <c r="B7475" s="186"/>
    </row>
    <row r="7476" spans="2:2" x14ac:dyDescent="0.2">
      <c r="B7476" s="186"/>
    </row>
    <row r="7477" spans="2:2" x14ac:dyDescent="0.2">
      <c r="B7477" s="186"/>
    </row>
    <row r="7478" spans="2:2" x14ac:dyDescent="0.2">
      <c r="B7478" s="186"/>
    </row>
    <row r="7479" spans="2:2" x14ac:dyDescent="0.2">
      <c r="B7479" s="186"/>
    </row>
    <row r="7480" spans="2:2" x14ac:dyDescent="0.2">
      <c r="B7480" s="186"/>
    </row>
    <row r="7481" spans="2:2" x14ac:dyDescent="0.2">
      <c r="B7481" s="186"/>
    </row>
    <row r="7482" spans="2:2" x14ac:dyDescent="0.2">
      <c r="B7482" s="186"/>
    </row>
    <row r="7483" spans="2:2" x14ac:dyDescent="0.2">
      <c r="B7483" s="186"/>
    </row>
    <row r="7484" spans="2:2" x14ac:dyDescent="0.2">
      <c r="B7484" s="186"/>
    </row>
    <row r="7485" spans="2:2" x14ac:dyDescent="0.2">
      <c r="B7485" s="186"/>
    </row>
    <row r="7486" spans="2:2" x14ac:dyDescent="0.2">
      <c r="B7486" s="186"/>
    </row>
    <row r="7487" spans="2:2" x14ac:dyDescent="0.2">
      <c r="B7487" s="186"/>
    </row>
    <row r="7488" spans="2:2" x14ac:dyDescent="0.2">
      <c r="B7488" s="186"/>
    </row>
    <row r="7489" spans="2:2" x14ac:dyDescent="0.2">
      <c r="B7489" s="186"/>
    </row>
    <row r="7490" spans="2:2" x14ac:dyDescent="0.2">
      <c r="B7490" s="186"/>
    </row>
    <row r="7491" spans="2:2" x14ac:dyDescent="0.2">
      <c r="B7491" s="186"/>
    </row>
    <row r="7492" spans="2:2" x14ac:dyDescent="0.2">
      <c r="B7492" s="186"/>
    </row>
    <row r="7493" spans="2:2" x14ac:dyDescent="0.2">
      <c r="B7493" s="186"/>
    </row>
    <row r="7494" spans="2:2" x14ac:dyDescent="0.2">
      <c r="B7494" s="186"/>
    </row>
    <row r="7495" spans="2:2" x14ac:dyDescent="0.2">
      <c r="B7495" s="186"/>
    </row>
    <row r="7496" spans="2:2" x14ac:dyDescent="0.2">
      <c r="B7496" s="186"/>
    </row>
    <row r="7497" spans="2:2" x14ac:dyDescent="0.2">
      <c r="B7497" s="186"/>
    </row>
    <row r="7498" spans="2:2" x14ac:dyDescent="0.2">
      <c r="B7498" s="186"/>
    </row>
    <row r="7499" spans="2:2" x14ac:dyDescent="0.2">
      <c r="B7499" s="186"/>
    </row>
    <row r="7500" spans="2:2" x14ac:dyDescent="0.2">
      <c r="B7500" s="186"/>
    </row>
    <row r="7501" spans="2:2" x14ac:dyDescent="0.2">
      <c r="B7501" s="186"/>
    </row>
    <row r="7502" spans="2:2" x14ac:dyDescent="0.2">
      <c r="B7502" s="186"/>
    </row>
    <row r="7503" spans="2:2" x14ac:dyDescent="0.2">
      <c r="B7503" s="186"/>
    </row>
    <row r="7504" spans="2:2" x14ac:dyDescent="0.2">
      <c r="B7504" s="186"/>
    </row>
    <row r="7505" spans="2:2" x14ac:dyDescent="0.2">
      <c r="B7505" s="186"/>
    </row>
    <row r="7506" spans="2:2" x14ac:dyDescent="0.2">
      <c r="B7506" s="186"/>
    </row>
    <row r="7507" spans="2:2" x14ac:dyDescent="0.2">
      <c r="B7507" s="186"/>
    </row>
    <row r="7508" spans="2:2" x14ac:dyDescent="0.2">
      <c r="B7508" s="186"/>
    </row>
    <row r="7509" spans="2:2" x14ac:dyDescent="0.2">
      <c r="B7509" s="186"/>
    </row>
    <row r="7510" spans="2:2" x14ac:dyDescent="0.2">
      <c r="B7510" s="186"/>
    </row>
    <row r="7511" spans="2:2" x14ac:dyDescent="0.2">
      <c r="B7511" s="186"/>
    </row>
    <row r="7512" spans="2:2" x14ac:dyDescent="0.2">
      <c r="B7512" s="186"/>
    </row>
    <row r="7513" spans="2:2" x14ac:dyDescent="0.2">
      <c r="B7513" s="186"/>
    </row>
    <row r="7514" spans="2:2" x14ac:dyDescent="0.2">
      <c r="B7514" s="186"/>
    </row>
    <row r="7515" spans="2:2" x14ac:dyDescent="0.2">
      <c r="B7515" s="186"/>
    </row>
    <row r="7516" spans="2:2" x14ac:dyDescent="0.2">
      <c r="B7516" s="186"/>
    </row>
    <row r="7517" spans="2:2" x14ac:dyDescent="0.2">
      <c r="B7517" s="186"/>
    </row>
    <row r="7518" spans="2:2" x14ac:dyDescent="0.2">
      <c r="B7518" s="186"/>
    </row>
    <row r="7519" spans="2:2" x14ac:dyDescent="0.2">
      <c r="B7519" s="186"/>
    </row>
    <row r="7520" spans="2:2" x14ac:dyDescent="0.2">
      <c r="B7520" s="186"/>
    </row>
    <row r="7521" spans="2:2" x14ac:dyDescent="0.2">
      <c r="B7521" s="186"/>
    </row>
    <row r="7522" spans="2:2" x14ac:dyDescent="0.2">
      <c r="B7522" s="186"/>
    </row>
    <row r="7523" spans="2:2" x14ac:dyDescent="0.2">
      <c r="B7523" s="186"/>
    </row>
    <row r="7524" spans="2:2" x14ac:dyDescent="0.2">
      <c r="B7524" s="186"/>
    </row>
    <row r="7525" spans="2:2" x14ac:dyDescent="0.2">
      <c r="B7525" s="186"/>
    </row>
    <row r="7526" spans="2:2" x14ac:dyDescent="0.2">
      <c r="B7526" s="186"/>
    </row>
    <row r="7527" spans="2:2" x14ac:dyDescent="0.2">
      <c r="B7527" s="186"/>
    </row>
    <row r="7528" spans="2:2" x14ac:dyDescent="0.2">
      <c r="B7528" s="186"/>
    </row>
    <row r="7529" spans="2:2" x14ac:dyDescent="0.2">
      <c r="B7529" s="186"/>
    </row>
    <row r="7530" spans="2:2" x14ac:dyDescent="0.2">
      <c r="B7530" s="186"/>
    </row>
    <row r="7531" spans="2:2" x14ac:dyDescent="0.2">
      <c r="B7531" s="186"/>
    </row>
    <row r="7532" spans="2:2" x14ac:dyDescent="0.2">
      <c r="B7532" s="186"/>
    </row>
    <row r="7533" spans="2:2" x14ac:dyDescent="0.2">
      <c r="B7533" s="186"/>
    </row>
    <row r="7534" spans="2:2" x14ac:dyDescent="0.2">
      <c r="B7534" s="186"/>
    </row>
    <row r="7535" spans="2:2" x14ac:dyDescent="0.2">
      <c r="B7535" s="186"/>
    </row>
    <row r="7536" spans="2:2" x14ac:dyDescent="0.2">
      <c r="B7536" s="186"/>
    </row>
    <row r="7537" spans="2:2" x14ac:dyDescent="0.2">
      <c r="B7537" s="186"/>
    </row>
    <row r="7538" spans="2:2" x14ac:dyDescent="0.2">
      <c r="B7538" s="186"/>
    </row>
    <row r="7539" spans="2:2" x14ac:dyDescent="0.2">
      <c r="B7539" s="186"/>
    </row>
    <row r="7540" spans="2:2" x14ac:dyDescent="0.2">
      <c r="B7540" s="186"/>
    </row>
    <row r="7541" spans="2:2" x14ac:dyDescent="0.2">
      <c r="B7541" s="186"/>
    </row>
    <row r="7542" spans="2:2" x14ac:dyDescent="0.2">
      <c r="B7542" s="186"/>
    </row>
    <row r="7543" spans="2:2" x14ac:dyDescent="0.2">
      <c r="B7543" s="186"/>
    </row>
    <row r="7544" spans="2:2" x14ac:dyDescent="0.2">
      <c r="B7544" s="186"/>
    </row>
    <row r="7545" spans="2:2" x14ac:dyDescent="0.2">
      <c r="B7545" s="186"/>
    </row>
    <row r="7546" spans="2:2" x14ac:dyDescent="0.2">
      <c r="B7546" s="186"/>
    </row>
    <row r="7547" spans="2:2" x14ac:dyDescent="0.2">
      <c r="B7547" s="186"/>
    </row>
    <row r="7548" spans="2:2" x14ac:dyDescent="0.2">
      <c r="B7548" s="186"/>
    </row>
    <row r="7549" spans="2:2" x14ac:dyDescent="0.2">
      <c r="B7549" s="186"/>
    </row>
    <row r="7550" spans="2:2" x14ac:dyDescent="0.2">
      <c r="B7550" s="186"/>
    </row>
    <row r="7551" spans="2:2" x14ac:dyDescent="0.2">
      <c r="B7551" s="186"/>
    </row>
    <row r="7552" spans="2:2" x14ac:dyDescent="0.2">
      <c r="B7552" s="186"/>
    </row>
    <row r="7553" spans="2:2" x14ac:dyDescent="0.2">
      <c r="B7553" s="186"/>
    </row>
    <row r="7554" spans="2:2" x14ac:dyDescent="0.2">
      <c r="B7554" s="186"/>
    </row>
    <row r="7555" spans="2:2" x14ac:dyDescent="0.2">
      <c r="B7555" s="186"/>
    </row>
    <row r="7556" spans="2:2" x14ac:dyDescent="0.2">
      <c r="B7556" s="186"/>
    </row>
    <row r="7557" spans="2:2" x14ac:dyDescent="0.2">
      <c r="B7557" s="186"/>
    </row>
    <row r="7558" spans="2:2" x14ac:dyDescent="0.2">
      <c r="B7558" s="186"/>
    </row>
    <row r="7559" spans="2:2" x14ac:dyDescent="0.2">
      <c r="B7559" s="186"/>
    </row>
    <row r="7560" spans="2:2" x14ac:dyDescent="0.2">
      <c r="B7560" s="186"/>
    </row>
    <row r="7561" spans="2:2" x14ac:dyDescent="0.2">
      <c r="B7561" s="186"/>
    </row>
    <row r="7562" spans="2:2" x14ac:dyDescent="0.2">
      <c r="B7562" s="186"/>
    </row>
    <row r="7563" spans="2:2" x14ac:dyDescent="0.2">
      <c r="B7563" s="186"/>
    </row>
    <row r="7564" spans="2:2" x14ac:dyDescent="0.2">
      <c r="B7564" s="186"/>
    </row>
    <row r="7565" spans="2:2" x14ac:dyDescent="0.2">
      <c r="B7565" s="186"/>
    </row>
    <row r="7566" spans="2:2" x14ac:dyDescent="0.2">
      <c r="B7566" s="186"/>
    </row>
    <row r="7567" spans="2:2" x14ac:dyDescent="0.2">
      <c r="B7567" s="186"/>
    </row>
    <row r="7568" spans="2:2" x14ac:dyDescent="0.2">
      <c r="B7568" s="186"/>
    </row>
    <row r="7569" spans="2:2" x14ac:dyDescent="0.2">
      <c r="B7569" s="186"/>
    </row>
    <row r="7570" spans="2:2" x14ac:dyDescent="0.2">
      <c r="B7570" s="186"/>
    </row>
    <row r="7571" spans="2:2" x14ac:dyDescent="0.2">
      <c r="B7571" s="186"/>
    </row>
    <row r="7572" spans="2:2" x14ac:dyDescent="0.2">
      <c r="B7572" s="186"/>
    </row>
    <row r="7573" spans="2:2" x14ac:dyDescent="0.2">
      <c r="B7573" s="186"/>
    </row>
    <row r="7574" spans="2:2" x14ac:dyDescent="0.2">
      <c r="B7574" s="186"/>
    </row>
    <row r="7575" spans="2:2" x14ac:dyDescent="0.2">
      <c r="B7575" s="186"/>
    </row>
    <row r="7576" spans="2:2" x14ac:dyDescent="0.2">
      <c r="B7576" s="186"/>
    </row>
    <row r="7577" spans="2:2" x14ac:dyDescent="0.2">
      <c r="B7577" s="186"/>
    </row>
    <row r="7578" spans="2:2" x14ac:dyDescent="0.2">
      <c r="B7578" s="186"/>
    </row>
    <row r="7579" spans="2:2" x14ac:dyDescent="0.2">
      <c r="B7579" s="186"/>
    </row>
    <row r="7580" spans="2:2" x14ac:dyDescent="0.2">
      <c r="B7580" s="186"/>
    </row>
    <row r="7581" spans="2:2" x14ac:dyDescent="0.2">
      <c r="B7581" s="186"/>
    </row>
    <row r="7582" spans="2:2" x14ac:dyDescent="0.2">
      <c r="B7582" s="186"/>
    </row>
    <row r="7583" spans="2:2" x14ac:dyDescent="0.2">
      <c r="B7583" s="186"/>
    </row>
    <row r="7584" spans="2:2" x14ac:dyDescent="0.2">
      <c r="B7584" s="186"/>
    </row>
    <row r="7585" spans="2:2" x14ac:dyDescent="0.2">
      <c r="B7585" s="186"/>
    </row>
    <row r="7586" spans="2:2" x14ac:dyDescent="0.2">
      <c r="B7586" s="186"/>
    </row>
    <row r="7587" spans="2:2" x14ac:dyDescent="0.2">
      <c r="B7587" s="186"/>
    </row>
    <row r="7588" spans="2:2" x14ac:dyDescent="0.2">
      <c r="B7588" s="186"/>
    </row>
    <row r="7589" spans="2:2" x14ac:dyDescent="0.2">
      <c r="B7589" s="186"/>
    </row>
    <row r="7590" spans="2:2" x14ac:dyDescent="0.2">
      <c r="B7590" s="186"/>
    </row>
    <row r="7591" spans="2:2" x14ac:dyDescent="0.2">
      <c r="B7591" s="186"/>
    </row>
    <row r="7592" spans="2:2" x14ac:dyDescent="0.2">
      <c r="B7592" s="186"/>
    </row>
    <row r="7593" spans="2:2" x14ac:dyDescent="0.2">
      <c r="B7593" s="186"/>
    </row>
    <row r="7594" spans="2:2" x14ac:dyDescent="0.2">
      <c r="B7594" s="186"/>
    </row>
    <row r="7595" spans="2:2" x14ac:dyDescent="0.2">
      <c r="B7595" s="186"/>
    </row>
    <row r="7596" spans="2:2" x14ac:dyDescent="0.2">
      <c r="B7596" s="186"/>
    </row>
    <row r="7597" spans="2:2" x14ac:dyDescent="0.2">
      <c r="B7597" s="186"/>
    </row>
    <row r="7598" spans="2:2" x14ac:dyDescent="0.2">
      <c r="B7598" s="186"/>
    </row>
    <row r="7599" spans="2:2" x14ac:dyDescent="0.2">
      <c r="B7599" s="186"/>
    </row>
    <row r="7600" spans="2:2" x14ac:dyDescent="0.2">
      <c r="B7600" s="186"/>
    </row>
    <row r="7601" spans="2:2" x14ac:dyDescent="0.2">
      <c r="B7601" s="186"/>
    </row>
    <row r="7602" spans="2:2" x14ac:dyDescent="0.2">
      <c r="B7602" s="186"/>
    </row>
    <row r="7603" spans="2:2" x14ac:dyDescent="0.2">
      <c r="B7603" s="186"/>
    </row>
    <row r="7604" spans="2:2" x14ac:dyDescent="0.2">
      <c r="B7604" s="186"/>
    </row>
    <row r="7605" spans="2:2" x14ac:dyDescent="0.2">
      <c r="B7605" s="186"/>
    </row>
    <row r="7606" spans="2:2" x14ac:dyDescent="0.2">
      <c r="B7606" s="186"/>
    </row>
    <row r="7607" spans="2:2" x14ac:dyDescent="0.2">
      <c r="B7607" s="186"/>
    </row>
    <row r="7608" spans="2:2" x14ac:dyDescent="0.2">
      <c r="B7608" s="186"/>
    </row>
    <row r="7609" spans="2:2" x14ac:dyDescent="0.2">
      <c r="B7609" s="186"/>
    </row>
    <row r="7610" spans="2:2" x14ac:dyDescent="0.2">
      <c r="B7610" s="186"/>
    </row>
    <row r="7611" spans="2:2" x14ac:dyDescent="0.2">
      <c r="B7611" s="186"/>
    </row>
    <row r="7612" spans="2:2" x14ac:dyDescent="0.2">
      <c r="B7612" s="186"/>
    </row>
    <row r="7613" spans="2:2" x14ac:dyDescent="0.2">
      <c r="B7613" s="186"/>
    </row>
    <row r="7614" spans="2:2" x14ac:dyDescent="0.2">
      <c r="B7614" s="186"/>
    </row>
    <row r="7615" spans="2:2" x14ac:dyDescent="0.2">
      <c r="B7615" s="186"/>
    </row>
    <row r="7616" spans="2:2" x14ac:dyDescent="0.2">
      <c r="B7616" s="186"/>
    </row>
    <row r="7617" spans="2:2" x14ac:dyDescent="0.2">
      <c r="B7617" s="186"/>
    </row>
    <row r="7618" spans="2:2" x14ac:dyDescent="0.2">
      <c r="B7618" s="186"/>
    </row>
    <row r="7619" spans="2:2" x14ac:dyDescent="0.2">
      <c r="B7619" s="186"/>
    </row>
    <row r="7620" spans="2:2" x14ac:dyDescent="0.2">
      <c r="B7620" s="186"/>
    </row>
    <row r="7621" spans="2:2" x14ac:dyDescent="0.2">
      <c r="B7621" s="186"/>
    </row>
    <row r="7622" spans="2:2" x14ac:dyDescent="0.2">
      <c r="B7622" s="186"/>
    </row>
    <row r="7623" spans="2:2" x14ac:dyDescent="0.2">
      <c r="B7623" s="186"/>
    </row>
    <row r="7624" spans="2:2" x14ac:dyDescent="0.2">
      <c r="B7624" s="186"/>
    </row>
    <row r="7625" spans="2:2" x14ac:dyDescent="0.2">
      <c r="B7625" s="186"/>
    </row>
    <row r="7626" spans="2:2" x14ac:dyDescent="0.2">
      <c r="B7626" s="186"/>
    </row>
    <row r="7627" spans="2:2" x14ac:dyDescent="0.2">
      <c r="B7627" s="186"/>
    </row>
    <row r="7628" spans="2:2" x14ac:dyDescent="0.2">
      <c r="B7628" s="186"/>
    </row>
    <row r="7629" spans="2:2" x14ac:dyDescent="0.2">
      <c r="B7629" s="186"/>
    </row>
    <row r="7630" spans="2:2" x14ac:dyDescent="0.2">
      <c r="B7630" s="186"/>
    </row>
    <row r="7631" spans="2:2" x14ac:dyDescent="0.2">
      <c r="B7631" s="186"/>
    </row>
    <row r="7632" spans="2:2" x14ac:dyDescent="0.2">
      <c r="B7632" s="186"/>
    </row>
    <row r="7633" spans="2:2" x14ac:dyDescent="0.2">
      <c r="B7633" s="186"/>
    </row>
    <row r="7634" spans="2:2" x14ac:dyDescent="0.2">
      <c r="B7634" s="186"/>
    </row>
    <row r="7635" spans="2:2" x14ac:dyDescent="0.2">
      <c r="B7635" s="186"/>
    </row>
    <row r="7636" spans="2:2" x14ac:dyDescent="0.2">
      <c r="B7636" s="186"/>
    </row>
    <row r="7637" spans="2:2" x14ac:dyDescent="0.2">
      <c r="B7637" s="186"/>
    </row>
    <row r="7638" spans="2:2" x14ac:dyDescent="0.2">
      <c r="B7638" s="186"/>
    </row>
    <row r="7639" spans="2:2" x14ac:dyDescent="0.2">
      <c r="B7639" s="186"/>
    </row>
    <row r="7640" spans="2:2" x14ac:dyDescent="0.2">
      <c r="B7640" s="186"/>
    </row>
    <row r="7641" spans="2:2" x14ac:dyDescent="0.2">
      <c r="B7641" s="186"/>
    </row>
    <row r="7642" spans="2:2" x14ac:dyDescent="0.2">
      <c r="B7642" s="186"/>
    </row>
    <row r="7643" spans="2:2" x14ac:dyDescent="0.2">
      <c r="B7643" s="186"/>
    </row>
    <row r="7644" spans="2:2" x14ac:dyDescent="0.2">
      <c r="B7644" s="186"/>
    </row>
    <row r="7645" spans="2:2" x14ac:dyDescent="0.2">
      <c r="B7645" s="186"/>
    </row>
    <row r="7646" spans="2:2" x14ac:dyDescent="0.2">
      <c r="B7646" s="186"/>
    </row>
    <row r="7647" spans="2:2" x14ac:dyDescent="0.2">
      <c r="B7647" s="186"/>
    </row>
    <row r="7648" spans="2:2" x14ac:dyDescent="0.2">
      <c r="B7648" s="186"/>
    </row>
    <row r="7649" spans="2:2" x14ac:dyDescent="0.2">
      <c r="B7649" s="186"/>
    </row>
    <row r="7650" spans="2:2" x14ac:dyDescent="0.2">
      <c r="B7650" s="186"/>
    </row>
    <row r="7651" spans="2:2" x14ac:dyDescent="0.2">
      <c r="B7651" s="186"/>
    </row>
    <row r="7652" spans="2:2" x14ac:dyDescent="0.2">
      <c r="B7652" s="186"/>
    </row>
    <row r="7653" spans="2:2" x14ac:dyDescent="0.2">
      <c r="B7653" s="186"/>
    </row>
    <row r="7654" spans="2:2" x14ac:dyDescent="0.2">
      <c r="B7654" s="186"/>
    </row>
    <row r="7655" spans="2:2" x14ac:dyDescent="0.2">
      <c r="B7655" s="186"/>
    </row>
    <row r="7656" spans="2:2" x14ac:dyDescent="0.2">
      <c r="B7656" s="186"/>
    </row>
    <row r="7657" spans="2:2" x14ac:dyDescent="0.2">
      <c r="B7657" s="186"/>
    </row>
    <row r="7658" spans="2:2" x14ac:dyDescent="0.2">
      <c r="B7658" s="186"/>
    </row>
    <row r="7659" spans="2:2" x14ac:dyDescent="0.2">
      <c r="B7659" s="186"/>
    </row>
    <row r="7660" spans="2:2" x14ac:dyDescent="0.2">
      <c r="B7660" s="186"/>
    </row>
    <row r="7661" spans="2:2" x14ac:dyDescent="0.2">
      <c r="B7661" s="186"/>
    </row>
    <row r="7662" spans="2:2" x14ac:dyDescent="0.2">
      <c r="B7662" s="186"/>
    </row>
    <row r="7663" spans="2:2" x14ac:dyDescent="0.2">
      <c r="B7663" s="186"/>
    </row>
    <row r="7664" spans="2:2" x14ac:dyDescent="0.2">
      <c r="B7664" s="186"/>
    </row>
    <row r="7665" spans="2:2" x14ac:dyDescent="0.2">
      <c r="B7665" s="186"/>
    </row>
    <row r="7666" spans="2:2" x14ac:dyDescent="0.2">
      <c r="B7666" s="186"/>
    </row>
    <row r="7667" spans="2:2" x14ac:dyDescent="0.2">
      <c r="B7667" s="186"/>
    </row>
    <row r="7668" spans="2:2" x14ac:dyDescent="0.2">
      <c r="B7668" s="186"/>
    </row>
    <row r="7669" spans="2:2" x14ac:dyDescent="0.2">
      <c r="B7669" s="186"/>
    </row>
    <row r="7670" spans="2:2" x14ac:dyDescent="0.2">
      <c r="B7670" s="186"/>
    </row>
    <row r="7671" spans="2:2" x14ac:dyDescent="0.2">
      <c r="B7671" s="186"/>
    </row>
    <row r="7672" spans="2:2" x14ac:dyDescent="0.2">
      <c r="B7672" s="186"/>
    </row>
    <row r="7673" spans="2:2" x14ac:dyDescent="0.2">
      <c r="B7673" s="186"/>
    </row>
    <row r="7674" spans="2:2" x14ac:dyDescent="0.2">
      <c r="B7674" s="186"/>
    </row>
    <row r="7675" spans="2:2" x14ac:dyDescent="0.2">
      <c r="B7675" s="186"/>
    </row>
    <row r="7676" spans="2:2" x14ac:dyDescent="0.2">
      <c r="B7676" s="186"/>
    </row>
    <row r="7677" spans="2:2" x14ac:dyDescent="0.2">
      <c r="B7677" s="186"/>
    </row>
    <row r="7678" spans="2:2" x14ac:dyDescent="0.2">
      <c r="B7678" s="186"/>
    </row>
    <row r="7679" spans="2:2" x14ac:dyDescent="0.2">
      <c r="B7679" s="186"/>
    </row>
    <row r="7680" spans="2:2" x14ac:dyDescent="0.2">
      <c r="B7680" s="186"/>
    </row>
    <row r="7681" spans="2:2" x14ac:dyDescent="0.2">
      <c r="B7681" s="186"/>
    </row>
    <row r="7682" spans="2:2" x14ac:dyDescent="0.2">
      <c r="B7682" s="186"/>
    </row>
    <row r="7683" spans="2:2" x14ac:dyDescent="0.2">
      <c r="B7683" s="186"/>
    </row>
    <row r="7684" spans="2:2" x14ac:dyDescent="0.2">
      <c r="B7684" s="186"/>
    </row>
    <row r="7685" spans="2:2" x14ac:dyDescent="0.2">
      <c r="B7685" s="186"/>
    </row>
    <row r="7686" spans="2:2" x14ac:dyDescent="0.2">
      <c r="B7686" s="186"/>
    </row>
    <row r="7687" spans="2:2" x14ac:dyDescent="0.2">
      <c r="B7687" s="186"/>
    </row>
    <row r="7688" spans="2:2" x14ac:dyDescent="0.2">
      <c r="B7688" s="186"/>
    </row>
    <row r="7689" spans="2:2" x14ac:dyDescent="0.2">
      <c r="B7689" s="186"/>
    </row>
    <row r="7690" spans="2:2" x14ac:dyDescent="0.2">
      <c r="B7690" s="186"/>
    </row>
    <row r="7691" spans="2:2" x14ac:dyDescent="0.2">
      <c r="B7691" s="186"/>
    </row>
    <row r="7692" spans="2:2" x14ac:dyDescent="0.2">
      <c r="B7692" s="186"/>
    </row>
    <row r="7693" spans="2:2" x14ac:dyDescent="0.2">
      <c r="B7693" s="186"/>
    </row>
    <row r="7694" spans="2:2" x14ac:dyDescent="0.2">
      <c r="B7694" s="186"/>
    </row>
    <row r="7695" spans="2:2" x14ac:dyDescent="0.2">
      <c r="B7695" s="186"/>
    </row>
    <row r="7696" spans="2:2" x14ac:dyDescent="0.2">
      <c r="B7696" s="186"/>
    </row>
    <row r="7697" spans="2:2" x14ac:dyDescent="0.2">
      <c r="B7697" s="186"/>
    </row>
    <row r="7698" spans="2:2" x14ac:dyDescent="0.2">
      <c r="B7698" s="186"/>
    </row>
    <row r="7699" spans="2:2" x14ac:dyDescent="0.2">
      <c r="B7699" s="186"/>
    </row>
    <row r="7700" spans="2:2" x14ac:dyDescent="0.2">
      <c r="B7700" s="186"/>
    </row>
    <row r="7701" spans="2:2" x14ac:dyDescent="0.2">
      <c r="B7701" s="186"/>
    </row>
    <row r="7702" spans="2:2" x14ac:dyDescent="0.2">
      <c r="B7702" s="186"/>
    </row>
    <row r="7703" spans="2:2" x14ac:dyDescent="0.2">
      <c r="B7703" s="186"/>
    </row>
    <row r="7704" spans="2:2" x14ac:dyDescent="0.2">
      <c r="B7704" s="186"/>
    </row>
    <row r="7705" spans="2:2" x14ac:dyDescent="0.2">
      <c r="B7705" s="186"/>
    </row>
    <row r="7706" spans="2:2" x14ac:dyDescent="0.2">
      <c r="B7706" s="186"/>
    </row>
    <row r="7707" spans="2:2" x14ac:dyDescent="0.2">
      <c r="B7707" s="186"/>
    </row>
    <row r="7708" spans="2:2" x14ac:dyDescent="0.2">
      <c r="B7708" s="186"/>
    </row>
    <row r="7709" spans="2:2" x14ac:dyDescent="0.2">
      <c r="B7709" s="186"/>
    </row>
    <row r="7710" spans="2:2" x14ac:dyDescent="0.2">
      <c r="B7710" s="186"/>
    </row>
    <row r="7711" spans="2:2" x14ac:dyDescent="0.2">
      <c r="B7711" s="186"/>
    </row>
    <row r="7712" spans="2:2" x14ac:dyDescent="0.2">
      <c r="B7712" s="186"/>
    </row>
    <row r="7713" spans="2:2" x14ac:dyDescent="0.2">
      <c r="B7713" s="186"/>
    </row>
    <row r="7714" spans="2:2" x14ac:dyDescent="0.2">
      <c r="B7714" s="186"/>
    </row>
    <row r="7715" spans="2:2" x14ac:dyDescent="0.2">
      <c r="B7715" s="186"/>
    </row>
    <row r="7716" spans="2:2" x14ac:dyDescent="0.2">
      <c r="B7716" s="186"/>
    </row>
    <row r="7717" spans="2:2" x14ac:dyDescent="0.2">
      <c r="B7717" s="186"/>
    </row>
    <row r="7718" spans="2:2" x14ac:dyDescent="0.2">
      <c r="B7718" s="186"/>
    </row>
    <row r="7719" spans="2:2" x14ac:dyDescent="0.2">
      <c r="B7719" s="186"/>
    </row>
    <row r="7720" spans="2:2" x14ac:dyDescent="0.2">
      <c r="B7720" s="186"/>
    </row>
    <row r="7721" spans="2:2" x14ac:dyDescent="0.2">
      <c r="B7721" s="186"/>
    </row>
    <row r="7722" spans="2:2" x14ac:dyDescent="0.2">
      <c r="B7722" s="186"/>
    </row>
    <row r="7723" spans="2:2" x14ac:dyDescent="0.2">
      <c r="B7723" s="186"/>
    </row>
    <row r="7724" spans="2:2" x14ac:dyDescent="0.2">
      <c r="B7724" s="186"/>
    </row>
    <row r="7725" spans="2:2" x14ac:dyDescent="0.2">
      <c r="B7725" s="186"/>
    </row>
    <row r="7726" spans="2:2" x14ac:dyDescent="0.2">
      <c r="B7726" s="186"/>
    </row>
    <row r="7727" spans="2:2" x14ac:dyDescent="0.2">
      <c r="B7727" s="186"/>
    </row>
    <row r="7728" spans="2:2" x14ac:dyDescent="0.2">
      <c r="B7728" s="186"/>
    </row>
    <row r="7729" spans="2:2" x14ac:dyDescent="0.2">
      <c r="B7729" s="186"/>
    </row>
    <row r="7730" spans="2:2" x14ac:dyDescent="0.2">
      <c r="B7730" s="186"/>
    </row>
    <row r="7731" spans="2:2" x14ac:dyDescent="0.2">
      <c r="B7731" s="186"/>
    </row>
    <row r="7732" spans="2:2" x14ac:dyDescent="0.2">
      <c r="B7732" s="186"/>
    </row>
    <row r="7733" spans="2:2" x14ac:dyDescent="0.2">
      <c r="B7733" s="186"/>
    </row>
    <row r="7734" spans="2:2" x14ac:dyDescent="0.2">
      <c r="B7734" s="186"/>
    </row>
    <row r="7735" spans="2:2" x14ac:dyDescent="0.2">
      <c r="B7735" s="186"/>
    </row>
    <row r="7736" spans="2:2" x14ac:dyDescent="0.2">
      <c r="B7736" s="186"/>
    </row>
    <row r="7737" spans="2:2" x14ac:dyDescent="0.2">
      <c r="B7737" s="186"/>
    </row>
    <row r="7738" spans="2:2" x14ac:dyDescent="0.2">
      <c r="B7738" s="186"/>
    </row>
    <row r="7739" spans="2:2" x14ac:dyDescent="0.2">
      <c r="B7739" s="186"/>
    </row>
    <row r="7740" spans="2:2" x14ac:dyDescent="0.2">
      <c r="B7740" s="186"/>
    </row>
    <row r="7741" spans="2:2" x14ac:dyDescent="0.2">
      <c r="B7741" s="186"/>
    </row>
    <row r="7742" spans="2:2" x14ac:dyDescent="0.2">
      <c r="B7742" s="186"/>
    </row>
    <row r="7743" spans="2:2" x14ac:dyDescent="0.2">
      <c r="B7743" s="186"/>
    </row>
    <row r="7744" spans="2:2" x14ac:dyDescent="0.2">
      <c r="B7744" s="186"/>
    </row>
    <row r="7745" spans="2:2" x14ac:dyDescent="0.2">
      <c r="B7745" s="186"/>
    </row>
    <row r="7746" spans="2:2" x14ac:dyDescent="0.2">
      <c r="B7746" s="186"/>
    </row>
    <row r="7747" spans="2:2" x14ac:dyDescent="0.2">
      <c r="B7747" s="186"/>
    </row>
    <row r="7748" spans="2:2" x14ac:dyDescent="0.2">
      <c r="B7748" s="186"/>
    </row>
    <row r="7749" spans="2:2" x14ac:dyDescent="0.2">
      <c r="B7749" s="186"/>
    </row>
    <row r="7750" spans="2:2" x14ac:dyDescent="0.2">
      <c r="B7750" s="186"/>
    </row>
    <row r="7751" spans="2:2" x14ac:dyDescent="0.2">
      <c r="B7751" s="186"/>
    </row>
    <row r="7752" spans="2:2" x14ac:dyDescent="0.2">
      <c r="B7752" s="186"/>
    </row>
    <row r="7753" spans="2:2" x14ac:dyDescent="0.2">
      <c r="B7753" s="186"/>
    </row>
    <row r="7754" spans="2:2" x14ac:dyDescent="0.2">
      <c r="B7754" s="186"/>
    </row>
    <row r="7755" spans="2:2" x14ac:dyDescent="0.2">
      <c r="B7755" s="186"/>
    </row>
    <row r="7756" spans="2:2" x14ac:dyDescent="0.2">
      <c r="B7756" s="186"/>
    </row>
    <row r="7757" spans="2:2" x14ac:dyDescent="0.2">
      <c r="B7757" s="186"/>
    </row>
    <row r="7758" spans="2:2" x14ac:dyDescent="0.2">
      <c r="B7758" s="186"/>
    </row>
    <row r="7759" spans="2:2" x14ac:dyDescent="0.2">
      <c r="B7759" s="186"/>
    </row>
    <row r="7760" spans="2:2" x14ac:dyDescent="0.2">
      <c r="B7760" s="186"/>
    </row>
    <row r="7761" spans="2:2" x14ac:dyDescent="0.2">
      <c r="B7761" s="186"/>
    </row>
    <row r="7762" spans="2:2" x14ac:dyDescent="0.2">
      <c r="B7762" s="186"/>
    </row>
    <row r="7763" spans="2:2" x14ac:dyDescent="0.2">
      <c r="B7763" s="186"/>
    </row>
    <row r="7764" spans="2:2" x14ac:dyDescent="0.2">
      <c r="B7764" s="186"/>
    </row>
    <row r="7765" spans="2:2" x14ac:dyDescent="0.2">
      <c r="B7765" s="186"/>
    </row>
    <row r="7766" spans="2:2" x14ac:dyDescent="0.2">
      <c r="B7766" s="186"/>
    </row>
    <row r="7767" spans="2:2" x14ac:dyDescent="0.2">
      <c r="B7767" s="186"/>
    </row>
    <row r="7768" spans="2:2" x14ac:dyDescent="0.2">
      <c r="B7768" s="186"/>
    </row>
    <row r="7769" spans="2:2" x14ac:dyDescent="0.2">
      <c r="B7769" s="186"/>
    </row>
    <row r="7770" spans="2:2" x14ac:dyDescent="0.2">
      <c r="B7770" s="186"/>
    </row>
    <row r="7771" spans="2:2" x14ac:dyDescent="0.2">
      <c r="B7771" s="186"/>
    </row>
    <row r="7772" spans="2:2" x14ac:dyDescent="0.2">
      <c r="B7772" s="186"/>
    </row>
    <row r="7773" spans="2:2" x14ac:dyDescent="0.2">
      <c r="B7773" s="186"/>
    </row>
    <row r="7774" spans="2:2" x14ac:dyDescent="0.2">
      <c r="B7774" s="186"/>
    </row>
    <row r="7775" spans="2:2" x14ac:dyDescent="0.2">
      <c r="B7775" s="186"/>
    </row>
    <row r="7776" spans="2:2" x14ac:dyDescent="0.2">
      <c r="B7776" s="186"/>
    </row>
    <row r="7777" spans="2:2" x14ac:dyDescent="0.2">
      <c r="B7777" s="186"/>
    </row>
    <row r="7778" spans="2:2" x14ac:dyDescent="0.2">
      <c r="B7778" s="186"/>
    </row>
    <row r="7779" spans="2:2" x14ac:dyDescent="0.2">
      <c r="B7779" s="186"/>
    </row>
    <row r="7780" spans="2:2" x14ac:dyDescent="0.2">
      <c r="B7780" s="186"/>
    </row>
    <row r="7781" spans="2:2" x14ac:dyDescent="0.2">
      <c r="B7781" s="186"/>
    </row>
    <row r="7782" spans="2:2" x14ac:dyDescent="0.2">
      <c r="B7782" s="186"/>
    </row>
    <row r="7783" spans="2:2" x14ac:dyDescent="0.2">
      <c r="B7783" s="186"/>
    </row>
    <row r="7784" spans="2:2" x14ac:dyDescent="0.2">
      <c r="B7784" s="186"/>
    </row>
    <row r="7785" spans="2:2" x14ac:dyDescent="0.2">
      <c r="B7785" s="186"/>
    </row>
    <row r="7786" spans="2:2" x14ac:dyDescent="0.2">
      <c r="B7786" s="186"/>
    </row>
    <row r="7787" spans="2:2" x14ac:dyDescent="0.2">
      <c r="B7787" s="186"/>
    </row>
    <row r="7788" spans="2:2" x14ac:dyDescent="0.2">
      <c r="B7788" s="186"/>
    </row>
    <row r="7789" spans="2:2" x14ac:dyDescent="0.2">
      <c r="B7789" s="186"/>
    </row>
    <row r="7790" spans="2:2" x14ac:dyDescent="0.2">
      <c r="B7790" s="186"/>
    </row>
    <row r="7791" spans="2:2" x14ac:dyDescent="0.2">
      <c r="B7791" s="186"/>
    </row>
    <row r="7792" spans="2:2" x14ac:dyDescent="0.2">
      <c r="B7792" s="186"/>
    </row>
    <row r="7793" spans="2:2" x14ac:dyDescent="0.2">
      <c r="B7793" s="186"/>
    </row>
    <row r="7794" spans="2:2" x14ac:dyDescent="0.2">
      <c r="B7794" s="186"/>
    </row>
    <row r="7795" spans="2:2" x14ac:dyDescent="0.2">
      <c r="B7795" s="186"/>
    </row>
    <row r="7796" spans="2:2" x14ac:dyDescent="0.2">
      <c r="B7796" s="186"/>
    </row>
    <row r="7797" spans="2:2" x14ac:dyDescent="0.2">
      <c r="B7797" s="186"/>
    </row>
    <row r="7798" spans="2:2" x14ac:dyDescent="0.2">
      <c r="B7798" s="186"/>
    </row>
    <row r="7799" spans="2:2" x14ac:dyDescent="0.2">
      <c r="B7799" s="186"/>
    </row>
    <row r="7800" spans="2:2" x14ac:dyDescent="0.2">
      <c r="B7800" s="186"/>
    </row>
    <row r="7801" spans="2:2" x14ac:dyDescent="0.2">
      <c r="B7801" s="186"/>
    </row>
    <row r="7802" spans="2:2" x14ac:dyDescent="0.2">
      <c r="B7802" s="186"/>
    </row>
    <row r="7803" spans="2:2" x14ac:dyDescent="0.2">
      <c r="B7803" s="186"/>
    </row>
    <row r="7804" spans="2:2" x14ac:dyDescent="0.2">
      <c r="B7804" s="186"/>
    </row>
    <row r="7805" spans="2:2" x14ac:dyDescent="0.2">
      <c r="B7805" s="186"/>
    </row>
    <row r="7806" spans="2:2" x14ac:dyDescent="0.2">
      <c r="B7806" s="186"/>
    </row>
    <row r="7807" spans="2:2" x14ac:dyDescent="0.2">
      <c r="B7807" s="186"/>
    </row>
    <row r="7808" spans="2:2" x14ac:dyDescent="0.2">
      <c r="B7808" s="186"/>
    </row>
    <row r="7809" spans="2:2" x14ac:dyDescent="0.2">
      <c r="B7809" s="186"/>
    </row>
    <row r="7810" spans="2:2" x14ac:dyDescent="0.2">
      <c r="B7810" s="186"/>
    </row>
    <row r="7811" spans="2:2" x14ac:dyDescent="0.2">
      <c r="B7811" s="186"/>
    </row>
    <row r="7812" spans="2:2" x14ac:dyDescent="0.2">
      <c r="B7812" s="186"/>
    </row>
    <row r="7813" spans="2:2" x14ac:dyDescent="0.2">
      <c r="B7813" s="186"/>
    </row>
    <row r="7814" spans="2:2" x14ac:dyDescent="0.2">
      <c r="B7814" s="186"/>
    </row>
    <row r="7815" spans="2:2" x14ac:dyDescent="0.2">
      <c r="B7815" s="186"/>
    </row>
    <row r="7816" spans="2:2" x14ac:dyDescent="0.2">
      <c r="B7816" s="186"/>
    </row>
    <row r="7817" spans="2:2" x14ac:dyDescent="0.2">
      <c r="B7817" s="186"/>
    </row>
    <row r="7818" spans="2:2" x14ac:dyDescent="0.2">
      <c r="B7818" s="186"/>
    </row>
    <row r="7819" spans="2:2" x14ac:dyDescent="0.2">
      <c r="B7819" s="186"/>
    </row>
    <row r="7820" spans="2:2" x14ac:dyDescent="0.2">
      <c r="B7820" s="186"/>
    </row>
    <row r="7821" spans="2:2" x14ac:dyDescent="0.2">
      <c r="B7821" s="186"/>
    </row>
    <row r="7822" spans="2:2" x14ac:dyDescent="0.2">
      <c r="B7822" s="186"/>
    </row>
    <row r="7823" spans="2:2" x14ac:dyDescent="0.2">
      <c r="B7823" s="186"/>
    </row>
    <row r="7824" spans="2:2" x14ac:dyDescent="0.2">
      <c r="B7824" s="186"/>
    </row>
    <row r="7825" spans="2:2" x14ac:dyDescent="0.2">
      <c r="B7825" s="186"/>
    </row>
    <row r="7826" spans="2:2" x14ac:dyDescent="0.2">
      <c r="B7826" s="186"/>
    </row>
    <row r="7827" spans="2:2" x14ac:dyDescent="0.2">
      <c r="B7827" s="186"/>
    </row>
    <row r="7828" spans="2:2" x14ac:dyDescent="0.2">
      <c r="B7828" s="186"/>
    </row>
    <row r="7829" spans="2:2" x14ac:dyDescent="0.2">
      <c r="B7829" s="186"/>
    </row>
    <row r="7830" spans="2:2" x14ac:dyDescent="0.2">
      <c r="B7830" s="186"/>
    </row>
    <row r="7831" spans="2:2" x14ac:dyDescent="0.2">
      <c r="B7831" s="186"/>
    </row>
    <row r="7832" spans="2:2" x14ac:dyDescent="0.2">
      <c r="B7832" s="186"/>
    </row>
    <row r="7833" spans="2:2" x14ac:dyDescent="0.2">
      <c r="B7833" s="186"/>
    </row>
    <row r="7834" spans="2:2" x14ac:dyDescent="0.2">
      <c r="B7834" s="186"/>
    </row>
    <row r="7835" spans="2:2" x14ac:dyDescent="0.2">
      <c r="B7835" s="186"/>
    </row>
    <row r="7836" spans="2:2" x14ac:dyDescent="0.2">
      <c r="B7836" s="186"/>
    </row>
    <row r="7837" spans="2:2" x14ac:dyDescent="0.2">
      <c r="B7837" s="186"/>
    </row>
    <row r="7838" spans="2:2" x14ac:dyDescent="0.2">
      <c r="B7838" s="186"/>
    </row>
    <row r="7839" spans="2:2" x14ac:dyDescent="0.2">
      <c r="B7839" s="186"/>
    </row>
    <row r="7840" spans="2:2" x14ac:dyDescent="0.2">
      <c r="B7840" s="186"/>
    </row>
    <row r="7841" spans="2:2" x14ac:dyDescent="0.2">
      <c r="B7841" s="186"/>
    </row>
    <row r="7842" spans="2:2" x14ac:dyDescent="0.2">
      <c r="B7842" s="186"/>
    </row>
    <row r="7843" spans="2:2" x14ac:dyDescent="0.2">
      <c r="B7843" s="186"/>
    </row>
    <row r="7844" spans="2:2" x14ac:dyDescent="0.2">
      <c r="B7844" s="186"/>
    </row>
    <row r="7845" spans="2:2" x14ac:dyDescent="0.2">
      <c r="B7845" s="186"/>
    </row>
    <row r="7846" spans="2:2" x14ac:dyDescent="0.2">
      <c r="B7846" s="186"/>
    </row>
    <row r="7847" spans="2:2" x14ac:dyDescent="0.2">
      <c r="B7847" s="186"/>
    </row>
    <row r="7848" spans="2:2" x14ac:dyDescent="0.2">
      <c r="B7848" s="186"/>
    </row>
    <row r="7849" spans="2:2" x14ac:dyDescent="0.2">
      <c r="B7849" s="186"/>
    </row>
    <row r="7850" spans="2:2" x14ac:dyDescent="0.2">
      <c r="B7850" s="186"/>
    </row>
    <row r="7851" spans="2:2" x14ac:dyDescent="0.2">
      <c r="B7851" s="186"/>
    </row>
    <row r="7852" spans="2:2" x14ac:dyDescent="0.2">
      <c r="B7852" s="186"/>
    </row>
    <row r="7853" spans="2:2" x14ac:dyDescent="0.2">
      <c r="B7853" s="186"/>
    </row>
    <row r="7854" spans="2:2" x14ac:dyDescent="0.2">
      <c r="B7854" s="186"/>
    </row>
    <row r="7855" spans="2:2" x14ac:dyDescent="0.2">
      <c r="B7855" s="186"/>
    </row>
    <row r="7856" spans="2:2" x14ac:dyDescent="0.2">
      <c r="B7856" s="186"/>
    </row>
    <row r="7857" spans="2:2" x14ac:dyDescent="0.2">
      <c r="B7857" s="186"/>
    </row>
    <row r="7858" spans="2:2" x14ac:dyDescent="0.2">
      <c r="B7858" s="186"/>
    </row>
    <row r="7859" spans="2:2" x14ac:dyDescent="0.2">
      <c r="B7859" s="186"/>
    </row>
    <row r="7860" spans="2:2" x14ac:dyDescent="0.2">
      <c r="B7860" s="186"/>
    </row>
    <row r="7861" spans="2:2" x14ac:dyDescent="0.2">
      <c r="B7861" s="186"/>
    </row>
    <row r="7862" spans="2:2" x14ac:dyDescent="0.2">
      <c r="B7862" s="186"/>
    </row>
    <row r="7863" spans="2:2" x14ac:dyDescent="0.2">
      <c r="B7863" s="186"/>
    </row>
    <row r="7864" spans="2:2" x14ac:dyDescent="0.2">
      <c r="B7864" s="186"/>
    </row>
    <row r="7865" spans="2:2" x14ac:dyDescent="0.2">
      <c r="B7865" s="186"/>
    </row>
    <row r="7866" spans="2:2" x14ac:dyDescent="0.2">
      <c r="B7866" s="186"/>
    </row>
    <row r="7867" spans="2:2" x14ac:dyDescent="0.2">
      <c r="B7867" s="186"/>
    </row>
    <row r="7868" spans="2:2" x14ac:dyDescent="0.2">
      <c r="B7868" s="186"/>
    </row>
    <row r="7869" spans="2:2" x14ac:dyDescent="0.2">
      <c r="B7869" s="186"/>
    </row>
    <row r="7870" spans="2:2" x14ac:dyDescent="0.2">
      <c r="B7870" s="186"/>
    </row>
    <row r="7871" spans="2:2" x14ac:dyDescent="0.2">
      <c r="B7871" s="186"/>
    </row>
    <row r="7872" spans="2:2" x14ac:dyDescent="0.2">
      <c r="B7872" s="186"/>
    </row>
    <row r="7873" spans="2:2" x14ac:dyDescent="0.2">
      <c r="B7873" s="186"/>
    </row>
    <row r="7874" spans="2:2" x14ac:dyDescent="0.2">
      <c r="B7874" s="186"/>
    </row>
    <row r="7875" spans="2:2" x14ac:dyDescent="0.2">
      <c r="B7875" s="186"/>
    </row>
    <row r="7876" spans="2:2" x14ac:dyDescent="0.2">
      <c r="B7876" s="186"/>
    </row>
    <row r="7877" spans="2:2" x14ac:dyDescent="0.2">
      <c r="B7877" s="186"/>
    </row>
    <row r="7878" spans="2:2" x14ac:dyDescent="0.2">
      <c r="B7878" s="186"/>
    </row>
    <row r="7879" spans="2:2" x14ac:dyDescent="0.2">
      <c r="B7879" s="186"/>
    </row>
    <row r="7880" spans="2:2" x14ac:dyDescent="0.2">
      <c r="B7880" s="186"/>
    </row>
    <row r="7881" spans="2:2" x14ac:dyDescent="0.2">
      <c r="B7881" s="186"/>
    </row>
    <row r="7882" spans="2:2" x14ac:dyDescent="0.2">
      <c r="B7882" s="186"/>
    </row>
    <row r="7883" spans="2:2" x14ac:dyDescent="0.2">
      <c r="B7883" s="186"/>
    </row>
    <row r="7884" spans="2:2" x14ac:dyDescent="0.2">
      <c r="B7884" s="186"/>
    </row>
    <row r="7885" spans="2:2" x14ac:dyDescent="0.2">
      <c r="B7885" s="186"/>
    </row>
    <row r="7886" spans="2:2" x14ac:dyDescent="0.2">
      <c r="B7886" s="186"/>
    </row>
    <row r="7887" spans="2:2" x14ac:dyDescent="0.2">
      <c r="B7887" s="186"/>
    </row>
    <row r="7888" spans="2:2" x14ac:dyDescent="0.2">
      <c r="B7888" s="186"/>
    </row>
    <row r="7889" spans="2:2" x14ac:dyDescent="0.2">
      <c r="B7889" s="186"/>
    </row>
    <row r="7890" spans="2:2" x14ac:dyDescent="0.2">
      <c r="B7890" s="186"/>
    </row>
    <row r="7891" spans="2:2" x14ac:dyDescent="0.2">
      <c r="B7891" s="186"/>
    </row>
    <row r="7892" spans="2:2" x14ac:dyDescent="0.2">
      <c r="B7892" s="186"/>
    </row>
    <row r="7893" spans="2:2" x14ac:dyDescent="0.2">
      <c r="B7893" s="186"/>
    </row>
    <row r="7894" spans="2:2" x14ac:dyDescent="0.2">
      <c r="B7894" s="186"/>
    </row>
    <row r="7895" spans="2:2" x14ac:dyDescent="0.2">
      <c r="B7895" s="186"/>
    </row>
    <row r="7896" spans="2:2" x14ac:dyDescent="0.2">
      <c r="B7896" s="186"/>
    </row>
    <row r="7897" spans="2:2" x14ac:dyDescent="0.2">
      <c r="B7897" s="186"/>
    </row>
    <row r="7898" spans="2:2" x14ac:dyDescent="0.2">
      <c r="B7898" s="186"/>
    </row>
    <row r="7899" spans="2:2" x14ac:dyDescent="0.2">
      <c r="B7899" s="186"/>
    </row>
    <row r="7900" spans="2:2" x14ac:dyDescent="0.2">
      <c r="B7900" s="186"/>
    </row>
    <row r="7901" spans="2:2" x14ac:dyDescent="0.2">
      <c r="B7901" s="186"/>
    </row>
    <row r="7902" spans="2:2" x14ac:dyDescent="0.2">
      <c r="B7902" s="186"/>
    </row>
    <row r="7903" spans="2:2" x14ac:dyDescent="0.2">
      <c r="B7903" s="186"/>
    </row>
    <row r="7904" spans="2:2" x14ac:dyDescent="0.2">
      <c r="B7904" s="186"/>
    </row>
    <row r="7905" spans="2:2" x14ac:dyDescent="0.2">
      <c r="B7905" s="186"/>
    </row>
    <row r="7906" spans="2:2" x14ac:dyDescent="0.2">
      <c r="B7906" s="186"/>
    </row>
    <row r="7907" spans="2:2" x14ac:dyDescent="0.2">
      <c r="B7907" s="186"/>
    </row>
    <row r="7908" spans="2:2" x14ac:dyDescent="0.2">
      <c r="B7908" s="186"/>
    </row>
    <row r="7909" spans="2:2" x14ac:dyDescent="0.2">
      <c r="B7909" s="186"/>
    </row>
    <row r="7910" spans="2:2" x14ac:dyDescent="0.2">
      <c r="B7910" s="186"/>
    </row>
    <row r="7911" spans="2:2" x14ac:dyDescent="0.2">
      <c r="B7911" s="186"/>
    </row>
    <row r="7912" spans="2:2" x14ac:dyDescent="0.2">
      <c r="B7912" s="186"/>
    </row>
    <row r="7913" spans="2:2" x14ac:dyDescent="0.2">
      <c r="B7913" s="186"/>
    </row>
    <row r="7914" spans="2:2" x14ac:dyDescent="0.2">
      <c r="B7914" s="186"/>
    </row>
    <row r="7915" spans="2:2" x14ac:dyDescent="0.2">
      <c r="B7915" s="186"/>
    </row>
    <row r="7916" spans="2:2" x14ac:dyDescent="0.2">
      <c r="B7916" s="186"/>
    </row>
    <row r="7917" spans="2:2" x14ac:dyDescent="0.2">
      <c r="B7917" s="186"/>
    </row>
    <row r="7918" spans="2:2" x14ac:dyDescent="0.2">
      <c r="B7918" s="186"/>
    </row>
    <row r="7919" spans="2:2" x14ac:dyDescent="0.2">
      <c r="B7919" s="186"/>
    </row>
    <row r="7920" spans="2:2" x14ac:dyDescent="0.2">
      <c r="B7920" s="186"/>
    </row>
    <row r="7921" spans="2:2" x14ac:dyDescent="0.2">
      <c r="B7921" s="186"/>
    </row>
    <row r="7922" spans="2:2" x14ac:dyDescent="0.2">
      <c r="B7922" s="186"/>
    </row>
    <row r="7923" spans="2:2" x14ac:dyDescent="0.2">
      <c r="B7923" s="186"/>
    </row>
    <row r="7924" spans="2:2" x14ac:dyDescent="0.2">
      <c r="B7924" s="186"/>
    </row>
    <row r="7925" spans="2:2" x14ac:dyDescent="0.2">
      <c r="B7925" s="186"/>
    </row>
    <row r="7926" spans="2:2" x14ac:dyDescent="0.2">
      <c r="B7926" s="186"/>
    </row>
    <row r="7927" spans="2:2" x14ac:dyDescent="0.2">
      <c r="B7927" s="186"/>
    </row>
    <row r="7928" spans="2:2" x14ac:dyDescent="0.2">
      <c r="B7928" s="186"/>
    </row>
    <row r="7929" spans="2:2" x14ac:dyDescent="0.2">
      <c r="B7929" s="186"/>
    </row>
    <row r="7930" spans="2:2" x14ac:dyDescent="0.2">
      <c r="B7930" s="186"/>
    </row>
    <row r="7931" spans="2:2" x14ac:dyDescent="0.2">
      <c r="B7931" s="186"/>
    </row>
    <row r="7932" spans="2:2" x14ac:dyDescent="0.2">
      <c r="B7932" s="186"/>
    </row>
    <row r="7933" spans="2:2" x14ac:dyDescent="0.2">
      <c r="B7933" s="186"/>
    </row>
    <row r="7934" spans="2:2" x14ac:dyDescent="0.2">
      <c r="B7934" s="186"/>
    </row>
    <row r="7935" spans="2:2" x14ac:dyDescent="0.2">
      <c r="B7935" s="186"/>
    </row>
    <row r="7936" spans="2:2" x14ac:dyDescent="0.2">
      <c r="B7936" s="186"/>
    </row>
    <row r="7937" spans="2:2" x14ac:dyDescent="0.2">
      <c r="B7937" s="186"/>
    </row>
    <row r="7938" spans="2:2" x14ac:dyDescent="0.2">
      <c r="B7938" s="186"/>
    </row>
    <row r="7939" spans="2:2" x14ac:dyDescent="0.2">
      <c r="B7939" s="186"/>
    </row>
    <row r="7940" spans="2:2" x14ac:dyDescent="0.2">
      <c r="B7940" s="186"/>
    </row>
    <row r="7941" spans="2:2" x14ac:dyDescent="0.2">
      <c r="B7941" s="186"/>
    </row>
    <row r="7942" spans="2:2" x14ac:dyDescent="0.2">
      <c r="B7942" s="186"/>
    </row>
    <row r="7943" spans="2:2" x14ac:dyDescent="0.2">
      <c r="B7943" s="186"/>
    </row>
    <row r="7944" spans="2:2" x14ac:dyDescent="0.2">
      <c r="B7944" s="186"/>
    </row>
    <row r="7945" spans="2:2" x14ac:dyDescent="0.2">
      <c r="B7945" s="186"/>
    </row>
    <row r="7946" spans="2:2" x14ac:dyDescent="0.2">
      <c r="B7946" s="186"/>
    </row>
    <row r="7947" spans="2:2" x14ac:dyDescent="0.2">
      <c r="B7947" s="186"/>
    </row>
    <row r="7948" spans="2:2" x14ac:dyDescent="0.2">
      <c r="B7948" s="186"/>
    </row>
    <row r="7949" spans="2:2" x14ac:dyDescent="0.2">
      <c r="B7949" s="186"/>
    </row>
    <row r="7950" spans="2:2" x14ac:dyDescent="0.2">
      <c r="B7950" s="186"/>
    </row>
    <row r="7951" spans="2:2" x14ac:dyDescent="0.2">
      <c r="B7951" s="186"/>
    </row>
    <row r="7952" spans="2:2" x14ac:dyDescent="0.2">
      <c r="B7952" s="186"/>
    </row>
    <row r="7953" spans="2:2" x14ac:dyDescent="0.2">
      <c r="B7953" s="186"/>
    </row>
    <row r="7954" spans="2:2" x14ac:dyDescent="0.2">
      <c r="B7954" s="186"/>
    </row>
    <row r="7955" spans="2:2" x14ac:dyDescent="0.2">
      <c r="B7955" s="186"/>
    </row>
    <row r="7956" spans="2:2" x14ac:dyDescent="0.2">
      <c r="B7956" s="186"/>
    </row>
    <row r="7957" spans="2:2" x14ac:dyDescent="0.2">
      <c r="B7957" s="186"/>
    </row>
    <row r="7958" spans="2:2" x14ac:dyDescent="0.2">
      <c r="B7958" s="186"/>
    </row>
    <row r="7959" spans="2:2" x14ac:dyDescent="0.2">
      <c r="B7959" s="186"/>
    </row>
    <row r="7960" spans="2:2" x14ac:dyDescent="0.2">
      <c r="B7960" s="186"/>
    </row>
    <row r="7961" spans="2:2" x14ac:dyDescent="0.2">
      <c r="B7961" s="186"/>
    </row>
    <row r="7962" spans="2:2" x14ac:dyDescent="0.2">
      <c r="B7962" s="186"/>
    </row>
    <row r="7963" spans="2:2" x14ac:dyDescent="0.2">
      <c r="B7963" s="186"/>
    </row>
    <row r="7964" spans="2:2" x14ac:dyDescent="0.2">
      <c r="B7964" s="186"/>
    </row>
    <row r="7965" spans="2:2" x14ac:dyDescent="0.2">
      <c r="B7965" s="186"/>
    </row>
    <row r="7966" spans="2:2" x14ac:dyDescent="0.2">
      <c r="B7966" s="186"/>
    </row>
    <row r="7967" spans="2:2" x14ac:dyDescent="0.2">
      <c r="B7967" s="186"/>
    </row>
    <row r="7968" spans="2:2" x14ac:dyDescent="0.2">
      <c r="B7968" s="186"/>
    </row>
    <row r="7969" spans="2:2" x14ac:dyDescent="0.2">
      <c r="B7969" s="186"/>
    </row>
    <row r="7970" spans="2:2" x14ac:dyDescent="0.2">
      <c r="B7970" s="186"/>
    </row>
    <row r="7971" spans="2:2" x14ac:dyDescent="0.2">
      <c r="B7971" s="186"/>
    </row>
    <row r="7972" spans="2:2" x14ac:dyDescent="0.2">
      <c r="B7972" s="186"/>
    </row>
    <row r="7973" spans="2:2" x14ac:dyDescent="0.2">
      <c r="B7973" s="186"/>
    </row>
    <row r="7974" spans="2:2" x14ac:dyDescent="0.2">
      <c r="B7974" s="186"/>
    </row>
    <row r="7975" spans="2:2" x14ac:dyDescent="0.2">
      <c r="B7975" s="186"/>
    </row>
    <row r="7976" spans="2:2" x14ac:dyDescent="0.2">
      <c r="B7976" s="186"/>
    </row>
    <row r="7977" spans="2:2" x14ac:dyDescent="0.2">
      <c r="B7977" s="186"/>
    </row>
    <row r="7978" spans="2:2" x14ac:dyDescent="0.2">
      <c r="B7978" s="186"/>
    </row>
    <row r="7979" spans="2:2" x14ac:dyDescent="0.2">
      <c r="B7979" s="186"/>
    </row>
    <row r="7980" spans="2:2" x14ac:dyDescent="0.2">
      <c r="B7980" s="186"/>
    </row>
    <row r="7981" spans="2:2" x14ac:dyDescent="0.2">
      <c r="B7981" s="186"/>
    </row>
    <row r="7982" spans="2:2" x14ac:dyDescent="0.2">
      <c r="B7982" s="186"/>
    </row>
    <row r="7983" spans="2:2" x14ac:dyDescent="0.2">
      <c r="B7983" s="186"/>
    </row>
    <row r="7984" spans="2:2" x14ac:dyDescent="0.2">
      <c r="B7984" s="186"/>
    </row>
    <row r="7985" spans="2:2" x14ac:dyDescent="0.2">
      <c r="B7985" s="186"/>
    </row>
    <row r="7986" spans="2:2" x14ac:dyDescent="0.2">
      <c r="B7986" s="186"/>
    </row>
    <row r="7987" spans="2:2" x14ac:dyDescent="0.2">
      <c r="B7987" s="186"/>
    </row>
    <row r="7988" spans="2:2" x14ac:dyDescent="0.2">
      <c r="B7988" s="186"/>
    </row>
    <row r="7989" spans="2:2" x14ac:dyDescent="0.2">
      <c r="B7989" s="186"/>
    </row>
    <row r="7990" spans="2:2" x14ac:dyDescent="0.2">
      <c r="B7990" s="186"/>
    </row>
    <row r="7991" spans="2:2" x14ac:dyDescent="0.2">
      <c r="B7991" s="186"/>
    </row>
    <row r="7992" spans="2:2" x14ac:dyDescent="0.2">
      <c r="B7992" s="186"/>
    </row>
    <row r="7993" spans="2:2" x14ac:dyDescent="0.2">
      <c r="B7993" s="186"/>
    </row>
    <row r="7994" spans="2:2" x14ac:dyDescent="0.2">
      <c r="B7994" s="186"/>
    </row>
    <row r="7995" spans="2:2" x14ac:dyDescent="0.2">
      <c r="B7995" s="186"/>
    </row>
    <row r="7996" spans="2:2" x14ac:dyDescent="0.2">
      <c r="B7996" s="186"/>
    </row>
    <row r="7997" spans="2:2" x14ac:dyDescent="0.2">
      <c r="B7997" s="186"/>
    </row>
    <row r="7998" spans="2:2" x14ac:dyDescent="0.2">
      <c r="B7998" s="186"/>
    </row>
    <row r="7999" spans="2:2" x14ac:dyDescent="0.2">
      <c r="B7999" s="186"/>
    </row>
    <row r="8000" spans="2:2" x14ac:dyDescent="0.2">
      <c r="B8000" s="186"/>
    </row>
    <row r="8001" spans="2:2" x14ac:dyDescent="0.2">
      <c r="B8001" s="186"/>
    </row>
    <row r="8002" spans="2:2" x14ac:dyDescent="0.2">
      <c r="B8002" s="186"/>
    </row>
    <row r="8003" spans="2:2" x14ac:dyDescent="0.2">
      <c r="B8003" s="186"/>
    </row>
    <row r="8004" spans="2:2" x14ac:dyDescent="0.2">
      <c r="B8004" s="186"/>
    </row>
    <row r="8005" spans="2:2" x14ac:dyDescent="0.2">
      <c r="B8005" s="186"/>
    </row>
    <row r="8006" spans="2:2" x14ac:dyDescent="0.2">
      <c r="B8006" s="186"/>
    </row>
    <row r="8007" spans="2:2" x14ac:dyDescent="0.2">
      <c r="B8007" s="186"/>
    </row>
    <row r="8008" spans="2:2" x14ac:dyDescent="0.2">
      <c r="B8008" s="186"/>
    </row>
    <row r="8009" spans="2:2" x14ac:dyDescent="0.2">
      <c r="B8009" s="186"/>
    </row>
    <row r="8010" spans="2:2" x14ac:dyDescent="0.2">
      <c r="B8010" s="186"/>
    </row>
    <row r="8011" spans="2:2" x14ac:dyDescent="0.2">
      <c r="B8011" s="186"/>
    </row>
    <row r="8012" spans="2:2" x14ac:dyDescent="0.2">
      <c r="B8012" s="186"/>
    </row>
    <row r="8013" spans="2:2" x14ac:dyDescent="0.2">
      <c r="B8013" s="186"/>
    </row>
    <row r="8014" spans="2:2" x14ac:dyDescent="0.2">
      <c r="B8014" s="186"/>
    </row>
    <row r="8015" spans="2:2" x14ac:dyDescent="0.2">
      <c r="B8015" s="186"/>
    </row>
    <row r="8016" spans="2:2" x14ac:dyDescent="0.2">
      <c r="B8016" s="186"/>
    </row>
    <row r="8017" spans="2:2" x14ac:dyDescent="0.2">
      <c r="B8017" s="186"/>
    </row>
    <row r="8018" spans="2:2" x14ac:dyDescent="0.2">
      <c r="B8018" s="186"/>
    </row>
    <row r="8019" spans="2:2" x14ac:dyDescent="0.2">
      <c r="B8019" s="186"/>
    </row>
    <row r="8020" spans="2:2" x14ac:dyDescent="0.2">
      <c r="B8020" s="186"/>
    </row>
    <row r="8021" spans="2:2" x14ac:dyDescent="0.2">
      <c r="B8021" s="186"/>
    </row>
    <row r="8022" spans="2:2" x14ac:dyDescent="0.2">
      <c r="B8022" s="186"/>
    </row>
    <row r="8023" spans="2:2" x14ac:dyDescent="0.2">
      <c r="B8023" s="186"/>
    </row>
    <row r="8024" spans="2:2" x14ac:dyDescent="0.2">
      <c r="B8024" s="186"/>
    </row>
    <row r="8025" spans="2:2" x14ac:dyDescent="0.2">
      <c r="B8025" s="186"/>
    </row>
    <row r="8026" spans="2:2" x14ac:dyDescent="0.2">
      <c r="B8026" s="186"/>
    </row>
    <row r="8027" spans="2:2" x14ac:dyDescent="0.2">
      <c r="B8027" s="186"/>
    </row>
    <row r="8028" spans="2:2" x14ac:dyDescent="0.2">
      <c r="B8028" s="186"/>
    </row>
    <row r="8029" spans="2:2" x14ac:dyDescent="0.2">
      <c r="B8029" s="186"/>
    </row>
    <row r="8030" spans="2:2" x14ac:dyDescent="0.2">
      <c r="B8030" s="186"/>
    </row>
    <row r="8031" spans="2:2" x14ac:dyDescent="0.2">
      <c r="B8031" s="186"/>
    </row>
    <row r="8032" spans="2:2" x14ac:dyDescent="0.2">
      <c r="B8032" s="186"/>
    </row>
    <row r="8033" spans="2:2" x14ac:dyDescent="0.2">
      <c r="B8033" s="186"/>
    </row>
    <row r="8034" spans="2:2" x14ac:dyDescent="0.2">
      <c r="B8034" s="186"/>
    </row>
    <row r="8035" spans="2:2" x14ac:dyDescent="0.2">
      <c r="B8035" s="186"/>
    </row>
    <row r="8036" spans="2:2" x14ac:dyDescent="0.2">
      <c r="B8036" s="186"/>
    </row>
    <row r="8037" spans="2:2" x14ac:dyDescent="0.2">
      <c r="B8037" s="186"/>
    </row>
    <row r="8038" spans="2:2" x14ac:dyDescent="0.2">
      <c r="B8038" s="186"/>
    </row>
    <row r="8039" spans="2:2" x14ac:dyDescent="0.2">
      <c r="B8039" s="186"/>
    </row>
    <row r="8040" spans="2:2" x14ac:dyDescent="0.2">
      <c r="B8040" s="186"/>
    </row>
    <row r="8041" spans="2:2" x14ac:dyDescent="0.2">
      <c r="B8041" s="186"/>
    </row>
    <row r="8042" spans="2:2" x14ac:dyDescent="0.2">
      <c r="B8042" s="186"/>
    </row>
    <row r="8043" spans="2:2" x14ac:dyDescent="0.2">
      <c r="B8043" s="186"/>
    </row>
    <row r="8044" spans="2:2" x14ac:dyDescent="0.2">
      <c r="B8044" s="186"/>
    </row>
    <row r="8045" spans="2:2" x14ac:dyDescent="0.2">
      <c r="B8045" s="186"/>
    </row>
    <row r="8046" spans="2:2" x14ac:dyDescent="0.2">
      <c r="B8046" s="186"/>
    </row>
    <row r="8047" spans="2:2" x14ac:dyDescent="0.2">
      <c r="B8047" s="186"/>
    </row>
    <row r="8048" spans="2:2" x14ac:dyDescent="0.2">
      <c r="B8048" s="186"/>
    </row>
    <row r="8049" spans="2:2" x14ac:dyDescent="0.2">
      <c r="B8049" s="186"/>
    </row>
    <row r="8050" spans="2:2" x14ac:dyDescent="0.2">
      <c r="B8050" s="186"/>
    </row>
    <row r="8051" spans="2:2" x14ac:dyDescent="0.2">
      <c r="B8051" s="186"/>
    </row>
    <row r="8052" spans="2:2" x14ac:dyDescent="0.2">
      <c r="B8052" s="186"/>
    </row>
    <row r="8053" spans="2:2" x14ac:dyDescent="0.2">
      <c r="B8053" s="186"/>
    </row>
    <row r="8054" spans="2:2" x14ac:dyDescent="0.2">
      <c r="B8054" s="186"/>
    </row>
    <row r="8055" spans="2:2" x14ac:dyDescent="0.2">
      <c r="B8055" s="186"/>
    </row>
    <row r="8056" spans="2:2" x14ac:dyDescent="0.2">
      <c r="B8056" s="186"/>
    </row>
    <row r="8057" spans="2:2" x14ac:dyDescent="0.2">
      <c r="B8057" s="186"/>
    </row>
    <row r="8058" spans="2:2" x14ac:dyDescent="0.2">
      <c r="B8058" s="186"/>
    </row>
    <row r="8059" spans="2:2" x14ac:dyDescent="0.2">
      <c r="B8059" s="186"/>
    </row>
    <row r="8060" spans="2:2" x14ac:dyDescent="0.2">
      <c r="B8060" s="186"/>
    </row>
    <row r="8061" spans="2:2" x14ac:dyDescent="0.2">
      <c r="B8061" s="186"/>
    </row>
    <row r="8062" spans="2:2" x14ac:dyDescent="0.2">
      <c r="B8062" s="186"/>
    </row>
    <row r="8063" spans="2:2" x14ac:dyDescent="0.2">
      <c r="B8063" s="186"/>
    </row>
    <row r="8064" spans="2:2" x14ac:dyDescent="0.2">
      <c r="B8064" s="186"/>
    </row>
    <row r="8065" spans="2:2" x14ac:dyDescent="0.2">
      <c r="B8065" s="186"/>
    </row>
    <row r="8066" spans="2:2" x14ac:dyDescent="0.2">
      <c r="B8066" s="186"/>
    </row>
    <row r="8067" spans="2:2" x14ac:dyDescent="0.2">
      <c r="B8067" s="186"/>
    </row>
    <row r="8068" spans="2:2" x14ac:dyDescent="0.2">
      <c r="B8068" s="186"/>
    </row>
    <row r="8069" spans="2:2" x14ac:dyDescent="0.2">
      <c r="B8069" s="186"/>
    </row>
    <row r="8070" spans="2:2" x14ac:dyDescent="0.2">
      <c r="B8070" s="186"/>
    </row>
    <row r="8071" spans="2:2" x14ac:dyDescent="0.2">
      <c r="B8071" s="186"/>
    </row>
    <row r="8072" spans="2:2" x14ac:dyDescent="0.2">
      <c r="B8072" s="186"/>
    </row>
    <row r="8073" spans="2:2" x14ac:dyDescent="0.2">
      <c r="B8073" s="186"/>
    </row>
    <row r="8074" spans="2:2" x14ac:dyDescent="0.2">
      <c r="B8074" s="186"/>
    </row>
    <row r="8075" spans="2:2" x14ac:dyDescent="0.2">
      <c r="B8075" s="186"/>
    </row>
    <row r="8076" spans="2:2" x14ac:dyDescent="0.2">
      <c r="B8076" s="186"/>
    </row>
    <row r="8077" spans="2:2" x14ac:dyDescent="0.2">
      <c r="B8077" s="186"/>
    </row>
    <row r="8078" spans="2:2" x14ac:dyDescent="0.2">
      <c r="B8078" s="186"/>
    </row>
    <row r="8079" spans="2:2" x14ac:dyDescent="0.2">
      <c r="B8079" s="186"/>
    </row>
    <row r="8080" spans="2:2" x14ac:dyDescent="0.2">
      <c r="B8080" s="186"/>
    </row>
    <row r="8081" spans="2:2" x14ac:dyDescent="0.2">
      <c r="B8081" s="186"/>
    </row>
    <row r="8082" spans="2:2" x14ac:dyDescent="0.2">
      <c r="B8082" s="186"/>
    </row>
    <row r="8083" spans="2:2" x14ac:dyDescent="0.2">
      <c r="B8083" s="186"/>
    </row>
    <row r="8084" spans="2:2" x14ac:dyDescent="0.2">
      <c r="B8084" s="186"/>
    </row>
    <row r="8085" spans="2:2" x14ac:dyDescent="0.2">
      <c r="B8085" s="186"/>
    </row>
    <row r="8086" spans="2:2" x14ac:dyDescent="0.2">
      <c r="B8086" s="186"/>
    </row>
    <row r="8087" spans="2:2" x14ac:dyDescent="0.2">
      <c r="B8087" s="186"/>
    </row>
    <row r="8088" spans="2:2" x14ac:dyDescent="0.2">
      <c r="B8088" s="186"/>
    </row>
    <row r="8089" spans="2:2" x14ac:dyDescent="0.2">
      <c r="B8089" s="186"/>
    </row>
    <row r="8090" spans="2:2" x14ac:dyDescent="0.2">
      <c r="B8090" s="186"/>
    </row>
    <row r="8091" spans="2:2" x14ac:dyDescent="0.2">
      <c r="B8091" s="186"/>
    </row>
    <row r="8092" spans="2:2" x14ac:dyDescent="0.2">
      <c r="B8092" s="186"/>
    </row>
    <row r="8093" spans="2:2" x14ac:dyDescent="0.2">
      <c r="B8093" s="186"/>
    </row>
    <row r="8094" spans="2:2" x14ac:dyDescent="0.2">
      <c r="B8094" s="186"/>
    </row>
    <row r="8095" spans="2:2" x14ac:dyDescent="0.2">
      <c r="B8095" s="186"/>
    </row>
    <row r="8096" spans="2:2" x14ac:dyDescent="0.2">
      <c r="B8096" s="186"/>
    </row>
    <row r="8097" spans="2:2" x14ac:dyDescent="0.2">
      <c r="B8097" s="186"/>
    </row>
    <row r="8098" spans="2:2" x14ac:dyDescent="0.2">
      <c r="B8098" s="186"/>
    </row>
    <row r="8099" spans="2:2" x14ac:dyDescent="0.2">
      <c r="B8099" s="186"/>
    </row>
    <row r="8100" spans="2:2" x14ac:dyDescent="0.2">
      <c r="B8100" s="186"/>
    </row>
    <row r="8101" spans="2:2" x14ac:dyDescent="0.2">
      <c r="B8101" s="186"/>
    </row>
    <row r="8102" spans="2:2" x14ac:dyDescent="0.2">
      <c r="B8102" s="186"/>
    </row>
    <row r="8103" spans="2:2" x14ac:dyDescent="0.2">
      <c r="B8103" s="186"/>
    </row>
    <row r="8104" spans="2:2" x14ac:dyDescent="0.2">
      <c r="B8104" s="186"/>
    </row>
    <row r="8105" spans="2:2" x14ac:dyDescent="0.2">
      <c r="B8105" s="186"/>
    </row>
    <row r="8106" spans="2:2" x14ac:dyDescent="0.2">
      <c r="B8106" s="186"/>
    </row>
    <row r="8107" spans="2:2" x14ac:dyDescent="0.2">
      <c r="B8107" s="186"/>
    </row>
    <row r="8108" spans="2:2" x14ac:dyDescent="0.2">
      <c r="B8108" s="186"/>
    </row>
    <row r="8109" spans="2:2" x14ac:dyDescent="0.2">
      <c r="B8109" s="186"/>
    </row>
    <row r="8110" spans="2:2" x14ac:dyDescent="0.2">
      <c r="B8110" s="186"/>
    </row>
    <row r="8111" spans="2:2" x14ac:dyDescent="0.2">
      <c r="B8111" s="186"/>
    </row>
    <row r="8112" spans="2:2" x14ac:dyDescent="0.2">
      <c r="B8112" s="186"/>
    </row>
    <row r="8113" spans="2:2" x14ac:dyDescent="0.2">
      <c r="B8113" s="186"/>
    </row>
    <row r="8114" spans="2:2" x14ac:dyDescent="0.2">
      <c r="B8114" s="186"/>
    </row>
    <row r="8115" spans="2:2" x14ac:dyDescent="0.2">
      <c r="B8115" s="186"/>
    </row>
    <row r="8116" spans="2:2" x14ac:dyDescent="0.2">
      <c r="B8116" s="186"/>
    </row>
    <row r="8117" spans="2:2" x14ac:dyDescent="0.2">
      <c r="B8117" s="186"/>
    </row>
    <row r="8118" spans="2:2" x14ac:dyDescent="0.2">
      <c r="B8118" s="186"/>
    </row>
    <row r="8119" spans="2:2" x14ac:dyDescent="0.2">
      <c r="B8119" s="186"/>
    </row>
    <row r="8120" spans="2:2" x14ac:dyDescent="0.2">
      <c r="B8120" s="186"/>
    </row>
    <row r="8121" spans="2:2" x14ac:dyDescent="0.2">
      <c r="B8121" s="186"/>
    </row>
    <row r="8122" spans="2:2" x14ac:dyDescent="0.2">
      <c r="B8122" s="186"/>
    </row>
    <row r="8123" spans="2:2" x14ac:dyDescent="0.2">
      <c r="B8123" s="186"/>
    </row>
    <row r="8124" spans="2:2" x14ac:dyDescent="0.2">
      <c r="B8124" s="186"/>
    </row>
    <row r="8125" spans="2:2" x14ac:dyDescent="0.2">
      <c r="B8125" s="186"/>
    </row>
    <row r="8126" spans="2:2" x14ac:dyDescent="0.2">
      <c r="B8126" s="186"/>
    </row>
    <row r="8127" spans="2:2" x14ac:dyDescent="0.2">
      <c r="B8127" s="186"/>
    </row>
    <row r="8128" spans="2:2" x14ac:dyDescent="0.2">
      <c r="B8128" s="186"/>
    </row>
    <row r="8129" spans="2:2" x14ac:dyDescent="0.2">
      <c r="B8129" s="186"/>
    </row>
    <row r="8130" spans="2:2" x14ac:dyDescent="0.2">
      <c r="B8130" s="186"/>
    </row>
    <row r="8131" spans="2:2" x14ac:dyDescent="0.2">
      <c r="B8131" s="186"/>
    </row>
    <row r="8132" spans="2:2" x14ac:dyDescent="0.2">
      <c r="B8132" s="186"/>
    </row>
    <row r="8133" spans="2:2" x14ac:dyDescent="0.2">
      <c r="B8133" s="186"/>
    </row>
    <row r="8134" spans="2:2" x14ac:dyDescent="0.2">
      <c r="B8134" s="186"/>
    </row>
    <row r="8135" spans="2:2" x14ac:dyDescent="0.2">
      <c r="B8135" s="186"/>
    </row>
    <row r="8136" spans="2:2" x14ac:dyDescent="0.2">
      <c r="B8136" s="186"/>
    </row>
    <row r="8137" spans="2:2" x14ac:dyDescent="0.2">
      <c r="B8137" s="186"/>
    </row>
    <row r="8138" spans="2:2" x14ac:dyDescent="0.2">
      <c r="B8138" s="186"/>
    </row>
    <row r="8139" spans="2:2" x14ac:dyDescent="0.2">
      <c r="B8139" s="186"/>
    </row>
    <row r="8140" spans="2:2" x14ac:dyDescent="0.2">
      <c r="B8140" s="186"/>
    </row>
    <row r="8141" spans="2:2" x14ac:dyDescent="0.2">
      <c r="B8141" s="186"/>
    </row>
    <row r="8142" spans="2:2" x14ac:dyDescent="0.2">
      <c r="B8142" s="186"/>
    </row>
    <row r="8143" spans="2:2" x14ac:dyDescent="0.2">
      <c r="B8143" s="186"/>
    </row>
    <row r="8144" spans="2:2" x14ac:dyDescent="0.2">
      <c r="B8144" s="186"/>
    </row>
    <row r="8145" spans="2:2" x14ac:dyDescent="0.2">
      <c r="B8145" s="186"/>
    </row>
    <row r="8146" spans="2:2" x14ac:dyDescent="0.2">
      <c r="B8146" s="186"/>
    </row>
    <row r="8147" spans="2:2" x14ac:dyDescent="0.2">
      <c r="B8147" s="186"/>
    </row>
    <row r="8148" spans="2:2" x14ac:dyDescent="0.2">
      <c r="B8148" s="186"/>
    </row>
    <row r="8149" spans="2:2" x14ac:dyDescent="0.2">
      <c r="B8149" s="186"/>
    </row>
    <row r="8150" spans="2:2" x14ac:dyDescent="0.2">
      <c r="B8150" s="186"/>
    </row>
    <row r="8151" spans="2:2" x14ac:dyDescent="0.2">
      <c r="B8151" s="186"/>
    </row>
    <row r="8152" spans="2:2" x14ac:dyDescent="0.2">
      <c r="B8152" s="186"/>
    </row>
    <row r="8153" spans="2:2" x14ac:dyDescent="0.2">
      <c r="B8153" s="186"/>
    </row>
    <row r="8154" spans="2:2" x14ac:dyDescent="0.2">
      <c r="B8154" s="186"/>
    </row>
    <row r="8155" spans="2:2" x14ac:dyDescent="0.2">
      <c r="B8155" s="186"/>
    </row>
    <row r="8156" spans="2:2" x14ac:dyDescent="0.2">
      <c r="B8156" s="186"/>
    </row>
    <row r="8157" spans="2:2" x14ac:dyDescent="0.2">
      <c r="B8157" s="186"/>
    </row>
    <row r="8158" spans="2:2" x14ac:dyDescent="0.2">
      <c r="B8158" s="186"/>
    </row>
    <row r="8159" spans="2:2" x14ac:dyDescent="0.2">
      <c r="B8159" s="186"/>
    </row>
    <row r="8160" spans="2:2" x14ac:dyDescent="0.2">
      <c r="B8160" s="186"/>
    </row>
    <row r="8161" spans="2:2" x14ac:dyDescent="0.2">
      <c r="B8161" s="186"/>
    </row>
    <row r="8162" spans="2:2" x14ac:dyDescent="0.2">
      <c r="B8162" s="186"/>
    </row>
    <row r="8163" spans="2:2" x14ac:dyDescent="0.2">
      <c r="B8163" s="186"/>
    </row>
    <row r="8164" spans="2:2" x14ac:dyDescent="0.2">
      <c r="B8164" s="186"/>
    </row>
    <row r="8165" spans="2:2" x14ac:dyDescent="0.2">
      <c r="B8165" s="186"/>
    </row>
    <row r="8166" spans="2:2" x14ac:dyDescent="0.2">
      <c r="B8166" s="186"/>
    </row>
    <row r="8167" spans="2:2" x14ac:dyDescent="0.2">
      <c r="B8167" s="186"/>
    </row>
    <row r="8168" spans="2:2" x14ac:dyDescent="0.2">
      <c r="B8168" s="186"/>
    </row>
    <row r="8169" spans="2:2" x14ac:dyDescent="0.2">
      <c r="B8169" s="186"/>
    </row>
    <row r="8170" spans="2:2" x14ac:dyDescent="0.2">
      <c r="B8170" s="186"/>
    </row>
    <row r="8171" spans="2:2" x14ac:dyDescent="0.2">
      <c r="B8171" s="186"/>
    </row>
    <row r="8172" spans="2:2" x14ac:dyDescent="0.2">
      <c r="B8172" s="186"/>
    </row>
    <row r="8173" spans="2:2" x14ac:dyDescent="0.2">
      <c r="B8173" s="186"/>
    </row>
    <row r="8174" spans="2:2" x14ac:dyDescent="0.2">
      <c r="B8174" s="186"/>
    </row>
    <row r="8175" spans="2:2" x14ac:dyDescent="0.2">
      <c r="B8175" s="186"/>
    </row>
    <row r="8176" spans="2:2" x14ac:dyDescent="0.2">
      <c r="B8176" s="186"/>
    </row>
    <row r="8177" spans="2:2" x14ac:dyDescent="0.2">
      <c r="B8177" s="186"/>
    </row>
    <row r="8178" spans="2:2" x14ac:dyDescent="0.2">
      <c r="B8178" s="186"/>
    </row>
    <row r="8179" spans="2:2" x14ac:dyDescent="0.2">
      <c r="B8179" s="186"/>
    </row>
    <row r="8180" spans="2:2" x14ac:dyDescent="0.2">
      <c r="B8180" s="186"/>
    </row>
    <row r="8181" spans="2:2" x14ac:dyDescent="0.2">
      <c r="B8181" s="186"/>
    </row>
    <row r="8182" spans="2:2" x14ac:dyDescent="0.2">
      <c r="B8182" s="186"/>
    </row>
    <row r="8183" spans="2:2" x14ac:dyDescent="0.2">
      <c r="B8183" s="186"/>
    </row>
    <row r="8184" spans="2:2" x14ac:dyDescent="0.2">
      <c r="B8184" s="186"/>
    </row>
    <row r="8185" spans="2:2" x14ac:dyDescent="0.2">
      <c r="B8185" s="186"/>
    </row>
    <row r="8186" spans="2:2" x14ac:dyDescent="0.2">
      <c r="B8186" s="186"/>
    </row>
    <row r="8187" spans="2:2" x14ac:dyDescent="0.2">
      <c r="B8187" s="186"/>
    </row>
    <row r="8188" spans="2:2" x14ac:dyDescent="0.2">
      <c r="B8188" s="186"/>
    </row>
    <row r="8189" spans="2:2" x14ac:dyDescent="0.2">
      <c r="B8189" s="186"/>
    </row>
    <row r="8190" spans="2:2" x14ac:dyDescent="0.2">
      <c r="B8190" s="186"/>
    </row>
    <row r="8191" spans="2:2" x14ac:dyDescent="0.2">
      <c r="B8191" s="186"/>
    </row>
    <row r="8192" spans="2:2" x14ac:dyDescent="0.2">
      <c r="B8192" s="186"/>
    </row>
    <row r="8193" spans="2:2" x14ac:dyDescent="0.2">
      <c r="B8193" s="186"/>
    </row>
    <row r="8194" spans="2:2" x14ac:dyDescent="0.2">
      <c r="B8194" s="186"/>
    </row>
    <row r="8195" spans="2:2" x14ac:dyDescent="0.2">
      <c r="B8195" s="186"/>
    </row>
    <row r="8196" spans="2:2" x14ac:dyDescent="0.2">
      <c r="B8196" s="186"/>
    </row>
    <row r="8197" spans="2:2" x14ac:dyDescent="0.2">
      <c r="B8197" s="186"/>
    </row>
    <row r="8198" spans="2:2" x14ac:dyDescent="0.2">
      <c r="B8198" s="186"/>
    </row>
    <row r="8199" spans="2:2" x14ac:dyDescent="0.2">
      <c r="B8199" s="186"/>
    </row>
    <row r="8200" spans="2:2" x14ac:dyDescent="0.2">
      <c r="B8200" s="186"/>
    </row>
    <row r="8201" spans="2:2" x14ac:dyDescent="0.2">
      <c r="B8201" s="186"/>
    </row>
    <row r="8202" spans="2:2" x14ac:dyDescent="0.2">
      <c r="B8202" s="186"/>
    </row>
    <row r="8203" spans="2:2" x14ac:dyDescent="0.2">
      <c r="B8203" s="186"/>
    </row>
    <row r="8204" spans="2:2" x14ac:dyDescent="0.2">
      <c r="B8204" s="186"/>
    </row>
    <row r="8205" spans="2:2" x14ac:dyDescent="0.2">
      <c r="B8205" s="186"/>
    </row>
    <row r="8206" spans="2:2" x14ac:dyDescent="0.2">
      <c r="B8206" s="186"/>
    </row>
    <row r="8207" spans="2:2" x14ac:dyDescent="0.2">
      <c r="B8207" s="186"/>
    </row>
    <row r="8208" spans="2:2" x14ac:dyDescent="0.2">
      <c r="B8208" s="186"/>
    </row>
    <row r="8209" spans="2:2" x14ac:dyDescent="0.2">
      <c r="B8209" s="186"/>
    </row>
    <row r="8210" spans="2:2" x14ac:dyDescent="0.2">
      <c r="B8210" s="186"/>
    </row>
    <row r="8211" spans="2:2" x14ac:dyDescent="0.2">
      <c r="B8211" s="186"/>
    </row>
    <row r="8212" spans="2:2" x14ac:dyDescent="0.2">
      <c r="B8212" s="186"/>
    </row>
    <row r="8213" spans="2:2" x14ac:dyDescent="0.2">
      <c r="B8213" s="186"/>
    </row>
    <row r="8214" spans="2:2" x14ac:dyDescent="0.2">
      <c r="B8214" s="186"/>
    </row>
    <row r="8215" spans="2:2" x14ac:dyDescent="0.2">
      <c r="B8215" s="186"/>
    </row>
    <row r="8216" spans="2:2" x14ac:dyDescent="0.2">
      <c r="B8216" s="186"/>
    </row>
    <row r="8217" spans="2:2" x14ac:dyDescent="0.2">
      <c r="B8217" s="186"/>
    </row>
    <row r="8218" spans="2:2" x14ac:dyDescent="0.2">
      <c r="B8218" s="186"/>
    </row>
    <row r="8219" spans="2:2" x14ac:dyDescent="0.2">
      <c r="B8219" s="186"/>
    </row>
    <row r="8220" spans="2:2" x14ac:dyDescent="0.2">
      <c r="B8220" s="186"/>
    </row>
    <row r="8221" spans="2:2" x14ac:dyDescent="0.2">
      <c r="B8221" s="186"/>
    </row>
    <row r="8222" spans="2:2" x14ac:dyDescent="0.2">
      <c r="B8222" s="186"/>
    </row>
    <row r="8223" spans="2:2" x14ac:dyDescent="0.2">
      <c r="B8223" s="186"/>
    </row>
    <row r="8224" spans="2:2" x14ac:dyDescent="0.2">
      <c r="B8224" s="186"/>
    </row>
    <row r="8225" spans="2:2" x14ac:dyDescent="0.2">
      <c r="B8225" s="186"/>
    </row>
    <row r="8226" spans="2:2" x14ac:dyDescent="0.2">
      <c r="B8226" s="186"/>
    </row>
    <row r="8227" spans="2:2" x14ac:dyDescent="0.2">
      <c r="B8227" s="186"/>
    </row>
    <row r="8228" spans="2:2" x14ac:dyDescent="0.2">
      <c r="B8228" s="186"/>
    </row>
    <row r="8229" spans="2:2" x14ac:dyDescent="0.2">
      <c r="B8229" s="186"/>
    </row>
    <row r="8230" spans="2:2" x14ac:dyDescent="0.2">
      <c r="B8230" s="186"/>
    </row>
    <row r="8231" spans="2:2" x14ac:dyDescent="0.2">
      <c r="B8231" s="186"/>
    </row>
    <row r="8232" spans="2:2" x14ac:dyDescent="0.2">
      <c r="B8232" s="186"/>
    </row>
    <row r="8233" spans="2:2" x14ac:dyDescent="0.2">
      <c r="B8233" s="186"/>
    </row>
    <row r="8234" spans="2:2" x14ac:dyDescent="0.2">
      <c r="B8234" s="186"/>
    </row>
    <row r="8235" spans="2:2" x14ac:dyDescent="0.2">
      <c r="B8235" s="186"/>
    </row>
    <row r="8236" spans="2:2" x14ac:dyDescent="0.2">
      <c r="B8236" s="186"/>
    </row>
    <row r="8237" spans="2:2" x14ac:dyDescent="0.2">
      <c r="B8237" s="186"/>
    </row>
    <row r="8238" spans="2:2" x14ac:dyDescent="0.2">
      <c r="B8238" s="186"/>
    </row>
    <row r="8239" spans="2:2" x14ac:dyDescent="0.2">
      <c r="B8239" s="186"/>
    </row>
    <row r="8240" spans="2:2" x14ac:dyDescent="0.2">
      <c r="B8240" s="186"/>
    </row>
    <row r="8241" spans="2:2" x14ac:dyDescent="0.2">
      <c r="B8241" s="186"/>
    </row>
    <row r="8242" spans="2:2" x14ac:dyDescent="0.2">
      <c r="B8242" s="186"/>
    </row>
    <row r="8243" spans="2:2" x14ac:dyDescent="0.2">
      <c r="B8243" s="186"/>
    </row>
    <row r="8244" spans="2:2" x14ac:dyDescent="0.2">
      <c r="B8244" s="186"/>
    </row>
    <row r="8245" spans="2:2" x14ac:dyDescent="0.2">
      <c r="B8245" s="186"/>
    </row>
    <row r="8246" spans="2:2" x14ac:dyDescent="0.2">
      <c r="B8246" s="186"/>
    </row>
    <row r="8247" spans="2:2" x14ac:dyDescent="0.2">
      <c r="B8247" s="186"/>
    </row>
    <row r="8248" spans="2:2" x14ac:dyDescent="0.2">
      <c r="B8248" s="186"/>
    </row>
    <row r="8249" spans="2:2" x14ac:dyDescent="0.2">
      <c r="B8249" s="186"/>
    </row>
    <row r="8250" spans="2:2" x14ac:dyDescent="0.2">
      <c r="B8250" s="186"/>
    </row>
    <row r="8251" spans="2:2" x14ac:dyDescent="0.2">
      <c r="B8251" s="186"/>
    </row>
    <row r="8252" spans="2:2" x14ac:dyDescent="0.2">
      <c r="B8252" s="186"/>
    </row>
    <row r="8253" spans="2:2" x14ac:dyDescent="0.2">
      <c r="B8253" s="186"/>
    </row>
    <row r="8254" spans="2:2" x14ac:dyDescent="0.2">
      <c r="B8254" s="186"/>
    </row>
    <row r="8255" spans="2:2" x14ac:dyDescent="0.2">
      <c r="B8255" s="186"/>
    </row>
    <row r="8256" spans="2:2" x14ac:dyDescent="0.2">
      <c r="B8256" s="186"/>
    </row>
    <row r="8257" spans="2:2" x14ac:dyDescent="0.2">
      <c r="B8257" s="186"/>
    </row>
    <row r="8258" spans="2:2" x14ac:dyDescent="0.2">
      <c r="B8258" s="186"/>
    </row>
    <row r="8259" spans="2:2" x14ac:dyDescent="0.2">
      <c r="B8259" s="186"/>
    </row>
    <row r="8260" spans="2:2" x14ac:dyDescent="0.2">
      <c r="B8260" s="186"/>
    </row>
    <row r="8261" spans="2:2" x14ac:dyDescent="0.2">
      <c r="B8261" s="186"/>
    </row>
    <row r="8262" spans="2:2" x14ac:dyDescent="0.2">
      <c r="B8262" s="186"/>
    </row>
    <row r="8263" spans="2:2" x14ac:dyDescent="0.2">
      <c r="B8263" s="186"/>
    </row>
    <row r="8264" spans="2:2" x14ac:dyDescent="0.2">
      <c r="B8264" s="186"/>
    </row>
    <row r="8265" spans="2:2" x14ac:dyDescent="0.2">
      <c r="B8265" s="186"/>
    </row>
    <row r="8266" spans="2:2" x14ac:dyDescent="0.2">
      <c r="B8266" s="186"/>
    </row>
    <row r="8267" spans="2:2" x14ac:dyDescent="0.2">
      <c r="B8267" s="186"/>
    </row>
    <row r="8268" spans="2:2" x14ac:dyDescent="0.2">
      <c r="B8268" s="186"/>
    </row>
    <row r="8269" spans="2:2" x14ac:dyDescent="0.2">
      <c r="B8269" s="186"/>
    </row>
    <row r="8270" spans="2:2" x14ac:dyDescent="0.2">
      <c r="B8270" s="186"/>
    </row>
    <row r="8271" spans="2:2" x14ac:dyDescent="0.2">
      <c r="B8271" s="186"/>
    </row>
    <row r="8272" spans="2:2" x14ac:dyDescent="0.2">
      <c r="B8272" s="186"/>
    </row>
    <row r="8273" spans="2:2" x14ac:dyDescent="0.2">
      <c r="B8273" s="186"/>
    </row>
    <row r="8274" spans="2:2" x14ac:dyDescent="0.2">
      <c r="B8274" s="186"/>
    </row>
    <row r="8275" spans="2:2" x14ac:dyDescent="0.2">
      <c r="B8275" s="186"/>
    </row>
    <row r="8276" spans="2:2" x14ac:dyDescent="0.2">
      <c r="B8276" s="186"/>
    </row>
    <row r="8277" spans="2:2" x14ac:dyDescent="0.2">
      <c r="B8277" s="186"/>
    </row>
    <row r="8278" spans="2:2" x14ac:dyDescent="0.2">
      <c r="B8278" s="186"/>
    </row>
    <row r="8279" spans="2:2" x14ac:dyDescent="0.2">
      <c r="B8279" s="186"/>
    </row>
    <row r="8280" spans="2:2" x14ac:dyDescent="0.2">
      <c r="B8280" s="186"/>
    </row>
    <row r="8281" spans="2:2" x14ac:dyDescent="0.2">
      <c r="B8281" s="186"/>
    </row>
    <row r="8282" spans="2:2" x14ac:dyDescent="0.2">
      <c r="B8282" s="186"/>
    </row>
    <row r="8283" spans="2:2" x14ac:dyDescent="0.2">
      <c r="B8283" s="186"/>
    </row>
    <row r="8284" spans="2:2" x14ac:dyDescent="0.2">
      <c r="B8284" s="186"/>
    </row>
    <row r="8285" spans="2:2" x14ac:dyDescent="0.2">
      <c r="B8285" s="186"/>
    </row>
    <row r="8286" spans="2:2" x14ac:dyDescent="0.2">
      <c r="B8286" s="186"/>
    </row>
    <row r="8287" spans="2:2" x14ac:dyDescent="0.2">
      <c r="B8287" s="186"/>
    </row>
    <row r="8288" spans="2:2" x14ac:dyDescent="0.2">
      <c r="B8288" s="186"/>
    </row>
    <row r="8289" spans="2:2" x14ac:dyDescent="0.2">
      <c r="B8289" s="186"/>
    </row>
    <row r="8290" spans="2:2" x14ac:dyDescent="0.2">
      <c r="B8290" s="186"/>
    </row>
    <row r="8291" spans="2:2" x14ac:dyDescent="0.2">
      <c r="B8291" s="186"/>
    </row>
    <row r="8292" spans="2:2" x14ac:dyDescent="0.2">
      <c r="B8292" s="186"/>
    </row>
    <row r="8293" spans="2:2" x14ac:dyDescent="0.2">
      <c r="B8293" s="186"/>
    </row>
    <row r="8294" spans="2:2" x14ac:dyDescent="0.2">
      <c r="B8294" s="186"/>
    </row>
    <row r="8295" spans="2:2" x14ac:dyDescent="0.2">
      <c r="B8295" s="186"/>
    </row>
    <row r="8296" spans="2:2" x14ac:dyDescent="0.2">
      <c r="B8296" s="186"/>
    </row>
    <row r="8297" spans="2:2" x14ac:dyDescent="0.2">
      <c r="B8297" s="186"/>
    </row>
    <row r="8298" spans="2:2" x14ac:dyDescent="0.2">
      <c r="B8298" s="186"/>
    </row>
    <row r="8299" spans="2:2" x14ac:dyDescent="0.2">
      <c r="B8299" s="186"/>
    </row>
    <row r="8300" spans="2:2" x14ac:dyDescent="0.2">
      <c r="B8300" s="186"/>
    </row>
    <row r="8301" spans="2:2" x14ac:dyDescent="0.2">
      <c r="B8301" s="186"/>
    </row>
    <row r="8302" spans="2:2" x14ac:dyDescent="0.2">
      <c r="B8302" s="186"/>
    </row>
    <row r="8303" spans="2:2" x14ac:dyDescent="0.2">
      <c r="B8303" s="186"/>
    </row>
    <row r="8304" spans="2:2" x14ac:dyDescent="0.2">
      <c r="B8304" s="186"/>
    </row>
    <row r="8305" spans="2:2" x14ac:dyDescent="0.2">
      <c r="B8305" s="186"/>
    </row>
    <row r="8306" spans="2:2" x14ac:dyDescent="0.2">
      <c r="B8306" s="186"/>
    </row>
    <row r="8307" spans="2:2" x14ac:dyDescent="0.2">
      <c r="B8307" s="186"/>
    </row>
    <row r="8308" spans="2:2" x14ac:dyDescent="0.2">
      <c r="B8308" s="186"/>
    </row>
    <row r="8309" spans="2:2" x14ac:dyDescent="0.2">
      <c r="B8309" s="186"/>
    </row>
    <row r="8310" spans="2:2" x14ac:dyDescent="0.2">
      <c r="B8310" s="186"/>
    </row>
    <row r="8311" spans="2:2" x14ac:dyDescent="0.2">
      <c r="B8311" s="186"/>
    </row>
    <row r="8312" spans="2:2" x14ac:dyDescent="0.2">
      <c r="B8312" s="186"/>
    </row>
    <row r="8313" spans="2:2" x14ac:dyDescent="0.2">
      <c r="B8313" s="186"/>
    </row>
    <row r="8314" spans="2:2" x14ac:dyDescent="0.2">
      <c r="B8314" s="186"/>
    </row>
    <row r="8315" spans="2:2" x14ac:dyDescent="0.2">
      <c r="B8315" s="186"/>
    </row>
    <row r="8316" spans="2:2" x14ac:dyDescent="0.2">
      <c r="B8316" s="186"/>
    </row>
    <row r="8317" spans="2:2" x14ac:dyDescent="0.2">
      <c r="B8317" s="186"/>
    </row>
    <row r="8318" spans="2:2" x14ac:dyDescent="0.2">
      <c r="B8318" s="186"/>
    </row>
    <row r="8319" spans="2:2" x14ac:dyDescent="0.2">
      <c r="B8319" s="186"/>
    </row>
    <row r="8320" spans="2:2" x14ac:dyDescent="0.2">
      <c r="B8320" s="186"/>
    </row>
    <row r="8321" spans="2:2" x14ac:dyDescent="0.2">
      <c r="B8321" s="186"/>
    </row>
    <row r="8322" spans="2:2" x14ac:dyDescent="0.2">
      <c r="B8322" s="186"/>
    </row>
    <row r="8323" spans="2:2" x14ac:dyDescent="0.2">
      <c r="B8323" s="186"/>
    </row>
    <row r="8324" spans="2:2" x14ac:dyDescent="0.2">
      <c r="B8324" s="186"/>
    </row>
    <row r="8325" spans="2:2" x14ac:dyDescent="0.2">
      <c r="B8325" s="186"/>
    </row>
    <row r="8326" spans="2:2" x14ac:dyDescent="0.2">
      <c r="B8326" s="186"/>
    </row>
    <row r="8327" spans="2:2" x14ac:dyDescent="0.2">
      <c r="B8327" s="186"/>
    </row>
    <row r="8328" spans="2:2" x14ac:dyDescent="0.2">
      <c r="B8328" s="186"/>
    </row>
    <row r="8329" spans="2:2" x14ac:dyDescent="0.2">
      <c r="B8329" s="186"/>
    </row>
    <row r="8330" spans="2:2" x14ac:dyDescent="0.2">
      <c r="B8330" s="186"/>
    </row>
    <row r="8331" spans="2:2" x14ac:dyDescent="0.2">
      <c r="B8331" s="186"/>
    </row>
    <row r="8332" spans="2:2" x14ac:dyDescent="0.2">
      <c r="B8332" s="186"/>
    </row>
    <row r="8333" spans="2:2" x14ac:dyDescent="0.2">
      <c r="B8333" s="186"/>
    </row>
    <row r="8334" spans="2:2" x14ac:dyDescent="0.2">
      <c r="B8334" s="186"/>
    </row>
    <row r="8335" spans="2:2" x14ac:dyDescent="0.2">
      <c r="B8335" s="186"/>
    </row>
    <row r="8336" spans="2:2" x14ac:dyDescent="0.2">
      <c r="B8336" s="186"/>
    </row>
    <row r="8337" spans="2:2" x14ac:dyDescent="0.2">
      <c r="B8337" s="186"/>
    </row>
    <row r="8338" spans="2:2" x14ac:dyDescent="0.2">
      <c r="B8338" s="186"/>
    </row>
    <row r="8339" spans="2:2" x14ac:dyDescent="0.2">
      <c r="B8339" s="186"/>
    </row>
    <row r="8340" spans="2:2" x14ac:dyDescent="0.2">
      <c r="B8340" s="186"/>
    </row>
    <row r="8341" spans="2:2" x14ac:dyDescent="0.2">
      <c r="B8341" s="186"/>
    </row>
    <row r="8342" spans="2:2" x14ac:dyDescent="0.2">
      <c r="B8342" s="186"/>
    </row>
    <row r="8343" spans="2:2" x14ac:dyDescent="0.2">
      <c r="B8343" s="186"/>
    </row>
    <row r="8344" spans="2:2" x14ac:dyDescent="0.2">
      <c r="B8344" s="186"/>
    </row>
    <row r="8345" spans="2:2" x14ac:dyDescent="0.2">
      <c r="B8345" s="186"/>
    </row>
    <row r="8346" spans="2:2" x14ac:dyDescent="0.2">
      <c r="B8346" s="186"/>
    </row>
    <row r="8347" spans="2:2" x14ac:dyDescent="0.2">
      <c r="B8347" s="186"/>
    </row>
    <row r="8348" spans="2:2" x14ac:dyDescent="0.2">
      <c r="B8348" s="186"/>
    </row>
    <row r="8349" spans="2:2" x14ac:dyDescent="0.2">
      <c r="B8349" s="186"/>
    </row>
    <row r="8350" spans="2:2" x14ac:dyDescent="0.2">
      <c r="B8350" s="186"/>
    </row>
    <row r="8351" spans="2:2" x14ac:dyDescent="0.2">
      <c r="B8351" s="186"/>
    </row>
    <row r="8352" spans="2:2" x14ac:dyDescent="0.2">
      <c r="B8352" s="186"/>
    </row>
    <row r="8353" spans="2:2" x14ac:dyDescent="0.2">
      <c r="B8353" s="186"/>
    </row>
    <row r="8354" spans="2:2" x14ac:dyDescent="0.2">
      <c r="B8354" s="186"/>
    </row>
    <row r="8355" spans="2:2" x14ac:dyDescent="0.2">
      <c r="B8355" s="186"/>
    </row>
    <row r="8356" spans="2:2" x14ac:dyDescent="0.2">
      <c r="B8356" s="186"/>
    </row>
    <row r="8357" spans="2:2" x14ac:dyDescent="0.2">
      <c r="B8357" s="186"/>
    </row>
    <row r="8358" spans="2:2" x14ac:dyDescent="0.2">
      <c r="B8358" s="186"/>
    </row>
    <row r="8359" spans="2:2" x14ac:dyDescent="0.2">
      <c r="B8359" s="186"/>
    </row>
    <row r="8360" spans="2:2" x14ac:dyDescent="0.2">
      <c r="B8360" s="186"/>
    </row>
    <row r="8361" spans="2:2" x14ac:dyDescent="0.2">
      <c r="B8361" s="186"/>
    </row>
    <row r="8362" spans="2:2" x14ac:dyDescent="0.2">
      <c r="B8362" s="186"/>
    </row>
    <row r="8363" spans="2:2" x14ac:dyDescent="0.2">
      <c r="B8363" s="186"/>
    </row>
    <row r="8364" spans="2:2" x14ac:dyDescent="0.2">
      <c r="B8364" s="186"/>
    </row>
    <row r="8365" spans="2:2" x14ac:dyDescent="0.2">
      <c r="B8365" s="186"/>
    </row>
    <row r="8366" spans="2:2" x14ac:dyDescent="0.2">
      <c r="B8366" s="186"/>
    </row>
    <row r="8367" spans="2:2" x14ac:dyDescent="0.2">
      <c r="B8367" s="186"/>
    </row>
    <row r="8368" spans="2:2" x14ac:dyDescent="0.2">
      <c r="B8368" s="186"/>
    </row>
    <row r="8369" spans="2:2" x14ac:dyDescent="0.2">
      <c r="B8369" s="186"/>
    </row>
    <row r="8370" spans="2:2" x14ac:dyDescent="0.2">
      <c r="B8370" s="186"/>
    </row>
    <row r="8371" spans="2:2" x14ac:dyDescent="0.2">
      <c r="B8371" s="186"/>
    </row>
    <row r="8372" spans="2:2" x14ac:dyDescent="0.2">
      <c r="B8372" s="186"/>
    </row>
    <row r="8373" spans="2:2" x14ac:dyDescent="0.2">
      <c r="B8373" s="186"/>
    </row>
    <row r="8374" spans="2:2" x14ac:dyDescent="0.2">
      <c r="B8374" s="186"/>
    </row>
    <row r="8375" spans="2:2" x14ac:dyDescent="0.2">
      <c r="B8375" s="186"/>
    </row>
    <row r="8376" spans="2:2" x14ac:dyDescent="0.2">
      <c r="B8376" s="186"/>
    </row>
    <row r="8377" spans="2:2" x14ac:dyDescent="0.2">
      <c r="B8377" s="186"/>
    </row>
    <row r="8378" spans="2:2" x14ac:dyDescent="0.2">
      <c r="B8378" s="186"/>
    </row>
    <row r="8379" spans="2:2" x14ac:dyDescent="0.2">
      <c r="B8379" s="186"/>
    </row>
    <row r="8380" spans="2:2" x14ac:dyDescent="0.2">
      <c r="B8380" s="186"/>
    </row>
    <row r="8381" spans="2:2" x14ac:dyDescent="0.2">
      <c r="B8381" s="186"/>
    </row>
    <row r="8382" spans="2:2" x14ac:dyDescent="0.2">
      <c r="B8382" s="186"/>
    </row>
    <row r="8383" spans="2:2" x14ac:dyDescent="0.2">
      <c r="B8383" s="186"/>
    </row>
    <row r="8384" spans="2:2" x14ac:dyDescent="0.2">
      <c r="B8384" s="186"/>
    </row>
    <row r="8385" spans="2:2" x14ac:dyDescent="0.2">
      <c r="B8385" s="186"/>
    </row>
    <row r="8386" spans="2:2" x14ac:dyDescent="0.2">
      <c r="B8386" s="186"/>
    </row>
    <row r="8387" spans="2:2" x14ac:dyDescent="0.2">
      <c r="B8387" s="186"/>
    </row>
    <row r="8388" spans="2:2" x14ac:dyDescent="0.2">
      <c r="B8388" s="186"/>
    </row>
    <row r="8389" spans="2:2" x14ac:dyDescent="0.2">
      <c r="B8389" s="186"/>
    </row>
    <row r="8390" spans="2:2" x14ac:dyDescent="0.2">
      <c r="B8390" s="186"/>
    </row>
    <row r="8391" spans="2:2" x14ac:dyDescent="0.2">
      <c r="B8391" s="186"/>
    </row>
    <row r="8392" spans="2:2" x14ac:dyDescent="0.2">
      <c r="B8392" s="186"/>
    </row>
    <row r="8393" spans="2:2" x14ac:dyDescent="0.2">
      <c r="B8393" s="186"/>
    </row>
    <row r="8394" spans="2:2" x14ac:dyDescent="0.2">
      <c r="B8394" s="186"/>
    </row>
    <row r="8395" spans="2:2" x14ac:dyDescent="0.2">
      <c r="B8395" s="186"/>
    </row>
    <row r="8396" spans="2:2" x14ac:dyDescent="0.2">
      <c r="B8396" s="186"/>
    </row>
    <row r="8397" spans="2:2" x14ac:dyDescent="0.2">
      <c r="B8397" s="186"/>
    </row>
    <row r="8398" spans="2:2" x14ac:dyDescent="0.2">
      <c r="B8398" s="186"/>
    </row>
    <row r="8399" spans="2:2" x14ac:dyDescent="0.2">
      <c r="B8399" s="186"/>
    </row>
    <row r="8400" spans="2:2" x14ac:dyDescent="0.2">
      <c r="B8400" s="186"/>
    </row>
    <row r="8401" spans="2:2" x14ac:dyDescent="0.2">
      <c r="B8401" s="186"/>
    </row>
    <row r="8402" spans="2:2" x14ac:dyDescent="0.2">
      <c r="B8402" s="186"/>
    </row>
    <row r="8403" spans="2:2" x14ac:dyDescent="0.2">
      <c r="B8403" s="186"/>
    </row>
    <row r="8404" spans="2:2" x14ac:dyDescent="0.2">
      <c r="B8404" s="186"/>
    </row>
    <row r="8405" spans="2:2" x14ac:dyDescent="0.2">
      <c r="B8405" s="186"/>
    </row>
    <row r="8406" spans="2:2" x14ac:dyDescent="0.2">
      <c r="B8406" s="186"/>
    </row>
    <row r="8407" spans="2:2" x14ac:dyDescent="0.2">
      <c r="B8407" s="186"/>
    </row>
    <row r="8408" spans="2:2" x14ac:dyDescent="0.2">
      <c r="B8408" s="186"/>
    </row>
    <row r="8409" spans="2:2" x14ac:dyDescent="0.2">
      <c r="B8409" s="186"/>
    </row>
    <row r="8410" spans="2:2" x14ac:dyDescent="0.2">
      <c r="B8410" s="186"/>
    </row>
    <row r="8411" spans="2:2" x14ac:dyDescent="0.2">
      <c r="B8411" s="186"/>
    </row>
    <row r="8412" spans="2:2" x14ac:dyDescent="0.2">
      <c r="B8412" s="186"/>
    </row>
    <row r="8413" spans="2:2" x14ac:dyDescent="0.2">
      <c r="B8413" s="186"/>
    </row>
    <row r="8414" spans="2:2" x14ac:dyDescent="0.2">
      <c r="B8414" s="186"/>
    </row>
    <row r="8415" spans="2:2" x14ac:dyDescent="0.2">
      <c r="B8415" s="186"/>
    </row>
    <row r="8416" spans="2:2" x14ac:dyDescent="0.2">
      <c r="B8416" s="186"/>
    </row>
    <row r="8417" spans="2:2" x14ac:dyDescent="0.2">
      <c r="B8417" s="186"/>
    </row>
    <row r="8418" spans="2:2" x14ac:dyDescent="0.2">
      <c r="B8418" s="186"/>
    </row>
    <row r="8419" spans="2:2" x14ac:dyDescent="0.2">
      <c r="B8419" s="186"/>
    </row>
    <row r="8420" spans="2:2" x14ac:dyDescent="0.2">
      <c r="B8420" s="186"/>
    </row>
    <row r="8421" spans="2:2" x14ac:dyDescent="0.2">
      <c r="B8421" s="186"/>
    </row>
    <row r="8422" spans="2:2" x14ac:dyDescent="0.2">
      <c r="B8422" s="186"/>
    </row>
    <row r="8423" spans="2:2" x14ac:dyDescent="0.2">
      <c r="B8423" s="186"/>
    </row>
    <row r="8424" spans="2:2" x14ac:dyDescent="0.2">
      <c r="B8424" s="186"/>
    </row>
    <row r="8425" spans="2:2" x14ac:dyDescent="0.2">
      <c r="B8425" s="186"/>
    </row>
    <row r="8426" spans="2:2" x14ac:dyDescent="0.2">
      <c r="B8426" s="186"/>
    </row>
    <row r="8427" spans="2:2" x14ac:dyDescent="0.2">
      <c r="B8427" s="186"/>
    </row>
    <row r="8428" spans="2:2" x14ac:dyDescent="0.2">
      <c r="B8428" s="186"/>
    </row>
    <row r="8429" spans="2:2" x14ac:dyDescent="0.2">
      <c r="B8429" s="186"/>
    </row>
    <row r="8430" spans="2:2" x14ac:dyDescent="0.2">
      <c r="B8430" s="186"/>
    </row>
    <row r="8431" spans="2:2" x14ac:dyDescent="0.2">
      <c r="B8431" s="186"/>
    </row>
    <row r="8432" spans="2:2" x14ac:dyDescent="0.2">
      <c r="B8432" s="186"/>
    </row>
    <row r="8433" spans="2:2" x14ac:dyDescent="0.2">
      <c r="B8433" s="186"/>
    </row>
    <row r="8434" spans="2:2" x14ac:dyDescent="0.2">
      <c r="B8434" s="186"/>
    </row>
    <row r="8435" spans="2:2" x14ac:dyDescent="0.2">
      <c r="B8435" s="186"/>
    </row>
    <row r="8436" spans="2:2" x14ac:dyDescent="0.2">
      <c r="B8436" s="186"/>
    </row>
    <row r="8437" spans="2:2" x14ac:dyDescent="0.2">
      <c r="B8437" s="186"/>
    </row>
    <row r="8438" spans="2:2" x14ac:dyDescent="0.2">
      <c r="B8438" s="186"/>
    </row>
    <row r="8439" spans="2:2" x14ac:dyDescent="0.2">
      <c r="B8439" s="186"/>
    </row>
    <row r="8440" spans="2:2" x14ac:dyDescent="0.2">
      <c r="B8440" s="186"/>
    </row>
    <row r="8441" spans="2:2" x14ac:dyDescent="0.2">
      <c r="B8441" s="186"/>
    </row>
    <row r="8442" spans="2:2" x14ac:dyDescent="0.2">
      <c r="B8442" s="186"/>
    </row>
    <row r="8443" spans="2:2" x14ac:dyDescent="0.2">
      <c r="B8443" s="186"/>
    </row>
    <row r="8444" spans="2:2" x14ac:dyDescent="0.2">
      <c r="B8444" s="186"/>
    </row>
    <row r="8445" spans="2:2" x14ac:dyDescent="0.2">
      <c r="B8445" s="186"/>
    </row>
    <row r="8446" spans="2:2" x14ac:dyDescent="0.2">
      <c r="B8446" s="186"/>
    </row>
    <row r="8447" spans="2:2" x14ac:dyDescent="0.2">
      <c r="B8447" s="186"/>
    </row>
    <row r="8448" spans="2:2" x14ac:dyDescent="0.2">
      <c r="B8448" s="186"/>
    </row>
    <row r="8449" spans="2:2" x14ac:dyDescent="0.2">
      <c r="B8449" s="186"/>
    </row>
    <row r="8450" spans="2:2" x14ac:dyDescent="0.2">
      <c r="B8450" s="186"/>
    </row>
    <row r="8451" spans="2:2" x14ac:dyDescent="0.2">
      <c r="B8451" s="186"/>
    </row>
    <row r="8452" spans="2:2" x14ac:dyDescent="0.2">
      <c r="B8452" s="186"/>
    </row>
    <row r="8453" spans="2:2" x14ac:dyDescent="0.2">
      <c r="B8453" s="186"/>
    </row>
    <row r="8454" spans="2:2" x14ac:dyDescent="0.2">
      <c r="B8454" s="186"/>
    </row>
    <row r="8455" spans="2:2" x14ac:dyDescent="0.2">
      <c r="B8455" s="186"/>
    </row>
    <row r="8456" spans="2:2" x14ac:dyDescent="0.2">
      <c r="B8456" s="186"/>
    </row>
    <row r="8457" spans="2:2" x14ac:dyDescent="0.2">
      <c r="B8457" s="186"/>
    </row>
    <row r="8458" spans="2:2" x14ac:dyDescent="0.2">
      <c r="B8458" s="186"/>
    </row>
    <row r="8459" spans="2:2" x14ac:dyDescent="0.2">
      <c r="B8459" s="186"/>
    </row>
    <row r="8460" spans="2:2" x14ac:dyDescent="0.2">
      <c r="B8460" s="186"/>
    </row>
    <row r="8461" spans="2:2" x14ac:dyDescent="0.2">
      <c r="B8461" s="186"/>
    </row>
    <row r="8462" spans="2:2" x14ac:dyDescent="0.2">
      <c r="B8462" s="186"/>
    </row>
    <row r="8463" spans="2:2" x14ac:dyDescent="0.2">
      <c r="B8463" s="186"/>
    </row>
    <row r="8464" spans="2:2" x14ac:dyDescent="0.2">
      <c r="B8464" s="186"/>
    </row>
    <row r="8465" spans="2:2" x14ac:dyDescent="0.2">
      <c r="B8465" s="186"/>
    </row>
    <row r="8466" spans="2:2" x14ac:dyDescent="0.2">
      <c r="B8466" s="186"/>
    </row>
    <row r="8467" spans="2:2" x14ac:dyDescent="0.2">
      <c r="B8467" s="186"/>
    </row>
    <row r="8468" spans="2:2" x14ac:dyDescent="0.2">
      <c r="B8468" s="186"/>
    </row>
    <row r="8469" spans="2:2" x14ac:dyDescent="0.2">
      <c r="B8469" s="186"/>
    </row>
    <row r="8470" spans="2:2" x14ac:dyDescent="0.2">
      <c r="B8470" s="186"/>
    </row>
    <row r="8471" spans="2:2" x14ac:dyDescent="0.2">
      <c r="B8471" s="186"/>
    </row>
    <row r="8472" spans="2:2" x14ac:dyDescent="0.2">
      <c r="B8472" s="186"/>
    </row>
    <row r="8473" spans="2:2" x14ac:dyDescent="0.2">
      <c r="B8473" s="186"/>
    </row>
    <row r="8474" spans="2:2" x14ac:dyDescent="0.2">
      <c r="B8474" s="186"/>
    </row>
    <row r="8475" spans="2:2" x14ac:dyDescent="0.2">
      <c r="B8475" s="186"/>
    </row>
    <row r="8476" spans="2:2" x14ac:dyDescent="0.2">
      <c r="B8476" s="186"/>
    </row>
    <row r="8477" spans="2:2" x14ac:dyDescent="0.2">
      <c r="B8477" s="186"/>
    </row>
    <row r="8478" spans="2:2" x14ac:dyDescent="0.2">
      <c r="B8478" s="186"/>
    </row>
    <row r="8479" spans="2:2" x14ac:dyDescent="0.2">
      <c r="B8479" s="186"/>
    </row>
    <row r="8480" spans="2:2" x14ac:dyDescent="0.2">
      <c r="B8480" s="186"/>
    </row>
    <row r="8481" spans="2:2" x14ac:dyDescent="0.2">
      <c r="B8481" s="186"/>
    </row>
    <row r="8482" spans="2:2" x14ac:dyDescent="0.2">
      <c r="B8482" s="186"/>
    </row>
    <row r="8483" spans="2:2" x14ac:dyDescent="0.2">
      <c r="B8483" s="186"/>
    </row>
    <row r="8484" spans="2:2" x14ac:dyDescent="0.2">
      <c r="B8484" s="186"/>
    </row>
    <row r="8485" spans="2:2" x14ac:dyDescent="0.2">
      <c r="B8485" s="186"/>
    </row>
    <row r="8486" spans="2:2" x14ac:dyDescent="0.2">
      <c r="B8486" s="186"/>
    </row>
    <row r="8487" spans="2:2" x14ac:dyDescent="0.2">
      <c r="B8487" s="186"/>
    </row>
    <row r="8488" spans="2:2" x14ac:dyDescent="0.2">
      <c r="B8488" s="186"/>
    </row>
    <row r="8489" spans="2:2" x14ac:dyDescent="0.2">
      <c r="B8489" s="186"/>
    </row>
    <row r="8490" spans="2:2" x14ac:dyDescent="0.2">
      <c r="B8490" s="186"/>
    </row>
    <row r="8491" spans="2:2" x14ac:dyDescent="0.2">
      <c r="B8491" s="186"/>
    </row>
    <row r="8492" spans="2:2" x14ac:dyDescent="0.2">
      <c r="B8492" s="186"/>
    </row>
    <row r="8493" spans="2:2" x14ac:dyDescent="0.2">
      <c r="B8493" s="186"/>
    </row>
    <row r="8494" spans="2:2" x14ac:dyDescent="0.2">
      <c r="B8494" s="186"/>
    </row>
    <row r="8495" spans="2:2" x14ac:dyDescent="0.2">
      <c r="B8495" s="186"/>
    </row>
    <row r="8496" spans="2:2" x14ac:dyDescent="0.2">
      <c r="B8496" s="186"/>
    </row>
    <row r="8497" spans="2:2" x14ac:dyDescent="0.2">
      <c r="B8497" s="186"/>
    </row>
    <row r="8498" spans="2:2" x14ac:dyDescent="0.2">
      <c r="B8498" s="186"/>
    </row>
    <row r="8499" spans="2:2" x14ac:dyDescent="0.2">
      <c r="B8499" s="186"/>
    </row>
    <row r="8500" spans="2:2" x14ac:dyDescent="0.2">
      <c r="B8500" s="186"/>
    </row>
    <row r="8501" spans="2:2" x14ac:dyDescent="0.2">
      <c r="B8501" s="186"/>
    </row>
    <row r="8502" spans="2:2" x14ac:dyDescent="0.2">
      <c r="B8502" s="186"/>
    </row>
    <row r="8503" spans="2:2" x14ac:dyDescent="0.2">
      <c r="B8503" s="186"/>
    </row>
    <row r="8504" spans="2:2" x14ac:dyDescent="0.2">
      <c r="B8504" s="186"/>
    </row>
    <row r="8505" spans="2:2" x14ac:dyDescent="0.2">
      <c r="B8505" s="186"/>
    </row>
    <row r="8506" spans="2:2" x14ac:dyDescent="0.2">
      <c r="B8506" s="186"/>
    </row>
    <row r="8507" spans="2:2" x14ac:dyDescent="0.2">
      <c r="B8507" s="186"/>
    </row>
    <row r="8508" spans="2:2" x14ac:dyDescent="0.2">
      <c r="B8508" s="186"/>
    </row>
    <row r="8509" spans="2:2" x14ac:dyDescent="0.2">
      <c r="B8509" s="186"/>
    </row>
    <row r="8510" spans="2:2" x14ac:dyDescent="0.2">
      <c r="B8510" s="186"/>
    </row>
    <row r="8511" spans="2:2" x14ac:dyDescent="0.2">
      <c r="B8511" s="186"/>
    </row>
    <row r="8512" spans="2:2" x14ac:dyDescent="0.2">
      <c r="B8512" s="186"/>
    </row>
    <row r="8513" spans="2:2" x14ac:dyDescent="0.2">
      <c r="B8513" s="186"/>
    </row>
    <row r="8514" spans="2:2" x14ac:dyDescent="0.2">
      <c r="B8514" s="186"/>
    </row>
    <row r="8515" spans="2:2" x14ac:dyDescent="0.2">
      <c r="B8515" s="186"/>
    </row>
    <row r="8516" spans="2:2" x14ac:dyDescent="0.2">
      <c r="B8516" s="186"/>
    </row>
    <row r="8517" spans="2:2" x14ac:dyDescent="0.2">
      <c r="B8517" s="186"/>
    </row>
    <row r="8518" spans="2:2" x14ac:dyDescent="0.2">
      <c r="B8518" s="186"/>
    </row>
    <row r="8519" spans="2:2" x14ac:dyDescent="0.2">
      <c r="B8519" s="186"/>
    </row>
    <row r="8520" spans="2:2" x14ac:dyDescent="0.2">
      <c r="B8520" s="186"/>
    </row>
    <row r="8521" spans="2:2" x14ac:dyDescent="0.2">
      <c r="B8521" s="186"/>
    </row>
    <row r="8522" spans="2:2" x14ac:dyDescent="0.2">
      <c r="B8522" s="186"/>
    </row>
    <row r="8523" spans="2:2" x14ac:dyDescent="0.2">
      <c r="B8523" s="186"/>
    </row>
    <row r="8524" spans="2:2" x14ac:dyDescent="0.2">
      <c r="B8524" s="186"/>
    </row>
    <row r="8525" spans="2:2" x14ac:dyDescent="0.2">
      <c r="B8525" s="186"/>
    </row>
    <row r="8526" spans="2:2" x14ac:dyDescent="0.2">
      <c r="B8526" s="186"/>
    </row>
    <row r="8527" spans="2:2" x14ac:dyDescent="0.2">
      <c r="B8527" s="186"/>
    </row>
    <row r="8528" spans="2:2" x14ac:dyDescent="0.2">
      <c r="B8528" s="186"/>
    </row>
    <row r="8529" spans="2:2" x14ac:dyDescent="0.2">
      <c r="B8529" s="186"/>
    </row>
    <row r="8530" spans="2:2" x14ac:dyDescent="0.2">
      <c r="B8530" s="186"/>
    </row>
    <row r="8531" spans="2:2" x14ac:dyDescent="0.2">
      <c r="B8531" s="186"/>
    </row>
    <row r="8532" spans="2:2" x14ac:dyDescent="0.2">
      <c r="B8532" s="186"/>
    </row>
    <row r="8533" spans="2:2" x14ac:dyDescent="0.2">
      <c r="B8533" s="186"/>
    </row>
    <row r="8534" spans="2:2" x14ac:dyDescent="0.2">
      <c r="B8534" s="186"/>
    </row>
    <row r="8535" spans="2:2" x14ac:dyDescent="0.2">
      <c r="B8535" s="186"/>
    </row>
    <row r="8536" spans="2:2" x14ac:dyDescent="0.2">
      <c r="B8536" s="186"/>
    </row>
    <row r="8537" spans="2:2" x14ac:dyDescent="0.2">
      <c r="B8537" s="186"/>
    </row>
    <row r="8538" spans="2:2" x14ac:dyDescent="0.2">
      <c r="B8538" s="186"/>
    </row>
    <row r="8539" spans="2:2" x14ac:dyDescent="0.2">
      <c r="B8539" s="186"/>
    </row>
    <row r="8540" spans="2:2" x14ac:dyDescent="0.2">
      <c r="B8540" s="186"/>
    </row>
    <row r="8541" spans="2:2" x14ac:dyDescent="0.2">
      <c r="B8541" s="186"/>
    </row>
    <row r="8542" spans="2:2" x14ac:dyDescent="0.2">
      <c r="B8542" s="186"/>
    </row>
    <row r="8543" spans="2:2" x14ac:dyDescent="0.2">
      <c r="B8543" s="186"/>
    </row>
    <row r="8544" spans="2:2" x14ac:dyDescent="0.2">
      <c r="B8544" s="186"/>
    </row>
    <row r="8545" spans="2:2" x14ac:dyDescent="0.2">
      <c r="B8545" s="186"/>
    </row>
    <row r="8546" spans="2:2" x14ac:dyDescent="0.2">
      <c r="B8546" s="186"/>
    </row>
    <row r="8547" spans="2:2" x14ac:dyDescent="0.2">
      <c r="B8547" s="186"/>
    </row>
    <row r="8548" spans="2:2" x14ac:dyDescent="0.2">
      <c r="B8548" s="186"/>
    </row>
    <row r="8549" spans="2:2" x14ac:dyDescent="0.2">
      <c r="B8549" s="186"/>
    </row>
    <row r="8550" spans="2:2" x14ac:dyDescent="0.2">
      <c r="B8550" s="186"/>
    </row>
    <row r="8551" spans="2:2" x14ac:dyDescent="0.2">
      <c r="B8551" s="186"/>
    </row>
    <row r="8552" spans="2:2" x14ac:dyDescent="0.2">
      <c r="B8552" s="186"/>
    </row>
    <row r="8553" spans="2:2" x14ac:dyDescent="0.2">
      <c r="B8553" s="186"/>
    </row>
    <row r="8554" spans="2:2" x14ac:dyDescent="0.2">
      <c r="B8554" s="186"/>
    </row>
    <row r="8555" spans="2:2" x14ac:dyDescent="0.2">
      <c r="B8555" s="186"/>
    </row>
    <row r="8556" spans="2:2" x14ac:dyDescent="0.2">
      <c r="B8556" s="186"/>
    </row>
    <row r="8557" spans="2:2" x14ac:dyDescent="0.2">
      <c r="B8557" s="186"/>
    </row>
    <row r="8558" spans="2:2" x14ac:dyDescent="0.2">
      <c r="B8558" s="186"/>
    </row>
    <row r="8559" spans="2:2" x14ac:dyDescent="0.2">
      <c r="B8559" s="186"/>
    </row>
    <row r="8560" spans="2:2" x14ac:dyDescent="0.2">
      <c r="B8560" s="186"/>
    </row>
    <row r="8561" spans="2:2" x14ac:dyDescent="0.2">
      <c r="B8561" s="186"/>
    </row>
    <row r="8562" spans="2:2" x14ac:dyDescent="0.2">
      <c r="B8562" s="186"/>
    </row>
    <row r="8563" spans="2:2" x14ac:dyDescent="0.2">
      <c r="B8563" s="186"/>
    </row>
    <row r="8564" spans="2:2" x14ac:dyDescent="0.2">
      <c r="B8564" s="186"/>
    </row>
    <row r="8565" spans="2:2" x14ac:dyDescent="0.2">
      <c r="B8565" s="186"/>
    </row>
    <row r="8566" spans="2:2" x14ac:dyDescent="0.2">
      <c r="B8566" s="186"/>
    </row>
    <row r="8567" spans="2:2" x14ac:dyDescent="0.2">
      <c r="B8567" s="186"/>
    </row>
    <row r="8568" spans="2:2" x14ac:dyDescent="0.2">
      <c r="B8568" s="186"/>
    </row>
    <row r="8569" spans="2:2" x14ac:dyDescent="0.2">
      <c r="B8569" s="186"/>
    </row>
    <row r="8570" spans="2:2" x14ac:dyDescent="0.2">
      <c r="B8570" s="186"/>
    </row>
    <row r="8571" spans="2:2" x14ac:dyDescent="0.2">
      <c r="B8571" s="186"/>
    </row>
    <row r="8572" spans="2:2" x14ac:dyDescent="0.2">
      <c r="B8572" s="186"/>
    </row>
    <row r="8573" spans="2:2" x14ac:dyDescent="0.2">
      <c r="B8573" s="186"/>
    </row>
    <row r="8574" spans="2:2" x14ac:dyDescent="0.2">
      <c r="B8574" s="186"/>
    </row>
    <row r="8575" spans="2:2" x14ac:dyDescent="0.2">
      <c r="B8575" s="186"/>
    </row>
    <row r="8576" spans="2:2" x14ac:dyDescent="0.2">
      <c r="B8576" s="186"/>
    </row>
    <row r="8577" spans="2:2" x14ac:dyDescent="0.2">
      <c r="B8577" s="186"/>
    </row>
    <row r="8578" spans="2:2" x14ac:dyDescent="0.2">
      <c r="B8578" s="186"/>
    </row>
    <row r="8579" spans="2:2" x14ac:dyDescent="0.2">
      <c r="B8579" s="186"/>
    </row>
    <row r="8580" spans="2:2" x14ac:dyDescent="0.2">
      <c r="B8580" s="186"/>
    </row>
    <row r="8581" spans="2:2" x14ac:dyDescent="0.2">
      <c r="B8581" s="186"/>
    </row>
    <row r="8582" spans="2:2" x14ac:dyDescent="0.2">
      <c r="B8582" s="186"/>
    </row>
    <row r="8583" spans="2:2" x14ac:dyDescent="0.2">
      <c r="B8583" s="186"/>
    </row>
    <row r="8584" spans="2:2" x14ac:dyDescent="0.2">
      <c r="B8584" s="186"/>
    </row>
    <row r="8585" spans="2:2" x14ac:dyDescent="0.2">
      <c r="B8585" s="186"/>
    </row>
    <row r="8586" spans="2:2" x14ac:dyDescent="0.2">
      <c r="B8586" s="186"/>
    </row>
    <row r="8587" spans="2:2" x14ac:dyDescent="0.2">
      <c r="B8587" s="186"/>
    </row>
    <row r="8588" spans="2:2" x14ac:dyDescent="0.2">
      <c r="B8588" s="186"/>
    </row>
    <row r="8589" spans="2:2" x14ac:dyDescent="0.2">
      <c r="B8589" s="186"/>
    </row>
    <row r="8590" spans="2:2" x14ac:dyDescent="0.2">
      <c r="B8590" s="186"/>
    </row>
    <row r="8591" spans="2:2" x14ac:dyDescent="0.2">
      <c r="B8591" s="186"/>
    </row>
    <row r="8592" spans="2:2" x14ac:dyDescent="0.2">
      <c r="B8592" s="186"/>
    </row>
    <row r="8593" spans="2:2" x14ac:dyDescent="0.2">
      <c r="B8593" s="186"/>
    </row>
    <row r="8594" spans="2:2" x14ac:dyDescent="0.2">
      <c r="B8594" s="186"/>
    </row>
    <row r="8595" spans="2:2" x14ac:dyDescent="0.2">
      <c r="B8595" s="186"/>
    </row>
    <row r="8596" spans="2:2" x14ac:dyDescent="0.2">
      <c r="B8596" s="186"/>
    </row>
    <row r="8597" spans="2:2" x14ac:dyDescent="0.2">
      <c r="B8597" s="186"/>
    </row>
    <row r="8598" spans="2:2" x14ac:dyDescent="0.2">
      <c r="B8598" s="186"/>
    </row>
    <row r="8599" spans="2:2" x14ac:dyDescent="0.2">
      <c r="B8599" s="186"/>
    </row>
    <row r="8600" spans="2:2" x14ac:dyDescent="0.2">
      <c r="B8600" s="186"/>
    </row>
    <row r="8601" spans="2:2" x14ac:dyDescent="0.2">
      <c r="B8601" s="186"/>
    </row>
    <row r="8602" spans="2:2" x14ac:dyDescent="0.2">
      <c r="B8602" s="186"/>
    </row>
    <row r="8603" spans="2:2" x14ac:dyDescent="0.2">
      <c r="B8603" s="186"/>
    </row>
    <row r="8604" spans="2:2" x14ac:dyDescent="0.2">
      <c r="B8604" s="186"/>
    </row>
    <row r="8605" spans="2:2" x14ac:dyDescent="0.2">
      <c r="B8605" s="186"/>
    </row>
    <row r="8606" spans="2:2" x14ac:dyDescent="0.2">
      <c r="B8606" s="186"/>
    </row>
    <row r="8607" spans="2:2" x14ac:dyDescent="0.2">
      <c r="B8607" s="186"/>
    </row>
    <row r="8608" spans="2:2" x14ac:dyDescent="0.2">
      <c r="B8608" s="186"/>
    </row>
    <row r="8609" spans="2:2" x14ac:dyDescent="0.2">
      <c r="B8609" s="186"/>
    </row>
    <row r="8610" spans="2:2" x14ac:dyDescent="0.2">
      <c r="B8610" s="186"/>
    </row>
    <row r="8611" spans="2:2" x14ac:dyDescent="0.2">
      <c r="B8611" s="186"/>
    </row>
    <row r="8612" spans="2:2" x14ac:dyDescent="0.2">
      <c r="B8612" s="186"/>
    </row>
    <row r="8613" spans="2:2" x14ac:dyDescent="0.2">
      <c r="B8613" s="186"/>
    </row>
    <row r="8614" spans="2:2" x14ac:dyDescent="0.2">
      <c r="B8614" s="186"/>
    </row>
    <row r="8615" spans="2:2" x14ac:dyDescent="0.2">
      <c r="B8615" s="186"/>
    </row>
    <row r="8616" spans="2:2" x14ac:dyDescent="0.2">
      <c r="B8616" s="186"/>
    </row>
    <row r="8617" spans="2:2" x14ac:dyDescent="0.2">
      <c r="B8617" s="186"/>
    </row>
    <row r="8618" spans="2:2" x14ac:dyDescent="0.2">
      <c r="B8618" s="186"/>
    </row>
    <row r="8619" spans="2:2" x14ac:dyDescent="0.2">
      <c r="B8619" s="186"/>
    </row>
    <row r="8620" spans="2:2" x14ac:dyDescent="0.2">
      <c r="B8620" s="186"/>
    </row>
    <row r="8621" spans="2:2" x14ac:dyDescent="0.2">
      <c r="B8621" s="186"/>
    </row>
    <row r="8622" spans="2:2" x14ac:dyDescent="0.2">
      <c r="B8622" s="186"/>
    </row>
    <row r="8623" spans="2:2" x14ac:dyDescent="0.2">
      <c r="B8623" s="186"/>
    </row>
    <row r="8624" spans="2:2" x14ac:dyDescent="0.2">
      <c r="B8624" s="186"/>
    </row>
    <row r="8625" spans="2:2" x14ac:dyDescent="0.2">
      <c r="B8625" s="186"/>
    </row>
    <row r="8626" spans="2:2" x14ac:dyDescent="0.2">
      <c r="B8626" s="186"/>
    </row>
    <row r="8627" spans="2:2" x14ac:dyDescent="0.2">
      <c r="B8627" s="186"/>
    </row>
    <row r="8628" spans="2:2" x14ac:dyDescent="0.2">
      <c r="B8628" s="186"/>
    </row>
    <row r="8629" spans="2:2" x14ac:dyDescent="0.2">
      <c r="B8629" s="186"/>
    </row>
    <row r="8630" spans="2:2" x14ac:dyDescent="0.2">
      <c r="B8630" s="186"/>
    </row>
    <row r="8631" spans="2:2" x14ac:dyDescent="0.2">
      <c r="B8631" s="186"/>
    </row>
    <row r="8632" spans="2:2" x14ac:dyDescent="0.2">
      <c r="B8632" s="186"/>
    </row>
    <row r="8633" spans="2:2" x14ac:dyDescent="0.2">
      <c r="B8633" s="186"/>
    </row>
    <row r="8634" spans="2:2" x14ac:dyDescent="0.2">
      <c r="B8634" s="186"/>
    </row>
    <row r="8635" spans="2:2" x14ac:dyDescent="0.2">
      <c r="B8635" s="186"/>
    </row>
    <row r="8636" spans="2:2" x14ac:dyDescent="0.2">
      <c r="B8636" s="186"/>
    </row>
    <row r="8637" spans="2:2" x14ac:dyDescent="0.2">
      <c r="B8637" s="186"/>
    </row>
    <row r="8638" spans="2:2" x14ac:dyDescent="0.2">
      <c r="B8638" s="186"/>
    </row>
    <row r="8639" spans="2:2" x14ac:dyDescent="0.2">
      <c r="B8639" s="186"/>
    </row>
    <row r="8640" spans="2:2" x14ac:dyDescent="0.2">
      <c r="B8640" s="186"/>
    </row>
    <row r="8641" spans="2:2" x14ac:dyDescent="0.2">
      <c r="B8641" s="186"/>
    </row>
    <row r="8642" spans="2:2" x14ac:dyDescent="0.2">
      <c r="B8642" s="186"/>
    </row>
    <row r="8643" spans="2:2" x14ac:dyDescent="0.2">
      <c r="B8643" s="186"/>
    </row>
    <row r="8644" spans="2:2" x14ac:dyDescent="0.2">
      <c r="B8644" s="186"/>
    </row>
    <row r="8645" spans="2:2" x14ac:dyDescent="0.2">
      <c r="B8645" s="186"/>
    </row>
    <row r="8646" spans="2:2" x14ac:dyDescent="0.2">
      <c r="B8646" s="186"/>
    </row>
    <row r="8647" spans="2:2" x14ac:dyDescent="0.2">
      <c r="B8647" s="186"/>
    </row>
    <row r="8648" spans="2:2" x14ac:dyDescent="0.2">
      <c r="B8648" s="186"/>
    </row>
    <row r="8649" spans="2:2" x14ac:dyDescent="0.2">
      <c r="B8649" s="186"/>
    </row>
    <row r="8650" spans="2:2" x14ac:dyDescent="0.2">
      <c r="B8650" s="186"/>
    </row>
    <row r="8651" spans="2:2" x14ac:dyDescent="0.2">
      <c r="B8651" s="186"/>
    </row>
    <row r="8652" spans="2:2" x14ac:dyDescent="0.2">
      <c r="B8652" s="186"/>
    </row>
    <row r="8653" spans="2:2" x14ac:dyDescent="0.2">
      <c r="B8653" s="186"/>
    </row>
    <row r="8654" spans="2:2" x14ac:dyDescent="0.2">
      <c r="B8654" s="186"/>
    </row>
    <row r="8655" spans="2:2" x14ac:dyDescent="0.2">
      <c r="B8655" s="186"/>
    </row>
    <row r="8656" spans="2:2" x14ac:dyDescent="0.2">
      <c r="B8656" s="186"/>
    </row>
    <row r="8657" spans="2:2" x14ac:dyDescent="0.2">
      <c r="B8657" s="186"/>
    </row>
    <row r="8658" spans="2:2" x14ac:dyDescent="0.2">
      <c r="B8658" s="186"/>
    </row>
    <row r="8659" spans="2:2" x14ac:dyDescent="0.2">
      <c r="B8659" s="186"/>
    </row>
    <row r="8660" spans="2:2" x14ac:dyDescent="0.2">
      <c r="B8660" s="186"/>
    </row>
    <row r="8661" spans="2:2" x14ac:dyDescent="0.2">
      <c r="B8661" s="186"/>
    </row>
    <row r="8662" spans="2:2" x14ac:dyDescent="0.2">
      <c r="B8662" s="186"/>
    </row>
    <row r="8663" spans="2:2" x14ac:dyDescent="0.2">
      <c r="B8663" s="186"/>
    </row>
    <row r="8664" spans="2:2" x14ac:dyDescent="0.2">
      <c r="B8664" s="186"/>
    </row>
    <row r="8665" spans="2:2" x14ac:dyDescent="0.2">
      <c r="B8665" s="186"/>
    </row>
    <row r="8666" spans="2:2" x14ac:dyDescent="0.2">
      <c r="B8666" s="186"/>
    </row>
    <row r="8667" spans="2:2" x14ac:dyDescent="0.2">
      <c r="B8667" s="186"/>
    </row>
    <row r="8668" spans="2:2" x14ac:dyDescent="0.2">
      <c r="B8668" s="186"/>
    </row>
    <row r="8669" spans="2:2" x14ac:dyDescent="0.2">
      <c r="B8669" s="186"/>
    </row>
    <row r="8670" spans="2:2" x14ac:dyDescent="0.2">
      <c r="B8670" s="186"/>
    </row>
    <row r="8671" spans="2:2" x14ac:dyDescent="0.2">
      <c r="B8671" s="186"/>
    </row>
    <row r="8672" spans="2:2" x14ac:dyDescent="0.2">
      <c r="B8672" s="186"/>
    </row>
    <row r="8673" spans="2:2" x14ac:dyDescent="0.2">
      <c r="B8673" s="186"/>
    </row>
    <row r="8674" spans="2:2" x14ac:dyDescent="0.2">
      <c r="B8674" s="186"/>
    </row>
    <row r="8675" spans="2:2" x14ac:dyDescent="0.2">
      <c r="B8675" s="186"/>
    </row>
    <row r="8676" spans="2:2" x14ac:dyDescent="0.2">
      <c r="B8676" s="186"/>
    </row>
    <row r="8677" spans="2:2" x14ac:dyDescent="0.2">
      <c r="B8677" s="186"/>
    </row>
    <row r="8678" spans="2:2" x14ac:dyDescent="0.2">
      <c r="B8678" s="186"/>
    </row>
    <row r="8679" spans="2:2" x14ac:dyDescent="0.2">
      <c r="B8679" s="186"/>
    </row>
    <row r="8680" spans="2:2" x14ac:dyDescent="0.2">
      <c r="B8680" s="186"/>
    </row>
    <row r="8681" spans="2:2" x14ac:dyDescent="0.2">
      <c r="B8681" s="186"/>
    </row>
    <row r="8682" spans="2:2" x14ac:dyDescent="0.2">
      <c r="B8682" s="186"/>
    </row>
    <row r="8683" spans="2:2" x14ac:dyDescent="0.2">
      <c r="B8683" s="186"/>
    </row>
    <row r="8684" spans="2:2" x14ac:dyDescent="0.2">
      <c r="B8684" s="186"/>
    </row>
    <row r="8685" spans="2:2" x14ac:dyDescent="0.2">
      <c r="B8685" s="186"/>
    </row>
    <row r="8686" spans="2:2" x14ac:dyDescent="0.2">
      <c r="B8686" s="186"/>
    </row>
    <row r="8687" spans="2:2" x14ac:dyDescent="0.2">
      <c r="B8687" s="186"/>
    </row>
    <row r="8688" spans="2:2" x14ac:dyDescent="0.2">
      <c r="B8688" s="186"/>
    </row>
    <row r="8689" spans="2:2" x14ac:dyDescent="0.2">
      <c r="B8689" s="186"/>
    </row>
    <row r="8690" spans="2:2" x14ac:dyDescent="0.2">
      <c r="B8690" s="186"/>
    </row>
    <row r="8691" spans="2:2" x14ac:dyDescent="0.2">
      <c r="B8691" s="186"/>
    </row>
    <row r="8692" spans="2:2" x14ac:dyDescent="0.2">
      <c r="B8692" s="186"/>
    </row>
    <row r="8693" spans="2:2" x14ac:dyDescent="0.2">
      <c r="B8693" s="186"/>
    </row>
    <row r="8694" spans="2:2" x14ac:dyDescent="0.2">
      <c r="B8694" s="186"/>
    </row>
    <row r="8695" spans="2:2" x14ac:dyDescent="0.2">
      <c r="B8695" s="186"/>
    </row>
    <row r="8696" spans="2:2" x14ac:dyDescent="0.2">
      <c r="B8696" s="186"/>
    </row>
    <row r="8697" spans="2:2" x14ac:dyDescent="0.2">
      <c r="B8697" s="186"/>
    </row>
    <row r="8698" spans="2:2" x14ac:dyDescent="0.2">
      <c r="B8698" s="186"/>
    </row>
    <row r="8699" spans="2:2" x14ac:dyDescent="0.2">
      <c r="B8699" s="186"/>
    </row>
    <row r="8700" spans="2:2" x14ac:dyDescent="0.2">
      <c r="B8700" s="186"/>
    </row>
    <row r="8701" spans="2:2" x14ac:dyDescent="0.2">
      <c r="B8701" s="186"/>
    </row>
    <row r="8702" spans="2:2" x14ac:dyDescent="0.2">
      <c r="B8702" s="186"/>
    </row>
    <row r="8703" spans="2:2" x14ac:dyDescent="0.2">
      <c r="B8703" s="186"/>
    </row>
    <row r="8704" spans="2:2" x14ac:dyDescent="0.2">
      <c r="B8704" s="186"/>
    </row>
    <row r="8705" spans="2:2" x14ac:dyDescent="0.2">
      <c r="B8705" s="186"/>
    </row>
    <row r="8706" spans="2:2" x14ac:dyDescent="0.2">
      <c r="B8706" s="186"/>
    </row>
    <row r="8707" spans="2:2" x14ac:dyDescent="0.2">
      <c r="B8707" s="186"/>
    </row>
    <row r="8708" spans="2:2" x14ac:dyDescent="0.2">
      <c r="B8708" s="186"/>
    </row>
    <row r="8709" spans="2:2" x14ac:dyDescent="0.2">
      <c r="B8709" s="186"/>
    </row>
    <row r="8710" spans="2:2" x14ac:dyDescent="0.2">
      <c r="B8710" s="186"/>
    </row>
    <row r="8711" spans="2:2" x14ac:dyDescent="0.2">
      <c r="B8711" s="186"/>
    </row>
    <row r="8712" spans="2:2" x14ac:dyDescent="0.2">
      <c r="B8712" s="186"/>
    </row>
    <row r="8713" spans="2:2" x14ac:dyDescent="0.2">
      <c r="B8713" s="186"/>
    </row>
    <row r="8714" spans="2:2" x14ac:dyDescent="0.2">
      <c r="B8714" s="186"/>
    </row>
    <row r="8715" spans="2:2" x14ac:dyDescent="0.2">
      <c r="B8715" s="186"/>
    </row>
    <row r="8716" spans="2:2" x14ac:dyDescent="0.2">
      <c r="B8716" s="186"/>
    </row>
    <row r="8717" spans="2:2" x14ac:dyDescent="0.2">
      <c r="B8717" s="186"/>
    </row>
    <row r="8718" spans="2:2" x14ac:dyDescent="0.2">
      <c r="B8718" s="186"/>
    </row>
    <row r="8719" spans="2:2" x14ac:dyDescent="0.2">
      <c r="B8719" s="186"/>
    </row>
    <row r="8720" spans="2:2" x14ac:dyDescent="0.2">
      <c r="B8720" s="186"/>
    </row>
    <row r="8721" spans="2:2" x14ac:dyDescent="0.2">
      <c r="B8721" s="186"/>
    </row>
    <row r="8722" spans="2:2" x14ac:dyDescent="0.2">
      <c r="B8722" s="186"/>
    </row>
    <row r="8723" spans="2:2" x14ac:dyDescent="0.2">
      <c r="B8723" s="186"/>
    </row>
    <row r="8724" spans="2:2" x14ac:dyDescent="0.2">
      <c r="B8724" s="186"/>
    </row>
    <row r="8725" spans="2:2" x14ac:dyDescent="0.2">
      <c r="B8725" s="186"/>
    </row>
    <row r="8726" spans="2:2" x14ac:dyDescent="0.2">
      <c r="B8726" s="186"/>
    </row>
    <row r="8727" spans="2:2" x14ac:dyDescent="0.2">
      <c r="B8727" s="186"/>
    </row>
    <row r="8728" spans="2:2" x14ac:dyDescent="0.2">
      <c r="B8728" s="186"/>
    </row>
    <row r="8729" spans="2:2" x14ac:dyDescent="0.2">
      <c r="B8729" s="186"/>
    </row>
    <row r="8730" spans="2:2" x14ac:dyDescent="0.2">
      <c r="B8730" s="186"/>
    </row>
    <row r="8731" spans="2:2" x14ac:dyDescent="0.2">
      <c r="B8731" s="186"/>
    </row>
    <row r="8732" spans="2:2" x14ac:dyDescent="0.2">
      <c r="B8732" s="186"/>
    </row>
    <row r="8733" spans="2:2" x14ac:dyDescent="0.2">
      <c r="B8733" s="186"/>
    </row>
    <row r="8734" spans="2:2" x14ac:dyDescent="0.2">
      <c r="B8734" s="186"/>
    </row>
    <row r="8735" spans="2:2" x14ac:dyDescent="0.2">
      <c r="B8735" s="186"/>
    </row>
    <row r="8736" spans="2:2" x14ac:dyDescent="0.2">
      <c r="B8736" s="186"/>
    </row>
    <row r="8737" spans="2:2" x14ac:dyDescent="0.2">
      <c r="B8737" s="186"/>
    </row>
    <row r="8738" spans="2:2" x14ac:dyDescent="0.2">
      <c r="B8738" s="186"/>
    </row>
    <row r="8739" spans="2:2" x14ac:dyDescent="0.2">
      <c r="B8739" s="186"/>
    </row>
    <row r="8740" spans="2:2" x14ac:dyDescent="0.2">
      <c r="B8740" s="186"/>
    </row>
    <row r="8741" spans="2:2" x14ac:dyDescent="0.2">
      <c r="B8741" s="186"/>
    </row>
    <row r="8742" spans="2:2" x14ac:dyDescent="0.2">
      <c r="B8742" s="186"/>
    </row>
    <row r="8743" spans="2:2" x14ac:dyDescent="0.2">
      <c r="B8743" s="186"/>
    </row>
    <row r="8744" spans="2:2" x14ac:dyDescent="0.2">
      <c r="B8744" s="186"/>
    </row>
    <row r="8745" spans="2:2" x14ac:dyDescent="0.2">
      <c r="B8745" s="186"/>
    </row>
    <row r="8746" spans="2:2" x14ac:dyDescent="0.2">
      <c r="B8746" s="186"/>
    </row>
    <row r="8747" spans="2:2" x14ac:dyDescent="0.2">
      <c r="B8747" s="186"/>
    </row>
    <row r="8748" spans="2:2" x14ac:dyDescent="0.2">
      <c r="B8748" s="186"/>
    </row>
    <row r="8749" spans="2:2" x14ac:dyDescent="0.2">
      <c r="B8749" s="186"/>
    </row>
    <row r="8750" spans="2:2" x14ac:dyDescent="0.2">
      <c r="B8750" s="186"/>
    </row>
    <row r="8751" spans="2:2" x14ac:dyDescent="0.2">
      <c r="B8751" s="186"/>
    </row>
    <row r="8752" spans="2:2" x14ac:dyDescent="0.2">
      <c r="B8752" s="186"/>
    </row>
    <row r="8753" spans="2:2" x14ac:dyDescent="0.2">
      <c r="B8753" s="186"/>
    </row>
    <row r="8754" spans="2:2" x14ac:dyDescent="0.2">
      <c r="B8754" s="186"/>
    </row>
    <row r="8755" spans="2:2" x14ac:dyDescent="0.2">
      <c r="B8755" s="186"/>
    </row>
    <row r="8756" spans="2:2" x14ac:dyDescent="0.2">
      <c r="B8756" s="186"/>
    </row>
    <row r="8757" spans="2:2" x14ac:dyDescent="0.2">
      <c r="B8757" s="186"/>
    </row>
    <row r="8758" spans="2:2" x14ac:dyDescent="0.2">
      <c r="B8758" s="186"/>
    </row>
    <row r="8759" spans="2:2" x14ac:dyDescent="0.2">
      <c r="B8759" s="186"/>
    </row>
    <row r="8760" spans="2:2" x14ac:dyDescent="0.2">
      <c r="B8760" s="186"/>
    </row>
    <row r="8761" spans="2:2" x14ac:dyDescent="0.2">
      <c r="B8761" s="186"/>
    </row>
    <row r="8762" spans="2:2" x14ac:dyDescent="0.2">
      <c r="B8762" s="186"/>
    </row>
    <row r="8763" spans="2:2" x14ac:dyDescent="0.2">
      <c r="B8763" s="186"/>
    </row>
    <row r="8764" spans="2:2" x14ac:dyDescent="0.2">
      <c r="B8764" s="186"/>
    </row>
    <row r="8765" spans="2:2" x14ac:dyDescent="0.2">
      <c r="B8765" s="186"/>
    </row>
    <row r="8766" spans="2:2" x14ac:dyDescent="0.2">
      <c r="B8766" s="186"/>
    </row>
    <row r="8767" spans="2:2" x14ac:dyDescent="0.2">
      <c r="B8767" s="186"/>
    </row>
    <row r="8768" spans="2:2" x14ac:dyDescent="0.2">
      <c r="B8768" s="186"/>
    </row>
    <row r="8769" spans="2:2" x14ac:dyDescent="0.2">
      <c r="B8769" s="186"/>
    </row>
    <row r="8770" spans="2:2" x14ac:dyDescent="0.2">
      <c r="B8770" s="186"/>
    </row>
    <row r="8771" spans="2:2" x14ac:dyDescent="0.2">
      <c r="B8771" s="186"/>
    </row>
    <row r="8772" spans="2:2" x14ac:dyDescent="0.2">
      <c r="B8772" s="186"/>
    </row>
    <row r="8773" spans="2:2" x14ac:dyDescent="0.2">
      <c r="B8773" s="186"/>
    </row>
    <row r="8774" spans="2:2" x14ac:dyDescent="0.2">
      <c r="B8774" s="186"/>
    </row>
    <row r="8775" spans="2:2" x14ac:dyDescent="0.2">
      <c r="B8775" s="186"/>
    </row>
    <row r="8776" spans="2:2" x14ac:dyDescent="0.2">
      <c r="B8776" s="186"/>
    </row>
    <row r="8777" spans="2:2" x14ac:dyDescent="0.2">
      <c r="B8777" s="186"/>
    </row>
    <row r="8778" spans="2:2" x14ac:dyDescent="0.2">
      <c r="B8778" s="186"/>
    </row>
    <row r="8779" spans="2:2" x14ac:dyDescent="0.2">
      <c r="B8779" s="186"/>
    </row>
    <row r="8780" spans="2:2" x14ac:dyDescent="0.2">
      <c r="B8780" s="186"/>
    </row>
    <row r="8781" spans="2:2" x14ac:dyDescent="0.2">
      <c r="B8781" s="186"/>
    </row>
    <row r="8782" spans="2:2" x14ac:dyDescent="0.2">
      <c r="B8782" s="186"/>
    </row>
    <row r="8783" spans="2:2" x14ac:dyDescent="0.2">
      <c r="B8783" s="186"/>
    </row>
    <row r="8784" spans="2:2" x14ac:dyDescent="0.2">
      <c r="B8784" s="186"/>
    </row>
    <row r="8785" spans="2:2" x14ac:dyDescent="0.2">
      <c r="B8785" s="186"/>
    </row>
    <row r="8786" spans="2:2" x14ac:dyDescent="0.2">
      <c r="B8786" s="186"/>
    </row>
    <row r="8787" spans="2:2" x14ac:dyDescent="0.2">
      <c r="B8787" s="186"/>
    </row>
    <row r="8788" spans="2:2" x14ac:dyDescent="0.2">
      <c r="B8788" s="186"/>
    </row>
    <row r="8789" spans="2:2" x14ac:dyDescent="0.2">
      <c r="B8789" s="186"/>
    </row>
    <row r="8790" spans="2:2" x14ac:dyDescent="0.2">
      <c r="B8790" s="186"/>
    </row>
    <row r="8791" spans="2:2" x14ac:dyDescent="0.2">
      <c r="B8791" s="186"/>
    </row>
    <row r="8792" spans="2:2" x14ac:dyDescent="0.2">
      <c r="B8792" s="186"/>
    </row>
    <row r="8793" spans="2:2" x14ac:dyDescent="0.2">
      <c r="B8793" s="186"/>
    </row>
    <row r="8794" spans="2:2" x14ac:dyDescent="0.2">
      <c r="B8794" s="186"/>
    </row>
    <row r="8795" spans="2:2" x14ac:dyDescent="0.2">
      <c r="B8795" s="186"/>
    </row>
    <row r="8796" spans="2:2" x14ac:dyDescent="0.2">
      <c r="B8796" s="186"/>
    </row>
    <row r="8797" spans="2:2" x14ac:dyDescent="0.2">
      <c r="B8797" s="186"/>
    </row>
    <row r="8798" spans="2:2" x14ac:dyDescent="0.2">
      <c r="B8798" s="186"/>
    </row>
    <row r="8799" spans="2:2" x14ac:dyDescent="0.2">
      <c r="B8799" s="186"/>
    </row>
    <row r="8800" spans="2:2" x14ac:dyDescent="0.2">
      <c r="B8800" s="186"/>
    </row>
    <row r="8801" spans="2:2" x14ac:dyDescent="0.2">
      <c r="B8801" s="186"/>
    </row>
    <row r="8802" spans="2:2" x14ac:dyDescent="0.2">
      <c r="B8802" s="186"/>
    </row>
    <row r="8803" spans="2:2" x14ac:dyDescent="0.2">
      <c r="B8803" s="186"/>
    </row>
    <row r="8804" spans="2:2" x14ac:dyDescent="0.2">
      <c r="B8804" s="186"/>
    </row>
    <row r="8805" spans="2:2" x14ac:dyDescent="0.2">
      <c r="B8805" s="186"/>
    </row>
    <row r="8806" spans="2:2" x14ac:dyDescent="0.2">
      <c r="B8806" s="186"/>
    </row>
    <row r="8807" spans="2:2" x14ac:dyDescent="0.2">
      <c r="B8807" s="186"/>
    </row>
    <row r="8808" spans="2:2" x14ac:dyDescent="0.2">
      <c r="B8808" s="186"/>
    </row>
    <row r="8809" spans="2:2" x14ac:dyDescent="0.2">
      <c r="B8809" s="186"/>
    </row>
    <row r="8810" spans="2:2" x14ac:dyDescent="0.2">
      <c r="B8810" s="186"/>
    </row>
    <row r="8811" spans="2:2" x14ac:dyDescent="0.2">
      <c r="B8811" s="186"/>
    </row>
    <row r="8812" spans="2:2" x14ac:dyDescent="0.2">
      <c r="B8812" s="186"/>
    </row>
    <row r="8813" spans="2:2" x14ac:dyDescent="0.2">
      <c r="B8813" s="186"/>
    </row>
    <row r="8814" spans="2:2" x14ac:dyDescent="0.2">
      <c r="B8814" s="186"/>
    </row>
    <row r="8815" spans="2:2" x14ac:dyDescent="0.2">
      <c r="B8815" s="186"/>
    </row>
    <row r="8816" spans="2:2" x14ac:dyDescent="0.2">
      <c r="B8816" s="186"/>
    </row>
    <row r="8817" spans="2:2" x14ac:dyDescent="0.2">
      <c r="B8817" s="186"/>
    </row>
    <row r="8818" spans="2:2" x14ac:dyDescent="0.2">
      <c r="B8818" s="186"/>
    </row>
    <row r="8819" spans="2:2" x14ac:dyDescent="0.2">
      <c r="B8819" s="186"/>
    </row>
    <row r="8820" spans="2:2" x14ac:dyDescent="0.2">
      <c r="B8820" s="186"/>
    </row>
    <row r="8821" spans="2:2" x14ac:dyDescent="0.2">
      <c r="B8821" s="186"/>
    </row>
    <row r="8822" spans="2:2" x14ac:dyDescent="0.2">
      <c r="B8822" s="186"/>
    </row>
    <row r="8823" spans="2:2" x14ac:dyDescent="0.2">
      <c r="B8823" s="186"/>
    </row>
    <row r="8824" spans="2:2" x14ac:dyDescent="0.2">
      <c r="B8824" s="186"/>
    </row>
    <row r="8825" spans="2:2" x14ac:dyDescent="0.2">
      <c r="B8825" s="186"/>
    </row>
    <row r="8826" spans="2:2" x14ac:dyDescent="0.2">
      <c r="B8826" s="186"/>
    </row>
    <row r="8827" spans="2:2" x14ac:dyDescent="0.2">
      <c r="B8827" s="186"/>
    </row>
    <row r="8828" spans="2:2" x14ac:dyDescent="0.2">
      <c r="B8828" s="186"/>
    </row>
    <row r="8829" spans="2:2" x14ac:dyDescent="0.2">
      <c r="B8829" s="186"/>
    </row>
    <row r="8830" spans="2:2" x14ac:dyDescent="0.2">
      <c r="B8830" s="186"/>
    </row>
    <row r="8831" spans="2:2" x14ac:dyDescent="0.2">
      <c r="B8831" s="186"/>
    </row>
    <row r="8832" spans="2:2" x14ac:dyDescent="0.2">
      <c r="B8832" s="186"/>
    </row>
    <row r="8833" spans="2:2" x14ac:dyDescent="0.2">
      <c r="B8833" s="186"/>
    </row>
    <row r="8834" spans="2:2" x14ac:dyDescent="0.2">
      <c r="B8834" s="186"/>
    </row>
    <row r="8835" spans="2:2" x14ac:dyDescent="0.2">
      <c r="B8835" s="186"/>
    </row>
    <row r="8836" spans="2:2" x14ac:dyDescent="0.2">
      <c r="B8836" s="186"/>
    </row>
    <row r="8837" spans="2:2" x14ac:dyDescent="0.2">
      <c r="B8837" s="186"/>
    </row>
    <row r="8838" spans="2:2" x14ac:dyDescent="0.2">
      <c r="B8838" s="186"/>
    </row>
    <row r="8839" spans="2:2" x14ac:dyDescent="0.2">
      <c r="B8839" s="186"/>
    </row>
    <row r="8840" spans="2:2" x14ac:dyDescent="0.2">
      <c r="B8840" s="186"/>
    </row>
    <row r="8841" spans="2:2" x14ac:dyDescent="0.2">
      <c r="B8841" s="186"/>
    </row>
    <row r="8842" spans="2:2" x14ac:dyDescent="0.2">
      <c r="B8842" s="186"/>
    </row>
    <row r="8843" spans="2:2" x14ac:dyDescent="0.2">
      <c r="B8843" s="186"/>
    </row>
    <row r="8844" spans="2:2" x14ac:dyDescent="0.2">
      <c r="B8844" s="186"/>
    </row>
    <row r="8845" spans="2:2" x14ac:dyDescent="0.2">
      <c r="B8845" s="186"/>
    </row>
    <row r="8846" spans="2:2" x14ac:dyDescent="0.2">
      <c r="B8846" s="186"/>
    </row>
    <row r="8847" spans="2:2" x14ac:dyDescent="0.2">
      <c r="B8847" s="186"/>
    </row>
    <row r="8848" spans="2:2" x14ac:dyDescent="0.2">
      <c r="B8848" s="186"/>
    </row>
    <row r="8849" spans="2:2" x14ac:dyDescent="0.2">
      <c r="B8849" s="186"/>
    </row>
    <row r="8850" spans="2:2" x14ac:dyDescent="0.2">
      <c r="B8850" s="186"/>
    </row>
    <row r="8851" spans="2:2" x14ac:dyDescent="0.2">
      <c r="B8851" s="186"/>
    </row>
    <row r="8852" spans="2:2" x14ac:dyDescent="0.2">
      <c r="B8852" s="186"/>
    </row>
    <row r="8853" spans="2:2" x14ac:dyDescent="0.2">
      <c r="B8853" s="186"/>
    </row>
    <row r="8854" spans="2:2" x14ac:dyDescent="0.2">
      <c r="B8854" s="186"/>
    </row>
    <row r="8855" spans="2:2" x14ac:dyDescent="0.2">
      <c r="B8855" s="186"/>
    </row>
    <row r="8856" spans="2:2" x14ac:dyDescent="0.2">
      <c r="B8856" s="186"/>
    </row>
    <row r="8857" spans="2:2" x14ac:dyDescent="0.2">
      <c r="B8857" s="186"/>
    </row>
    <row r="8858" spans="2:2" x14ac:dyDescent="0.2">
      <c r="B8858" s="186"/>
    </row>
    <row r="8859" spans="2:2" x14ac:dyDescent="0.2">
      <c r="B8859" s="186"/>
    </row>
    <row r="8860" spans="2:2" x14ac:dyDescent="0.2">
      <c r="B8860" s="186"/>
    </row>
    <row r="8861" spans="2:2" x14ac:dyDescent="0.2">
      <c r="B8861" s="186"/>
    </row>
    <row r="8862" spans="2:2" x14ac:dyDescent="0.2">
      <c r="B8862" s="186"/>
    </row>
    <row r="8863" spans="2:2" x14ac:dyDescent="0.2">
      <c r="B8863" s="186"/>
    </row>
    <row r="8864" spans="2:2" x14ac:dyDescent="0.2">
      <c r="B8864" s="186"/>
    </row>
    <row r="8865" spans="2:2" x14ac:dyDescent="0.2">
      <c r="B8865" s="186"/>
    </row>
    <row r="8866" spans="2:2" x14ac:dyDescent="0.2">
      <c r="B8866" s="186"/>
    </row>
    <row r="8867" spans="2:2" x14ac:dyDescent="0.2">
      <c r="B8867" s="186"/>
    </row>
    <row r="8868" spans="2:2" x14ac:dyDescent="0.2">
      <c r="B8868" s="186"/>
    </row>
    <row r="8869" spans="2:2" x14ac:dyDescent="0.2">
      <c r="B8869" s="186"/>
    </row>
    <row r="8870" spans="2:2" x14ac:dyDescent="0.2">
      <c r="B8870" s="186"/>
    </row>
    <row r="8871" spans="2:2" x14ac:dyDescent="0.2">
      <c r="B8871" s="186"/>
    </row>
    <row r="8872" spans="2:2" x14ac:dyDescent="0.2">
      <c r="B8872" s="186"/>
    </row>
    <row r="8873" spans="2:2" x14ac:dyDescent="0.2">
      <c r="B8873" s="186"/>
    </row>
    <row r="8874" spans="2:2" x14ac:dyDescent="0.2">
      <c r="B8874" s="186"/>
    </row>
    <row r="8875" spans="2:2" x14ac:dyDescent="0.2">
      <c r="B8875" s="186"/>
    </row>
    <row r="8876" spans="2:2" x14ac:dyDescent="0.2">
      <c r="B8876" s="186"/>
    </row>
    <row r="8877" spans="2:2" x14ac:dyDescent="0.2">
      <c r="B8877" s="186"/>
    </row>
    <row r="8878" spans="2:2" x14ac:dyDescent="0.2">
      <c r="B8878" s="186"/>
    </row>
    <row r="8879" spans="2:2" x14ac:dyDescent="0.2">
      <c r="B8879" s="186"/>
    </row>
    <row r="8880" spans="2:2" x14ac:dyDescent="0.2">
      <c r="B8880" s="186"/>
    </row>
    <row r="8881" spans="2:2" x14ac:dyDescent="0.2">
      <c r="B8881" s="186"/>
    </row>
    <row r="8882" spans="2:2" x14ac:dyDescent="0.2">
      <c r="B8882" s="186"/>
    </row>
    <row r="8883" spans="2:2" x14ac:dyDescent="0.2">
      <c r="B8883" s="186"/>
    </row>
    <row r="8884" spans="2:2" x14ac:dyDescent="0.2">
      <c r="B8884" s="186"/>
    </row>
    <row r="8885" spans="2:2" x14ac:dyDescent="0.2">
      <c r="B8885" s="186"/>
    </row>
    <row r="8886" spans="2:2" x14ac:dyDescent="0.2">
      <c r="B8886" s="186"/>
    </row>
    <row r="8887" spans="2:2" x14ac:dyDescent="0.2">
      <c r="B8887" s="186"/>
    </row>
    <row r="8888" spans="2:2" x14ac:dyDescent="0.2">
      <c r="B8888" s="186"/>
    </row>
    <row r="8889" spans="2:2" x14ac:dyDescent="0.2">
      <c r="B8889" s="186"/>
    </row>
    <row r="8890" spans="2:2" x14ac:dyDescent="0.2">
      <c r="B8890" s="186"/>
    </row>
    <row r="8891" spans="2:2" x14ac:dyDescent="0.2">
      <c r="B8891" s="186"/>
    </row>
    <row r="8892" spans="2:2" x14ac:dyDescent="0.2">
      <c r="B8892" s="186"/>
    </row>
    <row r="8893" spans="2:2" x14ac:dyDescent="0.2">
      <c r="B8893" s="186"/>
    </row>
    <row r="8894" spans="2:2" x14ac:dyDescent="0.2">
      <c r="B8894" s="186"/>
    </row>
    <row r="8895" spans="2:2" x14ac:dyDescent="0.2">
      <c r="B8895" s="186"/>
    </row>
    <row r="8896" spans="2:2" x14ac:dyDescent="0.2">
      <c r="B8896" s="186"/>
    </row>
    <row r="8897" spans="2:2" x14ac:dyDescent="0.2">
      <c r="B8897" s="186"/>
    </row>
    <row r="8898" spans="2:2" x14ac:dyDescent="0.2">
      <c r="B8898" s="186"/>
    </row>
    <row r="8899" spans="2:2" x14ac:dyDescent="0.2">
      <c r="B8899" s="186"/>
    </row>
    <row r="8900" spans="2:2" x14ac:dyDescent="0.2">
      <c r="B8900" s="186"/>
    </row>
    <row r="8901" spans="2:2" x14ac:dyDescent="0.2">
      <c r="B8901" s="186"/>
    </row>
    <row r="8902" spans="2:2" x14ac:dyDescent="0.2">
      <c r="B8902" s="186"/>
    </row>
    <row r="8903" spans="2:2" x14ac:dyDescent="0.2">
      <c r="B8903" s="186"/>
    </row>
    <row r="8904" spans="2:2" x14ac:dyDescent="0.2">
      <c r="B8904" s="186"/>
    </row>
    <row r="8905" spans="2:2" x14ac:dyDescent="0.2">
      <c r="B8905" s="186"/>
    </row>
    <row r="8906" spans="2:2" x14ac:dyDescent="0.2">
      <c r="B8906" s="186"/>
    </row>
    <row r="8907" spans="2:2" x14ac:dyDescent="0.2">
      <c r="B8907" s="186"/>
    </row>
    <row r="8908" spans="2:2" x14ac:dyDescent="0.2">
      <c r="B8908" s="186"/>
    </row>
    <row r="8909" spans="2:2" x14ac:dyDescent="0.2">
      <c r="B8909" s="186"/>
    </row>
    <row r="8910" spans="2:2" x14ac:dyDescent="0.2">
      <c r="B8910" s="186"/>
    </row>
    <row r="8911" spans="2:2" x14ac:dyDescent="0.2">
      <c r="B8911" s="186"/>
    </row>
    <row r="8912" spans="2:2" x14ac:dyDescent="0.2">
      <c r="B8912" s="186"/>
    </row>
    <row r="8913" spans="2:2" x14ac:dyDescent="0.2">
      <c r="B8913" s="186"/>
    </row>
    <row r="8914" spans="2:2" x14ac:dyDescent="0.2">
      <c r="B8914" s="186"/>
    </row>
    <row r="8915" spans="2:2" x14ac:dyDescent="0.2">
      <c r="B8915" s="186"/>
    </row>
    <row r="8916" spans="2:2" x14ac:dyDescent="0.2">
      <c r="B8916" s="186"/>
    </row>
    <row r="8917" spans="2:2" x14ac:dyDescent="0.2">
      <c r="B8917" s="186"/>
    </row>
    <row r="8918" spans="2:2" x14ac:dyDescent="0.2">
      <c r="B8918" s="186"/>
    </row>
    <row r="8919" spans="2:2" x14ac:dyDescent="0.2">
      <c r="B8919" s="186"/>
    </row>
    <row r="8920" spans="2:2" x14ac:dyDescent="0.2">
      <c r="B8920" s="186"/>
    </row>
    <row r="8921" spans="2:2" x14ac:dyDescent="0.2">
      <c r="B8921" s="186"/>
    </row>
    <row r="8922" spans="2:2" x14ac:dyDescent="0.2">
      <c r="B8922" s="186"/>
    </row>
    <row r="8923" spans="2:2" x14ac:dyDescent="0.2">
      <c r="B8923" s="186"/>
    </row>
    <row r="8924" spans="2:2" x14ac:dyDescent="0.2">
      <c r="B8924" s="186"/>
    </row>
    <row r="8925" spans="2:2" x14ac:dyDescent="0.2">
      <c r="B8925" s="186"/>
    </row>
    <row r="8926" spans="2:2" x14ac:dyDescent="0.2">
      <c r="B8926" s="186"/>
    </row>
    <row r="8927" spans="2:2" x14ac:dyDescent="0.2">
      <c r="B8927" s="186"/>
    </row>
    <row r="8928" spans="2:2" x14ac:dyDescent="0.2">
      <c r="B8928" s="186"/>
    </row>
    <row r="8929" spans="2:2" x14ac:dyDescent="0.2">
      <c r="B8929" s="186"/>
    </row>
    <row r="8930" spans="2:2" x14ac:dyDescent="0.2">
      <c r="B8930" s="186"/>
    </row>
    <row r="8931" spans="2:2" x14ac:dyDescent="0.2">
      <c r="B8931" s="186"/>
    </row>
    <row r="8932" spans="2:2" x14ac:dyDescent="0.2">
      <c r="B8932" s="186"/>
    </row>
    <row r="8933" spans="2:2" x14ac:dyDescent="0.2">
      <c r="B8933" s="186"/>
    </row>
    <row r="8934" spans="2:2" x14ac:dyDescent="0.2">
      <c r="B8934" s="186"/>
    </row>
    <row r="8935" spans="2:2" x14ac:dyDescent="0.2">
      <c r="B8935" s="186"/>
    </row>
    <row r="8936" spans="2:2" x14ac:dyDescent="0.2">
      <c r="B8936" s="186"/>
    </row>
    <row r="8937" spans="2:2" x14ac:dyDescent="0.2">
      <c r="B8937" s="186"/>
    </row>
    <row r="8938" spans="2:2" x14ac:dyDescent="0.2">
      <c r="B8938" s="186"/>
    </row>
    <row r="8939" spans="2:2" x14ac:dyDescent="0.2">
      <c r="B8939" s="186"/>
    </row>
    <row r="8940" spans="2:2" x14ac:dyDescent="0.2">
      <c r="B8940" s="186"/>
    </row>
    <row r="8941" spans="2:2" x14ac:dyDescent="0.2">
      <c r="B8941" s="186"/>
    </row>
    <row r="8942" spans="2:2" x14ac:dyDescent="0.2">
      <c r="B8942" s="186"/>
    </row>
    <row r="8943" spans="2:2" x14ac:dyDescent="0.2">
      <c r="B8943" s="186"/>
    </row>
    <row r="8944" spans="2:2" x14ac:dyDescent="0.2">
      <c r="B8944" s="186"/>
    </row>
    <row r="8945" spans="2:2" x14ac:dyDescent="0.2">
      <c r="B8945" s="186"/>
    </row>
    <row r="8946" spans="2:2" x14ac:dyDescent="0.2">
      <c r="B8946" s="186"/>
    </row>
    <row r="8947" spans="2:2" x14ac:dyDescent="0.2">
      <c r="B8947" s="186"/>
    </row>
    <row r="8948" spans="2:2" x14ac:dyDescent="0.2">
      <c r="B8948" s="186"/>
    </row>
    <row r="8949" spans="2:2" x14ac:dyDescent="0.2">
      <c r="B8949" s="186"/>
    </row>
    <row r="8950" spans="2:2" x14ac:dyDescent="0.2">
      <c r="B8950" s="186"/>
    </row>
    <row r="8951" spans="2:2" x14ac:dyDescent="0.2">
      <c r="B8951" s="186"/>
    </row>
    <row r="8952" spans="2:2" x14ac:dyDescent="0.2">
      <c r="B8952" s="186"/>
    </row>
    <row r="8953" spans="2:2" x14ac:dyDescent="0.2">
      <c r="B8953" s="186"/>
    </row>
    <row r="8954" spans="2:2" x14ac:dyDescent="0.2">
      <c r="B8954" s="186"/>
    </row>
    <row r="8955" spans="2:2" x14ac:dyDescent="0.2">
      <c r="B8955" s="186"/>
    </row>
    <row r="8956" spans="2:2" x14ac:dyDescent="0.2">
      <c r="B8956" s="186"/>
    </row>
    <row r="8957" spans="2:2" x14ac:dyDescent="0.2">
      <c r="B8957" s="186"/>
    </row>
    <row r="8958" spans="2:2" x14ac:dyDescent="0.2">
      <c r="B8958" s="186"/>
    </row>
    <row r="8959" spans="2:2" x14ac:dyDescent="0.2">
      <c r="B8959" s="186"/>
    </row>
    <row r="8960" spans="2:2" x14ac:dyDescent="0.2">
      <c r="B8960" s="186"/>
    </row>
    <row r="8961" spans="2:2" x14ac:dyDescent="0.2">
      <c r="B8961" s="186"/>
    </row>
    <row r="8962" spans="2:2" x14ac:dyDescent="0.2">
      <c r="B8962" s="186"/>
    </row>
    <row r="8963" spans="2:2" x14ac:dyDescent="0.2">
      <c r="B8963" s="186"/>
    </row>
    <row r="8964" spans="2:2" x14ac:dyDescent="0.2">
      <c r="B8964" s="186"/>
    </row>
    <row r="8965" spans="2:2" x14ac:dyDescent="0.2">
      <c r="B8965" s="186"/>
    </row>
    <row r="8966" spans="2:2" x14ac:dyDescent="0.2">
      <c r="B8966" s="186"/>
    </row>
    <row r="8967" spans="2:2" x14ac:dyDescent="0.2">
      <c r="B8967" s="186"/>
    </row>
    <row r="8968" spans="2:2" x14ac:dyDescent="0.2">
      <c r="B8968" s="186"/>
    </row>
    <row r="8969" spans="2:2" x14ac:dyDescent="0.2">
      <c r="B8969" s="186"/>
    </row>
    <row r="8970" spans="2:2" x14ac:dyDescent="0.2">
      <c r="B8970" s="186"/>
    </row>
    <row r="8971" spans="2:2" x14ac:dyDescent="0.2">
      <c r="B8971" s="186"/>
    </row>
    <row r="8972" spans="2:2" x14ac:dyDescent="0.2">
      <c r="B8972" s="186"/>
    </row>
    <row r="8973" spans="2:2" x14ac:dyDescent="0.2">
      <c r="B8973" s="186"/>
    </row>
    <row r="8974" spans="2:2" x14ac:dyDescent="0.2">
      <c r="B8974" s="186"/>
    </row>
    <row r="8975" spans="2:2" x14ac:dyDescent="0.2">
      <c r="B8975" s="186"/>
    </row>
    <row r="8976" spans="2:2" x14ac:dyDescent="0.2">
      <c r="B8976" s="186"/>
    </row>
    <row r="8977" spans="2:2" x14ac:dyDescent="0.2">
      <c r="B8977" s="186"/>
    </row>
    <row r="8978" spans="2:2" x14ac:dyDescent="0.2">
      <c r="B8978" s="186"/>
    </row>
    <row r="8979" spans="2:2" x14ac:dyDescent="0.2">
      <c r="B8979" s="186"/>
    </row>
    <row r="8980" spans="2:2" x14ac:dyDescent="0.2">
      <c r="B8980" s="186"/>
    </row>
    <row r="8981" spans="2:2" x14ac:dyDescent="0.2">
      <c r="B8981" s="186"/>
    </row>
    <row r="8982" spans="2:2" x14ac:dyDescent="0.2">
      <c r="B8982" s="186"/>
    </row>
    <row r="8983" spans="2:2" x14ac:dyDescent="0.2">
      <c r="B8983" s="186"/>
    </row>
    <row r="8984" spans="2:2" x14ac:dyDescent="0.2">
      <c r="B8984" s="186"/>
    </row>
    <row r="8985" spans="2:2" x14ac:dyDescent="0.2">
      <c r="B8985" s="186"/>
    </row>
    <row r="8986" spans="2:2" x14ac:dyDescent="0.2">
      <c r="B8986" s="186"/>
    </row>
    <row r="8987" spans="2:2" x14ac:dyDescent="0.2">
      <c r="B8987" s="186"/>
    </row>
    <row r="8988" spans="2:2" x14ac:dyDescent="0.2">
      <c r="B8988" s="186"/>
    </row>
    <row r="8989" spans="2:2" x14ac:dyDescent="0.2">
      <c r="B8989" s="186"/>
    </row>
    <row r="8990" spans="2:2" x14ac:dyDescent="0.2">
      <c r="B8990" s="186"/>
    </row>
    <row r="8991" spans="2:2" x14ac:dyDescent="0.2">
      <c r="B8991" s="186"/>
    </row>
    <row r="8992" spans="2:2" x14ac:dyDescent="0.2">
      <c r="B8992" s="186"/>
    </row>
    <row r="8993" spans="2:2" x14ac:dyDescent="0.2">
      <c r="B8993" s="186"/>
    </row>
    <row r="8994" spans="2:2" x14ac:dyDescent="0.2">
      <c r="B8994" s="186"/>
    </row>
    <row r="8995" spans="2:2" x14ac:dyDescent="0.2">
      <c r="B8995" s="186"/>
    </row>
    <row r="8996" spans="2:2" x14ac:dyDescent="0.2">
      <c r="B8996" s="186"/>
    </row>
    <row r="8997" spans="2:2" x14ac:dyDescent="0.2">
      <c r="B8997" s="186"/>
    </row>
    <row r="8998" spans="2:2" x14ac:dyDescent="0.2">
      <c r="B8998" s="186"/>
    </row>
    <row r="8999" spans="2:2" x14ac:dyDescent="0.2">
      <c r="B8999" s="186"/>
    </row>
    <row r="9000" spans="2:2" x14ac:dyDescent="0.2">
      <c r="B9000" s="186"/>
    </row>
    <row r="9001" spans="2:2" x14ac:dyDescent="0.2">
      <c r="B9001" s="186"/>
    </row>
    <row r="9002" spans="2:2" x14ac:dyDescent="0.2">
      <c r="B9002" s="186"/>
    </row>
    <row r="9003" spans="2:2" x14ac:dyDescent="0.2">
      <c r="B9003" s="186"/>
    </row>
    <row r="9004" spans="2:2" x14ac:dyDescent="0.2">
      <c r="B9004" s="186"/>
    </row>
    <row r="9005" spans="2:2" x14ac:dyDescent="0.2">
      <c r="B9005" s="186"/>
    </row>
    <row r="9006" spans="2:2" x14ac:dyDescent="0.2">
      <c r="B9006" s="186"/>
    </row>
    <row r="9007" spans="2:2" x14ac:dyDescent="0.2">
      <c r="B9007" s="186"/>
    </row>
    <row r="9008" spans="2:2" x14ac:dyDescent="0.2">
      <c r="B9008" s="186"/>
    </row>
    <row r="9009" spans="2:2" x14ac:dyDescent="0.2">
      <c r="B9009" s="186"/>
    </row>
    <row r="9010" spans="2:2" x14ac:dyDescent="0.2">
      <c r="B9010" s="186"/>
    </row>
    <row r="9011" spans="2:2" x14ac:dyDescent="0.2">
      <c r="B9011" s="186"/>
    </row>
    <row r="9012" spans="2:2" x14ac:dyDescent="0.2">
      <c r="B9012" s="186"/>
    </row>
    <row r="9013" spans="2:2" x14ac:dyDescent="0.2">
      <c r="B9013" s="186"/>
    </row>
    <row r="9014" spans="2:2" x14ac:dyDescent="0.2">
      <c r="B9014" s="186"/>
    </row>
    <row r="9015" spans="2:2" x14ac:dyDescent="0.2">
      <c r="B9015" s="186"/>
    </row>
    <row r="9016" spans="2:2" x14ac:dyDescent="0.2">
      <c r="B9016" s="186"/>
    </row>
    <row r="9017" spans="2:2" x14ac:dyDescent="0.2">
      <c r="B9017" s="186"/>
    </row>
    <row r="9018" spans="2:2" x14ac:dyDescent="0.2">
      <c r="B9018" s="186"/>
    </row>
    <row r="9019" spans="2:2" x14ac:dyDescent="0.2">
      <c r="B9019" s="186"/>
    </row>
    <row r="9020" spans="2:2" x14ac:dyDescent="0.2">
      <c r="B9020" s="186"/>
    </row>
    <row r="9021" spans="2:2" x14ac:dyDescent="0.2">
      <c r="B9021" s="186"/>
    </row>
    <row r="9022" spans="2:2" x14ac:dyDescent="0.2">
      <c r="B9022" s="186"/>
    </row>
    <row r="9023" spans="2:2" x14ac:dyDescent="0.2">
      <c r="B9023" s="186"/>
    </row>
    <row r="9024" spans="2:2" x14ac:dyDescent="0.2">
      <c r="B9024" s="186"/>
    </row>
    <row r="9025" spans="2:2" x14ac:dyDescent="0.2">
      <c r="B9025" s="186"/>
    </row>
    <row r="9026" spans="2:2" x14ac:dyDescent="0.2">
      <c r="B9026" s="186"/>
    </row>
    <row r="9027" spans="2:2" x14ac:dyDescent="0.2">
      <c r="B9027" s="186"/>
    </row>
    <row r="9028" spans="2:2" x14ac:dyDescent="0.2">
      <c r="B9028" s="186"/>
    </row>
    <row r="9029" spans="2:2" x14ac:dyDescent="0.2">
      <c r="B9029" s="186"/>
    </row>
    <row r="9030" spans="2:2" x14ac:dyDescent="0.2">
      <c r="B9030" s="186"/>
    </row>
    <row r="9031" spans="2:2" x14ac:dyDescent="0.2">
      <c r="B9031" s="186"/>
    </row>
    <row r="9032" spans="2:2" x14ac:dyDescent="0.2">
      <c r="B9032" s="186"/>
    </row>
    <row r="9033" spans="2:2" x14ac:dyDescent="0.2">
      <c r="B9033" s="186"/>
    </row>
    <row r="9034" spans="2:2" x14ac:dyDescent="0.2">
      <c r="B9034" s="186"/>
    </row>
    <row r="9035" spans="2:2" x14ac:dyDescent="0.2">
      <c r="B9035" s="186"/>
    </row>
    <row r="9036" spans="2:2" x14ac:dyDescent="0.2">
      <c r="B9036" s="186"/>
    </row>
    <row r="9037" spans="2:2" x14ac:dyDescent="0.2">
      <c r="B9037" s="186"/>
    </row>
    <row r="9038" spans="2:2" x14ac:dyDescent="0.2">
      <c r="B9038" s="186"/>
    </row>
    <row r="9039" spans="2:2" x14ac:dyDescent="0.2">
      <c r="B9039" s="186"/>
    </row>
    <row r="9040" spans="2:2" x14ac:dyDescent="0.2">
      <c r="B9040" s="186"/>
    </row>
    <row r="9041" spans="2:2" x14ac:dyDescent="0.2">
      <c r="B9041" s="186"/>
    </row>
    <row r="9042" spans="2:2" x14ac:dyDescent="0.2">
      <c r="B9042" s="186"/>
    </row>
    <row r="9043" spans="2:2" x14ac:dyDescent="0.2">
      <c r="B9043" s="186"/>
    </row>
    <row r="9044" spans="2:2" x14ac:dyDescent="0.2">
      <c r="B9044" s="186"/>
    </row>
    <row r="9045" spans="2:2" x14ac:dyDescent="0.2">
      <c r="B9045" s="186"/>
    </row>
    <row r="9046" spans="2:2" x14ac:dyDescent="0.2">
      <c r="B9046" s="186"/>
    </row>
    <row r="9047" spans="2:2" x14ac:dyDescent="0.2">
      <c r="B9047" s="186"/>
    </row>
    <row r="9048" spans="2:2" x14ac:dyDescent="0.2">
      <c r="B9048" s="186"/>
    </row>
    <row r="9049" spans="2:2" x14ac:dyDescent="0.2">
      <c r="B9049" s="186"/>
    </row>
    <row r="9050" spans="2:2" x14ac:dyDescent="0.2">
      <c r="B9050" s="186"/>
    </row>
    <row r="9051" spans="2:2" x14ac:dyDescent="0.2">
      <c r="B9051" s="186"/>
    </row>
    <row r="9052" spans="2:2" x14ac:dyDescent="0.2">
      <c r="B9052" s="186"/>
    </row>
    <row r="9053" spans="2:2" x14ac:dyDescent="0.2">
      <c r="B9053" s="186"/>
    </row>
    <row r="9054" spans="2:2" x14ac:dyDescent="0.2">
      <c r="B9054" s="186"/>
    </row>
    <row r="9055" spans="2:2" x14ac:dyDescent="0.2">
      <c r="B9055" s="186"/>
    </row>
    <row r="9056" spans="2:2" x14ac:dyDescent="0.2">
      <c r="B9056" s="186"/>
    </row>
    <row r="9057" spans="2:2" x14ac:dyDescent="0.2">
      <c r="B9057" s="186"/>
    </row>
    <row r="9058" spans="2:2" x14ac:dyDescent="0.2">
      <c r="B9058" s="186"/>
    </row>
    <row r="9059" spans="2:2" x14ac:dyDescent="0.2">
      <c r="B9059" s="186"/>
    </row>
    <row r="9060" spans="2:2" x14ac:dyDescent="0.2">
      <c r="B9060" s="186"/>
    </row>
    <row r="9061" spans="2:2" x14ac:dyDescent="0.2">
      <c r="B9061" s="186"/>
    </row>
    <row r="9062" spans="2:2" x14ac:dyDescent="0.2">
      <c r="B9062" s="186"/>
    </row>
    <row r="9063" spans="2:2" x14ac:dyDescent="0.2">
      <c r="B9063" s="186"/>
    </row>
    <row r="9064" spans="2:2" x14ac:dyDescent="0.2">
      <c r="B9064" s="186"/>
    </row>
    <row r="9065" spans="2:2" x14ac:dyDescent="0.2">
      <c r="B9065" s="186"/>
    </row>
    <row r="9066" spans="2:2" x14ac:dyDescent="0.2">
      <c r="B9066" s="186"/>
    </row>
    <row r="9067" spans="2:2" x14ac:dyDescent="0.2">
      <c r="B9067" s="186"/>
    </row>
    <row r="9068" spans="2:2" x14ac:dyDescent="0.2">
      <c r="B9068" s="186"/>
    </row>
    <row r="9069" spans="2:2" x14ac:dyDescent="0.2">
      <c r="B9069" s="186"/>
    </row>
    <row r="9070" spans="2:2" x14ac:dyDescent="0.2">
      <c r="B9070" s="186"/>
    </row>
    <row r="9071" spans="2:2" x14ac:dyDescent="0.2">
      <c r="B9071" s="186"/>
    </row>
    <row r="9072" spans="2:2" x14ac:dyDescent="0.2">
      <c r="B9072" s="186"/>
    </row>
    <row r="9073" spans="2:2" x14ac:dyDescent="0.2">
      <c r="B9073" s="186"/>
    </row>
    <row r="9074" spans="2:2" x14ac:dyDescent="0.2">
      <c r="B9074" s="186"/>
    </row>
    <row r="9075" spans="2:2" x14ac:dyDescent="0.2">
      <c r="B9075" s="186"/>
    </row>
    <row r="9076" spans="2:2" x14ac:dyDescent="0.2">
      <c r="B9076" s="186"/>
    </row>
    <row r="9077" spans="2:2" x14ac:dyDescent="0.2">
      <c r="B9077" s="186"/>
    </row>
    <row r="9078" spans="2:2" x14ac:dyDescent="0.2">
      <c r="B9078" s="186"/>
    </row>
    <row r="9079" spans="2:2" x14ac:dyDescent="0.2">
      <c r="B9079" s="186"/>
    </row>
    <row r="9080" spans="2:2" x14ac:dyDescent="0.2">
      <c r="B9080" s="186"/>
    </row>
    <row r="9081" spans="2:2" x14ac:dyDescent="0.2">
      <c r="B9081" s="186"/>
    </row>
    <row r="9082" spans="2:2" x14ac:dyDescent="0.2">
      <c r="B9082" s="186"/>
    </row>
    <row r="9083" spans="2:2" x14ac:dyDescent="0.2">
      <c r="B9083" s="186"/>
    </row>
    <row r="9084" spans="2:2" x14ac:dyDescent="0.2">
      <c r="B9084" s="186"/>
    </row>
    <row r="9085" spans="2:2" x14ac:dyDescent="0.2">
      <c r="B9085" s="186"/>
    </row>
    <row r="9086" spans="2:2" x14ac:dyDescent="0.2">
      <c r="B9086" s="186"/>
    </row>
    <row r="9087" spans="2:2" x14ac:dyDescent="0.2">
      <c r="B9087" s="186"/>
    </row>
    <row r="9088" spans="2:2" x14ac:dyDescent="0.2">
      <c r="B9088" s="186"/>
    </row>
    <row r="9089" spans="2:2" x14ac:dyDescent="0.2">
      <c r="B9089" s="186"/>
    </row>
    <row r="9090" spans="2:2" x14ac:dyDescent="0.2">
      <c r="B9090" s="186"/>
    </row>
    <row r="9091" spans="2:2" x14ac:dyDescent="0.2">
      <c r="B9091" s="186"/>
    </row>
    <row r="9092" spans="2:2" x14ac:dyDescent="0.2">
      <c r="B9092" s="186"/>
    </row>
    <row r="9093" spans="2:2" x14ac:dyDescent="0.2">
      <c r="B9093" s="186"/>
    </row>
    <row r="9094" spans="2:2" x14ac:dyDescent="0.2">
      <c r="B9094" s="186"/>
    </row>
    <row r="9095" spans="2:2" x14ac:dyDescent="0.2">
      <c r="B9095" s="186"/>
    </row>
    <row r="9096" spans="2:2" x14ac:dyDescent="0.2">
      <c r="B9096" s="186"/>
    </row>
    <row r="9097" spans="2:2" x14ac:dyDescent="0.2">
      <c r="B9097" s="186"/>
    </row>
    <row r="9098" spans="2:2" x14ac:dyDescent="0.2">
      <c r="B9098" s="186"/>
    </row>
    <row r="9099" spans="2:2" x14ac:dyDescent="0.2">
      <c r="B9099" s="186"/>
    </row>
    <row r="9100" spans="2:2" x14ac:dyDescent="0.2">
      <c r="B9100" s="186"/>
    </row>
    <row r="9101" spans="2:2" x14ac:dyDescent="0.2">
      <c r="B9101" s="186"/>
    </row>
    <row r="9102" spans="2:2" x14ac:dyDescent="0.2">
      <c r="B9102" s="186"/>
    </row>
    <row r="9103" spans="2:2" x14ac:dyDescent="0.2">
      <c r="B9103" s="186"/>
    </row>
    <row r="9104" spans="2:2" x14ac:dyDescent="0.2">
      <c r="B9104" s="186"/>
    </row>
    <row r="9105" spans="2:2" x14ac:dyDescent="0.2">
      <c r="B9105" s="186"/>
    </row>
    <row r="9106" spans="2:2" x14ac:dyDescent="0.2">
      <c r="B9106" s="186"/>
    </row>
    <row r="9107" spans="2:2" x14ac:dyDescent="0.2">
      <c r="B9107" s="186"/>
    </row>
    <row r="9108" spans="2:2" x14ac:dyDescent="0.2">
      <c r="B9108" s="186"/>
    </row>
    <row r="9109" spans="2:2" x14ac:dyDescent="0.2">
      <c r="B9109" s="186"/>
    </row>
    <row r="9110" spans="2:2" x14ac:dyDescent="0.2">
      <c r="B9110" s="186"/>
    </row>
    <row r="9111" spans="2:2" x14ac:dyDescent="0.2">
      <c r="B9111" s="186"/>
    </row>
    <row r="9112" spans="2:2" x14ac:dyDescent="0.2">
      <c r="B9112" s="186"/>
    </row>
    <row r="9113" spans="2:2" x14ac:dyDescent="0.2">
      <c r="B9113" s="186"/>
    </row>
    <row r="9114" spans="2:2" x14ac:dyDescent="0.2">
      <c r="B9114" s="186"/>
    </row>
    <row r="9115" spans="2:2" x14ac:dyDescent="0.2">
      <c r="B9115" s="186"/>
    </row>
    <row r="9116" spans="2:2" x14ac:dyDescent="0.2">
      <c r="B9116" s="186"/>
    </row>
    <row r="9117" spans="2:2" x14ac:dyDescent="0.2">
      <c r="B9117" s="186"/>
    </row>
    <row r="9118" spans="2:2" x14ac:dyDescent="0.2">
      <c r="B9118" s="186"/>
    </row>
    <row r="9119" spans="2:2" x14ac:dyDescent="0.2">
      <c r="B9119" s="186"/>
    </row>
    <row r="9120" spans="2:2" x14ac:dyDescent="0.2">
      <c r="B9120" s="186"/>
    </row>
    <row r="9121" spans="2:2" x14ac:dyDescent="0.2">
      <c r="B9121" s="186"/>
    </row>
    <row r="9122" spans="2:2" x14ac:dyDescent="0.2">
      <c r="B9122" s="186"/>
    </row>
    <row r="9123" spans="2:2" x14ac:dyDescent="0.2">
      <c r="B9123" s="186"/>
    </row>
    <row r="9124" spans="2:2" x14ac:dyDescent="0.2">
      <c r="B9124" s="186"/>
    </row>
    <row r="9125" spans="2:2" x14ac:dyDescent="0.2">
      <c r="B9125" s="186"/>
    </row>
    <row r="9126" spans="2:2" x14ac:dyDescent="0.2">
      <c r="B9126" s="186"/>
    </row>
    <row r="9127" spans="2:2" x14ac:dyDescent="0.2">
      <c r="B9127" s="186"/>
    </row>
    <row r="9128" spans="2:2" x14ac:dyDescent="0.2">
      <c r="B9128" s="186"/>
    </row>
    <row r="9129" spans="2:2" x14ac:dyDescent="0.2">
      <c r="B9129" s="186"/>
    </row>
    <row r="9130" spans="2:2" x14ac:dyDescent="0.2">
      <c r="B9130" s="186"/>
    </row>
    <row r="9131" spans="2:2" x14ac:dyDescent="0.2">
      <c r="B9131" s="186"/>
    </row>
    <row r="9132" spans="2:2" x14ac:dyDescent="0.2">
      <c r="B9132" s="186"/>
    </row>
    <row r="9133" spans="2:2" x14ac:dyDescent="0.2">
      <c r="B9133" s="186"/>
    </row>
    <row r="9134" spans="2:2" x14ac:dyDescent="0.2">
      <c r="B9134" s="186"/>
    </row>
    <row r="9135" spans="2:2" x14ac:dyDescent="0.2">
      <c r="B9135" s="186"/>
    </row>
    <row r="9136" spans="2:2" x14ac:dyDescent="0.2">
      <c r="B9136" s="186"/>
    </row>
    <row r="9137" spans="2:2" x14ac:dyDescent="0.2">
      <c r="B9137" s="186"/>
    </row>
    <row r="9138" spans="2:2" x14ac:dyDescent="0.2">
      <c r="B9138" s="186"/>
    </row>
    <row r="9139" spans="2:2" x14ac:dyDescent="0.2">
      <c r="B9139" s="186"/>
    </row>
    <row r="9140" spans="2:2" x14ac:dyDescent="0.2">
      <c r="B9140" s="186"/>
    </row>
    <row r="9141" spans="2:2" x14ac:dyDescent="0.2">
      <c r="B9141" s="186"/>
    </row>
    <row r="9142" spans="2:2" x14ac:dyDescent="0.2">
      <c r="B9142" s="186"/>
    </row>
    <row r="9143" spans="2:2" x14ac:dyDescent="0.2">
      <c r="B9143" s="186"/>
    </row>
    <row r="9144" spans="2:2" x14ac:dyDescent="0.2">
      <c r="B9144" s="186"/>
    </row>
    <row r="9145" spans="2:2" x14ac:dyDescent="0.2">
      <c r="B9145" s="186"/>
    </row>
    <row r="9146" spans="2:2" x14ac:dyDescent="0.2">
      <c r="B9146" s="186"/>
    </row>
    <row r="9147" spans="2:2" x14ac:dyDescent="0.2">
      <c r="B9147" s="186"/>
    </row>
    <row r="9148" spans="2:2" x14ac:dyDescent="0.2">
      <c r="B9148" s="186"/>
    </row>
    <row r="9149" spans="2:2" x14ac:dyDescent="0.2">
      <c r="B9149" s="186"/>
    </row>
    <row r="9150" spans="2:2" x14ac:dyDescent="0.2">
      <c r="B9150" s="186"/>
    </row>
    <row r="9151" spans="2:2" x14ac:dyDescent="0.2">
      <c r="B9151" s="186"/>
    </row>
    <row r="9152" spans="2:2" x14ac:dyDescent="0.2">
      <c r="B9152" s="186"/>
    </row>
    <row r="9153" spans="2:2" x14ac:dyDescent="0.2">
      <c r="B9153" s="186"/>
    </row>
    <row r="9154" spans="2:2" x14ac:dyDescent="0.2">
      <c r="B9154" s="186"/>
    </row>
    <row r="9155" spans="2:2" x14ac:dyDescent="0.2">
      <c r="B9155" s="186"/>
    </row>
    <row r="9156" spans="2:2" x14ac:dyDescent="0.2">
      <c r="B9156" s="186"/>
    </row>
    <row r="9157" spans="2:2" x14ac:dyDescent="0.2">
      <c r="B9157" s="186"/>
    </row>
    <row r="9158" spans="2:2" x14ac:dyDescent="0.2">
      <c r="B9158" s="186"/>
    </row>
    <row r="9159" spans="2:2" x14ac:dyDescent="0.2">
      <c r="B9159" s="186"/>
    </row>
    <row r="9160" spans="2:2" x14ac:dyDescent="0.2">
      <c r="B9160" s="186"/>
    </row>
    <row r="9161" spans="2:2" x14ac:dyDescent="0.2">
      <c r="B9161" s="186"/>
    </row>
    <row r="9162" spans="2:2" x14ac:dyDescent="0.2">
      <c r="B9162" s="186"/>
    </row>
    <row r="9163" spans="2:2" x14ac:dyDescent="0.2">
      <c r="B9163" s="186"/>
    </row>
    <row r="9164" spans="2:2" x14ac:dyDescent="0.2">
      <c r="B9164" s="186"/>
    </row>
    <row r="9165" spans="2:2" x14ac:dyDescent="0.2">
      <c r="B9165" s="186"/>
    </row>
    <row r="9166" spans="2:2" x14ac:dyDescent="0.2">
      <c r="B9166" s="186"/>
    </row>
    <row r="9167" spans="2:2" x14ac:dyDescent="0.2">
      <c r="B9167" s="186"/>
    </row>
    <row r="9168" spans="2:2" x14ac:dyDescent="0.2">
      <c r="B9168" s="186"/>
    </row>
    <row r="9169" spans="2:2" x14ac:dyDescent="0.2">
      <c r="B9169" s="186"/>
    </row>
    <row r="9170" spans="2:2" x14ac:dyDescent="0.2">
      <c r="B9170" s="186"/>
    </row>
    <row r="9171" spans="2:2" x14ac:dyDescent="0.2">
      <c r="B9171" s="186"/>
    </row>
    <row r="9172" spans="2:2" x14ac:dyDescent="0.2">
      <c r="B9172" s="186"/>
    </row>
    <row r="9173" spans="2:2" x14ac:dyDescent="0.2">
      <c r="B9173" s="186"/>
    </row>
    <row r="9174" spans="2:2" x14ac:dyDescent="0.2">
      <c r="B9174" s="186"/>
    </row>
    <row r="9175" spans="2:2" x14ac:dyDescent="0.2">
      <c r="B9175" s="186"/>
    </row>
    <row r="9176" spans="2:2" x14ac:dyDescent="0.2">
      <c r="B9176" s="186"/>
    </row>
    <row r="9177" spans="2:2" x14ac:dyDescent="0.2">
      <c r="B9177" s="186"/>
    </row>
    <row r="9178" spans="2:2" x14ac:dyDescent="0.2">
      <c r="B9178" s="186"/>
    </row>
    <row r="9179" spans="2:2" x14ac:dyDescent="0.2">
      <c r="B9179" s="186"/>
    </row>
    <row r="9180" spans="2:2" x14ac:dyDescent="0.2">
      <c r="B9180" s="186"/>
    </row>
    <row r="9181" spans="2:2" x14ac:dyDescent="0.2">
      <c r="B9181" s="186"/>
    </row>
    <row r="9182" spans="2:2" x14ac:dyDescent="0.2">
      <c r="B9182" s="186"/>
    </row>
    <row r="9183" spans="2:2" x14ac:dyDescent="0.2">
      <c r="B9183" s="186"/>
    </row>
    <row r="9184" spans="2:2" x14ac:dyDescent="0.2">
      <c r="B9184" s="186"/>
    </row>
    <row r="9185" spans="2:2" x14ac:dyDescent="0.2">
      <c r="B9185" s="186"/>
    </row>
    <row r="9186" spans="2:2" x14ac:dyDescent="0.2">
      <c r="B9186" s="186"/>
    </row>
    <row r="9187" spans="2:2" x14ac:dyDescent="0.2">
      <c r="B9187" s="186"/>
    </row>
    <row r="9188" spans="2:2" x14ac:dyDescent="0.2">
      <c r="B9188" s="186"/>
    </row>
    <row r="9189" spans="2:2" x14ac:dyDescent="0.2">
      <c r="B9189" s="186"/>
    </row>
    <row r="9190" spans="2:2" x14ac:dyDescent="0.2">
      <c r="B9190" s="186"/>
    </row>
    <row r="9191" spans="2:2" x14ac:dyDescent="0.2">
      <c r="B9191" s="186"/>
    </row>
    <row r="9192" spans="2:2" x14ac:dyDescent="0.2">
      <c r="B9192" s="186"/>
    </row>
    <row r="9193" spans="2:2" x14ac:dyDescent="0.2">
      <c r="B9193" s="186"/>
    </row>
    <row r="9194" spans="2:2" x14ac:dyDescent="0.2">
      <c r="B9194" s="186"/>
    </row>
    <row r="9195" spans="2:2" x14ac:dyDescent="0.2">
      <c r="B9195" s="186"/>
    </row>
    <row r="9196" spans="2:2" x14ac:dyDescent="0.2">
      <c r="B9196" s="186"/>
    </row>
    <row r="9197" spans="2:2" x14ac:dyDescent="0.2">
      <c r="B9197" s="186"/>
    </row>
    <row r="9198" spans="2:2" x14ac:dyDescent="0.2">
      <c r="B9198" s="186"/>
    </row>
    <row r="9199" spans="2:2" x14ac:dyDescent="0.2">
      <c r="B9199" s="186"/>
    </row>
    <row r="9200" spans="2:2" x14ac:dyDescent="0.2">
      <c r="B9200" s="186"/>
    </row>
    <row r="9201" spans="2:2" x14ac:dyDescent="0.2">
      <c r="B9201" s="186"/>
    </row>
    <row r="9202" spans="2:2" x14ac:dyDescent="0.2">
      <c r="B9202" s="186"/>
    </row>
    <row r="9203" spans="2:2" x14ac:dyDescent="0.2">
      <c r="B9203" s="186"/>
    </row>
    <row r="9204" spans="2:2" x14ac:dyDescent="0.2">
      <c r="B9204" s="186"/>
    </row>
    <row r="9205" spans="2:2" x14ac:dyDescent="0.2">
      <c r="B9205" s="186"/>
    </row>
    <row r="9206" spans="2:2" x14ac:dyDescent="0.2">
      <c r="B9206" s="186"/>
    </row>
    <row r="9207" spans="2:2" x14ac:dyDescent="0.2">
      <c r="B9207" s="186"/>
    </row>
    <row r="9208" spans="2:2" x14ac:dyDescent="0.2">
      <c r="B9208" s="186"/>
    </row>
    <row r="9209" spans="2:2" x14ac:dyDescent="0.2">
      <c r="B9209" s="186"/>
    </row>
    <row r="9210" spans="2:2" x14ac:dyDescent="0.2">
      <c r="B9210" s="186"/>
    </row>
    <row r="9211" spans="2:2" x14ac:dyDescent="0.2">
      <c r="B9211" s="186"/>
    </row>
    <row r="9212" spans="2:2" x14ac:dyDescent="0.2">
      <c r="B9212" s="186"/>
    </row>
    <row r="9213" spans="2:2" x14ac:dyDescent="0.2">
      <c r="B9213" s="186"/>
    </row>
    <row r="9214" spans="2:2" x14ac:dyDescent="0.2">
      <c r="B9214" s="186"/>
    </row>
    <row r="9215" spans="2:2" x14ac:dyDescent="0.2">
      <c r="B9215" s="186"/>
    </row>
    <row r="9216" spans="2:2" x14ac:dyDescent="0.2">
      <c r="B9216" s="186"/>
    </row>
    <row r="9217" spans="2:2" x14ac:dyDescent="0.2">
      <c r="B9217" s="186"/>
    </row>
    <row r="9218" spans="2:2" x14ac:dyDescent="0.2">
      <c r="B9218" s="186"/>
    </row>
    <row r="9219" spans="2:2" x14ac:dyDescent="0.2">
      <c r="B9219" s="186"/>
    </row>
    <row r="9220" spans="2:2" x14ac:dyDescent="0.2">
      <c r="B9220" s="186"/>
    </row>
    <row r="9221" spans="2:2" x14ac:dyDescent="0.2">
      <c r="B9221" s="186"/>
    </row>
    <row r="9222" spans="2:2" x14ac:dyDescent="0.2">
      <c r="B9222" s="186"/>
    </row>
    <row r="9223" spans="2:2" x14ac:dyDescent="0.2">
      <c r="B9223" s="186"/>
    </row>
    <row r="9224" spans="2:2" x14ac:dyDescent="0.2">
      <c r="B9224" s="186"/>
    </row>
    <row r="9225" spans="2:2" x14ac:dyDescent="0.2">
      <c r="B9225" s="186"/>
    </row>
    <row r="9226" spans="2:2" x14ac:dyDescent="0.2">
      <c r="B9226" s="186"/>
    </row>
    <row r="9227" spans="2:2" x14ac:dyDescent="0.2">
      <c r="B9227" s="186"/>
    </row>
    <row r="9228" spans="2:2" x14ac:dyDescent="0.2">
      <c r="B9228" s="186"/>
    </row>
    <row r="9229" spans="2:2" x14ac:dyDescent="0.2">
      <c r="B9229" s="186"/>
    </row>
    <row r="9230" spans="2:2" x14ac:dyDescent="0.2">
      <c r="B9230" s="186"/>
    </row>
    <row r="9231" spans="2:2" x14ac:dyDescent="0.2">
      <c r="B9231" s="186"/>
    </row>
    <row r="9232" spans="2:2" x14ac:dyDescent="0.2">
      <c r="B9232" s="186"/>
    </row>
    <row r="9233" spans="2:2" x14ac:dyDescent="0.2">
      <c r="B9233" s="186"/>
    </row>
    <row r="9234" spans="2:2" x14ac:dyDescent="0.2">
      <c r="B9234" s="186"/>
    </row>
    <row r="9235" spans="2:2" x14ac:dyDescent="0.2">
      <c r="B9235" s="186"/>
    </row>
    <row r="9236" spans="2:2" x14ac:dyDescent="0.2">
      <c r="B9236" s="186"/>
    </row>
    <row r="9237" spans="2:2" x14ac:dyDescent="0.2">
      <c r="B9237" s="186"/>
    </row>
    <row r="9238" spans="2:2" x14ac:dyDescent="0.2">
      <c r="B9238" s="186"/>
    </row>
    <row r="9239" spans="2:2" x14ac:dyDescent="0.2">
      <c r="B9239" s="186"/>
    </row>
    <row r="9240" spans="2:2" x14ac:dyDescent="0.2">
      <c r="B9240" s="186"/>
    </row>
    <row r="9241" spans="2:2" x14ac:dyDescent="0.2">
      <c r="B9241" s="186"/>
    </row>
    <row r="9242" spans="2:2" x14ac:dyDescent="0.2">
      <c r="B9242" s="186"/>
    </row>
    <row r="9243" spans="2:2" x14ac:dyDescent="0.2">
      <c r="B9243" s="186"/>
    </row>
    <row r="9244" spans="2:2" x14ac:dyDescent="0.2">
      <c r="B9244" s="186"/>
    </row>
    <row r="9245" spans="2:2" x14ac:dyDescent="0.2">
      <c r="B9245" s="186"/>
    </row>
    <row r="9246" spans="2:2" x14ac:dyDescent="0.2">
      <c r="B9246" s="186"/>
    </row>
    <row r="9247" spans="2:2" x14ac:dyDescent="0.2">
      <c r="B9247" s="186"/>
    </row>
    <row r="9248" spans="2:2" x14ac:dyDescent="0.2">
      <c r="B9248" s="186"/>
    </row>
    <row r="9249" spans="2:2" x14ac:dyDescent="0.2">
      <c r="B9249" s="186"/>
    </row>
    <row r="9250" spans="2:2" x14ac:dyDescent="0.2">
      <c r="B9250" s="186"/>
    </row>
    <row r="9251" spans="2:2" x14ac:dyDescent="0.2">
      <c r="B9251" s="186"/>
    </row>
    <row r="9252" spans="2:2" x14ac:dyDescent="0.2">
      <c r="B9252" s="186"/>
    </row>
    <row r="9253" spans="2:2" x14ac:dyDescent="0.2">
      <c r="B9253" s="186"/>
    </row>
    <row r="9254" spans="2:2" x14ac:dyDescent="0.2">
      <c r="B9254" s="186"/>
    </row>
    <row r="9255" spans="2:2" x14ac:dyDescent="0.2">
      <c r="B9255" s="186"/>
    </row>
    <row r="9256" spans="2:2" x14ac:dyDescent="0.2">
      <c r="B9256" s="186"/>
    </row>
    <row r="9257" spans="2:2" x14ac:dyDescent="0.2">
      <c r="B9257" s="186"/>
    </row>
    <row r="9258" spans="2:2" x14ac:dyDescent="0.2">
      <c r="B9258" s="186"/>
    </row>
    <row r="9259" spans="2:2" x14ac:dyDescent="0.2">
      <c r="B9259" s="186"/>
    </row>
    <row r="9260" spans="2:2" x14ac:dyDescent="0.2">
      <c r="B9260" s="186"/>
    </row>
    <row r="9261" spans="2:2" x14ac:dyDescent="0.2">
      <c r="B9261" s="186"/>
    </row>
    <row r="9262" spans="2:2" x14ac:dyDescent="0.2">
      <c r="B9262" s="186"/>
    </row>
    <row r="9263" spans="2:2" x14ac:dyDescent="0.2">
      <c r="B9263" s="186"/>
    </row>
    <row r="9264" spans="2:2" x14ac:dyDescent="0.2">
      <c r="B9264" s="186"/>
    </row>
    <row r="9265" spans="2:2" x14ac:dyDescent="0.2">
      <c r="B9265" s="186"/>
    </row>
    <row r="9266" spans="2:2" x14ac:dyDescent="0.2">
      <c r="B9266" s="186"/>
    </row>
    <row r="9267" spans="2:2" x14ac:dyDescent="0.2">
      <c r="B9267" s="186"/>
    </row>
    <row r="9268" spans="2:2" x14ac:dyDescent="0.2">
      <c r="B9268" s="186"/>
    </row>
    <row r="9269" spans="2:2" x14ac:dyDescent="0.2">
      <c r="B9269" s="186"/>
    </row>
    <row r="9270" spans="2:2" x14ac:dyDescent="0.2">
      <c r="B9270" s="186"/>
    </row>
    <row r="9271" spans="2:2" x14ac:dyDescent="0.2">
      <c r="B9271" s="186"/>
    </row>
    <row r="9272" spans="2:2" x14ac:dyDescent="0.2">
      <c r="B9272" s="186"/>
    </row>
    <row r="9273" spans="2:2" x14ac:dyDescent="0.2">
      <c r="B9273" s="186"/>
    </row>
    <row r="9274" spans="2:2" x14ac:dyDescent="0.2">
      <c r="B9274" s="186"/>
    </row>
    <row r="9275" spans="2:2" x14ac:dyDescent="0.2">
      <c r="B9275" s="186"/>
    </row>
    <row r="9276" spans="2:2" x14ac:dyDescent="0.2">
      <c r="B9276" s="186"/>
    </row>
    <row r="9277" spans="2:2" x14ac:dyDescent="0.2">
      <c r="B9277" s="186"/>
    </row>
    <row r="9278" spans="2:2" x14ac:dyDescent="0.2">
      <c r="B9278" s="186"/>
    </row>
    <row r="9279" spans="2:2" x14ac:dyDescent="0.2">
      <c r="B9279" s="186"/>
    </row>
    <row r="9280" spans="2:2" x14ac:dyDescent="0.2">
      <c r="B9280" s="186"/>
    </row>
    <row r="9281" spans="2:2" x14ac:dyDescent="0.2">
      <c r="B9281" s="186"/>
    </row>
    <row r="9282" spans="2:2" x14ac:dyDescent="0.2">
      <c r="B9282" s="186"/>
    </row>
    <row r="9283" spans="2:2" x14ac:dyDescent="0.2">
      <c r="B9283" s="186"/>
    </row>
    <row r="9284" spans="2:2" x14ac:dyDescent="0.2">
      <c r="B9284" s="186"/>
    </row>
    <row r="9285" spans="2:2" x14ac:dyDescent="0.2">
      <c r="B9285" s="186"/>
    </row>
    <row r="9286" spans="2:2" x14ac:dyDescent="0.2">
      <c r="B9286" s="186"/>
    </row>
    <row r="9287" spans="2:2" x14ac:dyDescent="0.2">
      <c r="B9287" s="186"/>
    </row>
    <row r="9288" spans="2:2" x14ac:dyDescent="0.2">
      <c r="B9288" s="186"/>
    </row>
    <row r="9289" spans="2:2" x14ac:dyDescent="0.2">
      <c r="B9289" s="186"/>
    </row>
    <row r="9290" spans="2:2" x14ac:dyDescent="0.2">
      <c r="B9290" s="186"/>
    </row>
    <row r="9291" spans="2:2" x14ac:dyDescent="0.2">
      <c r="B9291" s="186"/>
    </row>
    <row r="9292" spans="2:2" x14ac:dyDescent="0.2">
      <c r="B9292" s="186"/>
    </row>
    <row r="9293" spans="2:2" x14ac:dyDescent="0.2">
      <c r="B9293" s="186"/>
    </row>
    <row r="9294" spans="2:2" x14ac:dyDescent="0.2">
      <c r="B9294" s="186"/>
    </row>
    <row r="9295" spans="2:2" x14ac:dyDescent="0.2">
      <c r="B9295" s="186"/>
    </row>
    <row r="9296" spans="2:2" x14ac:dyDescent="0.2">
      <c r="B9296" s="186"/>
    </row>
    <row r="9297" spans="2:2" x14ac:dyDescent="0.2">
      <c r="B9297" s="186"/>
    </row>
    <row r="9298" spans="2:2" x14ac:dyDescent="0.2">
      <c r="B9298" s="186"/>
    </row>
    <row r="9299" spans="2:2" x14ac:dyDescent="0.2">
      <c r="B9299" s="186"/>
    </row>
    <row r="9300" spans="2:2" x14ac:dyDescent="0.2">
      <c r="B9300" s="186"/>
    </row>
    <row r="9301" spans="2:2" x14ac:dyDescent="0.2">
      <c r="B9301" s="186"/>
    </row>
    <row r="9302" spans="2:2" x14ac:dyDescent="0.2">
      <c r="B9302" s="186"/>
    </row>
    <row r="9303" spans="2:2" x14ac:dyDescent="0.2">
      <c r="B9303" s="186"/>
    </row>
    <row r="9304" spans="2:2" x14ac:dyDescent="0.2">
      <c r="B9304" s="186"/>
    </row>
    <row r="9305" spans="2:2" x14ac:dyDescent="0.2">
      <c r="B9305" s="186"/>
    </row>
    <row r="9306" spans="2:2" x14ac:dyDescent="0.2">
      <c r="B9306" s="186"/>
    </row>
    <row r="9307" spans="2:2" x14ac:dyDescent="0.2">
      <c r="B9307" s="186"/>
    </row>
    <row r="9308" spans="2:2" x14ac:dyDescent="0.2">
      <c r="B9308" s="186"/>
    </row>
    <row r="9309" spans="2:2" x14ac:dyDescent="0.2">
      <c r="B9309" s="186"/>
    </row>
    <row r="9310" spans="2:2" x14ac:dyDescent="0.2">
      <c r="B9310" s="186"/>
    </row>
    <row r="9311" spans="2:2" x14ac:dyDescent="0.2">
      <c r="B9311" s="186"/>
    </row>
    <row r="9312" spans="2:2" x14ac:dyDescent="0.2">
      <c r="B9312" s="186"/>
    </row>
    <row r="9313" spans="2:2" x14ac:dyDescent="0.2">
      <c r="B9313" s="186"/>
    </row>
    <row r="9314" spans="2:2" x14ac:dyDescent="0.2">
      <c r="B9314" s="186"/>
    </row>
    <row r="9315" spans="2:2" x14ac:dyDescent="0.2">
      <c r="B9315" s="186"/>
    </row>
    <row r="9316" spans="2:2" x14ac:dyDescent="0.2">
      <c r="B9316" s="186"/>
    </row>
    <row r="9317" spans="2:2" x14ac:dyDescent="0.2">
      <c r="B9317" s="186"/>
    </row>
    <row r="9318" spans="2:2" x14ac:dyDescent="0.2">
      <c r="B9318" s="186"/>
    </row>
    <row r="9319" spans="2:2" x14ac:dyDescent="0.2">
      <c r="B9319" s="186"/>
    </row>
    <row r="9320" spans="2:2" x14ac:dyDescent="0.2">
      <c r="B9320" s="186"/>
    </row>
    <row r="9321" spans="2:2" x14ac:dyDescent="0.2">
      <c r="B9321" s="186"/>
    </row>
    <row r="9322" spans="2:2" x14ac:dyDescent="0.2">
      <c r="B9322" s="186"/>
    </row>
    <row r="9323" spans="2:2" x14ac:dyDescent="0.2">
      <c r="B9323" s="186"/>
    </row>
    <row r="9324" spans="2:2" x14ac:dyDescent="0.2">
      <c r="B9324" s="186"/>
    </row>
    <row r="9325" spans="2:2" x14ac:dyDescent="0.2">
      <c r="B9325" s="186"/>
    </row>
    <row r="9326" spans="2:2" x14ac:dyDescent="0.2">
      <c r="B9326" s="186"/>
    </row>
    <row r="9327" spans="2:2" x14ac:dyDescent="0.2">
      <c r="B9327" s="186"/>
    </row>
    <row r="9328" spans="2:2" x14ac:dyDescent="0.2">
      <c r="B9328" s="186"/>
    </row>
    <row r="9329" spans="2:2" x14ac:dyDescent="0.2">
      <c r="B9329" s="186"/>
    </row>
    <row r="9330" spans="2:2" x14ac:dyDescent="0.2">
      <c r="B9330" s="186"/>
    </row>
    <row r="9331" spans="2:2" x14ac:dyDescent="0.2">
      <c r="B9331" s="186"/>
    </row>
    <row r="9332" spans="2:2" x14ac:dyDescent="0.2">
      <c r="B9332" s="186"/>
    </row>
    <row r="9333" spans="2:2" x14ac:dyDescent="0.2">
      <c r="B9333" s="186"/>
    </row>
    <row r="9334" spans="2:2" x14ac:dyDescent="0.2">
      <c r="B9334" s="186"/>
    </row>
    <row r="9335" spans="2:2" x14ac:dyDescent="0.2">
      <c r="B9335" s="186"/>
    </row>
    <row r="9336" spans="2:2" x14ac:dyDescent="0.2">
      <c r="B9336" s="186"/>
    </row>
    <row r="9337" spans="2:2" x14ac:dyDescent="0.2">
      <c r="B9337" s="186"/>
    </row>
    <row r="9338" spans="2:2" x14ac:dyDescent="0.2">
      <c r="B9338" s="186"/>
    </row>
    <row r="9339" spans="2:2" x14ac:dyDescent="0.2">
      <c r="B9339" s="186"/>
    </row>
    <row r="9340" spans="2:2" x14ac:dyDescent="0.2">
      <c r="B9340" s="186"/>
    </row>
    <row r="9341" spans="2:2" x14ac:dyDescent="0.2">
      <c r="B9341" s="186"/>
    </row>
    <row r="9342" spans="2:2" x14ac:dyDescent="0.2">
      <c r="B9342" s="186"/>
    </row>
    <row r="9343" spans="2:2" x14ac:dyDescent="0.2">
      <c r="B9343" s="186"/>
    </row>
    <row r="9344" spans="2:2" x14ac:dyDescent="0.2">
      <c r="B9344" s="186"/>
    </row>
    <row r="9345" spans="2:2" x14ac:dyDescent="0.2">
      <c r="B9345" s="186"/>
    </row>
    <row r="9346" spans="2:2" x14ac:dyDescent="0.2">
      <c r="B9346" s="186"/>
    </row>
    <row r="9347" spans="2:2" x14ac:dyDescent="0.2">
      <c r="B9347" s="186"/>
    </row>
    <row r="9348" spans="2:2" x14ac:dyDescent="0.2">
      <c r="B9348" s="186"/>
    </row>
    <row r="9349" spans="2:2" x14ac:dyDescent="0.2">
      <c r="B9349" s="186"/>
    </row>
    <row r="9350" spans="2:2" x14ac:dyDescent="0.2">
      <c r="B9350" s="186"/>
    </row>
    <row r="9351" spans="2:2" x14ac:dyDescent="0.2">
      <c r="B9351" s="186"/>
    </row>
    <row r="9352" spans="2:2" x14ac:dyDescent="0.2">
      <c r="B9352" s="186"/>
    </row>
    <row r="9353" spans="2:2" x14ac:dyDescent="0.2">
      <c r="B9353" s="186"/>
    </row>
    <row r="9354" spans="2:2" x14ac:dyDescent="0.2">
      <c r="B9354" s="186"/>
    </row>
    <row r="9355" spans="2:2" x14ac:dyDescent="0.2">
      <c r="B9355" s="186"/>
    </row>
    <row r="9356" spans="2:2" x14ac:dyDescent="0.2">
      <c r="B9356" s="186"/>
    </row>
    <row r="9357" spans="2:2" x14ac:dyDescent="0.2">
      <c r="B9357" s="186"/>
    </row>
    <row r="9358" spans="2:2" x14ac:dyDescent="0.2">
      <c r="B9358" s="186"/>
    </row>
    <row r="9359" spans="2:2" x14ac:dyDescent="0.2">
      <c r="B9359" s="186"/>
    </row>
    <row r="9360" spans="2:2" x14ac:dyDescent="0.2">
      <c r="B9360" s="186"/>
    </row>
    <row r="9361" spans="2:2" x14ac:dyDescent="0.2">
      <c r="B9361" s="186"/>
    </row>
    <row r="9362" spans="2:2" x14ac:dyDescent="0.2">
      <c r="B9362" s="186"/>
    </row>
    <row r="9363" spans="2:2" x14ac:dyDescent="0.2">
      <c r="B9363" s="186"/>
    </row>
    <row r="9364" spans="2:2" x14ac:dyDescent="0.2">
      <c r="B9364" s="186"/>
    </row>
    <row r="9365" spans="2:2" x14ac:dyDescent="0.2">
      <c r="B9365" s="186"/>
    </row>
    <row r="9366" spans="2:2" x14ac:dyDescent="0.2">
      <c r="B9366" s="186"/>
    </row>
    <row r="9367" spans="2:2" x14ac:dyDescent="0.2">
      <c r="B9367" s="186"/>
    </row>
    <row r="9368" spans="2:2" x14ac:dyDescent="0.2">
      <c r="B9368" s="186"/>
    </row>
    <row r="9369" spans="2:2" x14ac:dyDescent="0.2">
      <c r="B9369" s="186"/>
    </row>
    <row r="9370" spans="2:2" x14ac:dyDescent="0.2">
      <c r="B9370" s="186"/>
    </row>
    <row r="9371" spans="2:2" x14ac:dyDescent="0.2">
      <c r="B9371" s="186"/>
    </row>
    <row r="9372" spans="2:2" x14ac:dyDescent="0.2">
      <c r="B9372" s="186"/>
    </row>
    <row r="9373" spans="2:2" x14ac:dyDescent="0.2">
      <c r="B9373" s="186"/>
    </row>
    <row r="9374" spans="2:2" x14ac:dyDescent="0.2">
      <c r="B9374" s="186"/>
    </row>
    <row r="9375" spans="2:2" x14ac:dyDescent="0.2">
      <c r="B9375" s="186"/>
    </row>
    <row r="9376" spans="2:2" x14ac:dyDescent="0.2">
      <c r="B9376" s="186"/>
    </row>
    <row r="9377" spans="2:2" x14ac:dyDescent="0.2">
      <c r="B9377" s="186"/>
    </row>
    <row r="9378" spans="2:2" x14ac:dyDescent="0.2">
      <c r="B9378" s="186"/>
    </row>
    <row r="9379" spans="2:2" x14ac:dyDescent="0.2">
      <c r="B9379" s="186"/>
    </row>
    <row r="9380" spans="2:2" x14ac:dyDescent="0.2">
      <c r="B9380" s="186"/>
    </row>
    <row r="9381" spans="2:2" x14ac:dyDescent="0.2">
      <c r="B9381" s="186"/>
    </row>
    <row r="9382" spans="2:2" x14ac:dyDescent="0.2">
      <c r="B9382" s="186"/>
    </row>
    <row r="9383" spans="2:2" x14ac:dyDescent="0.2">
      <c r="B9383" s="186"/>
    </row>
    <row r="9384" spans="2:2" x14ac:dyDescent="0.2">
      <c r="B9384" s="186"/>
    </row>
    <row r="9385" spans="2:2" x14ac:dyDescent="0.2">
      <c r="B9385" s="186"/>
    </row>
    <row r="9386" spans="2:2" x14ac:dyDescent="0.2">
      <c r="B9386" s="186"/>
    </row>
    <row r="9387" spans="2:2" x14ac:dyDescent="0.2">
      <c r="B9387" s="186"/>
    </row>
    <row r="9388" spans="2:2" x14ac:dyDescent="0.2">
      <c r="B9388" s="186"/>
    </row>
    <row r="9389" spans="2:2" x14ac:dyDescent="0.2">
      <c r="B9389" s="186"/>
    </row>
    <row r="9390" spans="2:2" x14ac:dyDescent="0.2">
      <c r="B9390" s="186"/>
    </row>
    <row r="9391" spans="2:2" x14ac:dyDescent="0.2">
      <c r="B9391" s="186"/>
    </row>
    <row r="9392" spans="2:2" x14ac:dyDescent="0.2">
      <c r="B9392" s="186"/>
    </row>
    <row r="9393" spans="2:2" x14ac:dyDescent="0.2">
      <c r="B9393" s="186"/>
    </row>
    <row r="9394" spans="2:2" x14ac:dyDescent="0.2">
      <c r="B9394" s="186"/>
    </row>
    <row r="9395" spans="2:2" x14ac:dyDescent="0.2">
      <c r="B9395" s="186"/>
    </row>
    <row r="9396" spans="2:2" x14ac:dyDescent="0.2">
      <c r="B9396" s="186"/>
    </row>
    <row r="9397" spans="2:2" x14ac:dyDescent="0.2">
      <c r="B9397" s="186"/>
    </row>
    <row r="9398" spans="2:2" x14ac:dyDescent="0.2">
      <c r="B9398" s="186"/>
    </row>
    <row r="9399" spans="2:2" x14ac:dyDescent="0.2">
      <c r="B9399" s="186"/>
    </row>
    <row r="9400" spans="2:2" x14ac:dyDescent="0.2">
      <c r="B9400" s="186"/>
    </row>
    <row r="9401" spans="2:2" x14ac:dyDescent="0.2">
      <c r="B9401" s="186"/>
    </row>
    <row r="9402" spans="2:2" x14ac:dyDescent="0.2">
      <c r="B9402" s="186"/>
    </row>
    <row r="9403" spans="2:2" x14ac:dyDescent="0.2">
      <c r="B9403" s="186"/>
    </row>
    <row r="9404" spans="2:2" x14ac:dyDescent="0.2">
      <c r="B9404" s="186"/>
    </row>
    <row r="9405" spans="2:2" x14ac:dyDescent="0.2">
      <c r="B9405" s="186"/>
    </row>
    <row r="9406" spans="2:2" x14ac:dyDescent="0.2">
      <c r="B9406" s="186"/>
    </row>
    <row r="9407" spans="2:2" x14ac:dyDescent="0.2">
      <c r="B9407" s="186"/>
    </row>
    <row r="9408" spans="2:2" x14ac:dyDescent="0.2">
      <c r="B9408" s="186"/>
    </row>
    <row r="9409" spans="2:2" x14ac:dyDescent="0.2">
      <c r="B9409" s="186"/>
    </row>
    <row r="9410" spans="2:2" x14ac:dyDescent="0.2">
      <c r="B9410" s="186"/>
    </row>
    <row r="9411" spans="2:2" x14ac:dyDescent="0.2">
      <c r="B9411" s="186"/>
    </row>
    <row r="9412" spans="2:2" x14ac:dyDescent="0.2">
      <c r="B9412" s="186"/>
    </row>
    <row r="9413" spans="2:2" x14ac:dyDescent="0.2">
      <c r="B9413" s="186"/>
    </row>
    <row r="9414" spans="2:2" x14ac:dyDescent="0.2">
      <c r="B9414" s="186"/>
    </row>
    <row r="9415" spans="2:2" x14ac:dyDescent="0.2">
      <c r="B9415" s="186"/>
    </row>
    <row r="9416" spans="2:2" x14ac:dyDescent="0.2">
      <c r="B9416" s="186"/>
    </row>
    <row r="9417" spans="2:2" x14ac:dyDescent="0.2">
      <c r="B9417" s="186"/>
    </row>
    <row r="9418" spans="2:2" x14ac:dyDescent="0.2">
      <c r="B9418" s="186"/>
    </row>
    <row r="9419" spans="2:2" x14ac:dyDescent="0.2">
      <c r="B9419" s="186"/>
    </row>
    <row r="9420" spans="2:2" x14ac:dyDescent="0.2">
      <c r="B9420" s="186"/>
    </row>
    <row r="9421" spans="2:2" x14ac:dyDescent="0.2">
      <c r="B9421" s="186"/>
    </row>
    <row r="9422" spans="2:2" x14ac:dyDescent="0.2">
      <c r="B9422" s="186"/>
    </row>
    <row r="9423" spans="2:2" x14ac:dyDescent="0.2">
      <c r="B9423" s="186"/>
    </row>
    <row r="9424" spans="2:2" x14ac:dyDescent="0.2">
      <c r="B9424" s="186"/>
    </row>
    <row r="9425" spans="2:2" x14ac:dyDescent="0.2">
      <c r="B9425" s="186"/>
    </row>
    <row r="9426" spans="2:2" x14ac:dyDescent="0.2">
      <c r="B9426" s="186"/>
    </row>
    <row r="9427" spans="2:2" x14ac:dyDescent="0.2">
      <c r="B9427" s="186"/>
    </row>
    <row r="9428" spans="2:2" x14ac:dyDescent="0.2">
      <c r="B9428" s="186"/>
    </row>
    <row r="9429" spans="2:2" x14ac:dyDescent="0.2">
      <c r="B9429" s="186"/>
    </row>
    <row r="9430" spans="2:2" x14ac:dyDescent="0.2">
      <c r="B9430" s="186"/>
    </row>
    <row r="9431" spans="2:2" x14ac:dyDescent="0.2">
      <c r="B9431" s="186"/>
    </row>
    <row r="9432" spans="2:2" x14ac:dyDescent="0.2">
      <c r="B9432" s="186"/>
    </row>
    <row r="9433" spans="2:2" x14ac:dyDescent="0.2">
      <c r="B9433" s="186"/>
    </row>
    <row r="9434" spans="2:2" x14ac:dyDescent="0.2">
      <c r="B9434" s="186"/>
    </row>
    <row r="9435" spans="2:2" x14ac:dyDescent="0.2">
      <c r="B9435" s="186"/>
    </row>
    <row r="9436" spans="2:2" x14ac:dyDescent="0.2">
      <c r="B9436" s="186"/>
    </row>
    <row r="9437" spans="2:2" x14ac:dyDescent="0.2">
      <c r="B9437" s="186"/>
    </row>
    <row r="9438" spans="2:2" x14ac:dyDescent="0.2">
      <c r="B9438" s="186"/>
    </row>
    <row r="9439" spans="2:2" x14ac:dyDescent="0.2">
      <c r="B9439" s="186"/>
    </row>
    <row r="9440" spans="2:2" x14ac:dyDescent="0.2">
      <c r="B9440" s="186"/>
    </row>
    <row r="9441" spans="2:2" x14ac:dyDescent="0.2">
      <c r="B9441" s="186"/>
    </row>
    <row r="9442" spans="2:2" x14ac:dyDescent="0.2">
      <c r="B9442" s="186"/>
    </row>
    <row r="9443" spans="2:2" x14ac:dyDescent="0.2">
      <c r="B9443" s="186"/>
    </row>
    <row r="9444" spans="2:2" x14ac:dyDescent="0.2">
      <c r="B9444" s="186"/>
    </row>
    <row r="9445" spans="2:2" x14ac:dyDescent="0.2">
      <c r="B9445" s="186"/>
    </row>
    <row r="9446" spans="2:2" x14ac:dyDescent="0.2">
      <c r="B9446" s="186"/>
    </row>
    <row r="9447" spans="2:2" x14ac:dyDescent="0.2">
      <c r="B9447" s="186"/>
    </row>
    <row r="9448" spans="2:2" x14ac:dyDescent="0.2">
      <c r="B9448" s="186"/>
    </row>
    <row r="9449" spans="2:2" x14ac:dyDescent="0.2">
      <c r="B9449" s="186"/>
    </row>
    <row r="9450" spans="2:2" x14ac:dyDescent="0.2">
      <c r="B9450" s="186"/>
    </row>
    <row r="9451" spans="2:2" x14ac:dyDescent="0.2">
      <c r="B9451" s="186"/>
    </row>
    <row r="9452" spans="2:2" x14ac:dyDescent="0.2">
      <c r="B9452" s="186"/>
    </row>
    <row r="9453" spans="2:2" x14ac:dyDescent="0.2">
      <c r="B9453" s="186"/>
    </row>
    <row r="9454" spans="2:2" x14ac:dyDescent="0.2">
      <c r="B9454" s="186"/>
    </row>
    <row r="9455" spans="2:2" x14ac:dyDescent="0.2">
      <c r="B9455" s="186"/>
    </row>
    <row r="9456" spans="2:2" x14ac:dyDescent="0.2">
      <c r="B9456" s="186"/>
    </row>
    <row r="9457" spans="2:2" x14ac:dyDescent="0.2">
      <c r="B9457" s="186"/>
    </row>
    <row r="9458" spans="2:2" x14ac:dyDescent="0.2">
      <c r="B9458" s="186"/>
    </row>
    <row r="9459" spans="2:2" x14ac:dyDescent="0.2">
      <c r="B9459" s="186"/>
    </row>
    <row r="9460" spans="2:2" x14ac:dyDescent="0.2">
      <c r="B9460" s="186"/>
    </row>
    <row r="9461" spans="2:2" x14ac:dyDescent="0.2">
      <c r="B9461" s="186"/>
    </row>
    <row r="9462" spans="2:2" x14ac:dyDescent="0.2">
      <c r="B9462" s="186"/>
    </row>
    <row r="9463" spans="2:2" x14ac:dyDescent="0.2">
      <c r="B9463" s="186"/>
    </row>
    <row r="9464" spans="2:2" x14ac:dyDescent="0.2">
      <c r="B9464" s="186"/>
    </row>
    <row r="9465" spans="2:2" x14ac:dyDescent="0.2">
      <c r="B9465" s="186"/>
    </row>
    <row r="9466" spans="2:2" x14ac:dyDescent="0.2">
      <c r="B9466" s="186"/>
    </row>
    <row r="9467" spans="2:2" x14ac:dyDescent="0.2">
      <c r="B9467" s="186"/>
    </row>
    <row r="9468" spans="2:2" x14ac:dyDescent="0.2">
      <c r="B9468" s="186"/>
    </row>
    <row r="9469" spans="2:2" x14ac:dyDescent="0.2">
      <c r="B9469" s="186"/>
    </row>
    <row r="9470" spans="2:2" x14ac:dyDescent="0.2">
      <c r="B9470" s="186"/>
    </row>
    <row r="9471" spans="2:2" x14ac:dyDescent="0.2">
      <c r="B9471" s="186"/>
    </row>
    <row r="9472" spans="2:2" x14ac:dyDescent="0.2">
      <c r="B9472" s="186"/>
    </row>
    <row r="9473" spans="2:2" x14ac:dyDescent="0.2">
      <c r="B9473" s="186"/>
    </row>
    <row r="9474" spans="2:2" x14ac:dyDescent="0.2">
      <c r="B9474" s="186"/>
    </row>
    <row r="9475" spans="2:2" x14ac:dyDescent="0.2">
      <c r="B9475" s="186"/>
    </row>
    <row r="9476" spans="2:2" x14ac:dyDescent="0.2">
      <c r="B9476" s="186"/>
    </row>
    <row r="9477" spans="2:2" x14ac:dyDescent="0.2">
      <c r="B9477" s="186"/>
    </row>
    <row r="9478" spans="2:2" x14ac:dyDescent="0.2">
      <c r="B9478" s="186"/>
    </row>
    <row r="9479" spans="2:2" x14ac:dyDescent="0.2">
      <c r="B9479" s="186"/>
    </row>
    <row r="9480" spans="2:2" x14ac:dyDescent="0.2">
      <c r="B9480" s="186"/>
    </row>
    <row r="9481" spans="2:2" x14ac:dyDescent="0.2">
      <c r="B9481" s="186"/>
    </row>
    <row r="9482" spans="2:2" x14ac:dyDescent="0.2">
      <c r="B9482" s="186"/>
    </row>
    <row r="9483" spans="2:2" x14ac:dyDescent="0.2">
      <c r="B9483" s="186"/>
    </row>
    <row r="9484" spans="2:2" x14ac:dyDescent="0.2">
      <c r="B9484" s="186"/>
    </row>
    <row r="9485" spans="2:2" x14ac:dyDescent="0.2">
      <c r="B9485" s="186"/>
    </row>
    <row r="9486" spans="2:2" x14ac:dyDescent="0.2">
      <c r="B9486" s="186"/>
    </row>
    <row r="9487" spans="2:2" x14ac:dyDescent="0.2">
      <c r="B9487" s="186"/>
    </row>
    <row r="9488" spans="2:2" x14ac:dyDescent="0.2">
      <c r="B9488" s="186"/>
    </row>
    <row r="9489" spans="2:2" x14ac:dyDescent="0.2">
      <c r="B9489" s="186"/>
    </row>
    <row r="9490" spans="2:2" x14ac:dyDescent="0.2">
      <c r="B9490" s="186"/>
    </row>
    <row r="9491" spans="2:2" x14ac:dyDescent="0.2">
      <c r="B9491" s="186"/>
    </row>
    <row r="9492" spans="2:2" x14ac:dyDescent="0.2">
      <c r="B9492" s="186"/>
    </row>
    <row r="9493" spans="2:2" x14ac:dyDescent="0.2">
      <c r="B9493" s="186"/>
    </row>
    <row r="9494" spans="2:2" x14ac:dyDescent="0.2">
      <c r="B9494" s="186"/>
    </row>
    <row r="9495" spans="2:2" x14ac:dyDescent="0.2">
      <c r="B9495" s="186"/>
    </row>
    <row r="9496" spans="2:2" x14ac:dyDescent="0.2">
      <c r="B9496" s="186"/>
    </row>
    <row r="9497" spans="2:2" x14ac:dyDescent="0.2">
      <c r="B9497" s="186"/>
    </row>
    <row r="9498" spans="2:2" x14ac:dyDescent="0.2">
      <c r="B9498" s="186"/>
    </row>
    <row r="9499" spans="2:2" x14ac:dyDescent="0.2">
      <c r="B9499" s="186"/>
    </row>
    <row r="9500" spans="2:2" x14ac:dyDescent="0.2">
      <c r="B9500" s="186"/>
    </row>
    <row r="9501" spans="2:2" x14ac:dyDescent="0.2">
      <c r="B9501" s="186"/>
    </row>
    <row r="9502" spans="2:2" x14ac:dyDescent="0.2">
      <c r="B9502" s="186"/>
    </row>
    <row r="9503" spans="2:2" x14ac:dyDescent="0.2">
      <c r="B9503" s="186"/>
    </row>
    <row r="9504" spans="2:2" x14ac:dyDescent="0.2">
      <c r="B9504" s="186"/>
    </row>
    <row r="9505" spans="2:2" x14ac:dyDescent="0.2">
      <c r="B9505" s="186"/>
    </row>
    <row r="9506" spans="2:2" x14ac:dyDescent="0.2">
      <c r="B9506" s="186"/>
    </row>
    <row r="9507" spans="2:2" x14ac:dyDescent="0.2">
      <c r="B9507" s="186"/>
    </row>
    <row r="9508" spans="2:2" x14ac:dyDescent="0.2">
      <c r="B9508" s="186"/>
    </row>
    <row r="9509" spans="2:2" x14ac:dyDescent="0.2">
      <c r="B9509" s="186"/>
    </row>
    <row r="9510" spans="2:2" x14ac:dyDescent="0.2">
      <c r="B9510" s="186"/>
    </row>
    <row r="9511" spans="2:2" x14ac:dyDescent="0.2">
      <c r="B9511" s="186"/>
    </row>
    <row r="9512" spans="2:2" x14ac:dyDescent="0.2">
      <c r="B9512" s="186"/>
    </row>
    <row r="9513" spans="2:2" x14ac:dyDescent="0.2">
      <c r="B9513" s="186"/>
    </row>
    <row r="9514" spans="2:2" x14ac:dyDescent="0.2">
      <c r="B9514" s="186"/>
    </row>
    <row r="9515" spans="2:2" x14ac:dyDescent="0.2">
      <c r="B9515" s="186"/>
    </row>
    <row r="9516" spans="2:2" x14ac:dyDescent="0.2">
      <c r="B9516" s="186"/>
    </row>
    <row r="9517" spans="2:2" x14ac:dyDescent="0.2">
      <c r="B9517" s="186"/>
    </row>
    <row r="9518" spans="2:2" x14ac:dyDescent="0.2">
      <c r="B9518" s="186"/>
    </row>
    <row r="9519" spans="2:2" x14ac:dyDescent="0.2">
      <c r="B9519" s="186"/>
    </row>
    <row r="9520" spans="2:2" x14ac:dyDescent="0.2">
      <c r="B9520" s="186"/>
    </row>
    <row r="9521" spans="2:2" x14ac:dyDescent="0.2">
      <c r="B9521" s="186"/>
    </row>
    <row r="9522" spans="2:2" x14ac:dyDescent="0.2">
      <c r="B9522" s="186"/>
    </row>
    <row r="9523" spans="2:2" x14ac:dyDescent="0.2">
      <c r="B9523" s="186"/>
    </row>
    <row r="9524" spans="2:2" x14ac:dyDescent="0.2">
      <c r="B9524" s="186"/>
    </row>
    <row r="9525" spans="2:2" x14ac:dyDescent="0.2">
      <c r="B9525" s="186"/>
    </row>
    <row r="9526" spans="2:2" x14ac:dyDescent="0.2">
      <c r="B9526" s="186"/>
    </row>
    <row r="9527" spans="2:2" x14ac:dyDescent="0.2">
      <c r="B9527" s="186"/>
    </row>
    <row r="9528" spans="2:2" x14ac:dyDescent="0.2">
      <c r="B9528" s="186"/>
    </row>
    <row r="9529" spans="2:2" x14ac:dyDescent="0.2">
      <c r="B9529" s="186"/>
    </row>
    <row r="9530" spans="2:2" x14ac:dyDescent="0.2">
      <c r="B9530" s="186"/>
    </row>
    <row r="9531" spans="2:2" x14ac:dyDescent="0.2">
      <c r="B9531" s="186"/>
    </row>
    <row r="9532" spans="2:2" x14ac:dyDescent="0.2">
      <c r="B9532" s="186"/>
    </row>
    <row r="9533" spans="2:2" x14ac:dyDescent="0.2">
      <c r="B9533" s="186"/>
    </row>
    <row r="9534" spans="2:2" x14ac:dyDescent="0.2">
      <c r="B9534" s="186"/>
    </row>
    <row r="9535" spans="2:2" x14ac:dyDescent="0.2">
      <c r="B9535" s="186"/>
    </row>
    <row r="9536" spans="2:2" x14ac:dyDescent="0.2">
      <c r="B9536" s="186"/>
    </row>
    <row r="9537" spans="2:2" x14ac:dyDescent="0.2">
      <c r="B9537" s="186"/>
    </row>
    <row r="9538" spans="2:2" x14ac:dyDescent="0.2">
      <c r="B9538" s="186"/>
    </row>
    <row r="9539" spans="2:2" x14ac:dyDescent="0.2">
      <c r="B9539" s="186"/>
    </row>
    <row r="9540" spans="2:2" x14ac:dyDescent="0.2">
      <c r="B9540" s="186"/>
    </row>
    <row r="9541" spans="2:2" x14ac:dyDescent="0.2">
      <c r="B9541" s="186"/>
    </row>
    <row r="9542" spans="2:2" x14ac:dyDescent="0.2">
      <c r="B9542" s="186"/>
    </row>
    <row r="9543" spans="2:2" x14ac:dyDescent="0.2">
      <c r="B9543" s="186"/>
    </row>
    <row r="9544" spans="2:2" x14ac:dyDescent="0.2">
      <c r="B9544" s="186"/>
    </row>
    <row r="9545" spans="2:2" x14ac:dyDescent="0.2">
      <c r="B9545" s="186"/>
    </row>
    <row r="9546" spans="2:2" x14ac:dyDescent="0.2">
      <c r="B9546" s="186"/>
    </row>
    <row r="9547" spans="2:2" x14ac:dyDescent="0.2">
      <c r="B9547" s="186"/>
    </row>
    <row r="9548" spans="2:2" x14ac:dyDescent="0.2">
      <c r="B9548" s="186"/>
    </row>
    <row r="9549" spans="2:2" x14ac:dyDescent="0.2">
      <c r="B9549" s="186"/>
    </row>
    <row r="9550" spans="2:2" x14ac:dyDescent="0.2">
      <c r="B9550" s="186"/>
    </row>
    <row r="9551" spans="2:2" x14ac:dyDescent="0.2">
      <c r="B9551" s="186"/>
    </row>
    <row r="9552" spans="2:2" x14ac:dyDescent="0.2">
      <c r="B9552" s="186"/>
    </row>
    <row r="9553" spans="2:2" x14ac:dyDescent="0.2">
      <c r="B9553" s="186"/>
    </row>
    <row r="9554" spans="2:2" x14ac:dyDescent="0.2">
      <c r="B9554" s="186"/>
    </row>
    <row r="9555" spans="2:2" x14ac:dyDescent="0.2">
      <c r="B9555" s="186"/>
    </row>
    <row r="9556" spans="2:2" x14ac:dyDescent="0.2">
      <c r="B9556" s="186"/>
    </row>
    <row r="9557" spans="2:2" x14ac:dyDescent="0.2">
      <c r="B9557" s="186"/>
    </row>
    <row r="9558" spans="2:2" x14ac:dyDescent="0.2">
      <c r="B9558" s="186"/>
    </row>
    <row r="9559" spans="2:2" x14ac:dyDescent="0.2">
      <c r="B9559" s="186"/>
    </row>
    <row r="9560" spans="2:2" x14ac:dyDescent="0.2">
      <c r="B9560" s="186"/>
    </row>
    <row r="9561" spans="2:2" x14ac:dyDescent="0.2">
      <c r="B9561" s="186"/>
    </row>
    <row r="9562" spans="2:2" x14ac:dyDescent="0.2">
      <c r="B9562" s="186"/>
    </row>
    <row r="9563" spans="2:2" x14ac:dyDescent="0.2">
      <c r="B9563" s="186"/>
    </row>
    <row r="9564" spans="2:2" x14ac:dyDescent="0.2">
      <c r="B9564" s="186"/>
    </row>
    <row r="9565" spans="2:2" x14ac:dyDescent="0.2">
      <c r="B9565" s="186"/>
    </row>
    <row r="9566" spans="2:2" x14ac:dyDescent="0.2">
      <c r="B9566" s="186"/>
    </row>
    <row r="9567" spans="2:2" x14ac:dyDescent="0.2">
      <c r="B9567" s="186"/>
    </row>
    <row r="9568" spans="2:2" x14ac:dyDescent="0.2">
      <c r="B9568" s="186"/>
    </row>
    <row r="9569" spans="2:2" x14ac:dyDescent="0.2">
      <c r="B9569" s="186"/>
    </row>
    <row r="9570" spans="2:2" x14ac:dyDescent="0.2">
      <c r="B9570" s="186"/>
    </row>
    <row r="9571" spans="2:2" x14ac:dyDescent="0.2">
      <c r="B9571" s="186"/>
    </row>
    <row r="9572" spans="2:2" x14ac:dyDescent="0.2">
      <c r="B9572" s="186"/>
    </row>
    <row r="9573" spans="2:2" x14ac:dyDescent="0.2">
      <c r="B9573" s="186"/>
    </row>
    <row r="9574" spans="2:2" x14ac:dyDescent="0.2">
      <c r="B9574" s="186"/>
    </row>
    <row r="9575" spans="2:2" x14ac:dyDescent="0.2">
      <c r="B9575" s="186"/>
    </row>
    <row r="9576" spans="2:2" x14ac:dyDescent="0.2">
      <c r="B9576" s="186"/>
    </row>
    <row r="9577" spans="2:2" x14ac:dyDescent="0.2">
      <c r="B9577" s="186"/>
    </row>
    <row r="9578" spans="2:2" x14ac:dyDescent="0.2">
      <c r="B9578" s="186"/>
    </row>
    <row r="9579" spans="2:2" x14ac:dyDescent="0.2">
      <c r="B9579" s="186"/>
    </row>
    <row r="9580" spans="2:2" x14ac:dyDescent="0.2">
      <c r="B9580" s="186"/>
    </row>
    <row r="9581" spans="2:2" x14ac:dyDescent="0.2">
      <c r="B9581" s="186"/>
    </row>
    <row r="9582" spans="2:2" x14ac:dyDescent="0.2">
      <c r="B9582" s="186"/>
    </row>
    <row r="9583" spans="2:2" x14ac:dyDescent="0.2">
      <c r="B9583" s="186"/>
    </row>
    <row r="9584" spans="2:2" x14ac:dyDescent="0.2">
      <c r="B9584" s="186"/>
    </row>
    <row r="9585" spans="2:2" x14ac:dyDescent="0.2">
      <c r="B9585" s="186"/>
    </row>
    <row r="9586" spans="2:2" x14ac:dyDescent="0.2">
      <c r="B9586" s="186"/>
    </row>
    <row r="9587" spans="2:2" x14ac:dyDescent="0.2">
      <c r="B9587" s="186"/>
    </row>
    <row r="9588" spans="2:2" x14ac:dyDescent="0.2">
      <c r="B9588" s="186"/>
    </row>
    <row r="9589" spans="2:2" x14ac:dyDescent="0.2">
      <c r="B9589" s="186"/>
    </row>
    <row r="9590" spans="2:2" x14ac:dyDescent="0.2">
      <c r="B9590" s="186"/>
    </row>
    <row r="9591" spans="2:2" x14ac:dyDescent="0.2">
      <c r="B9591" s="186"/>
    </row>
    <row r="9592" spans="2:2" x14ac:dyDescent="0.2">
      <c r="B9592" s="186"/>
    </row>
    <row r="9593" spans="2:2" x14ac:dyDescent="0.2">
      <c r="B9593" s="186"/>
    </row>
    <row r="9594" spans="2:2" x14ac:dyDescent="0.2">
      <c r="B9594" s="186"/>
    </row>
    <row r="9595" spans="2:2" x14ac:dyDescent="0.2">
      <c r="B9595" s="186"/>
    </row>
    <row r="9596" spans="2:2" x14ac:dyDescent="0.2">
      <c r="B9596" s="186"/>
    </row>
    <row r="9597" spans="2:2" x14ac:dyDescent="0.2">
      <c r="B9597" s="186"/>
    </row>
    <row r="9598" spans="2:2" x14ac:dyDescent="0.2">
      <c r="B9598" s="186"/>
    </row>
    <row r="9599" spans="2:2" x14ac:dyDescent="0.2">
      <c r="B9599" s="186"/>
    </row>
    <row r="9600" spans="2:2" x14ac:dyDescent="0.2">
      <c r="B9600" s="186"/>
    </row>
    <row r="9601" spans="2:2" x14ac:dyDescent="0.2">
      <c r="B9601" s="186"/>
    </row>
    <row r="9602" spans="2:2" x14ac:dyDescent="0.2">
      <c r="B9602" s="186"/>
    </row>
    <row r="9603" spans="2:2" x14ac:dyDescent="0.2">
      <c r="B9603" s="186"/>
    </row>
    <row r="9604" spans="2:2" x14ac:dyDescent="0.2">
      <c r="B9604" s="186"/>
    </row>
    <row r="9605" spans="2:2" x14ac:dyDescent="0.2">
      <c r="B9605" s="186"/>
    </row>
    <row r="9606" spans="2:2" x14ac:dyDescent="0.2">
      <c r="B9606" s="186"/>
    </row>
    <row r="9607" spans="2:2" x14ac:dyDescent="0.2">
      <c r="B9607" s="186"/>
    </row>
    <row r="9608" spans="2:2" x14ac:dyDescent="0.2">
      <c r="B9608" s="186"/>
    </row>
    <row r="9609" spans="2:2" x14ac:dyDescent="0.2">
      <c r="B9609" s="186"/>
    </row>
    <row r="9610" spans="2:2" x14ac:dyDescent="0.2">
      <c r="B9610" s="186"/>
    </row>
    <row r="9611" spans="2:2" x14ac:dyDescent="0.2">
      <c r="B9611" s="186"/>
    </row>
    <row r="9612" spans="2:2" x14ac:dyDescent="0.2">
      <c r="B9612" s="186"/>
    </row>
    <row r="9613" spans="2:2" x14ac:dyDescent="0.2">
      <c r="B9613" s="186"/>
    </row>
    <row r="9614" spans="2:2" x14ac:dyDescent="0.2">
      <c r="B9614" s="186"/>
    </row>
    <row r="9615" spans="2:2" x14ac:dyDescent="0.2">
      <c r="B9615" s="186"/>
    </row>
    <row r="9616" spans="2:2" x14ac:dyDescent="0.2">
      <c r="B9616" s="186"/>
    </row>
    <row r="9617" spans="2:2" x14ac:dyDescent="0.2">
      <c r="B9617" s="186"/>
    </row>
    <row r="9618" spans="2:2" x14ac:dyDescent="0.2">
      <c r="B9618" s="186"/>
    </row>
    <row r="9619" spans="2:2" x14ac:dyDescent="0.2">
      <c r="B9619" s="186"/>
    </row>
    <row r="9620" spans="2:2" x14ac:dyDescent="0.2">
      <c r="B9620" s="186"/>
    </row>
    <row r="9621" spans="2:2" x14ac:dyDescent="0.2">
      <c r="B9621" s="186"/>
    </row>
    <row r="9622" spans="2:2" x14ac:dyDescent="0.2">
      <c r="B9622" s="186"/>
    </row>
    <row r="9623" spans="2:2" x14ac:dyDescent="0.2">
      <c r="B9623" s="186"/>
    </row>
    <row r="9624" spans="2:2" x14ac:dyDescent="0.2">
      <c r="B9624" s="186"/>
    </row>
    <row r="9625" spans="2:2" x14ac:dyDescent="0.2">
      <c r="B9625" s="186"/>
    </row>
    <row r="9626" spans="2:2" x14ac:dyDescent="0.2">
      <c r="B9626" s="186"/>
    </row>
    <row r="9627" spans="2:2" x14ac:dyDescent="0.2">
      <c r="B9627" s="186"/>
    </row>
    <row r="9628" spans="2:2" x14ac:dyDescent="0.2">
      <c r="B9628" s="186"/>
    </row>
    <row r="9629" spans="2:2" x14ac:dyDescent="0.2">
      <c r="B9629" s="186"/>
    </row>
    <row r="9630" spans="2:2" x14ac:dyDescent="0.2">
      <c r="B9630" s="186"/>
    </row>
    <row r="9631" spans="2:2" x14ac:dyDescent="0.2">
      <c r="B9631" s="186"/>
    </row>
    <row r="9632" spans="2:2" x14ac:dyDescent="0.2">
      <c r="B9632" s="186"/>
    </row>
    <row r="9633" spans="2:2" x14ac:dyDescent="0.2">
      <c r="B9633" s="186"/>
    </row>
    <row r="9634" spans="2:2" x14ac:dyDescent="0.2">
      <c r="B9634" s="186"/>
    </row>
    <row r="9635" spans="2:2" x14ac:dyDescent="0.2">
      <c r="B9635" s="186"/>
    </row>
    <row r="9636" spans="2:2" x14ac:dyDescent="0.2">
      <c r="B9636" s="186"/>
    </row>
    <row r="9637" spans="2:2" x14ac:dyDescent="0.2">
      <c r="B9637" s="186"/>
    </row>
    <row r="9638" spans="2:2" x14ac:dyDescent="0.2">
      <c r="B9638" s="186"/>
    </row>
    <row r="9639" spans="2:2" x14ac:dyDescent="0.2">
      <c r="B9639" s="186"/>
    </row>
    <row r="9640" spans="2:2" x14ac:dyDescent="0.2">
      <c r="B9640" s="186"/>
    </row>
    <row r="9641" spans="2:2" x14ac:dyDescent="0.2">
      <c r="B9641" s="186"/>
    </row>
    <row r="9642" spans="2:2" x14ac:dyDescent="0.2">
      <c r="B9642" s="186"/>
    </row>
    <row r="9643" spans="2:2" x14ac:dyDescent="0.2">
      <c r="B9643" s="186"/>
    </row>
    <row r="9644" spans="2:2" x14ac:dyDescent="0.2">
      <c r="B9644" s="186"/>
    </row>
    <row r="9645" spans="2:2" x14ac:dyDescent="0.2">
      <c r="B9645" s="186"/>
    </row>
    <row r="9646" spans="2:2" x14ac:dyDescent="0.2">
      <c r="B9646" s="186"/>
    </row>
    <row r="9647" spans="2:2" x14ac:dyDescent="0.2">
      <c r="B9647" s="186"/>
    </row>
    <row r="9648" spans="2:2" x14ac:dyDescent="0.2">
      <c r="B9648" s="186"/>
    </row>
    <row r="9649" spans="2:2" x14ac:dyDescent="0.2">
      <c r="B9649" s="186"/>
    </row>
    <row r="9650" spans="2:2" x14ac:dyDescent="0.2">
      <c r="B9650" s="186"/>
    </row>
    <row r="9651" spans="2:2" x14ac:dyDescent="0.2">
      <c r="B9651" s="186"/>
    </row>
    <row r="9652" spans="2:2" x14ac:dyDescent="0.2">
      <c r="B9652" s="186"/>
    </row>
    <row r="9653" spans="2:2" x14ac:dyDescent="0.2">
      <c r="B9653" s="186"/>
    </row>
    <row r="9654" spans="2:2" x14ac:dyDescent="0.2">
      <c r="B9654" s="186"/>
    </row>
    <row r="9655" spans="2:2" x14ac:dyDescent="0.2">
      <c r="B9655" s="186"/>
    </row>
    <row r="9656" spans="2:2" x14ac:dyDescent="0.2">
      <c r="B9656" s="186"/>
    </row>
    <row r="9657" spans="2:2" x14ac:dyDescent="0.2">
      <c r="B9657" s="186"/>
    </row>
    <row r="9658" spans="2:2" x14ac:dyDescent="0.2">
      <c r="B9658" s="186"/>
    </row>
    <row r="9659" spans="2:2" x14ac:dyDescent="0.2">
      <c r="B9659" s="186"/>
    </row>
    <row r="9660" spans="2:2" x14ac:dyDescent="0.2">
      <c r="B9660" s="186"/>
    </row>
    <row r="9661" spans="2:2" x14ac:dyDescent="0.2">
      <c r="B9661" s="186"/>
    </row>
    <row r="9662" spans="2:2" x14ac:dyDescent="0.2">
      <c r="B9662" s="186"/>
    </row>
    <row r="9663" spans="2:2" x14ac:dyDescent="0.2">
      <c r="B9663" s="186"/>
    </row>
    <row r="9664" spans="2:2" x14ac:dyDescent="0.2">
      <c r="B9664" s="186"/>
    </row>
    <row r="9665" spans="2:2" x14ac:dyDescent="0.2">
      <c r="B9665" s="186"/>
    </row>
    <row r="9666" spans="2:2" x14ac:dyDescent="0.2">
      <c r="B9666" s="186"/>
    </row>
    <row r="9667" spans="2:2" x14ac:dyDescent="0.2">
      <c r="B9667" s="186"/>
    </row>
    <row r="9668" spans="2:2" x14ac:dyDescent="0.2">
      <c r="B9668" s="186"/>
    </row>
    <row r="9669" spans="2:2" x14ac:dyDescent="0.2">
      <c r="B9669" s="186"/>
    </row>
    <row r="9670" spans="2:2" x14ac:dyDescent="0.2">
      <c r="B9670" s="186"/>
    </row>
    <row r="9671" spans="2:2" x14ac:dyDescent="0.2">
      <c r="B9671" s="186"/>
    </row>
    <row r="9672" spans="2:2" x14ac:dyDescent="0.2">
      <c r="B9672" s="186"/>
    </row>
    <row r="9673" spans="2:2" x14ac:dyDescent="0.2">
      <c r="B9673" s="186"/>
    </row>
    <row r="9674" spans="2:2" x14ac:dyDescent="0.2">
      <c r="B9674" s="186"/>
    </row>
    <row r="9675" spans="2:2" x14ac:dyDescent="0.2">
      <c r="B9675" s="186"/>
    </row>
    <row r="9676" spans="2:2" x14ac:dyDescent="0.2">
      <c r="B9676" s="186"/>
    </row>
    <row r="9677" spans="2:2" x14ac:dyDescent="0.2">
      <c r="B9677" s="186"/>
    </row>
    <row r="9678" spans="2:2" x14ac:dyDescent="0.2">
      <c r="B9678" s="186"/>
    </row>
    <row r="9679" spans="2:2" x14ac:dyDescent="0.2">
      <c r="B9679" s="186"/>
    </row>
    <row r="9680" spans="2:2" x14ac:dyDescent="0.2">
      <c r="B9680" s="186"/>
    </row>
    <row r="9681" spans="2:2" x14ac:dyDescent="0.2">
      <c r="B9681" s="186"/>
    </row>
    <row r="9682" spans="2:2" x14ac:dyDescent="0.2">
      <c r="B9682" s="186"/>
    </row>
    <row r="9683" spans="2:2" x14ac:dyDescent="0.2">
      <c r="B9683" s="186"/>
    </row>
    <row r="9684" spans="2:2" x14ac:dyDescent="0.2">
      <c r="B9684" s="186"/>
    </row>
    <row r="9685" spans="2:2" x14ac:dyDescent="0.2">
      <c r="B9685" s="186"/>
    </row>
    <row r="9686" spans="2:2" x14ac:dyDescent="0.2">
      <c r="B9686" s="186"/>
    </row>
    <row r="9687" spans="2:2" x14ac:dyDescent="0.2">
      <c r="B9687" s="186"/>
    </row>
    <row r="9688" spans="2:2" x14ac:dyDescent="0.2">
      <c r="B9688" s="186"/>
    </row>
    <row r="9689" spans="2:2" x14ac:dyDescent="0.2">
      <c r="B9689" s="186"/>
    </row>
    <row r="9690" spans="2:2" x14ac:dyDescent="0.2">
      <c r="B9690" s="186"/>
    </row>
    <row r="9691" spans="2:2" x14ac:dyDescent="0.2">
      <c r="B9691" s="186"/>
    </row>
    <row r="9692" spans="2:2" x14ac:dyDescent="0.2">
      <c r="B9692" s="186"/>
    </row>
    <row r="9693" spans="2:2" x14ac:dyDescent="0.2">
      <c r="B9693" s="186"/>
    </row>
    <row r="9694" spans="2:2" x14ac:dyDescent="0.2">
      <c r="B9694" s="186"/>
    </row>
    <row r="9695" spans="2:2" x14ac:dyDescent="0.2">
      <c r="B9695" s="186"/>
    </row>
    <row r="9696" spans="2:2" x14ac:dyDescent="0.2">
      <c r="B9696" s="186"/>
    </row>
    <row r="9697" spans="2:2" x14ac:dyDescent="0.2">
      <c r="B9697" s="186"/>
    </row>
    <row r="9698" spans="2:2" x14ac:dyDescent="0.2">
      <c r="B9698" s="186"/>
    </row>
    <row r="9699" spans="2:2" x14ac:dyDescent="0.2">
      <c r="B9699" s="186"/>
    </row>
    <row r="9700" spans="2:2" x14ac:dyDescent="0.2">
      <c r="B9700" s="186"/>
    </row>
    <row r="9701" spans="2:2" x14ac:dyDescent="0.2">
      <c r="B9701" s="186"/>
    </row>
    <row r="9702" spans="2:2" x14ac:dyDescent="0.2">
      <c r="B9702" s="186"/>
    </row>
    <row r="9703" spans="2:2" x14ac:dyDescent="0.2">
      <c r="B9703" s="186"/>
    </row>
    <row r="9704" spans="2:2" x14ac:dyDescent="0.2">
      <c r="B9704" s="186"/>
    </row>
    <row r="9705" spans="2:2" x14ac:dyDescent="0.2">
      <c r="B9705" s="186"/>
    </row>
    <row r="9706" spans="2:2" x14ac:dyDescent="0.2">
      <c r="B9706" s="186"/>
    </row>
    <row r="9707" spans="2:2" x14ac:dyDescent="0.2">
      <c r="B9707" s="186"/>
    </row>
    <row r="9708" spans="2:2" x14ac:dyDescent="0.2">
      <c r="B9708" s="186"/>
    </row>
    <row r="9709" spans="2:2" x14ac:dyDescent="0.2">
      <c r="B9709" s="186"/>
    </row>
    <row r="9710" spans="2:2" x14ac:dyDescent="0.2">
      <c r="B9710" s="186"/>
    </row>
    <row r="9711" spans="2:2" x14ac:dyDescent="0.2">
      <c r="B9711" s="186"/>
    </row>
    <row r="9712" spans="2:2" x14ac:dyDescent="0.2">
      <c r="B9712" s="186"/>
    </row>
    <row r="9713" spans="2:2" x14ac:dyDescent="0.2">
      <c r="B9713" s="186"/>
    </row>
    <row r="9714" spans="2:2" x14ac:dyDescent="0.2">
      <c r="B9714" s="186"/>
    </row>
    <row r="9715" spans="2:2" x14ac:dyDescent="0.2">
      <c r="B9715" s="186"/>
    </row>
    <row r="9716" spans="2:2" x14ac:dyDescent="0.2">
      <c r="B9716" s="186"/>
    </row>
    <row r="9717" spans="2:2" x14ac:dyDescent="0.2">
      <c r="B9717" s="186"/>
    </row>
    <row r="9718" spans="2:2" x14ac:dyDescent="0.2">
      <c r="B9718" s="186"/>
    </row>
    <row r="9719" spans="2:2" x14ac:dyDescent="0.2">
      <c r="B9719" s="186"/>
    </row>
    <row r="9720" spans="2:2" x14ac:dyDescent="0.2">
      <c r="B9720" s="186"/>
    </row>
    <row r="9721" spans="2:2" x14ac:dyDescent="0.2">
      <c r="B9721" s="186"/>
    </row>
    <row r="9722" spans="2:2" x14ac:dyDescent="0.2">
      <c r="B9722" s="186"/>
    </row>
    <row r="9723" spans="2:2" x14ac:dyDescent="0.2">
      <c r="B9723" s="186"/>
    </row>
    <row r="9724" spans="2:2" x14ac:dyDescent="0.2">
      <c r="B9724" s="186"/>
    </row>
    <row r="9725" spans="2:2" x14ac:dyDescent="0.2">
      <c r="B9725" s="186"/>
    </row>
    <row r="9726" spans="2:2" x14ac:dyDescent="0.2">
      <c r="B9726" s="186"/>
    </row>
    <row r="9727" spans="2:2" x14ac:dyDescent="0.2">
      <c r="B9727" s="186"/>
    </row>
    <row r="9728" spans="2:2" x14ac:dyDescent="0.2">
      <c r="B9728" s="186"/>
    </row>
    <row r="9729" spans="2:2" x14ac:dyDescent="0.2">
      <c r="B9729" s="186"/>
    </row>
    <row r="9730" spans="2:2" x14ac:dyDescent="0.2">
      <c r="B9730" s="186"/>
    </row>
    <row r="9731" spans="2:2" x14ac:dyDescent="0.2">
      <c r="B9731" s="186"/>
    </row>
    <row r="9732" spans="2:2" x14ac:dyDescent="0.2">
      <c r="B9732" s="186"/>
    </row>
    <row r="9733" spans="2:2" x14ac:dyDescent="0.2">
      <c r="B9733" s="186"/>
    </row>
    <row r="9734" spans="2:2" x14ac:dyDescent="0.2">
      <c r="B9734" s="186"/>
    </row>
    <row r="9735" spans="2:2" x14ac:dyDescent="0.2">
      <c r="B9735" s="186"/>
    </row>
    <row r="9736" spans="2:2" x14ac:dyDescent="0.2">
      <c r="B9736" s="186"/>
    </row>
    <row r="9737" spans="2:2" x14ac:dyDescent="0.2">
      <c r="B9737" s="186"/>
    </row>
    <row r="9738" spans="2:2" x14ac:dyDescent="0.2">
      <c r="B9738" s="186"/>
    </row>
    <row r="9739" spans="2:2" x14ac:dyDescent="0.2">
      <c r="B9739" s="186"/>
    </row>
    <row r="9740" spans="2:2" x14ac:dyDescent="0.2">
      <c r="B9740" s="186"/>
    </row>
    <row r="9741" spans="2:2" x14ac:dyDescent="0.2">
      <c r="B9741" s="186"/>
    </row>
    <row r="9742" spans="2:2" x14ac:dyDescent="0.2">
      <c r="B9742" s="186"/>
    </row>
    <row r="9743" spans="2:2" x14ac:dyDescent="0.2">
      <c r="B9743" s="186"/>
    </row>
    <row r="9744" spans="2:2" x14ac:dyDescent="0.2">
      <c r="B9744" s="186"/>
    </row>
    <row r="9745" spans="2:2" x14ac:dyDescent="0.2">
      <c r="B9745" s="186"/>
    </row>
    <row r="9746" spans="2:2" x14ac:dyDescent="0.2">
      <c r="B9746" s="186"/>
    </row>
    <row r="9747" spans="2:2" x14ac:dyDescent="0.2">
      <c r="B9747" s="186"/>
    </row>
    <row r="9748" spans="2:2" x14ac:dyDescent="0.2">
      <c r="B9748" s="186"/>
    </row>
    <row r="9749" spans="2:2" x14ac:dyDescent="0.2">
      <c r="B9749" s="186"/>
    </row>
    <row r="9750" spans="2:2" x14ac:dyDescent="0.2">
      <c r="B9750" s="186"/>
    </row>
    <row r="9751" spans="2:2" x14ac:dyDescent="0.2">
      <c r="B9751" s="186"/>
    </row>
    <row r="9752" spans="2:2" x14ac:dyDescent="0.2">
      <c r="B9752" s="186"/>
    </row>
    <row r="9753" spans="2:2" x14ac:dyDescent="0.2">
      <c r="B9753" s="186"/>
    </row>
    <row r="9754" spans="2:2" x14ac:dyDescent="0.2">
      <c r="B9754" s="186"/>
    </row>
    <row r="9755" spans="2:2" x14ac:dyDescent="0.2">
      <c r="B9755" s="186"/>
    </row>
    <row r="9756" spans="2:2" x14ac:dyDescent="0.2">
      <c r="B9756" s="186"/>
    </row>
    <row r="9757" spans="2:2" x14ac:dyDescent="0.2">
      <c r="B9757" s="186"/>
    </row>
    <row r="9758" spans="2:2" x14ac:dyDescent="0.2">
      <c r="B9758" s="186"/>
    </row>
    <row r="9759" spans="2:2" x14ac:dyDescent="0.2">
      <c r="B9759" s="186"/>
    </row>
    <row r="9760" spans="2:2" x14ac:dyDescent="0.2">
      <c r="B9760" s="186"/>
    </row>
    <row r="9761" spans="2:2" x14ac:dyDescent="0.2">
      <c r="B9761" s="186"/>
    </row>
    <row r="9762" spans="2:2" x14ac:dyDescent="0.2">
      <c r="B9762" s="186"/>
    </row>
    <row r="9763" spans="2:2" x14ac:dyDescent="0.2">
      <c r="B9763" s="186"/>
    </row>
    <row r="9764" spans="2:2" x14ac:dyDescent="0.2">
      <c r="B9764" s="186"/>
    </row>
    <row r="9765" spans="2:2" x14ac:dyDescent="0.2">
      <c r="B9765" s="186"/>
    </row>
    <row r="9766" spans="2:2" x14ac:dyDescent="0.2">
      <c r="B9766" s="186"/>
    </row>
    <row r="9767" spans="2:2" x14ac:dyDescent="0.2">
      <c r="B9767" s="186"/>
    </row>
    <row r="9768" spans="2:2" x14ac:dyDescent="0.2">
      <c r="B9768" s="186"/>
    </row>
    <row r="9769" spans="2:2" x14ac:dyDescent="0.2">
      <c r="B9769" s="186"/>
    </row>
    <row r="9770" spans="2:2" x14ac:dyDescent="0.2">
      <c r="B9770" s="186"/>
    </row>
    <row r="9771" spans="2:2" x14ac:dyDescent="0.2">
      <c r="B9771" s="186"/>
    </row>
    <row r="9772" spans="2:2" x14ac:dyDescent="0.2">
      <c r="B9772" s="186"/>
    </row>
    <row r="9773" spans="2:2" x14ac:dyDescent="0.2">
      <c r="B9773" s="186"/>
    </row>
    <row r="9774" spans="2:2" x14ac:dyDescent="0.2">
      <c r="B9774" s="186"/>
    </row>
    <row r="9775" spans="2:2" x14ac:dyDescent="0.2">
      <c r="B9775" s="186"/>
    </row>
    <row r="9776" spans="2:2" x14ac:dyDescent="0.2">
      <c r="B9776" s="186"/>
    </row>
    <row r="9777" spans="2:2" x14ac:dyDescent="0.2">
      <c r="B9777" s="186"/>
    </row>
    <row r="9778" spans="2:2" x14ac:dyDescent="0.2">
      <c r="B9778" s="186"/>
    </row>
    <row r="9779" spans="2:2" x14ac:dyDescent="0.2">
      <c r="B9779" s="186"/>
    </row>
    <row r="9780" spans="2:2" x14ac:dyDescent="0.2">
      <c r="B9780" s="186"/>
    </row>
    <row r="9781" spans="2:2" x14ac:dyDescent="0.2">
      <c r="B9781" s="186"/>
    </row>
    <row r="9782" spans="2:2" x14ac:dyDescent="0.2">
      <c r="B9782" s="186"/>
    </row>
    <row r="9783" spans="2:2" x14ac:dyDescent="0.2">
      <c r="B9783" s="186"/>
    </row>
    <row r="9784" spans="2:2" x14ac:dyDescent="0.2">
      <c r="B9784" s="186"/>
    </row>
    <row r="9785" spans="2:2" x14ac:dyDescent="0.2">
      <c r="B9785" s="186"/>
    </row>
    <row r="9786" spans="2:2" x14ac:dyDescent="0.2">
      <c r="B9786" s="186"/>
    </row>
    <row r="9787" spans="2:2" x14ac:dyDescent="0.2">
      <c r="B9787" s="186"/>
    </row>
    <row r="9788" spans="2:2" x14ac:dyDescent="0.2">
      <c r="B9788" s="186"/>
    </row>
    <row r="9789" spans="2:2" x14ac:dyDescent="0.2">
      <c r="B9789" s="186"/>
    </row>
    <row r="9790" spans="2:2" x14ac:dyDescent="0.2">
      <c r="B9790" s="186"/>
    </row>
    <row r="9791" spans="2:2" x14ac:dyDescent="0.2">
      <c r="B9791" s="186"/>
    </row>
    <row r="9792" spans="2:2" x14ac:dyDescent="0.2">
      <c r="B9792" s="186"/>
    </row>
    <row r="9793" spans="2:2" x14ac:dyDescent="0.2">
      <c r="B9793" s="186"/>
    </row>
    <row r="9794" spans="2:2" x14ac:dyDescent="0.2">
      <c r="B9794" s="186"/>
    </row>
    <row r="9795" spans="2:2" x14ac:dyDescent="0.2">
      <c r="B9795" s="186"/>
    </row>
    <row r="9796" spans="2:2" x14ac:dyDescent="0.2">
      <c r="B9796" s="186"/>
    </row>
    <row r="9797" spans="2:2" x14ac:dyDescent="0.2">
      <c r="B9797" s="186"/>
    </row>
    <row r="9798" spans="2:2" x14ac:dyDescent="0.2">
      <c r="B9798" s="186"/>
    </row>
    <row r="9799" spans="2:2" x14ac:dyDescent="0.2">
      <c r="B9799" s="186"/>
    </row>
    <row r="9800" spans="2:2" x14ac:dyDescent="0.2">
      <c r="B9800" s="186"/>
    </row>
    <row r="9801" spans="2:2" x14ac:dyDescent="0.2">
      <c r="B9801" s="186"/>
    </row>
    <row r="9802" spans="2:2" x14ac:dyDescent="0.2">
      <c r="B9802" s="186"/>
    </row>
    <row r="9803" spans="2:2" x14ac:dyDescent="0.2">
      <c r="B9803" s="186"/>
    </row>
    <row r="9804" spans="2:2" x14ac:dyDescent="0.2">
      <c r="B9804" s="186"/>
    </row>
    <row r="9805" spans="2:2" x14ac:dyDescent="0.2">
      <c r="B9805" s="186"/>
    </row>
    <row r="9806" spans="2:2" x14ac:dyDescent="0.2">
      <c r="B9806" s="186"/>
    </row>
    <row r="9807" spans="2:2" x14ac:dyDescent="0.2">
      <c r="B9807" s="186"/>
    </row>
    <row r="9808" spans="2:2" x14ac:dyDescent="0.2">
      <c r="B9808" s="186"/>
    </row>
    <row r="9809" spans="2:2" x14ac:dyDescent="0.2">
      <c r="B9809" s="186"/>
    </row>
    <row r="9810" spans="2:2" x14ac:dyDescent="0.2">
      <c r="B9810" s="186"/>
    </row>
    <row r="9811" spans="2:2" x14ac:dyDescent="0.2">
      <c r="B9811" s="186"/>
    </row>
    <row r="9812" spans="2:2" x14ac:dyDescent="0.2">
      <c r="B9812" s="186"/>
    </row>
    <row r="9813" spans="2:2" x14ac:dyDescent="0.2">
      <c r="B9813" s="186"/>
    </row>
    <row r="9814" spans="2:2" x14ac:dyDescent="0.2">
      <c r="B9814" s="186"/>
    </row>
    <row r="9815" spans="2:2" x14ac:dyDescent="0.2">
      <c r="B9815" s="186"/>
    </row>
    <row r="9816" spans="2:2" x14ac:dyDescent="0.2">
      <c r="B9816" s="186"/>
    </row>
    <row r="9817" spans="2:2" x14ac:dyDescent="0.2">
      <c r="B9817" s="186"/>
    </row>
    <row r="9818" spans="2:2" x14ac:dyDescent="0.2">
      <c r="B9818" s="186"/>
    </row>
    <row r="9819" spans="2:2" x14ac:dyDescent="0.2">
      <c r="B9819" s="186"/>
    </row>
    <row r="9820" spans="2:2" x14ac:dyDescent="0.2">
      <c r="B9820" s="186"/>
    </row>
    <row r="9821" spans="2:2" x14ac:dyDescent="0.2">
      <c r="B9821" s="186"/>
    </row>
    <row r="9822" spans="2:2" x14ac:dyDescent="0.2">
      <c r="B9822" s="186"/>
    </row>
    <row r="9823" spans="2:2" x14ac:dyDescent="0.2">
      <c r="B9823" s="186"/>
    </row>
    <row r="9824" spans="2:2" x14ac:dyDescent="0.2">
      <c r="B9824" s="186"/>
    </row>
    <row r="9825" spans="2:2" x14ac:dyDescent="0.2">
      <c r="B9825" s="186"/>
    </row>
    <row r="9826" spans="2:2" x14ac:dyDescent="0.2">
      <c r="B9826" s="186"/>
    </row>
    <row r="9827" spans="2:2" x14ac:dyDescent="0.2">
      <c r="B9827" s="186"/>
    </row>
    <row r="9828" spans="2:2" x14ac:dyDescent="0.2">
      <c r="B9828" s="186"/>
    </row>
    <row r="9829" spans="2:2" x14ac:dyDescent="0.2">
      <c r="B9829" s="186"/>
    </row>
    <row r="9830" spans="2:2" x14ac:dyDescent="0.2">
      <c r="B9830" s="186"/>
    </row>
    <row r="9831" spans="2:2" x14ac:dyDescent="0.2">
      <c r="B9831" s="186"/>
    </row>
    <row r="9832" spans="2:2" x14ac:dyDescent="0.2">
      <c r="B9832" s="186"/>
    </row>
    <row r="9833" spans="2:2" x14ac:dyDescent="0.2">
      <c r="B9833" s="186"/>
    </row>
    <row r="9834" spans="2:2" x14ac:dyDescent="0.2">
      <c r="B9834" s="186"/>
    </row>
    <row r="9835" spans="2:2" x14ac:dyDescent="0.2">
      <c r="B9835" s="186"/>
    </row>
    <row r="9836" spans="2:2" x14ac:dyDescent="0.2">
      <c r="B9836" s="186"/>
    </row>
    <row r="9837" spans="2:2" x14ac:dyDescent="0.2">
      <c r="B9837" s="186"/>
    </row>
    <row r="9838" spans="2:2" x14ac:dyDescent="0.2">
      <c r="B9838" s="186"/>
    </row>
    <row r="9839" spans="2:2" x14ac:dyDescent="0.2">
      <c r="B9839" s="186"/>
    </row>
    <row r="9840" spans="2:2" x14ac:dyDescent="0.2">
      <c r="B9840" s="186"/>
    </row>
    <row r="9841" spans="2:2" x14ac:dyDescent="0.2">
      <c r="B9841" s="186"/>
    </row>
    <row r="9842" spans="2:2" x14ac:dyDescent="0.2">
      <c r="B9842" s="186"/>
    </row>
    <row r="9843" spans="2:2" x14ac:dyDescent="0.2">
      <c r="B9843" s="186"/>
    </row>
    <row r="9844" spans="2:2" x14ac:dyDescent="0.2">
      <c r="B9844" s="186"/>
    </row>
    <row r="9845" spans="2:2" x14ac:dyDescent="0.2">
      <c r="B9845" s="186"/>
    </row>
    <row r="9846" spans="2:2" x14ac:dyDescent="0.2">
      <c r="B9846" s="186"/>
    </row>
    <row r="9847" spans="2:2" x14ac:dyDescent="0.2">
      <c r="B9847" s="186"/>
    </row>
    <row r="9848" spans="2:2" x14ac:dyDescent="0.2">
      <c r="B9848" s="186"/>
    </row>
    <row r="9849" spans="2:2" x14ac:dyDescent="0.2">
      <c r="B9849" s="186"/>
    </row>
    <row r="9850" spans="2:2" x14ac:dyDescent="0.2">
      <c r="B9850" s="186"/>
    </row>
    <row r="9851" spans="2:2" x14ac:dyDescent="0.2">
      <c r="B9851" s="186"/>
    </row>
    <row r="9852" spans="2:2" x14ac:dyDescent="0.2">
      <c r="B9852" s="186"/>
    </row>
    <row r="9853" spans="2:2" x14ac:dyDescent="0.2">
      <c r="B9853" s="186"/>
    </row>
    <row r="9854" spans="2:2" x14ac:dyDescent="0.2">
      <c r="B9854" s="186"/>
    </row>
    <row r="9855" spans="2:2" x14ac:dyDescent="0.2">
      <c r="B9855" s="186"/>
    </row>
    <row r="9856" spans="2:2" x14ac:dyDescent="0.2">
      <c r="B9856" s="186"/>
    </row>
    <row r="9857" spans="2:2" x14ac:dyDescent="0.2">
      <c r="B9857" s="186"/>
    </row>
    <row r="9858" spans="2:2" x14ac:dyDescent="0.2">
      <c r="B9858" s="186"/>
    </row>
    <row r="9859" spans="2:2" x14ac:dyDescent="0.2">
      <c r="B9859" s="186"/>
    </row>
    <row r="9860" spans="2:2" x14ac:dyDescent="0.2">
      <c r="B9860" s="186"/>
    </row>
    <row r="9861" spans="2:2" x14ac:dyDescent="0.2">
      <c r="B9861" s="186"/>
    </row>
    <row r="9862" spans="2:2" x14ac:dyDescent="0.2">
      <c r="B9862" s="186"/>
    </row>
    <row r="9863" spans="2:2" x14ac:dyDescent="0.2">
      <c r="B9863" s="186"/>
    </row>
    <row r="9864" spans="2:2" x14ac:dyDescent="0.2">
      <c r="B9864" s="186"/>
    </row>
    <row r="9865" spans="2:2" x14ac:dyDescent="0.2">
      <c r="B9865" s="186"/>
    </row>
    <row r="9866" spans="2:2" x14ac:dyDescent="0.2">
      <c r="B9866" s="186"/>
    </row>
    <row r="9867" spans="2:2" x14ac:dyDescent="0.2">
      <c r="B9867" s="186"/>
    </row>
    <row r="9868" spans="2:2" x14ac:dyDescent="0.2">
      <c r="B9868" s="186"/>
    </row>
    <row r="9869" spans="2:2" x14ac:dyDescent="0.2">
      <c r="B9869" s="186"/>
    </row>
    <row r="9870" spans="2:2" x14ac:dyDescent="0.2">
      <c r="B9870" s="186"/>
    </row>
    <row r="9871" spans="2:2" x14ac:dyDescent="0.2">
      <c r="B9871" s="186"/>
    </row>
    <row r="9872" spans="2:2" x14ac:dyDescent="0.2">
      <c r="B9872" s="186"/>
    </row>
    <row r="9873" spans="2:2" x14ac:dyDescent="0.2">
      <c r="B9873" s="186"/>
    </row>
    <row r="9874" spans="2:2" x14ac:dyDescent="0.2">
      <c r="B9874" s="186"/>
    </row>
    <row r="9875" spans="2:2" x14ac:dyDescent="0.2">
      <c r="B9875" s="186"/>
    </row>
    <row r="9876" spans="2:2" x14ac:dyDescent="0.2">
      <c r="B9876" s="186"/>
    </row>
    <row r="9877" spans="2:2" x14ac:dyDescent="0.2">
      <c r="B9877" s="186"/>
    </row>
    <row r="9878" spans="2:2" x14ac:dyDescent="0.2">
      <c r="B9878" s="186"/>
    </row>
    <row r="9879" spans="2:2" x14ac:dyDescent="0.2">
      <c r="B9879" s="186"/>
    </row>
    <row r="9880" spans="2:2" x14ac:dyDescent="0.2">
      <c r="B9880" s="186"/>
    </row>
    <row r="9881" spans="2:2" x14ac:dyDescent="0.2">
      <c r="B9881" s="186"/>
    </row>
    <row r="9882" spans="2:2" x14ac:dyDescent="0.2">
      <c r="B9882" s="186"/>
    </row>
    <row r="9883" spans="2:2" x14ac:dyDescent="0.2">
      <c r="B9883" s="186"/>
    </row>
    <row r="9884" spans="2:2" x14ac:dyDescent="0.2">
      <c r="B9884" s="186"/>
    </row>
    <row r="9885" spans="2:2" x14ac:dyDescent="0.2">
      <c r="B9885" s="186"/>
    </row>
    <row r="9886" spans="2:2" x14ac:dyDescent="0.2">
      <c r="B9886" s="186"/>
    </row>
    <row r="9887" spans="2:2" x14ac:dyDescent="0.2">
      <c r="B9887" s="186"/>
    </row>
    <row r="9888" spans="2:2" x14ac:dyDescent="0.2">
      <c r="B9888" s="186"/>
    </row>
    <row r="9889" spans="2:2" x14ac:dyDescent="0.2">
      <c r="B9889" s="186"/>
    </row>
    <row r="9890" spans="2:2" x14ac:dyDescent="0.2">
      <c r="B9890" s="186"/>
    </row>
    <row r="9891" spans="2:2" x14ac:dyDescent="0.2">
      <c r="B9891" s="186"/>
    </row>
    <row r="9892" spans="2:2" x14ac:dyDescent="0.2">
      <c r="B9892" s="186"/>
    </row>
    <row r="9893" spans="2:2" x14ac:dyDescent="0.2">
      <c r="B9893" s="186"/>
    </row>
    <row r="9894" spans="2:2" x14ac:dyDescent="0.2">
      <c r="B9894" s="186"/>
    </row>
    <row r="9895" spans="2:2" x14ac:dyDescent="0.2">
      <c r="B9895" s="186"/>
    </row>
    <row r="9896" spans="2:2" x14ac:dyDescent="0.2">
      <c r="B9896" s="186"/>
    </row>
    <row r="9897" spans="2:2" x14ac:dyDescent="0.2">
      <c r="B9897" s="186"/>
    </row>
    <row r="9898" spans="2:2" x14ac:dyDescent="0.2">
      <c r="B9898" s="186"/>
    </row>
    <row r="9899" spans="2:2" x14ac:dyDescent="0.2">
      <c r="B9899" s="186"/>
    </row>
    <row r="9900" spans="2:2" x14ac:dyDescent="0.2">
      <c r="B9900" s="186"/>
    </row>
    <row r="9901" spans="2:2" x14ac:dyDescent="0.2">
      <c r="B9901" s="186"/>
    </row>
    <row r="9902" spans="2:2" x14ac:dyDescent="0.2">
      <c r="B9902" s="186"/>
    </row>
    <row r="9903" spans="2:2" x14ac:dyDescent="0.2">
      <c r="B9903" s="186"/>
    </row>
    <row r="9904" spans="2:2" x14ac:dyDescent="0.2">
      <c r="B9904" s="186"/>
    </row>
    <row r="9905" spans="2:2" x14ac:dyDescent="0.2">
      <c r="B9905" s="186"/>
    </row>
    <row r="9906" spans="2:2" x14ac:dyDescent="0.2">
      <c r="B9906" s="186"/>
    </row>
    <row r="9907" spans="2:2" x14ac:dyDescent="0.2">
      <c r="B9907" s="186"/>
    </row>
    <row r="9908" spans="2:2" x14ac:dyDescent="0.2">
      <c r="B9908" s="186"/>
    </row>
    <row r="9909" spans="2:2" x14ac:dyDescent="0.2">
      <c r="B9909" s="186"/>
    </row>
    <row r="9910" spans="2:2" x14ac:dyDescent="0.2">
      <c r="B9910" s="186"/>
    </row>
    <row r="9911" spans="2:2" x14ac:dyDescent="0.2">
      <c r="B9911" s="186"/>
    </row>
    <row r="9912" spans="2:2" x14ac:dyDescent="0.2">
      <c r="B9912" s="186"/>
    </row>
    <row r="9913" spans="2:2" x14ac:dyDescent="0.2">
      <c r="B9913" s="186"/>
    </row>
    <row r="9914" spans="2:2" x14ac:dyDescent="0.2">
      <c r="B9914" s="186"/>
    </row>
    <row r="9915" spans="2:2" x14ac:dyDescent="0.2">
      <c r="B9915" s="186"/>
    </row>
    <row r="9916" spans="2:2" x14ac:dyDescent="0.2">
      <c r="B9916" s="186"/>
    </row>
    <row r="9917" spans="2:2" x14ac:dyDescent="0.2">
      <c r="B9917" s="186"/>
    </row>
    <row r="9918" spans="2:2" x14ac:dyDescent="0.2">
      <c r="B9918" s="186"/>
    </row>
    <row r="9919" spans="2:2" x14ac:dyDescent="0.2">
      <c r="B9919" s="186"/>
    </row>
    <row r="9920" spans="2:2" x14ac:dyDescent="0.2">
      <c r="B9920" s="186"/>
    </row>
    <row r="9921" spans="2:2" x14ac:dyDescent="0.2">
      <c r="B9921" s="186"/>
    </row>
    <row r="9922" spans="2:2" x14ac:dyDescent="0.2">
      <c r="B9922" s="186"/>
    </row>
    <row r="9923" spans="2:2" x14ac:dyDescent="0.2">
      <c r="B9923" s="186"/>
    </row>
    <row r="9924" spans="2:2" x14ac:dyDescent="0.2">
      <c r="B9924" s="186"/>
    </row>
    <row r="9925" spans="2:2" x14ac:dyDescent="0.2">
      <c r="B9925" s="186"/>
    </row>
    <row r="9926" spans="2:2" x14ac:dyDescent="0.2">
      <c r="B9926" s="186"/>
    </row>
    <row r="9927" spans="2:2" x14ac:dyDescent="0.2">
      <c r="B9927" s="186"/>
    </row>
    <row r="9928" spans="2:2" x14ac:dyDescent="0.2">
      <c r="B9928" s="186"/>
    </row>
    <row r="9929" spans="2:2" x14ac:dyDescent="0.2">
      <c r="B9929" s="186"/>
    </row>
    <row r="9930" spans="2:2" x14ac:dyDescent="0.2">
      <c r="B9930" s="186"/>
    </row>
    <row r="9931" spans="2:2" x14ac:dyDescent="0.2">
      <c r="B9931" s="186"/>
    </row>
    <row r="9932" spans="2:2" x14ac:dyDescent="0.2">
      <c r="B9932" s="186"/>
    </row>
    <row r="9933" spans="2:2" x14ac:dyDescent="0.2">
      <c r="B9933" s="186"/>
    </row>
    <row r="9934" spans="2:2" x14ac:dyDescent="0.2">
      <c r="B9934" s="186"/>
    </row>
    <row r="9935" spans="2:2" x14ac:dyDescent="0.2">
      <c r="B9935" s="186"/>
    </row>
    <row r="9936" spans="2:2" x14ac:dyDescent="0.2">
      <c r="B9936" s="186"/>
    </row>
    <row r="9937" spans="2:2" x14ac:dyDescent="0.2">
      <c r="B9937" s="186"/>
    </row>
    <row r="9938" spans="2:2" x14ac:dyDescent="0.2">
      <c r="B9938" s="186"/>
    </row>
    <row r="9939" spans="2:2" x14ac:dyDescent="0.2">
      <c r="B9939" s="186"/>
    </row>
    <row r="9940" spans="2:2" x14ac:dyDescent="0.2">
      <c r="B9940" s="186"/>
    </row>
    <row r="9941" spans="2:2" x14ac:dyDescent="0.2">
      <c r="B9941" s="186"/>
    </row>
    <row r="9942" spans="2:2" x14ac:dyDescent="0.2">
      <c r="B9942" s="186"/>
    </row>
    <row r="9943" spans="2:2" x14ac:dyDescent="0.2">
      <c r="B9943" s="186"/>
    </row>
    <row r="9944" spans="2:2" x14ac:dyDescent="0.2">
      <c r="B9944" s="186"/>
    </row>
    <row r="9945" spans="2:2" x14ac:dyDescent="0.2">
      <c r="B9945" s="186"/>
    </row>
    <row r="9946" spans="2:2" x14ac:dyDescent="0.2">
      <c r="B9946" s="186"/>
    </row>
    <row r="9947" spans="2:2" x14ac:dyDescent="0.2">
      <c r="B9947" s="186"/>
    </row>
    <row r="9948" spans="2:2" x14ac:dyDescent="0.2">
      <c r="B9948" s="186"/>
    </row>
    <row r="9949" spans="2:2" x14ac:dyDescent="0.2">
      <c r="B9949" s="186"/>
    </row>
    <row r="9950" spans="2:2" x14ac:dyDescent="0.2">
      <c r="B9950" s="186"/>
    </row>
    <row r="9951" spans="2:2" x14ac:dyDescent="0.2">
      <c r="B9951" s="186"/>
    </row>
    <row r="9952" spans="2:2" x14ac:dyDescent="0.2">
      <c r="B9952" s="186"/>
    </row>
    <row r="9953" spans="2:2" x14ac:dyDescent="0.2">
      <c r="B9953" s="186"/>
    </row>
    <row r="9954" spans="2:2" x14ac:dyDescent="0.2">
      <c r="B9954" s="186"/>
    </row>
    <row r="9955" spans="2:2" x14ac:dyDescent="0.2">
      <c r="B9955" s="186"/>
    </row>
    <row r="9956" spans="2:2" x14ac:dyDescent="0.2">
      <c r="B9956" s="186"/>
    </row>
    <row r="9957" spans="2:2" x14ac:dyDescent="0.2">
      <c r="B9957" s="186"/>
    </row>
    <row r="9958" spans="2:2" x14ac:dyDescent="0.2">
      <c r="B9958" s="186"/>
    </row>
    <row r="9959" spans="2:2" x14ac:dyDescent="0.2">
      <c r="B9959" s="186"/>
    </row>
    <row r="9960" spans="2:2" x14ac:dyDescent="0.2">
      <c r="B9960" s="186"/>
    </row>
    <row r="9961" spans="2:2" x14ac:dyDescent="0.2">
      <c r="B9961" s="186"/>
    </row>
    <row r="9962" spans="2:2" x14ac:dyDescent="0.2">
      <c r="B9962" s="186"/>
    </row>
    <row r="9963" spans="2:2" x14ac:dyDescent="0.2">
      <c r="B9963" s="186"/>
    </row>
    <row r="9964" spans="2:2" x14ac:dyDescent="0.2">
      <c r="B9964" s="186"/>
    </row>
    <row r="9965" spans="2:2" x14ac:dyDescent="0.2">
      <c r="B9965" s="186"/>
    </row>
    <row r="9966" spans="2:2" x14ac:dyDescent="0.2">
      <c r="B9966" s="186"/>
    </row>
    <row r="9967" spans="2:2" x14ac:dyDescent="0.2">
      <c r="B9967" s="186"/>
    </row>
    <row r="9968" spans="2:2" x14ac:dyDescent="0.2">
      <c r="B9968" s="186"/>
    </row>
    <row r="9969" spans="2:2" x14ac:dyDescent="0.2">
      <c r="B9969" s="186"/>
    </row>
    <row r="9970" spans="2:2" x14ac:dyDescent="0.2">
      <c r="B9970" s="186"/>
    </row>
    <row r="9971" spans="2:2" x14ac:dyDescent="0.2">
      <c r="B9971" s="186"/>
    </row>
    <row r="9972" spans="2:2" x14ac:dyDescent="0.2">
      <c r="B9972" s="186"/>
    </row>
    <row r="9973" spans="2:2" x14ac:dyDescent="0.2">
      <c r="B9973" s="186"/>
    </row>
    <row r="9974" spans="2:2" x14ac:dyDescent="0.2">
      <c r="B9974" s="186"/>
    </row>
    <row r="9975" spans="2:2" x14ac:dyDescent="0.2">
      <c r="B9975" s="186"/>
    </row>
    <row r="9976" spans="2:2" x14ac:dyDescent="0.2">
      <c r="B9976" s="186"/>
    </row>
    <row r="9977" spans="2:2" x14ac:dyDescent="0.2">
      <c r="B9977" s="186"/>
    </row>
    <row r="9978" spans="2:2" x14ac:dyDescent="0.2">
      <c r="B9978" s="186"/>
    </row>
    <row r="9979" spans="2:2" x14ac:dyDescent="0.2">
      <c r="B9979" s="186"/>
    </row>
    <row r="9980" spans="2:2" x14ac:dyDescent="0.2">
      <c r="B9980" s="186"/>
    </row>
    <row r="9981" spans="2:2" x14ac:dyDescent="0.2">
      <c r="B9981" s="186"/>
    </row>
    <row r="9982" spans="2:2" x14ac:dyDescent="0.2">
      <c r="B9982" s="186"/>
    </row>
    <row r="9983" spans="2:2" x14ac:dyDescent="0.2">
      <c r="B9983" s="186"/>
    </row>
    <row r="9984" spans="2:2" x14ac:dyDescent="0.2">
      <c r="B9984" s="186"/>
    </row>
    <row r="9985" spans="2:2" x14ac:dyDescent="0.2">
      <c r="B9985" s="186"/>
    </row>
    <row r="9986" spans="2:2" x14ac:dyDescent="0.2">
      <c r="B9986" s="186"/>
    </row>
    <row r="9987" spans="2:2" x14ac:dyDescent="0.2">
      <c r="B9987" s="186"/>
    </row>
    <row r="9988" spans="2:2" x14ac:dyDescent="0.2">
      <c r="B9988" s="186"/>
    </row>
    <row r="9989" spans="2:2" x14ac:dyDescent="0.2">
      <c r="B9989" s="186"/>
    </row>
    <row r="9990" spans="2:2" x14ac:dyDescent="0.2">
      <c r="B9990" s="186"/>
    </row>
    <row r="9991" spans="2:2" x14ac:dyDescent="0.2">
      <c r="B9991" s="186"/>
    </row>
    <row r="9992" spans="2:2" x14ac:dyDescent="0.2">
      <c r="B9992" s="186"/>
    </row>
    <row r="9993" spans="2:2" x14ac:dyDescent="0.2">
      <c r="B9993" s="186"/>
    </row>
    <row r="9994" spans="2:2" x14ac:dyDescent="0.2">
      <c r="B9994" s="186"/>
    </row>
    <row r="9995" spans="2:2" x14ac:dyDescent="0.2">
      <c r="B9995" s="186"/>
    </row>
    <row r="9996" spans="2:2" x14ac:dyDescent="0.2">
      <c r="B9996" s="186"/>
    </row>
    <row r="9997" spans="2:2" x14ac:dyDescent="0.2">
      <c r="B9997" s="186"/>
    </row>
    <row r="9998" spans="2:2" x14ac:dyDescent="0.2">
      <c r="B9998" s="186"/>
    </row>
    <row r="9999" spans="2:2" x14ac:dyDescent="0.2">
      <c r="B9999" s="186"/>
    </row>
    <row r="10000" spans="2:2" x14ac:dyDescent="0.2">
      <c r="B10000" s="186"/>
    </row>
    <row r="10001" spans="2:2" x14ac:dyDescent="0.2">
      <c r="B10001" s="186"/>
    </row>
    <row r="10002" spans="2:2" x14ac:dyDescent="0.2">
      <c r="B10002" s="186"/>
    </row>
    <row r="10003" spans="2:2" x14ac:dyDescent="0.2">
      <c r="B10003" s="186"/>
    </row>
    <row r="10004" spans="2:2" x14ac:dyDescent="0.2">
      <c r="B10004" s="186"/>
    </row>
    <row r="10005" spans="2:2" x14ac:dyDescent="0.2">
      <c r="B10005" s="186"/>
    </row>
    <row r="10006" spans="2:2" x14ac:dyDescent="0.2">
      <c r="B10006" s="186"/>
    </row>
    <row r="10007" spans="2:2" x14ac:dyDescent="0.2">
      <c r="B10007" s="186"/>
    </row>
    <row r="10008" spans="2:2" x14ac:dyDescent="0.2">
      <c r="B10008" s="186"/>
    </row>
    <row r="10009" spans="2:2" x14ac:dyDescent="0.2">
      <c r="B10009" s="186"/>
    </row>
    <row r="10010" spans="2:2" x14ac:dyDescent="0.2">
      <c r="B10010" s="186"/>
    </row>
    <row r="10011" spans="2:2" x14ac:dyDescent="0.2">
      <c r="B10011" s="186"/>
    </row>
    <row r="10012" spans="2:2" x14ac:dyDescent="0.2">
      <c r="B10012" s="186"/>
    </row>
    <row r="10013" spans="2:2" x14ac:dyDescent="0.2">
      <c r="B10013" s="186"/>
    </row>
    <row r="10014" spans="2:2" x14ac:dyDescent="0.2">
      <c r="B10014" s="186"/>
    </row>
    <row r="10015" spans="2:2" x14ac:dyDescent="0.2">
      <c r="B10015" s="186"/>
    </row>
    <row r="10016" spans="2:2" x14ac:dyDescent="0.2">
      <c r="B10016" s="186"/>
    </row>
    <row r="10017" spans="2:2" x14ac:dyDescent="0.2">
      <c r="B10017" s="186"/>
    </row>
    <row r="10018" spans="2:2" x14ac:dyDescent="0.2">
      <c r="B10018" s="186"/>
    </row>
    <row r="10019" spans="2:2" x14ac:dyDescent="0.2">
      <c r="B10019" s="186"/>
    </row>
    <row r="10020" spans="2:2" x14ac:dyDescent="0.2">
      <c r="B10020" s="186"/>
    </row>
    <row r="10021" spans="2:2" x14ac:dyDescent="0.2">
      <c r="B10021" s="186"/>
    </row>
    <row r="10022" spans="2:2" x14ac:dyDescent="0.2">
      <c r="B10022" s="186"/>
    </row>
    <row r="10023" spans="2:2" x14ac:dyDescent="0.2">
      <c r="B10023" s="186"/>
    </row>
    <row r="10024" spans="2:2" x14ac:dyDescent="0.2">
      <c r="B10024" s="186"/>
    </row>
    <row r="10025" spans="2:2" x14ac:dyDescent="0.2">
      <c r="B10025" s="186"/>
    </row>
    <row r="10026" spans="2:2" x14ac:dyDescent="0.2">
      <c r="B10026" s="186"/>
    </row>
    <row r="10027" spans="2:2" x14ac:dyDescent="0.2">
      <c r="B10027" s="186"/>
    </row>
    <row r="10028" spans="2:2" x14ac:dyDescent="0.2">
      <c r="B10028" s="186"/>
    </row>
    <row r="10029" spans="2:2" x14ac:dyDescent="0.2">
      <c r="B10029" s="186"/>
    </row>
    <row r="10030" spans="2:2" x14ac:dyDescent="0.2">
      <c r="B10030" s="186"/>
    </row>
    <row r="10031" spans="2:2" x14ac:dyDescent="0.2">
      <c r="B10031" s="186"/>
    </row>
    <row r="10032" spans="2:2" x14ac:dyDescent="0.2">
      <c r="B10032" s="186"/>
    </row>
    <row r="10033" spans="2:2" x14ac:dyDescent="0.2">
      <c r="B10033" s="186"/>
    </row>
    <row r="10034" spans="2:2" x14ac:dyDescent="0.2">
      <c r="B10034" s="186"/>
    </row>
    <row r="10035" spans="2:2" x14ac:dyDescent="0.2">
      <c r="B10035" s="186"/>
    </row>
    <row r="10036" spans="2:2" x14ac:dyDescent="0.2">
      <c r="B10036" s="186"/>
    </row>
    <row r="10037" spans="2:2" x14ac:dyDescent="0.2">
      <c r="B10037" s="186"/>
    </row>
    <row r="10038" spans="2:2" x14ac:dyDescent="0.2">
      <c r="B10038" s="186"/>
    </row>
    <row r="10039" spans="2:2" x14ac:dyDescent="0.2">
      <c r="B10039" s="186"/>
    </row>
    <row r="10040" spans="2:2" x14ac:dyDescent="0.2">
      <c r="B10040" s="186"/>
    </row>
    <row r="10041" spans="2:2" x14ac:dyDescent="0.2">
      <c r="B10041" s="186"/>
    </row>
    <row r="10042" spans="2:2" x14ac:dyDescent="0.2">
      <c r="B10042" s="186"/>
    </row>
    <row r="10043" spans="2:2" x14ac:dyDescent="0.2">
      <c r="B10043" s="186"/>
    </row>
    <row r="10044" spans="2:2" x14ac:dyDescent="0.2">
      <c r="B10044" s="186"/>
    </row>
    <row r="10045" spans="2:2" x14ac:dyDescent="0.2">
      <c r="B10045" s="186"/>
    </row>
    <row r="10046" spans="2:2" x14ac:dyDescent="0.2">
      <c r="B10046" s="186"/>
    </row>
    <row r="10047" spans="2:2" x14ac:dyDescent="0.2">
      <c r="B10047" s="186"/>
    </row>
    <row r="10048" spans="2:2" x14ac:dyDescent="0.2">
      <c r="B10048" s="186"/>
    </row>
    <row r="10049" spans="2:2" x14ac:dyDescent="0.2">
      <c r="B10049" s="186"/>
    </row>
    <row r="10050" spans="2:2" x14ac:dyDescent="0.2">
      <c r="B10050" s="186"/>
    </row>
    <row r="10051" spans="2:2" x14ac:dyDescent="0.2">
      <c r="B10051" s="186"/>
    </row>
    <row r="10052" spans="2:2" x14ac:dyDescent="0.2">
      <c r="B10052" s="186"/>
    </row>
    <row r="10053" spans="2:2" x14ac:dyDescent="0.2">
      <c r="B10053" s="186"/>
    </row>
    <row r="10054" spans="2:2" x14ac:dyDescent="0.2">
      <c r="B10054" s="186"/>
    </row>
    <row r="10055" spans="2:2" x14ac:dyDescent="0.2">
      <c r="B10055" s="186"/>
    </row>
    <row r="10056" spans="2:2" x14ac:dyDescent="0.2">
      <c r="B10056" s="186"/>
    </row>
    <row r="10057" spans="2:2" x14ac:dyDescent="0.2">
      <c r="B10057" s="186"/>
    </row>
    <row r="10058" spans="2:2" x14ac:dyDescent="0.2">
      <c r="B10058" s="186"/>
    </row>
    <row r="10059" spans="2:2" x14ac:dyDescent="0.2">
      <c r="B10059" s="186"/>
    </row>
    <row r="10060" spans="2:2" x14ac:dyDescent="0.2">
      <c r="B10060" s="186"/>
    </row>
    <row r="10061" spans="2:2" x14ac:dyDescent="0.2">
      <c r="B10061" s="186"/>
    </row>
    <row r="10062" spans="2:2" x14ac:dyDescent="0.2">
      <c r="B10062" s="186"/>
    </row>
    <row r="10063" spans="2:2" x14ac:dyDescent="0.2">
      <c r="B10063" s="186"/>
    </row>
    <row r="10064" spans="2:2" x14ac:dyDescent="0.2">
      <c r="B10064" s="186"/>
    </row>
    <row r="10065" spans="2:2" x14ac:dyDescent="0.2">
      <c r="B10065" s="186"/>
    </row>
    <row r="10066" spans="2:2" x14ac:dyDescent="0.2">
      <c r="B10066" s="186"/>
    </row>
    <row r="10067" spans="2:2" x14ac:dyDescent="0.2">
      <c r="B10067" s="186"/>
    </row>
    <row r="10068" spans="2:2" x14ac:dyDescent="0.2">
      <c r="B10068" s="186"/>
    </row>
    <row r="10069" spans="2:2" x14ac:dyDescent="0.2">
      <c r="B10069" s="186"/>
    </row>
    <row r="10070" spans="2:2" x14ac:dyDescent="0.2">
      <c r="B10070" s="186"/>
    </row>
    <row r="10071" spans="2:2" x14ac:dyDescent="0.2">
      <c r="B10071" s="186"/>
    </row>
    <row r="10072" spans="2:2" x14ac:dyDescent="0.2">
      <c r="B10072" s="186"/>
    </row>
    <row r="10073" spans="2:2" x14ac:dyDescent="0.2">
      <c r="B10073" s="186"/>
    </row>
    <row r="10074" spans="2:2" x14ac:dyDescent="0.2">
      <c r="B10074" s="186"/>
    </row>
    <row r="10075" spans="2:2" x14ac:dyDescent="0.2">
      <c r="B10075" s="186"/>
    </row>
    <row r="10076" spans="2:2" x14ac:dyDescent="0.2">
      <c r="B10076" s="186"/>
    </row>
    <row r="10077" spans="2:2" x14ac:dyDescent="0.2">
      <c r="B10077" s="186"/>
    </row>
    <row r="10078" spans="2:2" x14ac:dyDescent="0.2">
      <c r="B10078" s="186"/>
    </row>
    <row r="10079" spans="2:2" x14ac:dyDescent="0.2">
      <c r="B10079" s="186"/>
    </row>
    <row r="10080" spans="2:2" x14ac:dyDescent="0.2">
      <c r="B10080" s="186"/>
    </row>
    <row r="10081" spans="2:2" x14ac:dyDescent="0.2">
      <c r="B10081" s="186"/>
    </row>
    <row r="10082" spans="2:2" x14ac:dyDescent="0.2">
      <c r="B10082" s="186"/>
    </row>
    <row r="10083" spans="2:2" x14ac:dyDescent="0.2">
      <c r="B10083" s="186"/>
    </row>
    <row r="10084" spans="2:2" x14ac:dyDescent="0.2">
      <c r="B10084" s="186"/>
    </row>
    <row r="10085" spans="2:2" x14ac:dyDescent="0.2">
      <c r="B10085" s="186"/>
    </row>
    <row r="10086" spans="2:2" x14ac:dyDescent="0.2">
      <c r="B10086" s="186"/>
    </row>
    <row r="10087" spans="2:2" x14ac:dyDescent="0.2">
      <c r="B10087" s="186"/>
    </row>
    <row r="10088" spans="2:2" x14ac:dyDescent="0.2">
      <c r="B10088" s="186"/>
    </row>
    <row r="10089" spans="2:2" x14ac:dyDescent="0.2">
      <c r="B10089" s="186"/>
    </row>
    <row r="10090" spans="2:2" x14ac:dyDescent="0.2">
      <c r="B10090" s="186"/>
    </row>
    <row r="10091" spans="2:2" x14ac:dyDescent="0.2">
      <c r="B10091" s="186"/>
    </row>
    <row r="10092" spans="2:2" x14ac:dyDescent="0.2">
      <c r="B10092" s="186"/>
    </row>
    <row r="10093" spans="2:2" x14ac:dyDescent="0.2">
      <c r="B10093" s="186"/>
    </row>
    <row r="10094" spans="2:2" x14ac:dyDescent="0.2">
      <c r="B10094" s="186"/>
    </row>
    <row r="10095" spans="2:2" x14ac:dyDescent="0.2">
      <c r="B10095" s="186"/>
    </row>
    <row r="10096" spans="2:2" x14ac:dyDescent="0.2">
      <c r="B10096" s="186"/>
    </row>
    <row r="10097" spans="2:2" x14ac:dyDescent="0.2">
      <c r="B10097" s="186"/>
    </row>
    <row r="10098" spans="2:2" x14ac:dyDescent="0.2">
      <c r="B10098" s="186"/>
    </row>
    <row r="10099" spans="2:2" x14ac:dyDescent="0.2">
      <c r="B10099" s="186"/>
    </row>
    <row r="10100" spans="2:2" x14ac:dyDescent="0.2">
      <c r="B10100" s="186"/>
    </row>
    <row r="10101" spans="2:2" x14ac:dyDescent="0.2">
      <c r="B10101" s="186"/>
    </row>
    <row r="10102" spans="2:2" x14ac:dyDescent="0.2">
      <c r="B10102" s="186"/>
    </row>
    <row r="10103" spans="2:2" x14ac:dyDescent="0.2">
      <c r="B10103" s="186"/>
    </row>
    <row r="10104" spans="2:2" x14ac:dyDescent="0.2">
      <c r="B10104" s="186"/>
    </row>
    <row r="10105" spans="2:2" x14ac:dyDescent="0.2">
      <c r="B10105" s="186"/>
    </row>
    <row r="10106" spans="2:2" x14ac:dyDescent="0.2">
      <c r="B10106" s="186"/>
    </row>
    <row r="10107" spans="2:2" x14ac:dyDescent="0.2">
      <c r="B10107" s="186"/>
    </row>
    <row r="10108" spans="2:2" x14ac:dyDescent="0.2">
      <c r="B10108" s="186"/>
    </row>
    <row r="10109" spans="2:2" x14ac:dyDescent="0.2">
      <c r="B10109" s="186"/>
    </row>
    <row r="10110" spans="2:2" x14ac:dyDescent="0.2">
      <c r="B10110" s="186"/>
    </row>
    <row r="10111" spans="2:2" x14ac:dyDescent="0.2">
      <c r="B10111" s="186"/>
    </row>
    <row r="10112" spans="2:2" x14ac:dyDescent="0.2">
      <c r="B10112" s="186"/>
    </row>
    <row r="10113" spans="2:2" x14ac:dyDescent="0.2">
      <c r="B10113" s="186"/>
    </row>
    <row r="10114" spans="2:2" x14ac:dyDescent="0.2">
      <c r="B10114" s="186"/>
    </row>
    <row r="10115" spans="2:2" x14ac:dyDescent="0.2">
      <c r="B10115" s="186"/>
    </row>
    <row r="10116" spans="2:2" x14ac:dyDescent="0.2">
      <c r="B10116" s="186"/>
    </row>
    <row r="10117" spans="2:2" x14ac:dyDescent="0.2">
      <c r="B10117" s="186"/>
    </row>
    <row r="10118" spans="2:2" x14ac:dyDescent="0.2">
      <c r="B10118" s="186"/>
    </row>
    <row r="10119" spans="2:2" x14ac:dyDescent="0.2">
      <c r="B10119" s="186"/>
    </row>
    <row r="10120" spans="2:2" x14ac:dyDescent="0.2">
      <c r="B10120" s="186"/>
    </row>
    <row r="10121" spans="2:2" x14ac:dyDescent="0.2">
      <c r="B10121" s="186"/>
    </row>
    <row r="10122" spans="2:2" x14ac:dyDescent="0.2">
      <c r="B10122" s="186"/>
    </row>
    <row r="10123" spans="2:2" x14ac:dyDescent="0.2">
      <c r="B10123" s="186"/>
    </row>
    <row r="10124" spans="2:2" x14ac:dyDescent="0.2">
      <c r="B10124" s="186"/>
    </row>
    <row r="10125" spans="2:2" x14ac:dyDescent="0.2">
      <c r="B10125" s="186"/>
    </row>
    <row r="10126" spans="2:2" x14ac:dyDescent="0.2">
      <c r="B10126" s="186"/>
    </row>
    <row r="10127" spans="2:2" x14ac:dyDescent="0.2">
      <c r="B10127" s="186"/>
    </row>
    <row r="10128" spans="2:2" x14ac:dyDescent="0.2">
      <c r="B10128" s="186"/>
    </row>
    <row r="10129" spans="2:2" x14ac:dyDescent="0.2">
      <c r="B10129" s="186"/>
    </row>
    <row r="10130" spans="2:2" x14ac:dyDescent="0.2">
      <c r="B10130" s="186"/>
    </row>
    <row r="10131" spans="2:2" x14ac:dyDescent="0.2">
      <c r="B10131" s="186"/>
    </row>
    <row r="10132" spans="2:2" x14ac:dyDescent="0.2">
      <c r="B10132" s="186"/>
    </row>
    <row r="10133" spans="2:2" x14ac:dyDescent="0.2">
      <c r="B10133" s="186"/>
    </row>
    <row r="10134" spans="2:2" x14ac:dyDescent="0.2">
      <c r="B10134" s="186"/>
    </row>
    <row r="10135" spans="2:2" x14ac:dyDescent="0.2">
      <c r="B10135" s="186"/>
    </row>
    <row r="10136" spans="2:2" x14ac:dyDescent="0.2">
      <c r="B10136" s="186"/>
    </row>
    <row r="10137" spans="2:2" x14ac:dyDescent="0.2">
      <c r="B10137" s="186"/>
    </row>
    <row r="10138" spans="2:2" x14ac:dyDescent="0.2">
      <c r="B10138" s="186"/>
    </row>
    <row r="10139" spans="2:2" x14ac:dyDescent="0.2">
      <c r="B10139" s="186"/>
    </row>
    <row r="10140" spans="2:2" x14ac:dyDescent="0.2">
      <c r="B10140" s="186"/>
    </row>
    <row r="10141" spans="2:2" x14ac:dyDescent="0.2">
      <c r="B10141" s="186"/>
    </row>
    <row r="10142" spans="2:2" x14ac:dyDescent="0.2">
      <c r="B10142" s="186"/>
    </row>
    <row r="10143" spans="2:2" x14ac:dyDescent="0.2">
      <c r="B10143" s="186"/>
    </row>
    <row r="10144" spans="2:2" x14ac:dyDescent="0.2">
      <c r="B10144" s="186"/>
    </row>
    <row r="10145" spans="2:2" x14ac:dyDescent="0.2">
      <c r="B10145" s="186"/>
    </row>
    <row r="10146" spans="2:2" x14ac:dyDescent="0.2">
      <c r="B10146" s="186"/>
    </row>
    <row r="10147" spans="2:2" x14ac:dyDescent="0.2">
      <c r="B10147" s="186"/>
    </row>
    <row r="10148" spans="2:2" x14ac:dyDescent="0.2">
      <c r="B10148" s="186"/>
    </row>
    <row r="10149" spans="2:2" x14ac:dyDescent="0.2">
      <c r="B10149" s="186"/>
    </row>
    <row r="10150" spans="2:2" x14ac:dyDescent="0.2">
      <c r="B10150" s="186"/>
    </row>
    <row r="10151" spans="2:2" x14ac:dyDescent="0.2">
      <c r="B10151" s="186"/>
    </row>
    <row r="10152" spans="2:2" x14ac:dyDescent="0.2">
      <c r="B10152" s="186"/>
    </row>
    <row r="10153" spans="2:2" x14ac:dyDescent="0.2">
      <c r="B10153" s="186"/>
    </row>
    <row r="10154" spans="2:2" x14ac:dyDescent="0.2">
      <c r="B10154" s="186"/>
    </row>
    <row r="10155" spans="2:2" x14ac:dyDescent="0.2">
      <c r="B10155" s="186"/>
    </row>
    <row r="10156" spans="2:2" x14ac:dyDescent="0.2">
      <c r="B10156" s="186"/>
    </row>
    <row r="10157" spans="2:2" x14ac:dyDescent="0.2">
      <c r="B10157" s="186"/>
    </row>
    <row r="10158" spans="2:2" x14ac:dyDescent="0.2">
      <c r="B10158" s="186"/>
    </row>
    <row r="10159" spans="2:2" x14ac:dyDescent="0.2">
      <c r="B10159" s="186"/>
    </row>
    <row r="10160" spans="2:2" x14ac:dyDescent="0.2">
      <c r="B10160" s="186"/>
    </row>
    <row r="10161" spans="2:2" x14ac:dyDescent="0.2">
      <c r="B10161" s="186"/>
    </row>
    <row r="10162" spans="2:2" x14ac:dyDescent="0.2">
      <c r="B10162" s="186"/>
    </row>
    <row r="10163" spans="2:2" x14ac:dyDescent="0.2">
      <c r="B10163" s="186"/>
    </row>
    <row r="10164" spans="2:2" x14ac:dyDescent="0.2">
      <c r="B10164" s="186"/>
    </row>
    <row r="10165" spans="2:2" x14ac:dyDescent="0.2">
      <c r="B10165" s="186"/>
    </row>
    <row r="10166" spans="2:2" x14ac:dyDescent="0.2">
      <c r="B10166" s="186"/>
    </row>
    <row r="10167" spans="2:2" x14ac:dyDescent="0.2">
      <c r="B10167" s="186"/>
    </row>
    <row r="10168" spans="2:2" x14ac:dyDescent="0.2">
      <c r="B10168" s="186"/>
    </row>
    <row r="10169" spans="2:2" x14ac:dyDescent="0.2">
      <c r="B10169" s="186"/>
    </row>
    <row r="10170" spans="2:2" x14ac:dyDescent="0.2">
      <c r="B10170" s="186"/>
    </row>
    <row r="10171" spans="2:2" x14ac:dyDescent="0.2">
      <c r="B10171" s="186"/>
    </row>
    <row r="10172" spans="2:2" x14ac:dyDescent="0.2">
      <c r="B10172" s="186"/>
    </row>
    <row r="10173" spans="2:2" x14ac:dyDescent="0.2">
      <c r="B10173" s="186"/>
    </row>
    <row r="10174" spans="2:2" x14ac:dyDescent="0.2">
      <c r="B10174" s="186"/>
    </row>
    <row r="10175" spans="2:2" x14ac:dyDescent="0.2">
      <c r="B10175" s="186"/>
    </row>
    <row r="10176" spans="2:2" x14ac:dyDescent="0.2">
      <c r="B10176" s="186"/>
    </row>
    <row r="10177" spans="2:2" x14ac:dyDescent="0.2">
      <c r="B10177" s="186"/>
    </row>
    <row r="10178" spans="2:2" x14ac:dyDescent="0.2">
      <c r="B10178" s="186"/>
    </row>
    <row r="10179" spans="2:2" x14ac:dyDescent="0.2">
      <c r="B10179" s="186"/>
    </row>
    <row r="10180" spans="2:2" x14ac:dyDescent="0.2">
      <c r="B10180" s="186"/>
    </row>
    <row r="10181" spans="2:2" x14ac:dyDescent="0.2">
      <c r="B10181" s="186"/>
    </row>
    <row r="10182" spans="2:2" x14ac:dyDescent="0.2">
      <c r="B10182" s="186"/>
    </row>
    <row r="10183" spans="2:2" x14ac:dyDescent="0.2">
      <c r="B10183" s="186"/>
    </row>
    <row r="10184" spans="2:2" x14ac:dyDescent="0.2">
      <c r="B10184" s="186"/>
    </row>
    <row r="10185" spans="2:2" x14ac:dyDescent="0.2">
      <c r="B10185" s="186"/>
    </row>
    <row r="10186" spans="2:2" x14ac:dyDescent="0.2">
      <c r="B10186" s="186"/>
    </row>
    <row r="10187" spans="2:2" x14ac:dyDescent="0.2">
      <c r="B10187" s="186"/>
    </row>
    <row r="10188" spans="2:2" x14ac:dyDescent="0.2">
      <c r="B10188" s="186"/>
    </row>
    <row r="10189" spans="2:2" x14ac:dyDescent="0.2">
      <c r="B10189" s="186"/>
    </row>
    <row r="10190" spans="2:2" x14ac:dyDescent="0.2">
      <c r="B10190" s="186"/>
    </row>
    <row r="10191" spans="2:2" x14ac:dyDescent="0.2">
      <c r="B10191" s="186"/>
    </row>
    <row r="10192" spans="2:2" x14ac:dyDescent="0.2">
      <c r="B10192" s="186"/>
    </row>
    <row r="10193" spans="2:2" x14ac:dyDescent="0.2">
      <c r="B10193" s="186"/>
    </row>
    <row r="10194" spans="2:2" x14ac:dyDescent="0.2">
      <c r="B10194" s="186"/>
    </row>
    <row r="10195" spans="2:2" x14ac:dyDescent="0.2">
      <c r="B10195" s="186"/>
    </row>
    <row r="10196" spans="2:2" x14ac:dyDescent="0.2">
      <c r="B10196" s="186"/>
    </row>
    <row r="10197" spans="2:2" x14ac:dyDescent="0.2">
      <c r="B10197" s="186"/>
    </row>
    <row r="10198" spans="2:2" x14ac:dyDescent="0.2">
      <c r="B10198" s="186"/>
    </row>
    <row r="10199" spans="2:2" x14ac:dyDescent="0.2">
      <c r="B10199" s="186"/>
    </row>
    <row r="10200" spans="2:2" x14ac:dyDescent="0.2">
      <c r="B10200" s="186"/>
    </row>
    <row r="10201" spans="2:2" x14ac:dyDescent="0.2">
      <c r="B10201" s="186"/>
    </row>
    <row r="10202" spans="2:2" x14ac:dyDescent="0.2">
      <c r="B10202" s="186"/>
    </row>
    <row r="10203" spans="2:2" x14ac:dyDescent="0.2">
      <c r="B10203" s="186"/>
    </row>
    <row r="10204" spans="2:2" x14ac:dyDescent="0.2">
      <c r="B10204" s="186"/>
    </row>
    <row r="10205" spans="2:2" x14ac:dyDescent="0.2">
      <c r="B10205" s="186"/>
    </row>
    <row r="10206" spans="2:2" x14ac:dyDescent="0.2">
      <c r="B10206" s="186"/>
    </row>
    <row r="10207" spans="2:2" x14ac:dyDescent="0.2">
      <c r="B10207" s="186"/>
    </row>
    <row r="10208" spans="2:2" x14ac:dyDescent="0.2">
      <c r="B10208" s="186"/>
    </row>
    <row r="10209" spans="2:2" x14ac:dyDescent="0.2">
      <c r="B10209" s="186"/>
    </row>
    <row r="10210" spans="2:2" x14ac:dyDescent="0.2">
      <c r="B10210" s="186"/>
    </row>
    <row r="10211" spans="2:2" x14ac:dyDescent="0.2">
      <c r="B10211" s="186"/>
    </row>
    <row r="10212" spans="2:2" x14ac:dyDescent="0.2">
      <c r="B10212" s="186"/>
    </row>
    <row r="10213" spans="2:2" x14ac:dyDescent="0.2">
      <c r="B10213" s="186"/>
    </row>
    <row r="10214" spans="2:2" x14ac:dyDescent="0.2">
      <c r="B10214" s="186"/>
    </row>
    <row r="10215" spans="2:2" x14ac:dyDescent="0.2">
      <c r="B10215" s="186"/>
    </row>
    <row r="10216" spans="2:2" x14ac:dyDescent="0.2">
      <c r="B10216" s="186"/>
    </row>
    <row r="10217" spans="2:2" x14ac:dyDescent="0.2">
      <c r="B10217" s="186"/>
    </row>
    <row r="10218" spans="2:2" x14ac:dyDescent="0.2">
      <c r="B10218" s="186"/>
    </row>
    <row r="10219" spans="2:2" x14ac:dyDescent="0.2">
      <c r="B10219" s="186"/>
    </row>
    <row r="10220" spans="2:2" x14ac:dyDescent="0.2">
      <c r="B10220" s="186"/>
    </row>
    <row r="10221" spans="2:2" x14ac:dyDescent="0.2">
      <c r="B10221" s="186"/>
    </row>
    <row r="10222" spans="2:2" x14ac:dyDescent="0.2">
      <c r="B10222" s="186"/>
    </row>
    <row r="10223" spans="2:2" x14ac:dyDescent="0.2">
      <c r="B10223" s="186"/>
    </row>
    <row r="10224" spans="2:2" x14ac:dyDescent="0.2">
      <c r="B10224" s="186"/>
    </row>
    <row r="10225" spans="2:2" x14ac:dyDescent="0.2">
      <c r="B10225" s="186"/>
    </row>
    <row r="10226" spans="2:2" x14ac:dyDescent="0.2">
      <c r="B10226" s="186"/>
    </row>
    <row r="10227" spans="2:2" x14ac:dyDescent="0.2">
      <c r="B10227" s="186"/>
    </row>
    <row r="10228" spans="2:2" x14ac:dyDescent="0.2">
      <c r="B10228" s="186"/>
    </row>
    <row r="10229" spans="2:2" x14ac:dyDescent="0.2">
      <c r="B10229" s="186"/>
    </row>
    <row r="10230" spans="2:2" x14ac:dyDescent="0.2">
      <c r="B10230" s="186"/>
    </row>
    <row r="10231" spans="2:2" x14ac:dyDescent="0.2">
      <c r="B10231" s="186"/>
    </row>
    <row r="10232" spans="2:2" x14ac:dyDescent="0.2">
      <c r="B10232" s="186"/>
    </row>
    <row r="10233" spans="2:2" x14ac:dyDescent="0.2">
      <c r="B10233" s="186"/>
    </row>
    <row r="10234" spans="2:2" x14ac:dyDescent="0.2">
      <c r="B10234" s="186"/>
    </row>
    <row r="10235" spans="2:2" x14ac:dyDescent="0.2">
      <c r="B10235" s="186"/>
    </row>
    <row r="10236" spans="2:2" x14ac:dyDescent="0.2">
      <c r="B10236" s="186"/>
    </row>
    <row r="10237" spans="2:2" x14ac:dyDescent="0.2">
      <c r="B10237" s="186"/>
    </row>
    <row r="10238" spans="2:2" x14ac:dyDescent="0.2">
      <c r="B10238" s="186"/>
    </row>
    <row r="10239" spans="2:2" x14ac:dyDescent="0.2">
      <c r="B10239" s="186"/>
    </row>
    <row r="10240" spans="2:2" x14ac:dyDescent="0.2">
      <c r="B10240" s="186"/>
    </row>
    <row r="10241" spans="2:2" x14ac:dyDescent="0.2">
      <c r="B10241" s="186"/>
    </row>
    <row r="10242" spans="2:2" x14ac:dyDescent="0.2">
      <c r="B10242" s="186"/>
    </row>
    <row r="10243" spans="2:2" x14ac:dyDescent="0.2">
      <c r="B10243" s="186"/>
    </row>
    <row r="10244" spans="2:2" x14ac:dyDescent="0.2">
      <c r="B10244" s="186"/>
    </row>
    <row r="10245" spans="2:2" x14ac:dyDescent="0.2">
      <c r="B10245" s="186"/>
    </row>
    <row r="10246" spans="2:2" x14ac:dyDescent="0.2">
      <c r="B10246" s="186"/>
    </row>
    <row r="10247" spans="2:2" x14ac:dyDescent="0.2">
      <c r="B10247" s="186"/>
    </row>
    <row r="10248" spans="2:2" x14ac:dyDescent="0.2">
      <c r="B10248" s="186"/>
    </row>
    <row r="10249" spans="2:2" x14ac:dyDescent="0.2">
      <c r="B10249" s="186"/>
    </row>
    <row r="10250" spans="2:2" x14ac:dyDescent="0.2">
      <c r="B10250" s="186"/>
    </row>
    <row r="10251" spans="2:2" x14ac:dyDescent="0.2">
      <c r="B10251" s="186"/>
    </row>
    <row r="10252" spans="2:2" x14ac:dyDescent="0.2">
      <c r="B10252" s="186"/>
    </row>
    <row r="10253" spans="2:2" x14ac:dyDescent="0.2">
      <c r="B10253" s="186"/>
    </row>
    <row r="10254" spans="2:2" x14ac:dyDescent="0.2">
      <c r="B10254" s="186"/>
    </row>
    <row r="10255" spans="2:2" x14ac:dyDescent="0.2">
      <c r="B10255" s="186"/>
    </row>
    <row r="10256" spans="2:2" x14ac:dyDescent="0.2">
      <c r="B10256" s="186"/>
    </row>
    <row r="10257" spans="2:2" x14ac:dyDescent="0.2">
      <c r="B10257" s="186"/>
    </row>
    <row r="10258" spans="2:2" x14ac:dyDescent="0.2">
      <c r="B10258" s="186"/>
    </row>
    <row r="10259" spans="2:2" x14ac:dyDescent="0.2">
      <c r="B10259" s="186"/>
    </row>
    <row r="10260" spans="2:2" x14ac:dyDescent="0.2">
      <c r="B10260" s="186"/>
    </row>
    <row r="10261" spans="2:2" x14ac:dyDescent="0.2">
      <c r="B10261" s="186"/>
    </row>
    <row r="10262" spans="2:2" x14ac:dyDescent="0.2">
      <c r="B10262" s="186"/>
    </row>
    <row r="10263" spans="2:2" x14ac:dyDescent="0.2">
      <c r="B10263" s="186"/>
    </row>
    <row r="10264" spans="2:2" x14ac:dyDescent="0.2">
      <c r="B10264" s="186"/>
    </row>
    <row r="10265" spans="2:2" x14ac:dyDescent="0.2">
      <c r="B10265" s="186"/>
    </row>
    <row r="10266" spans="2:2" x14ac:dyDescent="0.2">
      <c r="B10266" s="186"/>
    </row>
    <row r="10267" spans="2:2" x14ac:dyDescent="0.2">
      <c r="B10267" s="186"/>
    </row>
    <row r="10268" spans="2:2" x14ac:dyDescent="0.2">
      <c r="B10268" s="186"/>
    </row>
    <row r="10269" spans="2:2" x14ac:dyDescent="0.2">
      <c r="B10269" s="186"/>
    </row>
    <row r="10270" spans="2:2" x14ac:dyDescent="0.2">
      <c r="B10270" s="186"/>
    </row>
    <row r="10271" spans="2:2" x14ac:dyDescent="0.2">
      <c r="B10271" s="186"/>
    </row>
    <row r="10272" spans="2:2" x14ac:dyDescent="0.2">
      <c r="B10272" s="186"/>
    </row>
    <row r="10273" spans="2:2" x14ac:dyDescent="0.2">
      <c r="B10273" s="186"/>
    </row>
    <row r="10274" spans="2:2" x14ac:dyDescent="0.2">
      <c r="B10274" s="186"/>
    </row>
    <row r="10275" spans="2:2" x14ac:dyDescent="0.2">
      <c r="B10275" s="186"/>
    </row>
    <row r="10276" spans="2:2" x14ac:dyDescent="0.2">
      <c r="B10276" s="186"/>
    </row>
    <row r="10277" spans="2:2" x14ac:dyDescent="0.2">
      <c r="B10277" s="186"/>
    </row>
    <row r="10278" spans="2:2" x14ac:dyDescent="0.2">
      <c r="B10278" s="186"/>
    </row>
    <row r="10279" spans="2:2" x14ac:dyDescent="0.2">
      <c r="B10279" s="186"/>
    </row>
    <row r="10280" spans="2:2" x14ac:dyDescent="0.2">
      <c r="B10280" s="186"/>
    </row>
    <row r="10281" spans="2:2" x14ac:dyDescent="0.2">
      <c r="B10281" s="186"/>
    </row>
    <row r="10282" spans="2:2" x14ac:dyDescent="0.2">
      <c r="B10282" s="186"/>
    </row>
    <row r="10283" spans="2:2" x14ac:dyDescent="0.2">
      <c r="B10283" s="186"/>
    </row>
    <row r="10284" spans="2:2" x14ac:dyDescent="0.2">
      <c r="B10284" s="186"/>
    </row>
    <row r="10285" spans="2:2" x14ac:dyDescent="0.2">
      <c r="B10285" s="186"/>
    </row>
    <row r="10286" spans="2:2" x14ac:dyDescent="0.2">
      <c r="B10286" s="186"/>
    </row>
    <row r="10287" spans="2:2" x14ac:dyDescent="0.2">
      <c r="B10287" s="186"/>
    </row>
    <row r="10288" spans="2:2" x14ac:dyDescent="0.2">
      <c r="B10288" s="186"/>
    </row>
    <row r="10289" spans="2:2" x14ac:dyDescent="0.2">
      <c r="B10289" s="186"/>
    </row>
    <row r="10290" spans="2:2" x14ac:dyDescent="0.2">
      <c r="B10290" s="186"/>
    </row>
    <row r="10291" spans="2:2" x14ac:dyDescent="0.2">
      <c r="B10291" s="186"/>
    </row>
    <row r="10292" spans="2:2" x14ac:dyDescent="0.2">
      <c r="B10292" s="186"/>
    </row>
    <row r="10293" spans="2:2" x14ac:dyDescent="0.2">
      <c r="B10293" s="186"/>
    </row>
    <row r="10294" spans="2:2" x14ac:dyDescent="0.2">
      <c r="B10294" s="186"/>
    </row>
    <row r="10295" spans="2:2" x14ac:dyDescent="0.2">
      <c r="B10295" s="186"/>
    </row>
    <row r="10296" spans="2:2" x14ac:dyDescent="0.2">
      <c r="B10296" s="186"/>
    </row>
    <row r="10297" spans="2:2" x14ac:dyDescent="0.2">
      <c r="B10297" s="186"/>
    </row>
    <row r="10298" spans="2:2" x14ac:dyDescent="0.2">
      <c r="B10298" s="186"/>
    </row>
    <row r="10299" spans="2:2" x14ac:dyDescent="0.2">
      <c r="B10299" s="186"/>
    </row>
    <row r="10300" spans="2:2" x14ac:dyDescent="0.2">
      <c r="B10300" s="186"/>
    </row>
    <row r="10301" spans="2:2" x14ac:dyDescent="0.2">
      <c r="B10301" s="186"/>
    </row>
    <row r="10302" spans="2:2" x14ac:dyDescent="0.2">
      <c r="B10302" s="186"/>
    </row>
    <row r="10303" spans="2:2" x14ac:dyDescent="0.2">
      <c r="B10303" s="186"/>
    </row>
    <row r="10304" spans="2:2" x14ac:dyDescent="0.2">
      <c r="B10304" s="186"/>
    </row>
    <row r="10305" spans="2:2" x14ac:dyDescent="0.2">
      <c r="B10305" s="186"/>
    </row>
    <row r="10306" spans="2:2" x14ac:dyDescent="0.2">
      <c r="B10306" s="186"/>
    </row>
    <row r="10307" spans="2:2" x14ac:dyDescent="0.2">
      <c r="B10307" s="186"/>
    </row>
    <row r="10308" spans="2:2" x14ac:dyDescent="0.2">
      <c r="B10308" s="186"/>
    </row>
    <row r="10309" spans="2:2" x14ac:dyDescent="0.2">
      <c r="B10309" s="186"/>
    </row>
    <row r="10310" spans="2:2" x14ac:dyDescent="0.2">
      <c r="B10310" s="186"/>
    </row>
    <row r="10311" spans="2:2" x14ac:dyDescent="0.2">
      <c r="B10311" s="186"/>
    </row>
    <row r="10312" spans="2:2" x14ac:dyDescent="0.2">
      <c r="B10312" s="186"/>
    </row>
    <row r="10313" spans="2:2" x14ac:dyDescent="0.2">
      <c r="B10313" s="186"/>
    </row>
    <row r="10314" spans="2:2" x14ac:dyDescent="0.2">
      <c r="B10314" s="186"/>
    </row>
    <row r="10315" spans="2:2" x14ac:dyDescent="0.2">
      <c r="B10315" s="186"/>
    </row>
    <row r="10316" spans="2:2" x14ac:dyDescent="0.2">
      <c r="B10316" s="186"/>
    </row>
    <row r="10317" spans="2:2" x14ac:dyDescent="0.2">
      <c r="B10317" s="186"/>
    </row>
    <row r="10318" spans="2:2" x14ac:dyDescent="0.2">
      <c r="B10318" s="186"/>
    </row>
    <row r="10319" spans="2:2" x14ac:dyDescent="0.2">
      <c r="B10319" s="186"/>
    </row>
    <row r="10320" spans="2:2" x14ac:dyDescent="0.2">
      <c r="B10320" s="186"/>
    </row>
    <row r="10321" spans="2:2" x14ac:dyDescent="0.2">
      <c r="B10321" s="186"/>
    </row>
    <row r="10322" spans="2:2" x14ac:dyDescent="0.2">
      <c r="B10322" s="186"/>
    </row>
    <row r="10323" spans="2:2" x14ac:dyDescent="0.2">
      <c r="B10323" s="186"/>
    </row>
    <row r="10324" spans="2:2" x14ac:dyDescent="0.2">
      <c r="B10324" s="186"/>
    </row>
    <row r="10325" spans="2:2" x14ac:dyDescent="0.2">
      <c r="B10325" s="186"/>
    </row>
    <row r="10326" spans="2:2" x14ac:dyDescent="0.2">
      <c r="B10326" s="186"/>
    </row>
    <row r="10327" spans="2:2" x14ac:dyDescent="0.2">
      <c r="B10327" s="186"/>
    </row>
    <row r="10328" spans="2:2" x14ac:dyDescent="0.2">
      <c r="B10328" s="186"/>
    </row>
    <row r="10329" spans="2:2" x14ac:dyDescent="0.2">
      <c r="B10329" s="186"/>
    </row>
    <row r="10330" spans="2:2" x14ac:dyDescent="0.2">
      <c r="B10330" s="186"/>
    </row>
    <row r="10331" spans="2:2" x14ac:dyDescent="0.2">
      <c r="B10331" s="186"/>
    </row>
    <row r="10332" spans="2:2" x14ac:dyDescent="0.2">
      <c r="B10332" s="186"/>
    </row>
    <row r="10333" spans="2:2" x14ac:dyDescent="0.2">
      <c r="B10333" s="186"/>
    </row>
    <row r="10334" spans="2:2" x14ac:dyDescent="0.2">
      <c r="B10334" s="186"/>
    </row>
    <row r="10335" spans="2:2" x14ac:dyDescent="0.2">
      <c r="B10335" s="186"/>
    </row>
    <row r="10336" spans="2:2" x14ac:dyDescent="0.2">
      <c r="B10336" s="186"/>
    </row>
    <row r="10337" spans="2:2" x14ac:dyDescent="0.2">
      <c r="B10337" s="186"/>
    </row>
    <row r="10338" spans="2:2" x14ac:dyDescent="0.2">
      <c r="B10338" s="186"/>
    </row>
    <row r="10339" spans="2:2" x14ac:dyDescent="0.2">
      <c r="B10339" s="186"/>
    </row>
    <row r="10340" spans="2:2" x14ac:dyDescent="0.2">
      <c r="B10340" s="186"/>
    </row>
    <row r="10341" spans="2:2" x14ac:dyDescent="0.2">
      <c r="B10341" s="186"/>
    </row>
    <row r="10342" spans="2:2" x14ac:dyDescent="0.2">
      <c r="B10342" s="186"/>
    </row>
    <row r="10343" spans="2:2" x14ac:dyDescent="0.2">
      <c r="B10343" s="186"/>
    </row>
    <row r="10344" spans="2:2" x14ac:dyDescent="0.2">
      <c r="B10344" s="186"/>
    </row>
    <row r="10345" spans="2:2" x14ac:dyDescent="0.2">
      <c r="B10345" s="186"/>
    </row>
    <row r="10346" spans="2:2" x14ac:dyDescent="0.2">
      <c r="B10346" s="186"/>
    </row>
    <row r="10347" spans="2:2" x14ac:dyDescent="0.2">
      <c r="B10347" s="186"/>
    </row>
    <row r="10348" spans="2:2" x14ac:dyDescent="0.2">
      <c r="B10348" s="186"/>
    </row>
    <row r="10349" spans="2:2" x14ac:dyDescent="0.2">
      <c r="B10349" s="186"/>
    </row>
    <row r="10350" spans="2:2" x14ac:dyDescent="0.2">
      <c r="B10350" s="186"/>
    </row>
    <row r="10351" spans="2:2" x14ac:dyDescent="0.2">
      <c r="B10351" s="186"/>
    </row>
    <row r="10352" spans="2:2" x14ac:dyDescent="0.2">
      <c r="B10352" s="186"/>
    </row>
    <row r="10353" spans="2:2" x14ac:dyDescent="0.2">
      <c r="B10353" s="186"/>
    </row>
    <row r="10354" spans="2:2" x14ac:dyDescent="0.2">
      <c r="B10354" s="186"/>
    </row>
    <row r="10355" spans="2:2" x14ac:dyDescent="0.2">
      <c r="B10355" s="186"/>
    </row>
    <row r="10356" spans="2:2" x14ac:dyDescent="0.2">
      <c r="B10356" s="186"/>
    </row>
    <row r="10357" spans="2:2" x14ac:dyDescent="0.2">
      <c r="B10357" s="186"/>
    </row>
    <row r="10358" spans="2:2" x14ac:dyDescent="0.2">
      <c r="B10358" s="186"/>
    </row>
    <row r="10359" spans="2:2" x14ac:dyDescent="0.2">
      <c r="B10359" s="186"/>
    </row>
    <row r="10360" spans="2:2" x14ac:dyDescent="0.2">
      <c r="B10360" s="186"/>
    </row>
    <row r="10361" spans="2:2" x14ac:dyDescent="0.2">
      <c r="B10361" s="186"/>
    </row>
    <row r="10362" spans="2:2" x14ac:dyDescent="0.2">
      <c r="B10362" s="186"/>
    </row>
    <row r="10363" spans="2:2" x14ac:dyDescent="0.2">
      <c r="B10363" s="186"/>
    </row>
    <row r="10364" spans="2:2" x14ac:dyDescent="0.2">
      <c r="B10364" s="186"/>
    </row>
    <row r="10365" spans="2:2" x14ac:dyDescent="0.2">
      <c r="B10365" s="186"/>
    </row>
    <row r="10366" spans="2:2" x14ac:dyDescent="0.2">
      <c r="B10366" s="186"/>
    </row>
    <row r="10367" spans="2:2" x14ac:dyDescent="0.2">
      <c r="B10367" s="186"/>
    </row>
    <row r="10368" spans="2:2" x14ac:dyDescent="0.2">
      <c r="B10368" s="186"/>
    </row>
    <row r="10369" spans="2:2" x14ac:dyDescent="0.2">
      <c r="B10369" s="186"/>
    </row>
    <row r="10370" spans="2:2" x14ac:dyDescent="0.2">
      <c r="B10370" s="186"/>
    </row>
    <row r="10371" spans="2:2" x14ac:dyDescent="0.2">
      <c r="B10371" s="186"/>
    </row>
    <row r="10372" spans="2:2" x14ac:dyDescent="0.2">
      <c r="B10372" s="186"/>
    </row>
    <row r="10373" spans="2:2" x14ac:dyDescent="0.2">
      <c r="B10373" s="186"/>
    </row>
    <row r="10374" spans="2:2" x14ac:dyDescent="0.2">
      <c r="B10374" s="186"/>
    </row>
    <row r="10375" spans="2:2" x14ac:dyDescent="0.2">
      <c r="B10375" s="186"/>
    </row>
    <row r="10376" spans="2:2" x14ac:dyDescent="0.2">
      <c r="B10376" s="186"/>
    </row>
    <row r="10377" spans="2:2" x14ac:dyDescent="0.2">
      <c r="B10377" s="186"/>
    </row>
    <row r="10378" spans="2:2" x14ac:dyDescent="0.2">
      <c r="B10378" s="186"/>
    </row>
    <row r="10379" spans="2:2" x14ac:dyDescent="0.2">
      <c r="B10379" s="186"/>
    </row>
    <row r="10380" spans="2:2" x14ac:dyDescent="0.2">
      <c r="B10380" s="186"/>
    </row>
    <row r="10381" spans="2:2" x14ac:dyDescent="0.2">
      <c r="B10381" s="186"/>
    </row>
    <row r="10382" spans="2:2" x14ac:dyDescent="0.2">
      <c r="B10382" s="186"/>
    </row>
    <row r="10383" spans="2:2" x14ac:dyDescent="0.2">
      <c r="B10383" s="186"/>
    </row>
    <row r="10384" spans="2:2" x14ac:dyDescent="0.2">
      <c r="B10384" s="186"/>
    </row>
    <row r="10385" spans="2:2" x14ac:dyDescent="0.2">
      <c r="B10385" s="186"/>
    </row>
    <row r="10386" spans="2:2" x14ac:dyDescent="0.2">
      <c r="B10386" s="186"/>
    </row>
    <row r="10387" spans="2:2" x14ac:dyDescent="0.2">
      <c r="B10387" s="186"/>
    </row>
    <row r="10388" spans="2:2" x14ac:dyDescent="0.2">
      <c r="B10388" s="186"/>
    </row>
    <row r="10389" spans="2:2" x14ac:dyDescent="0.2">
      <c r="B10389" s="186"/>
    </row>
    <row r="10390" spans="2:2" x14ac:dyDescent="0.2">
      <c r="B10390" s="186"/>
    </row>
    <row r="10391" spans="2:2" x14ac:dyDescent="0.2">
      <c r="B10391" s="186"/>
    </row>
    <row r="10392" spans="2:2" x14ac:dyDescent="0.2">
      <c r="B10392" s="186"/>
    </row>
    <row r="10393" spans="2:2" x14ac:dyDescent="0.2">
      <c r="B10393" s="186"/>
    </row>
    <row r="10394" spans="2:2" x14ac:dyDescent="0.2">
      <c r="B10394" s="186"/>
    </row>
    <row r="10395" spans="2:2" x14ac:dyDescent="0.2">
      <c r="B10395" s="186"/>
    </row>
    <row r="10396" spans="2:2" x14ac:dyDescent="0.2">
      <c r="B10396" s="186"/>
    </row>
    <row r="10397" spans="2:2" x14ac:dyDescent="0.2">
      <c r="B10397" s="186"/>
    </row>
    <row r="10398" spans="2:2" x14ac:dyDescent="0.2">
      <c r="B10398" s="186"/>
    </row>
    <row r="10399" spans="2:2" x14ac:dyDescent="0.2">
      <c r="B10399" s="186"/>
    </row>
    <row r="10400" spans="2:2" x14ac:dyDescent="0.2">
      <c r="B10400" s="186"/>
    </row>
    <row r="10401" spans="2:2" x14ac:dyDescent="0.2">
      <c r="B10401" s="186"/>
    </row>
    <row r="10402" spans="2:2" x14ac:dyDescent="0.2">
      <c r="B10402" s="186"/>
    </row>
    <row r="10403" spans="2:2" x14ac:dyDescent="0.2">
      <c r="B10403" s="186"/>
    </row>
    <row r="10404" spans="2:2" x14ac:dyDescent="0.2">
      <c r="B10404" s="186"/>
    </row>
    <row r="10405" spans="2:2" x14ac:dyDescent="0.2">
      <c r="B10405" s="186"/>
    </row>
    <row r="10406" spans="2:2" x14ac:dyDescent="0.2">
      <c r="B10406" s="186"/>
    </row>
    <row r="10407" spans="2:2" x14ac:dyDescent="0.2">
      <c r="B10407" s="186"/>
    </row>
    <row r="10408" spans="2:2" x14ac:dyDescent="0.2">
      <c r="B10408" s="186"/>
    </row>
    <row r="10409" spans="2:2" x14ac:dyDescent="0.2">
      <c r="B10409" s="186"/>
    </row>
    <row r="10410" spans="2:2" x14ac:dyDescent="0.2">
      <c r="B10410" s="186"/>
    </row>
    <row r="10411" spans="2:2" x14ac:dyDescent="0.2">
      <c r="B10411" s="186"/>
    </row>
    <row r="10412" spans="2:2" x14ac:dyDescent="0.2">
      <c r="B10412" s="186"/>
    </row>
    <row r="10413" spans="2:2" x14ac:dyDescent="0.2">
      <c r="B10413" s="186"/>
    </row>
    <row r="10414" spans="2:2" x14ac:dyDescent="0.2">
      <c r="B10414" s="186"/>
    </row>
    <row r="10415" spans="2:2" x14ac:dyDescent="0.2">
      <c r="B10415" s="186"/>
    </row>
    <row r="10416" spans="2:2" x14ac:dyDescent="0.2">
      <c r="B10416" s="186"/>
    </row>
    <row r="10417" spans="2:2" x14ac:dyDescent="0.2">
      <c r="B10417" s="186"/>
    </row>
    <row r="10418" spans="2:2" x14ac:dyDescent="0.2">
      <c r="B10418" s="186"/>
    </row>
    <row r="10419" spans="2:2" x14ac:dyDescent="0.2">
      <c r="B10419" s="186"/>
    </row>
    <row r="10420" spans="2:2" x14ac:dyDescent="0.2">
      <c r="B10420" s="186"/>
    </row>
    <row r="10421" spans="2:2" x14ac:dyDescent="0.2">
      <c r="B10421" s="186"/>
    </row>
    <row r="10422" spans="2:2" x14ac:dyDescent="0.2">
      <c r="B10422" s="186"/>
    </row>
    <row r="10423" spans="2:2" x14ac:dyDescent="0.2">
      <c r="B10423" s="186"/>
    </row>
    <row r="10424" spans="2:2" x14ac:dyDescent="0.2">
      <c r="B10424" s="186"/>
    </row>
    <row r="10425" spans="2:2" x14ac:dyDescent="0.2">
      <c r="B10425" s="186"/>
    </row>
    <row r="10426" spans="2:2" x14ac:dyDescent="0.2">
      <c r="B10426" s="186"/>
    </row>
    <row r="10427" spans="2:2" x14ac:dyDescent="0.2">
      <c r="B10427" s="186"/>
    </row>
    <row r="10428" spans="2:2" x14ac:dyDescent="0.2">
      <c r="B10428" s="186"/>
    </row>
    <row r="10429" spans="2:2" x14ac:dyDescent="0.2">
      <c r="B10429" s="186"/>
    </row>
    <row r="10430" spans="2:2" x14ac:dyDescent="0.2">
      <c r="B10430" s="186"/>
    </row>
    <row r="10431" spans="2:2" x14ac:dyDescent="0.2">
      <c r="B10431" s="186"/>
    </row>
    <row r="10432" spans="2:2" x14ac:dyDescent="0.2">
      <c r="B10432" s="186"/>
    </row>
    <row r="10433" spans="2:2" x14ac:dyDescent="0.2">
      <c r="B10433" s="186"/>
    </row>
    <row r="10434" spans="2:2" x14ac:dyDescent="0.2">
      <c r="B10434" s="186"/>
    </row>
    <row r="10435" spans="2:2" x14ac:dyDescent="0.2">
      <c r="B10435" s="186"/>
    </row>
    <row r="10436" spans="2:2" x14ac:dyDescent="0.2">
      <c r="B10436" s="186"/>
    </row>
    <row r="10437" spans="2:2" x14ac:dyDescent="0.2">
      <c r="B10437" s="186"/>
    </row>
    <row r="10438" spans="2:2" x14ac:dyDescent="0.2">
      <c r="B10438" s="186"/>
    </row>
    <row r="10439" spans="2:2" x14ac:dyDescent="0.2">
      <c r="B10439" s="186"/>
    </row>
    <row r="10440" spans="2:2" x14ac:dyDescent="0.2">
      <c r="B10440" s="186"/>
    </row>
    <row r="10441" spans="2:2" x14ac:dyDescent="0.2">
      <c r="B10441" s="186"/>
    </row>
    <row r="10442" spans="2:2" x14ac:dyDescent="0.2">
      <c r="B10442" s="186"/>
    </row>
    <row r="10443" spans="2:2" x14ac:dyDescent="0.2">
      <c r="B10443" s="186"/>
    </row>
    <row r="10444" spans="2:2" x14ac:dyDescent="0.2">
      <c r="B10444" s="186"/>
    </row>
    <row r="10445" spans="2:2" x14ac:dyDescent="0.2">
      <c r="B10445" s="186"/>
    </row>
    <row r="10446" spans="2:2" x14ac:dyDescent="0.2">
      <c r="B10446" s="186"/>
    </row>
    <row r="10447" spans="2:2" x14ac:dyDescent="0.2">
      <c r="B10447" s="186"/>
    </row>
    <row r="10448" spans="2:2" x14ac:dyDescent="0.2">
      <c r="B10448" s="186"/>
    </row>
    <row r="10449" spans="2:2" x14ac:dyDescent="0.2">
      <c r="B10449" s="186"/>
    </row>
    <row r="10450" spans="2:2" x14ac:dyDescent="0.2">
      <c r="B10450" s="186"/>
    </row>
    <row r="10451" spans="2:2" x14ac:dyDescent="0.2">
      <c r="B10451" s="186"/>
    </row>
    <row r="10452" spans="2:2" x14ac:dyDescent="0.2">
      <c r="B10452" s="186"/>
    </row>
    <row r="10453" spans="2:2" x14ac:dyDescent="0.2">
      <c r="B10453" s="186"/>
    </row>
    <row r="10454" spans="2:2" x14ac:dyDescent="0.2">
      <c r="B10454" s="186"/>
    </row>
    <row r="10455" spans="2:2" x14ac:dyDescent="0.2">
      <c r="B10455" s="186"/>
    </row>
    <row r="10456" spans="2:2" x14ac:dyDescent="0.2">
      <c r="B10456" s="186"/>
    </row>
    <row r="10457" spans="2:2" x14ac:dyDescent="0.2">
      <c r="B10457" s="186"/>
    </row>
    <row r="10458" spans="2:2" x14ac:dyDescent="0.2">
      <c r="B10458" s="186"/>
    </row>
    <row r="10459" spans="2:2" x14ac:dyDescent="0.2">
      <c r="B10459" s="186"/>
    </row>
    <row r="10460" spans="2:2" x14ac:dyDescent="0.2">
      <c r="B10460" s="186"/>
    </row>
    <row r="10461" spans="2:2" x14ac:dyDescent="0.2">
      <c r="B10461" s="186"/>
    </row>
    <row r="10462" spans="2:2" x14ac:dyDescent="0.2">
      <c r="B10462" s="186"/>
    </row>
    <row r="10463" spans="2:2" x14ac:dyDescent="0.2">
      <c r="B10463" s="186"/>
    </row>
    <row r="10464" spans="2:2" x14ac:dyDescent="0.2">
      <c r="B10464" s="186"/>
    </row>
    <row r="10465" spans="2:2" x14ac:dyDescent="0.2">
      <c r="B10465" s="186"/>
    </row>
    <row r="10466" spans="2:2" x14ac:dyDescent="0.2">
      <c r="B10466" s="186"/>
    </row>
    <row r="10467" spans="2:2" x14ac:dyDescent="0.2">
      <c r="B10467" s="186"/>
    </row>
    <row r="10468" spans="2:2" x14ac:dyDescent="0.2">
      <c r="B10468" s="186"/>
    </row>
    <row r="10469" spans="2:2" x14ac:dyDescent="0.2">
      <c r="B10469" s="186"/>
    </row>
    <row r="10470" spans="2:2" x14ac:dyDescent="0.2">
      <c r="B10470" s="186"/>
    </row>
    <row r="10471" spans="2:2" x14ac:dyDescent="0.2">
      <c r="B10471" s="186"/>
    </row>
    <row r="10472" spans="2:2" x14ac:dyDescent="0.2">
      <c r="B10472" s="186"/>
    </row>
    <row r="10473" spans="2:2" x14ac:dyDescent="0.2">
      <c r="B10473" s="186"/>
    </row>
    <row r="10474" spans="2:2" x14ac:dyDescent="0.2">
      <c r="B10474" s="186"/>
    </row>
    <row r="10475" spans="2:2" x14ac:dyDescent="0.2">
      <c r="B10475" s="186"/>
    </row>
    <row r="10476" spans="2:2" x14ac:dyDescent="0.2">
      <c r="B10476" s="186"/>
    </row>
    <row r="10477" spans="2:2" x14ac:dyDescent="0.2">
      <c r="B10477" s="186"/>
    </row>
    <row r="10478" spans="2:2" x14ac:dyDescent="0.2">
      <c r="B10478" s="186"/>
    </row>
    <row r="10479" spans="2:2" x14ac:dyDescent="0.2">
      <c r="B10479" s="186"/>
    </row>
    <row r="10480" spans="2:2" x14ac:dyDescent="0.2">
      <c r="B10480" s="186"/>
    </row>
    <row r="10481" spans="2:2" x14ac:dyDescent="0.2">
      <c r="B10481" s="186"/>
    </row>
    <row r="10482" spans="2:2" x14ac:dyDescent="0.2">
      <c r="B10482" s="186"/>
    </row>
    <row r="10483" spans="2:2" x14ac:dyDescent="0.2">
      <c r="B10483" s="186"/>
    </row>
    <row r="10484" spans="2:2" x14ac:dyDescent="0.2">
      <c r="B10484" s="186"/>
    </row>
    <row r="10485" spans="2:2" x14ac:dyDescent="0.2">
      <c r="B10485" s="186"/>
    </row>
    <row r="10486" spans="2:2" x14ac:dyDescent="0.2">
      <c r="B10486" s="186"/>
    </row>
    <row r="10487" spans="2:2" x14ac:dyDescent="0.2">
      <c r="B10487" s="186"/>
    </row>
    <row r="10488" spans="2:2" x14ac:dyDescent="0.2">
      <c r="B10488" s="186"/>
    </row>
    <row r="10489" spans="2:2" x14ac:dyDescent="0.2">
      <c r="B10489" s="186"/>
    </row>
    <row r="10490" spans="2:2" x14ac:dyDescent="0.2">
      <c r="B10490" s="186"/>
    </row>
    <row r="10491" spans="2:2" x14ac:dyDescent="0.2">
      <c r="B10491" s="186"/>
    </row>
    <row r="10492" spans="2:2" x14ac:dyDescent="0.2">
      <c r="B10492" s="186"/>
    </row>
    <row r="10493" spans="2:2" x14ac:dyDescent="0.2">
      <c r="B10493" s="186"/>
    </row>
    <row r="10494" spans="2:2" x14ac:dyDescent="0.2">
      <c r="B10494" s="186"/>
    </row>
    <row r="10495" spans="2:2" x14ac:dyDescent="0.2">
      <c r="B10495" s="186"/>
    </row>
    <row r="10496" spans="2:2" x14ac:dyDescent="0.2">
      <c r="B10496" s="186"/>
    </row>
    <row r="10497" spans="2:2" x14ac:dyDescent="0.2">
      <c r="B10497" s="186"/>
    </row>
    <row r="10498" spans="2:2" x14ac:dyDescent="0.2">
      <c r="B10498" s="186"/>
    </row>
    <row r="10499" spans="2:2" x14ac:dyDescent="0.2">
      <c r="B10499" s="186"/>
    </row>
    <row r="10500" spans="2:2" x14ac:dyDescent="0.2">
      <c r="B10500" s="186"/>
    </row>
    <row r="10501" spans="2:2" x14ac:dyDescent="0.2">
      <c r="B10501" s="186"/>
    </row>
    <row r="10502" spans="2:2" x14ac:dyDescent="0.2">
      <c r="B10502" s="186"/>
    </row>
    <row r="10503" spans="2:2" x14ac:dyDescent="0.2">
      <c r="B10503" s="186"/>
    </row>
    <row r="10504" spans="2:2" x14ac:dyDescent="0.2">
      <c r="B10504" s="186"/>
    </row>
    <row r="10505" spans="2:2" x14ac:dyDescent="0.2">
      <c r="B10505" s="186"/>
    </row>
    <row r="10506" spans="2:2" x14ac:dyDescent="0.2">
      <c r="B10506" s="186"/>
    </row>
    <row r="10507" spans="2:2" x14ac:dyDescent="0.2">
      <c r="B10507" s="186"/>
    </row>
    <row r="10508" spans="2:2" x14ac:dyDescent="0.2">
      <c r="B10508" s="186"/>
    </row>
    <row r="10509" spans="2:2" x14ac:dyDescent="0.2">
      <c r="B10509" s="186"/>
    </row>
    <row r="10510" spans="2:2" x14ac:dyDescent="0.2">
      <c r="B10510" s="186"/>
    </row>
    <row r="10511" spans="2:2" x14ac:dyDescent="0.2">
      <c r="B10511" s="186"/>
    </row>
    <row r="10512" spans="2:2" x14ac:dyDescent="0.2">
      <c r="B10512" s="186"/>
    </row>
    <row r="10513" spans="2:2" x14ac:dyDescent="0.2">
      <c r="B10513" s="186"/>
    </row>
    <row r="10514" spans="2:2" x14ac:dyDescent="0.2">
      <c r="B10514" s="186"/>
    </row>
    <row r="10515" spans="2:2" x14ac:dyDescent="0.2">
      <c r="B10515" s="186"/>
    </row>
    <row r="10516" spans="2:2" x14ac:dyDescent="0.2">
      <c r="B10516" s="186"/>
    </row>
    <row r="10517" spans="2:2" x14ac:dyDescent="0.2">
      <c r="B10517" s="186"/>
    </row>
    <row r="10518" spans="2:2" x14ac:dyDescent="0.2">
      <c r="B10518" s="186"/>
    </row>
    <row r="10519" spans="2:2" x14ac:dyDescent="0.2">
      <c r="B10519" s="186"/>
    </row>
    <row r="10520" spans="2:2" x14ac:dyDescent="0.2">
      <c r="B10520" s="186"/>
    </row>
    <row r="10521" spans="2:2" x14ac:dyDescent="0.2">
      <c r="B10521" s="186"/>
    </row>
    <row r="10522" spans="2:2" x14ac:dyDescent="0.2">
      <c r="B10522" s="186"/>
    </row>
    <row r="10523" spans="2:2" x14ac:dyDescent="0.2">
      <c r="B10523" s="186"/>
    </row>
    <row r="10524" spans="2:2" x14ac:dyDescent="0.2">
      <c r="B10524" s="186"/>
    </row>
    <row r="10525" spans="2:2" x14ac:dyDescent="0.2">
      <c r="B10525" s="186"/>
    </row>
    <row r="10526" spans="2:2" x14ac:dyDescent="0.2">
      <c r="B10526" s="186"/>
    </row>
    <row r="10527" spans="2:2" x14ac:dyDescent="0.2">
      <c r="B10527" s="186"/>
    </row>
    <row r="10528" spans="2:2" x14ac:dyDescent="0.2">
      <c r="B10528" s="186"/>
    </row>
    <row r="10529" spans="2:2" x14ac:dyDescent="0.2">
      <c r="B10529" s="186"/>
    </row>
    <row r="10530" spans="2:2" x14ac:dyDescent="0.2">
      <c r="B10530" s="186"/>
    </row>
    <row r="10531" spans="2:2" x14ac:dyDescent="0.2">
      <c r="B10531" s="186"/>
    </row>
    <row r="10532" spans="2:2" x14ac:dyDescent="0.2">
      <c r="B10532" s="186"/>
    </row>
    <row r="10533" spans="2:2" x14ac:dyDescent="0.2">
      <c r="B10533" s="186"/>
    </row>
    <row r="10534" spans="2:2" x14ac:dyDescent="0.2">
      <c r="B10534" s="186"/>
    </row>
    <row r="10535" spans="2:2" x14ac:dyDescent="0.2">
      <c r="B10535" s="186"/>
    </row>
    <row r="10536" spans="2:2" x14ac:dyDescent="0.2">
      <c r="B10536" s="186"/>
    </row>
    <row r="10537" spans="2:2" x14ac:dyDescent="0.2">
      <c r="B10537" s="186"/>
    </row>
    <row r="10538" spans="2:2" x14ac:dyDescent="0.2">
      <c r="B10538" s="186"/>
    </row>
    <row r="10539" spans="2:2" x14ac:dyDescent="0.2">
      <c r="B10539" s="186"/>
    </row>
    <row r="10540" spans="2:2" x14ac:dyDescent="0.2">
      <c r="B10540" s="186"/>
    </row>
    <row r="10541" spans="2:2" x14ac:dyDescent="0.2">
      <c r="B10541" s="186"/>
    </row>
    <row r="10542" spans="2:2" x14ac:dyDescent="0.2">
      <c r="B10542" s="186"/>
    </row>
    <row r="10543" spans="2:2" x14ac:dyDescent="0.2">
      <c r="B10543" s="186"/>
    </row>
    <row r="10544" spans="2:2" x14ac:dyDescent="0.2">
      <c r="B10544" s="186"/>
    </row>
    <row r="10545" spans="2:2" x14ac:dyDescent="0.2">
      <c r="B10545" s="186"/>
    </row>
    <row r="10546" spans="2:2" x14ac:dyDescent="0.2">
      <c r="B10546" s="186"/>
    </row>
    <row r="10547" spans="2:2" x14ac:dyDescent="0.2">
      <c r="B10547" s="186"/>
    </row>
    <row r="10548" spans="2:2" x14ac:dyDescent="0.2">
      <c r="B10548" s="186"/>
    </row>
    <row r="10549" spans="2:2" x14ac:dyDescent="0.2">
      <c r="B10549" s="186"/>
    </row>
    <row r="10550" spans="2:2" x14ac:dyDescent="0.2">
      <c r="B10550" s="186"/>
    </row>
    <row r="10551" spans="2:2" x14ac:dyDescent="0.2">
      <c r="B10551" s="186"/>
    </row>
    <row r="10552" spans="2:2" x14ac:dyDescent="0.2">
      <c r="B10552" s="186"/>
    </row>
    <row r="10553" spans="2:2" x14ac:dyDescent="0.2">
      <c r="B10553" s="186"/>
    </row>
    <row r="10554" spans="2:2" x14ac:dyDescent="0.2">
      <c r="B10554" s="186"/>
    </row>
    <row r="10555" spans="2:2" x14ac:dyDescent="0.2">
      <c r="B10555" s="186"/>
    </row>
    <row r="10556" spans="2:2" x14ac:dyDescent="0.2">
      <c r="B10556" s="186"/>
    </row>
    <row r="10557" spans="2:2" x14ac:dyDescent="0.2">
      <c r="B10557" s="186"/>
    </row>
    <row r="10558" spans="2:2" x14ac:dyDescent="0.2">
      <c r="B10558" s="186"/>
    </row>
    <row r="10559" spans="2:2" x14ac:dyDescent="0.2">
      <c r="B10559" s="186"/>
    </row>
    <row r="10560" spans="2:2" x14ac:dyDescent="0.2">
      <c r="B10560" s="186"/>
    </row>
    <row r="10561" spans="2:2" x14ac:dyDescent="0.2">
      <c r="B10561" s="186"/>
    </row>
    <row r="10562" spans="2:2" x14ac:dyDescent="0.2">
      <c r="B10562" s="186"/>
    </row>
    <row r="10563" spans="2:2" x14ac:dyDescent="0.2">
      <c r="B10563" s="186"/>
    </row>
    <row r="10564" spans="2:2" x14ac:dyDescent="0.2">
      <c r="B10564" s="186"/>
    </row>
    <row r="10565" spans="2:2" x14ac:dyDescent="0.2">
      <c r="B10565" s="186"/>
    </row>
    <row r="10566" spans="2:2" x14ac:dyDescent="0.2">
      <c r="B10566" s="186"/>
    </row>
    <row r="10567" spans="2:2" x14ac:dyDescent="0.2">
      <c r="B10567" s="186"/>
    </row>
    <row r="10568" spans="2:2" x14ac:dyDescent="0.2">
      <c r="B10568" s="186"/>
    </row>
    <row r="10569" spans="2:2" x14ac:dyDescent="0.2">
      <c r="B10569" s="186"/>
    </row>
    <row r="10570" spans="2:2" x14ac:dyDescent="0.2">
      <c r="B10570" s="186"/>
    </row>
    <row r="10571" spans="2:2" x14ac:dyDescent="0.2">
      <c r="B10571" s="186"/>
    </row>
    <row r="10572" spans="2:2" x14ac:dyDescent="0.2">
      <c r="B10572" s="186"/>
    </row>
    <row r="10573" spans="2:2" x14ac:dyDescent="0.2">
      <c r="B10573" s="186"/>
    </row>
    <row r="10574" spans="2:2" x14ac:dyDescent="0.2">
      <c r="B10574" s="186"/>
    </row>
    <row r="10575" spans="2:2" x14ac:dyDescent="0.2">
      <c r="B10575" s="186"/>
    </row>
    <row r="10576" spans="2:2" x14ac:dyDescent="0.2">
      <c r="B10576" s="186"/>
    </row>
    <row r="10577" spans="2:2" x14ac:dyDescent="0.2">
      <c r="B10577" s="186"/>
    </row>
    <row r="10578" spans="2:2" x14ac:dyDescent="0.2">
      <c r="B10578" s="186"/>
    </row>
    <row r="10579" spans="2:2" x14ac:dyDescent="0.2">
      <c r="B10579" s="186"/>
    </row>
    <row r="10580" spans="2:2" x14ac:dyDescent="0.2">
      <c r="B10580" s="186"/>
    </row>
    <row r="10581" spans="2:2" x14ac:dyDescent="0.2">
      <c r="B10581" s="186"/>
    </row>
    <row r="10582" spans="2:2" x14ac:dyDescent="0.2">
      <c r="B10582" s="186"/>
    </row>
    <row r="10583" spans="2:2" x14ac:dyDescent="0.2">
      <c r="B10583" s="186"/>
    </row>
    <row r="10584" spans="2:2" x14ac:dyDescent="0.2">
      <c r="B10584" s="186"/>
    </row>
    <row r="10585" spans="2:2" x14ac:dyDescent="0.2">
      <c r="B10585" s="186"/>
    </row>
    <row r="10586" spans="2:2" x14ac:dyDescent="0.2">
      <c r="B10586" s="186"/>
    </row>
    <row r="10587" spans="2:2" x14ac:dyDescent="0.2">
      <c r="B10587" s="186"/>
    </row>
    <row r="10588" spans="2:2" x14ac:dyDescent="0.2">
      <c r="B10588" s="186"/>
    </row>
    <row r="10589" spans="2:2" x14ac:dyDescent="0.2">
      <c r="B10589" s="186"/>
    </row>
    <row r="10590" spans="2:2" x14ac:dyDescent="0.2">
      <c r="B10590" s="186"/>
    </row>
    <row r="10591" spans="2:2" x14ac:dyDescent="0.2">
      <c r="B10591" s="186"/>
    </row>
    <row r="10592" spans="2:2" x14ac:dyDescent="0.2">
      <c r="B10592" s="186"/>
    </row>
    <row r="10593" spans="2:2" x14ac:dyDescent="0.2">
      <c r="B10593" s="186"/>
    </row>
    <row r="10594" spans="2:2" x14ac:dyDescent="0.2">
      <c r="B10594" s="186"/>
    </row>
    <row r="10595" spans="2:2" x14ac:dyDescent="0.2">
      <c r="B10595" s="186"/>
    </row>
    <row r="10596" spans="2:2" x14ac:dyDescent="0.2">
      <c r="B10596" s="186"/>
    </row>
    <row r="10597" spans="2:2" x14ac:dyDescent="0.2">
      <c r="B10597" s="186"/>
    </row>
    <row r="10598" spans="2:2" x14ac:dyDescent="0.2">
      <c r="B10598" s="186"/>
    </row>
    <row r="10599" spans="2:2" x14ac:dyDescent="0.2">
      <c r="B10599" s="186"/>
    </row>
    <row r="10600" spans="2:2" x14ac:dyDescent="0.2">
      <c r="B10600" s="186"/>
    </row>
    <row r="10601" spans="2:2" x14ac:dyDescent="0.2">
      <c r="B10601" s="186"/>
    </row>
    <row r="10602" spans="2:2" x14ac:dyDescent="0.2">
      <c r="B10602" s="186"/>
    </row>
    <row r="10603" spans="2:2" x14ac:dyDescent="0.2">
      <c r="B10603" s="186"/>
    </row>
    <row r="10604" spans="2:2" x14ac:dyDescent="0.2">
      <c r="B10604" s="186"/>
    </row>
    <row r="10605" spans="2:2" x14ac:dyDescent="0.2">
      <c r="B10605" s="186"/>
    </row>
    <row r="10606" spans="2:2" x14ac:dyDescent="0.2">
      <c r="B10606" s="186"/>
    </row>
    <row r="10607" spans="2:2" x14ac:dyDescent="0.2">
      <c r="B10607" s="186"/>
    </row>
    <row r="10608" spans="2:2" x14ac:dyDescent="0.2">
      <c r="B10608" s="186"/>
    </row>
    <row r="10609" spans="2:2" x14ac:dyDescent="0.2">
      <c r="B10609" s="186"/>
    </row>
    <row r="10610" spans="2:2" x14ac:dyDescent="0.2">
      <c r="B10610" s="186"/>
    </row>
    <row r="10611" spans="2:2" x14ac:dyDescent="0.2">
      <c r="B10611" s="186"/>
    </row>
    <row r="10612" spans="2:2" x14ac:dyDescent="0.2">
      <c r="B10612" s="186"/>
    </row>
    <row r="10613" spans="2:2" x14ac:dyDescent="0.2">
      <c r="B10613" s="186"/>
    </row>
    <row r="10614" spans="2:2" x14ac:dyDescent="0.2">
      <c r="B10614" s="186"/>
    </row>
    <row r="10615" spans="2:2" x14ac:dyDescent="0.2">
      <c r="B10615" s="186"/>
    </row>
    <row r="10616" spans="2:2" x14ac:dyDescent="0.2">
      <c r="B10616" s="186"/>
    </row>
    <row r="10617" spans="2:2" x14ac:dyDescent="0.2">
      <c r="B10617" s="186"/>
    </row>
    <row r="10618" spans="2:2" x14ac:dyDescent="0.2">
      <c r="B10618" s="186"/>
    </row>
    <row r="10619" spans="2:2" x14ac:dyDescent="0.2">
      <c r="B10619" s="186"/>
    </row>
    <row r="10620" spans="2:2" x14ac:dyDescent="0.2">
      <c r="B10620" s="186"/>
    </row>
    <row r="10621" spans="2:2" x14ac:dyDescent="0.2">
      <c r="B10621" s="186"/>
    </row>
    <row r="10622" spans="2:2" x14ac:dyDescent="0.2">
      <c r="B10622" s="186"/>
    </row>
    <row r="10623" spans="2:2" x14ac:dyDescent="0.2">
      <c r="B10623" s="186"/>
    </row>
    <row r="10624" spans="2:2" x14ac:dyDescent="0.2">
      <c r="B10624" s="186"/>
    </row>
    <row r="10625" spans="2:2" x14ac:dyDescent="0.2">
      <c r="B10625" s="186"/>
    </row>
    <row r="10626" spans="2:2" x14ac:dyDescent="0.2">
      <c r="B10626" s="186"/>
    </row>
    <row r="10627" spans="2:2" x14ac:dyDescent="0.2">
      <c r="B10627" s="186"/>
    </row>
    <row r="10628" spans="2:2" x14ac:dyDescent="0.2">
      <c r="B10628" s="186"/>
    </row>
    <row r="10629" spans="2:2" x14ac:dyDescent="0.2">
      <c r="B10629" s="186"/>
    </row>
    <row r="10630" spans="2:2" x14ac:dyDescent="0.2">
      <c r="B10630" s="186"/>
    </row>
    <row r="10631" spans="2:2" x14ac:dyDescent="0.2">
      <c r="B10631" s="186"/>
    </row>
    <row r="10632" spans="2:2" x14ac:dyDescent="0.2">
      <c r="B10632" s="186"/>
    </row>
    <row r="10633" spans="2:2" x14ac:dyDescent="0.2">
      <c r="B10633" s="186"/>
    </row>
    <row r="10634" spans="2:2" x14ac:dyDescent="0.2">
      <c r="B10634" s="186"/>
    </row>
    <row r="10635" spans="2:2" x14ac:dyDescent="0.2">
      <c r="B10635" s="186"/>
    </row>
    <row r="10636" spans="2:2" x14ac:dyDescent="0.2">
      <c r="B10636" s="186"/>
    </row>
    <row r="10637" spans="2:2" x14ac:dyDescent="0.2">
      <c r="B10637" s="186"/>
    </row>
    <row r="10638" spans="2:2" x14ac:dyDescent="0.2">
      <c r="B10638" s="186"/>
    </row>
    <row r="10639" spans="2:2" x14ac:dyDescent="0.2">
      <c r="B10639" s="186"/>
    </row>
    <row r="10640" spans="2:2" x14ac:dyDescent="0.2">
      <c r="B10640" s="186"/>
    </row>
    <row r="10641" spans="2:2" x14ac:dyDescent="0.2">
      <c r="B10641" s="186"/>
    </row>
    <row r="10642" spans="2:2" x14ac:dyDescent="0.2">
      <c r="B10642" s="186"/>
    </row>
    <row r="10643" spans="2:2" x14ac:dyDescent="0.2">
      <c r="B10643" s="186"/>
    </row>
    <row r="10644" spans="2:2" x14ac:dyDescent="0.2">
      <c r="B10644" s="186"/>
    </row>
    <row r="10645" spans="2:2" x14ac:dyDescent="0.2">
      <c r="B10645" s="186"/>
    </row>
    <row r="10646" spans="2:2" x14ac:dyDescent="0.2">
      <c r="B10646" s="186"/>
    </row>
    <row r="10647" spans="2:2" x14ac:dyDescent="0.2">
      <c r="B10647" s="186"/>
    </row>
    <row r="10648" spans="2:2" x14ac:dyDescent="0.2">
      <c r="B10648" s="186"/>
    </row>
    <row r="10649" spans="2:2" x14ac:dyDescent="0.2">
      <c r="B10649" s="186"/>
    </row>
    <row r="10650" spans="2:2" x14ac:dyDescent="0.2">
      <c r="B10650" s="186"/>
    </row>
    <row r="10651" spans="2:2" x14ac:dyDescent="0.2">
      <c r="B10651" s="186"/>
    </row>
    <row r="10652" spans="2:2" x14ac:dyDescent="0.2">
      <c r="B10652" s="186"/>
    </row>
    <row r="10653" spans="2:2" x14ac:dyDescent="0.2">
      <c r="B10653" s="186"/>
    </row>
    <row r="10654" spans="2:2" x14ac:dyDescent="0.2">
      <c r="B10654" s="186"/>
    </row>
    <row r="10655" spans="2:2" x14ac:dyDescent="0.2">
      <c r="B10655" s="186"/>
    </row>
    <row r="10656" spans="2:2" x14ac:dyDescent="0.2">
      <c r="B10656" s="186"/>
    </row>
    <row r="10657" spans="2:2" x14ac:dyDescent="0.2">
      <c r="B10657" s="186"/>
    </row>
    <row r="10658" spans="2:2" x14ac:dyDescent="0.2">
      <c r="B10658" s="186"/>
    </row>
    <row r="10659" spans="2:2" x14ac:dyDescent="0.2">
      <c r="B10659" s="186"/>
    </row>
    <row r="10660" spans="2:2" x14ac:dyDescent="0.2">
      <c r="B10660" s="186"/>
    </row>
    <row r="10661" spans="2:2" x14ac:dyDescent="0.2">
      <c r="B10661" s="186"/>
    </row>
    <row r="10662" spans="2:2" x14ac:dyDescent="0.2">
      <c r="B10662" s="186"/>
    </row>
    <row r="10663" spans="2:2" x14ac:dyDescent="0.2">
      <c r="B10663" s="186"/>
    </row>
    <row r="10664" spans="2:2" x14ac:dyDescent="0.2">
      <c r="B10664" s="186"/>
    </row>
    <row r="10665" spans="2:2" x14ac:dyDescent="0.2">
      <c r="B10665" s="186"/>
    </row>
    <row r="10666" spans="2:2" x14ac:dyDescent="0.2">
      <c r="B10666" s="186"/>
    </row>
    <row r="10667" spans="2:2" x14ac:dyDescent="0.2">
      <c r="B10667" s="186"/>
    </row>
    <row r="10668" spans="2:2" x14ac:dyDescent="0.2">
      <c r="B10668" s="186"/>
    </row>
    <row r="10669" spans="2:2" x14ac:dyDescent="0.2">
      <c r="B10669" s="186"/>
    </row>
    <row r="10670" spans="2:2" x14ac:dyDescent="0.2">
      <c r="B10670" s="186"/>
    </row>
    <row r="10671" spans="2:2" x14ac:dyDescent="0.2">
      <c r="B10671" s="186"/>
    </row>
    <row r="10672" spans="2:2" x14ac:dyDescent="0.2">
      <c r="B10672" s="186"/>
    </row>
    <row r="10673" spans="2:2" x14ac:dyDescent="0.2">
      <c r="B10673" s="186"/>
    </row>
    <row r="10674" spans="2:2" x14ac:dyDescent="0.2">
      <c r="B10674" s="186"/>
    </row>
    <row r="10675" spans="2:2" x14ac:dyDescent="0.2">
      <c r="B10675" s="186"/>
    </row>
    <row r="10676" spans="2:2" x14ac:dyDescent="0.2">
      <c r="B10676" s="186"/>
    </row>
    <row r="10677" spans="2:2" x14ac:dyDescent="0.2">
      <c r="B10677" s="186"/>
    </row>
    <row r="10678" spans="2:2" x14ac:dyDescent="0.2">
      <c r="B10678" s="186"/>
    </row>
    <row r="10679" spans="2:2" x14ac:dyDescent="0.2">
      <c r="B10679" s="186"/>
    </row>
    <row r="10680" spans="2:2" x14ac:dyDescent="0.2">
      <c r="B10680" s="186"/>
    </row>
    <row r="10681" spans="2:2" x14ac:dyDescent="0.2">
      <c r="B10681" s="186"/>
    </row>
    <row r="10682" spans="2:2" x14ac:dyDescent="0.2">
      <c r="B10682" s="186"/>
    </row>
    <row r="10683" spans="2:2" x14ac:dyDescent="0.2">
      <c r="B10683" s="186"/>
    </row>
    <row r="10684" spans="2:2" x14ac:dyDescent="0.2">
      <c r="B10684" s="186"/>
    </row>
    <row r="10685" spans="2:2" x14ac:dyDescent="0.2">
      <c r="B10685" s="186"/>
    </row>
    <row r="10686" spans="2:2" x14ac:dyDescent="0.2">
      <c r="B10686" s="186"/>
    </row>
    <row r="10687" spans="2:2" x14ac:dyDescent="0.2">
      <c r="B10687" s="186"/>
    </row>
    <row r="10688" spans="2:2" x14ac:dyDescent="0.2">
      <c r="B10688" s="186"/>
    </row>
    <row r="10689" spans="2:2" x14ac:dyDescent="0.2">
      <c r="B10689" s="186"/>
    </row>
    <row r="10690" spans="2:2" x14ac:dyDescent="0.2">
      <c r="B10690" s="186"/>
    </row>
    <row r="10691" spans="2:2" x14ac:dyDescent="0.2">
      <c r="B10691" s="186"/>
    </row>
    <row r="10692" spans="2:2" x14ac:dyDescent="0.2">
      <c r="B10692" s="186"/>
    </row>
    <row r="10693" spans="2:2" x14ac:dyDescent="0.2">
      <c r="B10693" s="186"/>
    </row>
    <row r="10694" spans="2:2" x14ac:dyDescent="0.2">
      <c r="B10694" s="186"/>
    </row>
    <row r="10695" spans="2:2" x14ac:dyDescent="0.2">
      <c r="B10695" s="186"/>
    </row>
    <row r="10696" spans="2:2" x14ac:dyDescent="0.2">
      <c r="B10696" s="186"/>
    </row>
    <row r="10697" spans="2:2" x14ac:dyDescent="0.2">
      <c r="B10697" s="186"/>
    </row>
    <row r="10698" spans="2:2" x14ac:dyDescent="0.2">
      <c r="B10698" s="186"/>
    </row>
    <row r="10699" spans="2:2" x14ac:dyDescent="0.2">
      <c r="B10699" s="186"/>
    </row>
    <row r="10700" spans="2:2" x14ac:dyDescent="0.2">
      <c r="B10700" s="186"/>
    </row>
    <row r="10701" spans="2:2" x14ac:dyDescent="0.2">
      <c r="B10701" s="186"/>
    </row>
    <row r="10702" spans="2:2" x14ac:dyDescent="0.2">
      <c r="B10702" s="186"/>
    </row>
    <row r="10703" spans="2:2" x14ac:dyDescent="0.2">
      <c r="B10703" s="186"/>
    </row>
    <row r="10704" spans="2:2" x14ac:dyDescent="0.2">
      <c r="B10704" s="186"/>
    </row>
    <row r="10705" spans="2:2" x14ac:dyDescent="0.2">
      <c r="B10705" s="186"/>
    </row>
    <row r="10706" spans="2:2" x14ac:dyDescent="0.2">
      <c r="B10706" s="186"/>
    </row>
    <row r="10707" spans="2:2" x14ac:dyDescent="0.2">
      <c r="B10707" s="186"/>
    </row>
    <row r="10708" spans="2:2" x14ac:dyDescent="0.2">
      <c r="B10708" s="186"/>
    </row>
    <row r="10709" spans="2:2" x14ac:dyDescent="0.2">
      <c r="B10709" s="186"/>
    </row>
    <row r="10710" spans="2:2" x14ac:dyDescent="0.2">
      <c r="B10710" s="186"/>
    </row>
    <row r="10711" spans="2:2" x14ac:dyDescent="0.2">
      <c r="B10711" s="186"/>
    </row>
    <row r="10712" spans="2:2" x14ac:dyDescent="0.2">
      <c r="B10712" s="186"/>
    </row>
    <row r="10713" spans="2:2" x14ac:dyDescent="0.2">
      <c r="B10713" s="186"/>
    </row>
    <row r="10714" spans="2:2" x14ac:dyDescent="0.2">
      <c r="B10714" s="186"/>
    </row>
    <row r="10715" spans="2:2" x14ac:dyDescent="0.2">
      <c r="B10715" s="186"/>
    </row>
    <row r="10716" spans="2:2" x14ac:dyDescent="0.2">
      <c r="B10716" s="186"/>
    </row>
    <row r="10717" spans="2:2" x14ac:dyDescent="0.2">
      <c r="B10717" s="186"/>
    </row>
    <row r="10718" spans="2:2" x14ac:dyDescent="0.2">
      <c r="B10718" s="186"/>
    </row>
    <row r="10719" spans="2:2" x14ac:dyDescent="0.2">
      <c r="B10719" s="186"/>
    </row>
    <row r="10720" spans="2:2" x14ac:dyDescent="0.2">
      <c r="B10720" s="186"/>
    </row>
    <row r="10721" spans="2:2" x14ac:dyDescent="0.2">
      <c r="B10721" s="186"/>
    </row>
    <row r="10722" spans="2:2" x14ac:dyDescent="0.2">
      <c r="B10722" s="186"/>
    </row>
    <row r="10723" spans="2:2" x14ac:dyDescent="0.2">
      <c r="B10723" s="186"/>
    </row>
    <row r="10724" spans="2:2" x14ac:dyDescent="0.2">
      <c r="B10724" s="186"/>
    </row>
    <row r="10725" spans="2:2" x14ac:dyDescent="0.2">
      <c r="B10725" s="186"/>
    </row>
    <row r="10726" spans="2:2" x14ac:dyDescent="0.2">
      <c r="B10726" s="186"/>
    </row>
    <row r="10727" spans="2:2" x14ac:dyDescent="0.2">
      <c r="B10727" s="186"/>
    </row>
    <row r="10728" spans="2:2" x14ac:dyDescent="0.2">
      <c r="B10728" s="186"/>
    </row>
    <row r="10729" spans="2:2" x14ac:dyDescent="0.2">
      <c r="B10729" s="186"/>
    </row>
    <row r="10730" spans="2:2" x14ac:dyDescent="0.2">
      <c r="B10730" s="186"/>
    </row>
    <row r="10731" spans="2:2" x14ac:dyDescent="0.2">
      <c r="B10731" s="186"/>
    </row>
    <row r="10732" spans="2:2" x14ac:dyDescent="0.2">
      <c r="B10732" s="186"/>
    </row>
    <row r="10733" spans="2:2" x14ac:dyDescent="0.2">
      <c r="B10733" s="186"/>
    </row>
    <row r="10734" spans="2:2" x14ac:dyDescent="0.2">
      <c r="B10734" s="186"/>
    </row>
    <row r="10735" spans="2:2" x14ac:dyDescent="0.2">
      <c r="B10735" s="186"/>
    </row>
    <row r="10736" spans="2:2" x14ac:dyDescent="0.2">
      <c r="B10736" s="186"/>
    </row>
    <row r="10737" spans="2:2" x14ac:dyDescent="0.2">
      <c r="B10737" s="186"/>
    </row>
    <row r="10738" spans="2:2" x14ac:dyDescent="0.2">
      <c r="B10738" s="186"/>
    </row>
    <row r="10739" spans="2:2" x14ac:dyDescent="0.2">
      <c r="B10739" s="186"/>
    </row>
    <row r="10740" spans="2:2" x14ac:dyDescent="0.2">
      <c r="B10740" s="186"/>
    </row>
    <row r="10741" spans="2:2" x14ac:dyDescent="0.2">
      <c r="B10741" s="186"/>
    </row>
    <row r="10742" spans="2:2" x14ac:dyDescent="0.2">
      <c r="B10742" s="186"/>
    </row>
    <row r="10743" spans="2:2" x14ac:dyDescent="0.2">
      <c r="B10743" s="186"/>
    </row>
    <row r="10744" spans="2:2" x14ac:dyDescent="0.2">
      <c r="B10744" s="186"/>
    </row>
    <row r="10745" spans="2:2" x14ac:dyDescent="0.2">
      <c r="B10745" s="186"/>
    </row>
    <row r="10746" spans="2:2" x14ac:dyDescent="0.2">
      <c r="B10746" s="186"/>
    </row>
    <row r="10747" spans="2:2" x14ac:dyDescent="0.2">
      <c r="B10747" s="186"/>
    </row>
    <row r="10748" spans="2:2" x14ac:dyDescent="0.2">
      <c r="B10748" s="186"/>
    </row>
    <row r="10749" spans="2:2" x14ac:dyDescent="0.2">
      <c r="B10749" s="186"/>
    </row>
    <row r="10750" spans="2:2" x14ac:dyDescent="0.2">
      <c r="B10750" s="186"/>
    </row>
    <row r="10751" spans="2:2" x14ac:dyDescent="0.2">
      <c r="B10751" s="186"/>
    </row>
    <row r="10752" spans="2:2" x14ac:dyDescent="0.2">
      <c r="B10752" s="186"/>
    </row>
    <row r="10753" spans="2:2" x14ac:dyDescent="0.2">
      <c r="B10753" s="186"/>
    </row>
    <row r="10754" spans="2:2" x14ac:dyDescent="0.2">
      <c r="B10754" s="186"/>
    </row>
    <row r="10755" spans="2:2" x14ac:dyDescent="0.2">
      <c r="B10755" s="186"/>
    </row>
    <row r="10756" spans="2:2" x14ac:dyDescent="0.2">
      <c r="B10756" s="186"/>
    </row>
    <row r="10757" spans="2:2" x14ac:dyDescent="0.2">
      <c r="B10757" s="186"/>
    </row>
    <row r="10758" spans="2:2" x14ac:dyDescent="0.2">
      <c r="B10758" s="186"/>
    </row>
    <row r="10759" spans="2:2" x14ac:dyDescent="0.2">
      <c r="B10759" s="186"/>
    </row>
    <row r="10760" spans="2:2" x14ac:dyDescent="0.2">
      <c r="B10760" s="186"/>
    </row>
    <row r="10761" spans="2:2" x14ac:dyDescent="0.2">
      <c r="B10761" s="186"/>
    </row>
    <row r="10762" spans="2:2" x14ac:dyDescent="0.2">
      <c r="B10762" s="186"/>
    </row>
    <row r="10763" spans="2:2" x14ac:dyDescent="0.2">
      <c r="B10763" s="186"/>
    </row>
    <row r="10764" spans="2:2" x14ac:dyDescent="0.2">
      <c r="B10764" s="186"/>
    </row>
    <row r="10765" spans="2:2" x14ac:dyDescent="0.2">
      <c r="B10765" s="186"/>
    </row>
    <row r="10766" spans="2:2" x14ac:dyDescent="0.2">
      <c r="B10766" s="186"/>
    </row>
    <row r="10767" spans="2:2" x14ac:dyDescent="0.2">
      <c r="B10767" s="186"/>
    </row>
    <row r="10768" spans="2:2" x14ac:dyDescent="0.2">
      <c r="B10768" s="186"/>
    </row>
    <row r="10769" spans="2:2" x14ac:dyDescent="0.2">
      <c r="B10769" s="186"/>
    </row>
    <row r="10770" spans="2:2" x14ac:dyDescent="0.2">
      <c r="B10770" s="186"/>
    </row>
    <row r="10771" spans="2:2" x14ac:dyDescent="0.2">
      <c r="B10771" s="186"/>
    </row>
    <row r="10772" spans="2:2" x14ac:dyDescent="0.2">
      <c r="B10772" s="186"/>
    </row>
    <row r="10773" spans="2:2" x14ac:dyDescent="0.2">
      <c r="B10773" s="186"/>
    </row>
    <row r="10774" spans="2:2" x14ac:dyDescent="0.2">
      <c r="B10774" s="186"/>
    </row>
    <row r="10775" spans="2:2" x14ac:dyDescent="0.2">
      <c r="B10775" s="186"/>
    </row>
    <row r="10776" spans="2:2" x14ac:dyDescent="0.2">
      <c r="B10776" s="186"/>
    </row>
    <row r="10777" spans="2:2" x14ac:dyDescent="0.2">
      <c r="B10777" s="186"/>
    </row>
    <row r="10778" spans="2:2" x14ac:dyDescent="0.2">
      <c r="B10778" s="186"/>
    </row>
    <row r="10779" spans="2:2" x14ac:dyDescent="0.2">
      <c r="B10779" s="186"/>
    </row>
    <row r="10780" spans="2:2" x14ac:dyDescent="0.2">
      <c r="B10780" s="186"/>
    </row>
    <row r="10781" spans="2:2" x14ac:dyDescent="0.2">
      <c r="B10781" s="186"/>
    </row>
    <row r="10782" spans="2:2" x14ac:dyDescent="0.2">
      <c r="B10782" s="186"/>
    </row>
    <row r="10783" spans="2:2" x14ac:dyDescent="0.2">
      <c r="B10783" s="186"/>
    </row>
    <row r="10784" spans="2:2" x14ac:dyDescent="0.2">
      <c r="B10784" s="186"/>
    </row>
    <row r="10785" spans="2:2" x14ac:dyDescent="0.2">
      <c r="B10785" s="186"/>
    </row>
    <row r="10786" spans="2:2" x14ac:dyDescent="0.2">
      <c r="B10786" s="186"/>
    </row>
    <row r="10787" spans="2:2" x14ac:dyDescent="0.2">
      <c r="B10787" s="186"/>
    </row>
    <row r="10788" spans="2:2" x14ac:dyDescent="0.2">
      <c r="B10788" s="186"/>
    </row>
    <row r="10789" spans="2:2" x14ac:dyDescent="0.2">
      <c r="B10789" s="186"/>
    </row>
    <row r="10790" spans="2:2" x14ac:dyDescent="0.2">
      <c r="B10790" s="186"/>
    </row>
    <row r="10791" spans="2:2" x14ac:dyDescent="0.2">
      <c r="B10791" s="186"/>
    </row>
    <row r="10792" spans="2:2" x14ac:dyDescent="0.2">
      <c r="B10792" s="186"/>
    </row>
    <row r="10793" spans="2:2" x14ac:dyDescent="0.2">
      <c r="B10793" s="186"/>
    </row>
    <row r="10794" spans="2:2" x14ac:dyDescent="0.2">
      <c r="B10794" s="186"/>
    </row>
    <row r="10795" spans="2:2" x14ac:dyDescent="0.2">
      <c r="B10795" s="186"/>
    </row>
    <row r="10796" spans="2:2" x14ac:dyDescent="0.2">
      <c r="B10796" s="186"/>
    </row>
    <row r="10797" spans="2:2" x14ac:dyDescent="0.2">
      <c r="B10797" s="186"/>
    </row>
    <row r="10798" spans="2:2" x14ac:dyDescent="0.2">
      <c r="B10798" s="186"/>
    </row>
    <row r="10799" spans="2:2" x14ac:dyDescent="0.2">
      <c r="B10799" s="186"/>
    </row>
    <row r="10800" spans="2:2" x14ac:dyDescent="0.2">
      <c r="B10800" s="186"/>
    </row>
    <row r="10801" spans="2:2" x14ac:dyDescent="0.2">
      <c r="B10801" s="186"/>
    </row>
    <row r="10802" spans="2:2" x14ac:dyDescent="0.2">
      <c r="B10802" s="186"/>
    </row>
    <row r="10803" spans="2:2" x14ac:dyDescent="0.2">
      <c r="B10803" s="186"/>
    </row>
    <row r="10804" spans="2:2" x14ac:dyDescent="0.2">
      <c r="B10804" s="186"/>
    </row>
    <row r="10805" spans="2:2" x14ac:dyDescent="0.2">
      <c r="B10805" s="186"/>
    </row>
    <row r="10806" spans="2:2" x14ac:dyDescent="0.2">
      <c r="B10806" s="186"/>
    </row>
    <row r="10807" spans="2:2" x14ac:dyDescent="0.2">
      <c r="B10807" s="186"/>
    </row>
    <row r="10808" spans="2:2" x14ac:dyDescent="0.2">
      <c r="B10808" s="186"/>
    </row>
    <row r="10809" spans="2:2" x14ac:dyDescent="0.2">
      <c r="B10809" s="186"/>
    </row>
    <row r="10810" spans="2:2" x14ac:dyDescent="0.2">
      <c r="B10810" s="186"/>
    </row>
    <row r="10811" spans="2:2" x14ac:dyDescent="0.2">
      <c r="B10811" s="186"/>
    </row>
    <row r="10812" spans="2:2" x14ac:dyDescent="0.2">
      <c r="B10812" s="186"/>
    </row>
    <row r="10813" spans="2:2" x14ac:dyDescent="0.2">
      <c r="B10813" s="186"/>
    </row>
    <row r="10814" spans="2:2" x14ac:dyDescent="0.2">
      <c r="B10814" s="186"/>
    </row>
    <row r="10815" spans="2:2" x14ac:dyDescent="0.2">
      <c r="B10815" s="186"/>
    </row>
    <row r="10816" spans="2:2" x14ac:dyDescent="0.2">
      <c r="B10816" s="186"/>
    </row>
    <row r="10817" spans="2:2" x14ac:dyDescent="0.2">
      <c r="B10817" s="186"/>
    </row>
    <row r="10818" spans="2:2" x14ac:dyDescent="0.2">
      <c r="B10818" s="186"/>
    </row>
    <row r="10819" spans="2:2" x14ac:dyDescent="0.2">
      <c r="B10819" s="186"/>
    </row>
    <row r="10820" spans="2:2" x14ac:dyDescent="0.2">
      <c r="B10820" s="186"/>
    </row>
    <row r="10821" spans="2:2" x14ac:dyDescent="0.2">
      <c r="B10821" s="186"/>
    </row>
    <row r="10822" spans="2:2" x14ac:dyDescent="0.2">
      <c r="B10822" s="186"/>
    </row>
    <row r="10823" spans="2:2" x14ac:dyDescent="0.2">
      <c r="B10823" s="186"/>
    </row>
    <row r="10824" spans="2:2" x14ac:dyDescent="0.2">
      <c r="B10824" s="186"/>
    </row>
    <row r="10825" spans="2:2" x14ac:dyDescent="0.2">
      <c r="B10825" s="186"/>
    </row>
    <row r="10826" spans="2:2" x14ac:dyDescent="0.2">
      <c r="B10826" s="186"/>
    </row>
    <row r="10827" spans="2:2" x14ac:dyDescent="0.2">
      <c r="B10827" s="186"/>
    </row>
    <row r="10828" spans="2:2" x14ac:dyDescent="0.2">
      <c r="B10828" s="186"/>
    </row>
    <row r="10829" spans="2:2" x14ac:dyDescent="0.2">
      <c r="B10829" s="186"/>
    </row>
    <row r="10830" spans="2:2" x14ac:dyDescent="0.2">
      <c r="B10830" s="186"/>
    </row>
    <row r="10831" spans="2:2" x14ac:dyDescent="0.2">
      <c r="B10831" s="186"/>
    </row>
    <row r="10832" spans="2:2" x14ac:dyDescent="0.2">
      <c r="B10832" s="186"/>
    </row>
    <row r="10833" spans="2:2" x14ac:dyDescent="0.2">
      <c r="B10833" s="186"/>
    </row>
    <row r="10834" spans="2:2" x14ac:dyDescent="0.2">
      <c r="B10834" s="186"/>
    </row>
    <row r="10835" spans="2:2" x14ac:dyDescent="0.2">
      <c r="B10835" s="186"/>
    </row>
    <row r="10836" spans="2:2" x14ac:dyDescent="0.2">
      <c r="B10836" s="186"/>
    </row>
    <row r="10837" spans="2:2" x14ac:dyDescent="0.2">
      <c r="B10837" s="186"/>
    </row>
    <row r="10838" spans="2:2" x14ac:dyDescent="0.2">
      <c r="B10838" s="186"/>
    </row>
    <row r="10839" spans="2:2" x14ac:dyDescent="0.2">
      <c r="B10839" s="186"/>
    </row>
    <row r="10840" spans="2:2" x14ac:dyDescent="0.2">
      <c r="B10840" s="186"/>
    </row>
    <row r="10841" spans="2:2" x14ac:dyDescent="0.2">
      <c r="B10841" s="186"/>
    </row>
    <row r="10842" spans="2:2" x14ac:dyDescent="0.2">
      <c r="B10842" s="186"/>
    </row>
    <row r="10843" spans="2:2" x14ac:dyDescent="0.2">
      <c r="B10843" s="186"/>
    </row>
    <row r="10844" spans="2:2" x14ac:dyDescent="0.2">
      <c r="B10844" s="186"/>
    </row>
    <row r="10845" spans="2:2" x14ac:dyDescent="0.2">
      <c r="B10845" s="186"/>
    </row>
    <row r="10846" spans="2:2" x14ac:dyDescent="0.2">
      <c r="B10846" s="186"/>
    </row>
    <row r="10847" spans="2:2" x14ac:dyDescent="0.2">
      <c r="B10847" s="186"/>
    </row>
    <row r="10848" spans="2:2" x14ac:dyDescent="0.2">
      <c r="B10848" s="186"/>
    </row>
    <row r="10849" spans="2:2" x14ac:dyDescent="0.2">
      <c r="B10849" s="186"/>
    </row>
    <row r="10850" spans="2:2" x14ac:dyDescent="0.2">
      <c r="B10850" s="186"/>
    </row>
    <row r="10851" spans="2:2" x14ac:dyDescent="0.2">
      <c r="B10851" s="186"/>
    </row>
    <row r="10852" spans="2:2" x14ac:dyDescent="0.2">
      <c r="B10852" s="186"/>
    </row>
    <row r="10853" spans="2:2" x14ac:dyDescent="0.2">
      <c r="B10853" s="186"/>
    </row>
    <row r="10854" spans="2:2" x14ac:dyDescent="0.2">
      <c r="B10854" s="186"/>
    </row>
    <row r="10855" spans="2:2" x14ac:dyDescent="0.2">
      <c r="B10855" s="186"/>
    </row>
    <row r="10856" spans="2:2" x14ac:dyDescent="0.2">
      <c r="B10856" s="186"/>
    </row>
    <row r="10857" spans="2:2" x14ac:dyDescent="0.2">
      <c r="B10857" s="186"/>
    </row>
    <row r="10858" spans="2:2" x14ac:dyDescent="0.2">
      <c r="B10858" s="186"/>
    </row>
    <row r="10859" spans="2:2" x14ac:dyDescent="0.2">
      <c r="B10859" s="186"/>
    </row>
    <row r="10860" spans="2:2" x14ac:dyDescent="0.2">
      <c r="B10860" s="186"/>
    </row>
    <row r="10861" spans="2:2" x14ac:dyDescent="0.2">
      <c r="B10861" s="186"/>
    </row>
    <row r="10862" spans="2:2" x14ac:dyDescent="0.2">
      <c r="B10862" s="186"/>
    </row>
    <row r="10863" spans="2:2" x14ac:dyDescent="0.2">
      <c r="B10863" s="186"/>
    </row>
    <row r="10864" spans="2:2" x14ac:dyDescent="0.2">
      <c r="B10864" s="186"/>
    </row>
    <row r="10865" spans="2:2" x14ac:dyDescent="0.2">
      <c r="B10865" s="186"/>
    </row>
    <row r="10866" spans="2:2" x14ac:dyDescent="0.2">
      <c r="B10866" s="186"/>
    </row>
    <row r="10867" spans="2:2" x14ac:dyDescent="0.2">
      <c r="B10867" s="186"/>
    </row>
    <row r="10868" spans="2:2" x14ac:dyDescent="0.2">
      <c r="B10868" s="186"/>
    </row>
    <row r="10869" spans="2:2" x14ac:dyDescent="0.2">
      <c r="B10869" s="186"/>
    </row>
    <row r="10870" spans="2:2" x14ac:dyDescent="0.2">
      <c r="B10870" s="186"/>
    </row>
    <row r="10871" spans="2:2" x14ac:dyDescent="0.2">
      <c r="B10871" s="186"/>
    </row>
    <row r="10872" spans="2:2" x14ac:dyDescent="0.2">
      <c r="B10872" s="186"/>
    </row>
    <row r="10873" spans="2:2" x14ac:dyDescent="0.2">
      <c r="B10873" s="186"/>
    </row>
    <row r="10874" spans="2:2" x14ac:dyDescent="0.2">
      <c r="B10874" s="186"/>
    </row>
    <row r="10875" spans="2:2" x14ac:dyDescent="0.2">
      <c r="B10875" s="186"/>
    </row>
    <row r="10876" spans="2:2" x14ac:dyDescent="0.2">
      <c r="B10876" s="186"/>
    </row>
    <row r="10877" spans="2:2" x14ac:dyDescent="0.2">
      <c r="B10877" s="186"/>
    </row>
    <row r="10878" spans="2:2" x14ac:dyDescent="0.2">
      <c r="B10878" s="186"/>
    </row>
    <row r="10879" spans="2:2" x14ac:dyDescent="0.2">
      <c r="B10879" s="186"/>
    </row>
    <row r="10880" spans="2:2" x14ac:dyDescent="0.2">
      <c r="B10880" s="186"/>
    </row>
    <row r="10881" spans="2:2" x14ac:dyDescent="0.2">
      <c r="B10881" s="186"/>
    </row>
    <row r="10882" spans="2:2" x14ac:dyDescent="0.2">
      <c r="B10882" s="186"/>
    </row>
    <row r="10883" spans="2:2" x14ac:dyDescent="0.2">
      <c r="B10883" s="186"/>
    </row>
    <row r="10884" spans="2:2" x14ac:dyDescent="0.2">
      <c r="B10884" s="186"/>
    </row>
    <row r="10885" spans="2:2" x14ac:dyDescent="0.2">
      <c r="B10885" s="186"/>
    </row>
    <row r="10886" spans="2:2" x14ac:dyDescent="0.2">
      <c r="B10886" s="186"/>
    </row>
    <row r="10887" spans="2:2" x14ac:dyDescent="0.2">
      <c r="B10887" s="186"/>
    </row>
    <row r="10888" spans="2:2" x14ac:dyDescent="0.2">
      <c r="B10888" s="186"/>
    </row>
    <row r="10889" spans="2:2" x14ac:dyDescent="0.2">
      <c r="B10889" s="186"/>
    </row>
    <row r="10890" spans="2:2" x14ac:dyDescent="0.2">
      <c r="B10890" s="186"/>
    </row>
    <row r="10891" spans="2:2" x14ac:dyDescent="0.2">
      <c r="B10891" s="186"/>
    </row>
    <row r="10892" spans="2:2" x14ac:dyDescent="0.2">
      <c r="B10892" s="186"/>
    </row>
    <row r="10893" spans="2:2" x14ac:dyDescent="0.2">
      <c r="B10893" s="186"/>
    </row>
    <row r="10894" spans="2:2" x14ac:dyDescent="0.2">
      <c r="B10894" s="186"/>
    </row>
    <row r="10895" spans="2:2" x14ac:dyDescent="0.2">
      <c r="B10895" s="186"/>
    </row>
    <row r="10896" spans="2:2" x14ac:dyDescent="0.2">
      <c r="B10896" s="186"/>
    </row>
    <row r="10897" spans="2:2" x14ac:dyDescent="0.2">
      <c r="B10897" s="186"/>
    </row>
    <row r="10898" spans="2:2" x14ac:dyDescent="0.2">
      <c r="B10898" s="186"/>
    </row>
    <row r="10899" spans="2:2" x14ac:dyDescent="0.2">
      <c r="B10899" s="186"/>
    </row>
    <row r="10900" spans="2:2" x14ac:dyDescent="0.2">
      <c r="B10900" s="186"/>
    </row>
    <row r="10901" spans="2:2" x14ac:dyDescent="0.2">
      <c r="B10901" s="186"/>
    </row>
    <row r="10902" spans="2:2" x14ac:dyDescent="0.2">
      <c r="B10902" s="186"/>
    </row>
    <row r="10903" spans="2:2" x14ac:dyDescent="0.2">
      <c r="B10903" s="186"/>
    </row>
    <row r="10904" spans="2:2" x14ac:dyDescent="0.2">
      <c r="B10904" s="186"/>
    </row>
    <row r="10905" spans="2:2" x14ac:dyDescent="0.2">
      <c r="B10905" s="186"/>
    </row>
    <row r="10906" spans="2:2" x14ac:dyDescent="0.2">
      <c r="B10906" s="186"/>
    </row>
    <row r="10907" spans="2:2" x14ac:dyDescent="0.2">
      <c r="B10907" s="186"/>
    </row>
    <row r="10908" spans="2:2" x14ac:dyDescent="0.2">
      <c r="B10908" s="186"/>
    </row>
    <row r="10909" spans="2:2" x14ac:dyDescent="0.2">
      <c r="B10909" s="186"/>
    </row>
    <row r="10910" spans="2:2" x14ac:dyDescent="0.2">
      <c r="B10910" s="186"/>
    </row>
    <row r="10911" spans="2:2" x14ac:dyDescent="0.2">
      <c r="B10911" s="186"/>
    </row>
    <row r="10912" spans="2:2" x14ac:dyDescent="0.2">
      <c r="B10912" s="186"/>
    </row>
    <row r="10913" spans="2:2" x14ac:dyDescent="0.2">
      <c r="B10913" s="186"/>
    </row>
    <row r="10914" spans="2:2" x14ac:dyDescent="0.2">
      <c r="B10914" s="186"/>
    </row>
    <row r="10915" spans="2:2" x14ac:dyDescent="0.2">
      <c r="B10915" s="186"/>
    </row>
    <row r="10916" spans="2:2" x14ac:dyDescent="0.2">
      <c r="B10916" s="186"/>
    </row>
    <row r="10917" spans="2:2" x14ac:dyDescent="0.2">
      <c r="B10917" s="186"/>
    </row>
    <row r="10918" spans="2:2" x14ac:dyDescent="0.2">
      <c r="B10918" s="186"/>
    </row>
    <row r="10919" spans="2:2" x14ac:dyDescent="0.2">
      <c r="B10919" s="186"/>
    </row>
    <row r="10920" spans="2:2" x14ac:dyDescent="0.2">
      <c r="B10920" s="186"/>
    </row>
    <row r="10921" spans="2:2" x14ac:dyDescent="0.2">
      <c r="B10921" s="186"/>
    </row>
    <row r="10922" spans="2:2" x14ac:dyDescent="0.2">
      <c r="B10922" s="186"/>
    </row>
    <row r="10923" spans="2:2" x14ac:dyDescent="0.2">
      <c r="B10923" s="186"/>
    </row>
    <row r="10924" spans="2:2" x14ac:dyDescent="0.2">
      <c r="B10924" s="186"/>
    </row>
    <row r="10925" spans="2:2" x14ac:dyDescent="0.2">
      <c r="B10925" s="186"/>
    </row>
    <row r="10926" spans="2:2" x14ac:dyDescent="0.2">
      <c r="B10926" s="186"/>
    </row>
    <row r="10927" spans="2:2" x14ac:dyDescent="0.2">
      <c r="B10927" s="186"/>
    </row>
    <row r="10928" spans="2:2" x14ac:dyDescent="0.2">
      <c r="B10928" s="186"/>
    </row>
    <row r="10929" spans="2:2" x14ac:dyDescent="0.2">
      <c r="B10929" s="186"/>
    </row>
    <row r="10930" spans="2:2" x14ac:dyDescent="0.2">
      <c r="B10930" s="186"/>
    </row>
    <row r="10931" spans="2:2" x14ac:dyDescent="0.2">
      <c r="B10931" s="186"/>
    </row>
    <row r="10932" spans="2:2" x14ac:dyDescent="0.2">
      <c r="B10932" s="186"/>
    </row>
    <row r="10933" spans="2:2" x14ac:dyDescent="0.2">
      <c r="B10933" s="186"/>
    </row>
    <row r="10934" spans="2:2" x14ac:dyDescent="0.2">
      <c r="B10934" s="186"/>
    </row>
    <row r="10935" spans="2:2" x14ac:dyDescent="0.2">
      <c r="B10935" s="186"/>
    </row>
    <row r="10936" spans="2:2" x14ac:dyDescent="0.2">
      <c r="B10936" s="186"/>
    </row>
    <row r="10937" spans="2:2" x14ac:dyDescent="0.2">
      <c r="B10937" s="186"/>
    </row>
    <row r="10938" spans="2:2" x14ac:dyDescent="0.2">
      <c r="B10938" s="186"/>
    </row>
    <row r="10939" spans="2:2" x14ac:dyDescent="0.2">
      <c r="B10939" s="186"/>
    </row>
    <row r="10940" spans="2:2" x14ac:dyDescent="0.2">
      <c r="B10940" s="186"/>
    </row>
    <row r="10941" spans="2:2" x14ac:dyDescent="0.2">
      <c r="B10941" s="186"/>
    </row>
    <row r="10942" spans="2:2" x14ac:dyDescent="0.2">
      <c r="B10942" s="186"/>
    </row>
    <row r="10943" spans="2:2" x14ac:dyDescent="0.2">
      <c r="B10943" s="186"/>
    </row>
    <row r="10944" spans="2:2" x14ac:dyDescent="0.2">
      <c r="B10944" s="186"/>
    </row>
    <row r="10945" spans="2:2" x14ac:dyDescent="0.2">
      <c r="B10945" s="186"/>
    </row>
    <row r="10946" spans="2:2" x14ac:dyDescent="0.2">
      <c r="B10946" s="186"/>
    </row>
    <row r="10947" spans="2:2" x14ac:dyDescent="0.2">
      <c r="B10947" s="186"/>
    </row>
    <row r="10948" spans="2:2" x14ac:dyDescent="0.2">
      <c r="B10948" s="186"/>
    </row>
    <row r="10949" spans="2:2" x14ac:dyDescent="0.2">
      <c r="B10949" s="186"/>
    </row>
    <row r="10950" spans="2:2" x14ac:dyDescent="0.2">
      <c r="B10950" s="186"/>
    </row>
    <row r="10951" spans="2:2" x14ac:dyDescent="0.2">
      <c r="B10951" s="186"/>
    </row>
    <row r="10952" spans="2:2" x14ac:dyDescent="0.2">
      <c r="B10952" s="186"/>
    </row>
    <row r="10953" spans="2:2" x14ac:dyDescent="0.2">
      <c r="B10953" s="186"/>
    </row>
    <row r="10954" spans="2:2" x14ac:dyDescent="0.2">
      <c r="B10954" s="186"/>
    </row>
    <row r="10955" spans="2:2" x14ac:dyDescent="0.2">
      <c r="B10955" s="186"/>
    </row>
    <row r="10956" spans="2:2" x14ac:dyDescent="0.2">
      <c r="B10956" s="186"/>
    </row>
    <row r="10957" spans="2:2" x14ac:dyDescent="0.2">
      <c r="B10957" s="186"/>
    </row>
    <row r="10958" spans="2:2" x14ac:dyDescent="0.2">
      <c r="B10958" s="186"/>
    </row>
    <row r="10959" spans="2:2" x14ac:dyDescent="0.2">
      <c r="B10959" s="186"/>
    </row>
    <row r="10960" spans="2:2" x14ac:dyDescent="0.2">
      <c r="B10960" s="186"/>
    </row>
    <row r="10961" spans="2:2" x14ac:dyDescent="0.2">
      <c r="B10961" s="186"/>
    </row>
    <row r="10962" spans="2:2" x14ac:dyDescent="0.2">
      <c r="B10962" s="186"/>
    </row>
    <row r="10963" spans="2:2" x14ac:dyDescent="0.2">
      <c r="B10963" s="186"/>
    </row>
    <row r="10964" spans="2:2" x14ac:dyDescent="0.2">
      <c r="B10964" s="186"/>
    </row>
    <row r="10965" spans="2:2" x14ac:dyDescent="0.2">
      <c r="B10965" s="186"/>
    </row>
    <row r="10966" spans="2:2" x14ac:dyDescent="0.2">
      <c r="B10966" s="186"/>
    </row>
    <row r="10967" spans="2:2" x14ac:dyDescent="0.2">
      <c r="B10967" s="186"/>
    </row>
    <row r="10968" spans="2:2" x14ac:dyDescent="0.2">
      <c r="B10968" s="186"/>
    </row>
    <row r="10969" spans="2:2" x14ac:dyDescent="0.2">
      <c r="B10969" s="186"/>
    </row>
    <row r="10970" spans="2:2" x14ac:dyDescent="0.2">
      <c r="B10970" s="186"/>
    </row>
    <row r="10971" spans="2:2" x14ac:dyDescent="0.2">
      <c r="B10971" s="186"/>
    </row>
    <row r="10972" spans="2:2" x14ac:dyDescent="0.2">
      <c r="B10972" s="186"/>
    </row>
    <row r="10973" spans="2:2" x14ac:dyDescent="0.2">
      <c r="B10973" s="186"/>
    </row>
    <row r="10974" spans="2:2" x14ac:dyDescent="0.2">
      <c r="B10974" s="186"/>
    </row>
    <row r="10975" spans="2:2" x14ac:dyDescent="0.2">
      <c r="B10975" s="186"/>
    </row>
    <row r="10976" spans="2:2" x14ac:dyDescent="0.2">
      <c r="B10976" s="186"/>
    </row>
    <row r="10977" spans="2:2" x14ac:dyDescent="0.2">
      <c r="B10977" s="186"/>
    </row>
    <row r="10978" spans="2:2" x14ac:dyDescent="0.2">
      <c r="B10978" s="186"/>
    </row>
    <row r="10979" spans="2:2" x14ac:dyDescent="0.2">
      <c r="B10979" s="186"/>
    </row>
    <row r="10980" spans="2:2" x14ac:dyDescent="0.2">
      <c r="B10980" s="186"/>
    </row>
    <row r="10981" spans="2:2" x14ac:dyDescent="0.2">
      <c r="B10981" s="186"/>
    </row>
    <row r="10982" spans="2:2" x14ac:dyDescent="0.2">
      <c r="B10982" s="186"/>
    </row>
    <row r="10983" spans="2:2" x14ac:dyDescent="0.2">
      <c r="B10983" s="186"/>
    </row>
    <row r="10984" spans="2:2" x14ac:dyDescent="0.2">
      <c r="B10984" s="186"/>
    </row>
    <row r="10985" spans="2:2" x14ac:dyDescent="0.2">
      <c r="B10985" s="186"/>
    </row>
    <row r="10986" spans="2:2" x14ac:dyDescent="0.2">
      <c r="B10986" s="186"/>
    </row>
    <row r="10987" spans="2:2" x14ac:dyDescent="0.2">
      <c r="B10987" s="186"/>
    </row>
    <row r="10988" spans="2:2" x14ac:dyDescent="0.2">
      <c r="B10988" s="186"/>
    </row>
    <row r="10989" spans="2:2" x14ac:dyDescent="0.2">
      <c r="B10989" s="186"/>
    </row>
    <row r="10990" spans="2:2" x14ac:dyDescent="0.2">
      <c r="B10990" s="186"/>
    </row>
    <row r="10991" spans="2:2" x14ac:dyDescent="0.2">
      <c r="B10991" s="186"/>
    </row>
    <row r="10992" spans="2:2" x14ac:dyDescent="0.2">
      <c r="B10992" s="186"/>
    </row>
    <row r="10993" spans="2:2" x14ac:dyDescent="0.2">
      <c r="B10993" s="186"/>
    </row>
    <row r="10994" spans="2:2" x14ac:dyDescent="0.2">
      <c r="B10994" s="186"/>
    </row>
    <row r="10995" spans="2:2" x14ac:dyDescent="0.2">
      <c r="B10995" s="186"/>
    </row>
    <row r="10996" spans="2:2" x14ac:dyDescent="0.2">
      <c r="B10996" s="186"/>
    </row>
    <row r="10997" spans="2:2" x14ac:dyDescent="0.2">
      <c r="B10997" s="186"/>
    </row>
    <row r="10998" spans="2:2" x14ac:dyDescent="0.2">
      <c r="B10998" s="186"/>
    </row>
    <row r="10999" spans="2:2" x14ac:dyDescent="0.2">
      <c r="B10999" s="186"/>
    </row>
    <row r="11000" spans="2:2" x14ac:dyDescent="0.2">
      <c r="B11000" s="186"/>
    </row>
    <row r="11001" spans="2:2" x14ac:dyDescent="0.2">
      <c r="B11001" s="186"/>
    </row>
    <row r="11002" spans="2:2" x14ac:dyDescent="0.2">
      <c r="B11002" s="186"/>
    </row>
    <row r="11003" spans="2:2" x14ac:dyDescent="0.2">
      <c r="B11003" s="186"/>
    </row>
    <row r="11004" spans="2:2" x14ac:dyDescent="0.2">
      <c r="B11004" s="186"/>
    </row>
    <row r="11005" spans="2:2" x14ac:dyDescent="0.2">
      <c r="B11005" s="186"/>
    </row>
    <row r="11006" spans="2:2" x14ac:dyDescent="0.2">
      <c r="B11006" s="186"/>
    </row>
    <row r="11007" spans="2:2" x14ac:dyDescent="0.2">
      <c r="B11007" s="186"/>
    </row>
    <row r="11008" spans="2:2" x14ac:dyDescent="0.2">
      <c r="B11008" s="186"/>
    </row>
    <row r="11009" spans="2:2" x14ac:dyDescent="0.2">
      <c r="B11009" s="186"/>
    </row>
    <row r="11010" spans="2:2" x14ac:dyDescent="0.2">
      <c r="B11010" s="186"/>
    </row>
    <row r="11011" spans="2:2" x14ac:dyDescent="0.2">
      <c r="B11011" s="186"/>
    </row>
    <row r="11012" spans="2:2" x14ac:dyDescent="0.2">
      <c r="B11012" s="186"/>
    </row>
    <row r="11013" spans="2:2" x14ac:dyDescent="0.2">
      <c r="B11013" s="186"/>
    </row>
    <row r="11014" spans="2:2" x14ac:dyDescent="0.2">
      <c r="B11014" s="186"/>
    </row>
    <row r="11015" spans="2:2" x14ac:dyDescent="0.2">
      <c r="B11015" s="186"/>
    </row>
    <row r="11016" spans="2:2" x14ac:dyDescent="0.2">
      <c r="B11016" s="186"/>
    </row>
    <row r="11017" spans="2:2" x14ac:dyDescent="0.2">
      <c r="B11017" s="186"/>
    </row>
    <row r="11018" spans="2:2" x14ac:dyDescent="0.2">
      <c r="B11018" s="186"/>
    </row>
    <row r="11019" spans="2:2" x14ac:dyDescent="0.2">
      <c r="B11019" s="186"/>
    </row>
    <row r="11020" spans="2:2" x14ac:dyDescent="0.2">
      <c r="B11020" s="186"/>
    </row>
    <row r="11021" spans="2:2" x14ac:dyDescent="0.2">
      <c r="B11021" s="186"/>
    </row>
    <row r="11022" spans="2:2" x14ac:dyDescent="0.2">
      <c r="B11022" s="186"/>
    </row>
    <row r="11023" spans="2:2" x14ac:dyDescent="0.2">
      <c r="B11023" s="186"/>
    </row>
    <row r="11024" spans="2:2" x14ac:dyDescent="0.2">
      <c r="B11024" s="186"/>
    </row>
    <row r="11025" spans="2:2" x14ac:dyDescent="0.2">
      <c r="B11025" s="186"/>
    </row>
    <row r="11026" spans="2:2" x14ac:dyDescent="0.2">
      <c r="B11026" s="186"/>
    </row>
    <row r="11027" spans="2:2" x14ac:dyDescent="0.2">
      <c r="B11027" s="186"/>
    </row>
    <row r="11028" spans="2:2" x14ac:dyDescent="0.2">
      <c r="B11028" s="186"/>
    </row>
    <row r="11029" spans="2:2" x14ac:dyDescent="0.2">
      <c r="B11029" s="186"/>
    </row>
    <row r="11030" spans="2:2" x14ac:dyDescent="0.2">
      <c r="B11030" s="186"/>
    </row>
    <row r="11031" spans="2:2" x14ac:dyDescent="0.2">
      <c r="B11031" s="186"/>
    </row>
    <row r="11032" spans="2:2" x14ac:dyDescent="0.2">
      <c r="B11032" s="186"/>
    </row>
    <row r="11033" spans="2:2" x14ac:dyDescent="0.2">
      <c r="B11033" s="186"/>
    </row>
    <row r="11034" spans="2:2" x14ac:dyDescent="0.2">
      <c r="B11034" s="186"/>
    </row>
    <row r="11035" spans="2:2" x14ac:dyDescent="0.2">
      <c r="B11035" s="186"/>
    </row>
    <row r="11036" spans="2:2" x14ac:dyDescent="0.2">
      <c r="B11036" s="186"/>
    </row>
    <row r="11037" spans="2:2" x14ac:dyDescent="0.2">
      <c r="B11037" s="186"/>
    </row>
    <row r="11038" spans="2:2" x14ac:dyDescent="0.2">
      <c r="B11038" s="186"/>
    </row>
    <row r="11039" spans="2:2" x14ac:dyDescent="0.2">
      <c r="B11039" s="186"/>
    </row>
    <row r="11040" spans="2:2" x14ac:dyDescent="0.2">
      <c r="B11040" s="186"/>
    </row>
    <row r="11041" spans="2:2" x14ac:dyDescent="0.2">
      <c r="B11041" s="186"/>
    </row>
    <row r="11042" spans="2:2" x14ac:dyDescent="0.2">
      <c r="B11042" s="186"/>
    </row>
    <row r="11043" spans="2:2" x14ac:dyDescent="0.2">
      <c r="B11043" s="186"/>
    </row>
    <row r="11044" spans="2:2" x14ac:dyDescent="0.2">
      <c r="B11044" s="186"/>
    </row>
    <row r="11045" spans="2:2" x14ac:dyDescent="0.2">
      <c r="B11045" s="186"/>
    </row>
    <row r="11046" spans="2:2" x14ac:dyDescent="0.2">
      <c r="B11046" s="186"/>
    </row>
    <row r="11047" spans="2:2" x14ac:dyDescent="0.2">
      <c r="B11047" s="186"/>
    </row>
    <row r="11048" spans="2:2" x14ac:dyDescent="0.2">
      <c r="B11048" s="186"/>
    </row>
    <row r="11049" spans="2:2" x14ac:dyDescent="0.2">
      <c r="B11049" s="186"/>
    </row>
    <row r="11050" spans="2:2" x14ac:dyDescent="0.2">
      <c r="B11050" s="186"/>
    </row>
    <row r="11051" spans="2:2" x14ac:dyDescent="0.2">
      <c r="B11051" s="186"/>
    </row>
    <row r="11052" spans="2:2" x14ac:dyDescent="0.2">
      <c r="B11052" s="186"/>
    </row>
    <row r="11053" spans="2:2" x14ac:dyDescent="0.2">
      <c r="B11053" s="186"/>
    </row>
    <row r="11054" spans="2:2" x14ac:dyDescent="0.2">
      <c r="B11054" s="186"/>
    </row>
    <row r="11055" spans="2:2" x14ac:dyDescent="0.2">
      <c r="B11055" s="186"/>
    </row>
    <row r="11056" spans="2:2" x14ac:dyDescent="0.2">
      <c r="B11056" s="186"/>
    </row>
    <row r="11057" spans="2:2" x14ac:dyDescent="0.2">
      <c r="B11057" s="186"/>
    </row>
    <row r="11058" spans="2:2" x14ac:dyDescent="0.2">
      <c r="B11058" s="186"/>
    </row>
    <row r="11059" spans="2:2" x14ac:dyDescent="0.2">
      <c r="B11059" s="186"/>
    </row>
    <row r="11060" spans="2:2" x14ac:dyDescent="0.2">
      <c r="B11060" s="186"/>
    </row>
    <row r="11061" spans="2:2" x14ac:dyDescent="0.2">
      <c r="B11061" s="186"/>
    </row>
    <row r="11062" spans="2:2" x14ac:dyDescent="0.2">
      <c r="B11062" s="186"/>
    </row>
    <row r="11063" spans="2:2" x14ac:dyDescent="0.2">
      <c r="B11063" s="186"/>
    </row>
    <row r="11064" spans="2:2" x14ac:dyDescent="0.2">
      <c r="B11064" s="186"/>
    </row>
    <row r="11065" spans="2:2" x14ac:dyDescent="0.2">
      <c r="B11065" s="186"/>
    </row>
    <row r="11066" spans="2:2" x14ac:dyDescent="0.2">
      <c r="B11066" s="186"/>
    </row>
    <row r="11067" spans="2:2" x14ac:dyDescent="0.2">
      <c r="B11067" s="186"/>
    </row>
    <row r="11068" spans="2:2" x14ac:dyDescent="0.2">
      <c r="B11068" s="186"/>
    </row>
    <row r="11069" spans="2:2" x14ac:dyDescent="0.2">
      <c r="B11069" s="186"/>
    </row>
    <row r="11070" spans="2:2" x14ac:dyDescent="0.2">
      <c r="B11070" s="186"/>
    </row>
    <row r="11071" spans="2:2" x14ac:dyDescent="0.2">
      <c r="B11071" s="186"/>
    </row>
    <row r="11072" spans="2:2" x14ac:dyDescent="0.2">
      <c r="B11072" s="186"/>
    </row>
    <row r="11073" spans="2:2" x14ac:dyDescent="0.2">
      <c r="B11073" s="186"/>
    </row>
    <row r="11074" spans="2:2" x14ac:dyDescent="0.2">
      <c r="B11074" s="186"/>
    </row>
    <row r="11075" spans="2:2" x14ac:dyDescent="0.2">
      <c r="B11075" s="186"/>
    </row>
    <row r="11076" spans="2:2" x14ac:dyDescent="0.2">
      <c r="B11076" s="186"/>
    </row>
    <row r="11077" spans="2:2" x14ac:dyDescent="0.2">
      <c r="B11077" s="186"/>
    </row>
    <row r="11078" spans="2:2" x14ac:dyDescent="0.2">
      <c r="B11078" s="186"/>
    </row>
    <row r="11079" spans="2:2" x14ac:dyDescent="0.2">
      <c r="B11079" s="186"/>
    </row>
    <row r="11080" spans="2:2" x14ac:dyDescent="0.2">
      <c r="B11080" s="186"/>
    </row>
    <row r="11081" spans="2:2" x14ac:dyDescent="0.2">
      <c r="B11081" s="186"/>
    </row>
    <row r="11082" spans="2:2" x14ac:dyDescent="0.2">
      <c r="B11082" s="186"/>
    </row>
    <row r="11083" spans="2:2" x14ac:dyDescent="0.2">
      <c r="B11083" s="186"/>
    </row>
    <row r="11084" spans="2:2" x14ac:dyDescent="0.2">
      <c r="B11084" s="186"/>
    </row>
    <row r="11085" spans="2:2" x14ac:dyDescent="0.2">
      <c r="B11085" s="186"/>
    </row>
    <row r="11086" spans="2:2" x14ac:dyDescent="0.2">
      <c r="B11086" s="186"/>
    </row>
    <row r="11087" spans="2:2" x14ac:dyDescent="0.2">
      <c r="B11087" s="186"/>
    </row>
    <row r="11088" spans="2:2" x14ac:dyDescent="0.2">
      <c r="B11088" s="186"/>
    </row>
    <row r="11089" spans="2:2" x14ac:dyDescent="0.2">
      <c r="B11089" s="186"/>
    </row>
    <row r="11090" spans="2:2" x14ac:dyDescent="0.2">
      <c r="B11090" s="186"/>
    </row>
    <row r="11091" spans="2:2" x14ac:dyDescent="0.2">
      <c r="B11091" s="186"/>
    </row>
    <row r="11092" spans="2:2" x14ac:dyDescent="0.2">
      <c r="B11092" s="186"/>
    </row>
    <row r="11093" spans="2:2" x14ac:dyDescent="0.2">
      <c r="B11093" s="186"/>
    </row>
    <row r="11094" spans="2:2" x14ac:dyDescent="0.2">
      <c r="B11094" s="186"/>
    </row>
    <row r="11095" spans="2:2" x14ac:dyDescent="0.2">
      <c r="B11095" s="186"/>
    </row>
    <row r="11096" spans="2:2" x14ac:dyDescent="0.2">
      <c r="B11096" s="186"/>
    </row>
    <row r="11097" spans="2:2" x14ac:dyDescent="0.2">
      <c r="B11097" s="186"/>
    </row>
    <row r="11098" spans="2:2" x14ac:dyDescent="0.2">
      <c r="B11098" s="186"/>
    </row>
    <row r="11099" spans="2:2" x14ac:dyDescent="0.2">
      <c r="B11099" s="186"/>
    </row>
    <row r="11100" spans="2:2" x14ac:dyDescent="0.2">
      <c r="B11100" s="186"/>
    </row>
    <row r="11101" spans="2:2" x14ac:dyDescent="0.2">
      <c r="B11101" s="186"/>
    </row>
    <row r="11102" spans="2:2" x14ac:dyDescent="0.2">
      <c r="B11102" s="186"/>
    </row>
    <row r="11103" spans="2:2" x14ac:dyDescent="0.2">
      <c r="B11103" s="186"/>
    </row>
    <row r="11104" spans="2:2" x14ac:dyDescent="0.2">
      <c r="B11104" s="186"/>
    </row>
    <row r="11105" spans="2:2" x14ac:dyDescent="0.2">
      <c r="B11105" s="186"/>
    </row>
    <row r="11106" spans="2:2" x14ac:dyDescent="0.2">
      <c r="B11106" s="186"/>
    </row>
    <row r="11107" spans="2:2" x14ac:dyDescent="0.2">
      <c r="B11107" s="186"/>
    </row>
    <row r="11108" spans="2:2" x14ac:dyDescent="0.2">
      <c r="B11108" s="186"/>
    </row>
    <row r="11109" spans="2:2" x14ac:dyDescent="0.2">
      <c r="B11109" s="186"/>
    </row>
    <row r="11110" spans="2:2" x14ac:dyDescent="0.2">
      <c r="B11110" s="186"/>
    </row>
    <row r="11111" spans="2:2" x14ac:dyDescent="0.2">
      <c r="B11111" s="186"/>
    </row>
    <row r="11112" spans="2:2" x14ac:dyDescent="0.2">
      <c r="B11112" s="186"/>
    </row>
    <row r="11113" spans="2:2" x14ac:dyDescent="0.2">
      <c r="B11113" s="186"/>
    </row>
    <row r="11114" spans="2:2" x14ac:dyDescent="0.2">
      <c r="B11114" s="186"/>
    </row>
    <row r="11115" spans="2:2" x14ac:dyDescent="0.2">
      <c r="B11115" s="186"/>
    </row>
    <row r="11116" spans="2:2" x14ac:dyDescent="0.2">
      <c r="B11116" s="186"/>
    </row>
    <row r="11117" spans="2:2" x14ac:dyDescent="0.2">
      <c r="B11117" s="186"/>
    </row>
    <row r="11118" spans="2:2" x14ac:dyDescent="0.2">
      <c r="B11118" s="186"/>
    </row>
    <row r="11119" spans="2:2" x14ac:dyDescent="0.2">
      <c r="B11119" s="186"/>
    </row>
    <row r="11120" spans="2:2" x14ac:dyDescent="0.2">
      <c r="B11120" s="186"/>
    </row>
    <row r="11121" spans="2:2" x14ac:dyDescent="0.2">
      <c r="B11121" s="186"/>
    </row>
    <row r="11122" spans="2:2" x14ac:dyDescent="0.2">
      <c r="B11122" s="186"/>
    </row>
    <row r="11123" spans="2:2" x14ac:dyDescent="0.2">
      <c r="B11123" s="186"/>
    </row>
    <row r="11124" spans="2:2" x14ac:dyDescent="0.2">
      <c r="B11124" s="186"/>
    </row>
    <row r="11125" spans="2:2" x14ac:dyDescent="0.2">
      <c r="B11125" s="186"/>
    </row>
    <row r="11126" spans="2:2" x14ac:dyDescent="0.2">
      <c r="B11126" s="186"/>
    </row>
    <row r="11127" spans="2:2" x14ac:dyDescent="0.2">
      <c r="B11127" s="186"/>
    </row>
    <row r="11128" spans="2:2" x14ac:dyDescent="0.2">
      <c r="B11128" s="186"/>
    </row>
    <row r="11129" spans="2:2" x14ac:dyDescent="0.2">
      <c r="B11129" s="186"/>
    </row>
    <row r="11130" spans="2:2" x14ac:dyDescent="0.2">
      <c r="B11130" s="186"/>
    </row>
    <row r="11131" spans="2:2" x14ac:dyDescent="0.2">
      <c r="B11131" s="186"/>
    </row>
    <row r="11132" spans="2:2" x14ac:dyDescent="0.2">
      <c r="B11132" s="186"/>
    </row>
    <row r="11133" spans="2:2" x14ac:dyDescent="0.2">
      <c r="B11133" s="186"/>
    </row>
    <row r="11134" spans="2:2" x14ac:dyDescent="0.2">
      <c r="B11134" s="186"/>
    </row>
    <row r="11135" spans="2:2" x14ac:dyDescent="0.2">
      <c r="B11135" s="186"/>
    </row>
    <row r="11136" spans="2:2" x14ac:dyDescent="0.2">
      <c r="B11136" s="186"/>
    </row>
    <row r="11137" spans="2:2" x14ac:dyDescent="0.2">
      <c r="B11137" s="186"/>
    </row>
    <row r="11138" spans="2:2" x14ac:dyDescent="0.2">
      <c r="B11138" s="186"/>
    </row>
    <row r="11139" spans="2:2" x14ac:dyDescent="0.2">
      <c r="B11139" s="186"/>
    </row>
    <row r="11140" spans="2:2" x14ac:dyDescent="0.2">
      <c r="B11140" s="186"/>
    </row>
    <row r="11141" spans="2:2" x14ac:dyDescent="0.2">
      <c r="B11141" s="186"/>
    </row>
    <row r="11142" spans="2:2" x14ac:dyDescent="0.2">
      <c r="B11142" s="186"/>
    </row>
    <row r="11143" spans="2:2" x14ac:dyDescent="0.2">
      <c r="B11143" s="186"/>
    </row>
    <row r="11144" spans="2:2" x14ac:dyDescent="0.2">
      <c r="B11144" s="186"/>
    </row>
    <row r="11145" spans="2:2" x14ac:dyDescent="0.2">
      <c r="B11145" s="186"/>
    </row>
    <row r="11146" spans="2:2" x14ac:dyDescent="0.2">
      <c r="B11146" s="186"/>
    </row>
    <row r="11147" spans="2:2" x14ac:dyDescent="0.2">
      <c r="B11147" s="186"/>
    </row>
    <row r="11148" spans="2:2" x14ac:dyDescent="0.2">
      <c r="B11148" s="186"/>
    </row>
    <row r="11149" spans="2:2" x14ac:dyDescent="0.2">
      <c r="B11149" s="186"/>
    </row>
    <row r="11150" spans="2:2" x14ac:dyDescent="0.2">
      <c r="B11150" s="186"/>
    </row>
    <row r="11151" spans="2:2" x14ac:dyDescent="0.2">
      <c r="B11151" s="186"/>
    </row>
    <row r="11152" spans="2:2" x14ac:dyDescent="0.2">
      <c r="B11152" s="186"/>
    </row>
    <row r="11153" spans="2:2" x14ac:dyDescent="0.2">
      <c r="B11153" s="186"/>
    </row>
    <row r="11154" spans="2:2" x14ac:dyDescent="0.2">
      <c r="B11154" s="186"/>
    </row>
    <row r="11155" spans="2:2" x14ac:dyDescent="0.2">
      <c r="B11155" s="186"/>
    </row>
    <row r="11156" spans="2:2" x14ac:dyDescent="0.2">
      <c r="B11156" s="186"/>
    </row>
    <row r="11157" spans="2:2" x14ac:dyDescent="0.2">
      <c r="B11157" s="186"/>
    </row>
    <row r="11158" spans="2:2" x14ac:dyDescent="0.2">
      <c r="B11158" s="186"/>
    </row>
    <row r="11159" spans="2:2" x14ac:dyDescent="0.2">
      <c r="B11159" s="186"/>
    </row>
    <row r="11160" spans="2:2" x14ac:dyDescent="0.2">
      <c r="B11160" s="186"/>
    </row>
    <row r="11161" spans="2:2" x14ac:dyDescent="0.2">
      <c r="B11161" s="186"/>
    </row>
    <row r="11162" spans="2:2" x14ac:dyDescent="0.2">
      <c r="B11162" s="186"/>
    </row>
    <row r="11163" spans="2:2" x14ac:dyDescent="0.2">
      <c r="B11163" s="186"/>
    </row>
    <row r="11164" spans="2:2" x14ac:dyDescent="0.2">
      <c r="B11164" s="186"/>
    </row>
    <row r="11165" spans="2:2" x14ac:dyDescent="0.2">
      <c r="B11165" s="186"/>
    </row>
    <row r="11166" spans="2:2" x14ac:dyDescent="0.2">
      <c r="B11166" s="186"/>
    </row>
    <row r="11167" spans="2:2" x14ac:dyDescent="0.2">
      <c r="B11167" s="186"/>
    </row>
    <row r="11168" spans="2:2" x14ac:dyDescent="0.2">
      <c r="B11168" s="186"/>
    </row>
    <row r="11169" spans="2:2" x14ac:dyDescent="0.2">
      <c r="B11169" s="186"/>
    </row>
    <row r="11170" spans="2:2" x14ac:dyDescent="0.2">
      <c r="B11170" s="186"/>
    </row>
    <row r="11171" spans="2:2" x14ac:dyDescent="0.2">
      <c r="B11171" s="186"/>
    </row>
    <row r="11172" spans="2:2" x14ac:dyDescent="0.2">
      <c r="B11172" s="186"/>
    </row>
    <row r="11173" spans="2:2" x14ac:dyDescent="0.2">
      <c r="B11173" s="186"/>
    </row>
    <row r="11174" spans="2:2" x14ac:dyDescent="0.2">
      <c r="B11174" s="186"/>
    </row>
    <row r="11175" spans="2:2" x14ac:dyDescent="0.2">
      <c r="B11175" s="186"/>
    </row>
    <row r="11176" spans="2:2" x14ac:dyDescent="0.2">
      <c r="B11176" s="186"/>
    </row>
    <row r="11177" spans="2:2" x14ac:dyDescent="0.2">
      <c r="B11177" s="186"/>
    </row>
    <row r="11178" spans="2:2" x14ac:dyDescent="0.2">
      <c r="B11178" s="186"/>
    </row>
    <row r="11179" spans="2:2" x14ac:dyDescent="0.2">
      <c r="B11179" s="186"/>
    </row>
    <row r="11180" spans="2:2" x14ac:dyDescent="0.2">
      <c r="B11180" s="186"/>
    </row>
    <row r="11181" spans="2:2" x14ac:dyDescent="0.2">
      <c r="B11181" s="186"/>
    </row>
    <row r="11182" spans="2:2" x14ac:dyDescent="0.2">
      <c r="B11182" s="186"/>
    </row>
    <row r="11183" spans="2:2" x14ac:dyDescent="0.2">
      <c r="B11183" s="186"/>
    </row>
    <row r="11184" spans="2:2" x14ac:dyDescent="0.2">
      <c r="B11184" s="186"/>
    </row>
    <row r="11185" spans="2:2" x14ac:dyDescent="0.2">
      <c r="B11185" s="186"/>
    </row>
    <row r="11186" spans="2:2" x14ac:dyDescent="0.2">
      <c r="B11186" s="186"/>
    </row>
    <row r="11187" spans="2:2" x14ac:dyDescent="0.2">
      <c r="B11187" s="186"/>
    </row>
    <row r="11188" spans="2:2" x14ac:dyDescent="0.2">
      <c r="B11188" s="186"/>
    </row>
    <row r="11189" spans="2:2" x14ac:dyDescent="0.2">
      <c r="B11189" s="186"/>
    </row>
    <row r="11190" spans="2:2" x14ac:dyDescent="0.2">
      <c r="B11190" s="186"/>
    </row>
    <row r="11191" spans="2:2" x14ac:dyDescent="0.2">
      <c r="B11191" s="186"/>
    </row>
    <row r="11192" spans="2:2" x14ac:dyDescent="0.2">
      <c r="B11192" s="186"/>
    </row>
    <row r="11193" spans="2:2" x14ac:dyDescent="0.2">
      <c r="B11193" s="186"/>
    </row>
    <row r="11194" spans="2:2" x14ac:dyDescent="0.2">
      <c r="B11194" s="186"/>
    </row>
    <row r="11195" spans="2:2" x14ac:dyDescent="0.2">
      <c r="B11195" s="186"/>
    </row>
    <row r="11196" spans="2:2" x14ac:dyDescent="0.2">
      <c r="B11196" s="186"/>
    </row>
    <row r="11197" spans="2:2" x14ac:dyDescent="0.2">
      <c r="B11197" s="186"/>
    </row>
    <row r="11198" spans="2:2" x14ac:dyDescent="0.2">
      <c r="B11198" s="186"/>
    </row>
    <row r="11199" spans="2:2" x14ac:dyDescent="0.2">
      <c r="B11199" s="186"/>
    </row>
    <row r="11200" spans="2:2" x14ac:dyDescent="0.2">
      <c r="B11200" s="186"/>
    </row>
    <row r="11201" spans="2:2" x14ac:dyDescent="0.2">
      <c r="B11201" s="186"/>
    </row>
    <row r="11202" spans="2:2" x14ac:dyDescent="0.2">
      <c r="B11202" s="186"/>
    </row>
    <row r="11203" spans="2:2" x14ac:dyDescent="0.2">
      <c r="B11203" s="186"/>
    </row>
    <row r="11204" spans="2:2" x14ac:dyDescent="0.2">
      <c r="B11204" s="186"/>
    </row>
    <row r="11205" spans="2:2" x14ac:dyDescent="0.2">
      <c r="B11205" s="186"/>
    </row>
    <row r="11206" spans="2:2" x14ac:dyDescent="0.2">
      <c r="B11206" s="186"/>
    </row>
    <row r="11207" spans="2:2" x14ac:dyDescent="0.2">
      <c r="B11207" s="186"/>
    </row>
    <row r="11208" spans="2:2" x14ac:dyDescent="0.2">
      <c r="B11208" s="186"/>
    </row>
    <row r="11209" spans="2:2" x14ac:dyDescent="0.2">
      <c r="B11209" s="186"/>
    </row>
    <row r="11210" spans="2:2" x14ac:dyDescent="0.2">
      <c r="B11210" s="186"/>
    </row>
    <row r="11211" spans="2:2" x14ac:dyDescent="0.2">
      <c r="B11211" s="186"/>
    </row>
    <row r="11212" spans="2:2" x14ac:dyDescent="0.2">
      <c r="B11212" s="186"/>
    </row>
    <row r="11213" spans="2:2" x14ac:dyDescent="0.2">
      <c r="B11213" s="186"/>
    </row>
    <row r="11214" spans="2:2" x14ac:dyDescent="0.2">
      <c r="B11214" s="186"/>
    </row>
    <row r="11215" spans="2:2" x14ac:dyDescent="0.2">
      <c r="B11215" s="186"/>
    </row>
    <row r="11216" spans="2:2" x14ac:dyDescent="0.2">
      <c r="B11216" s="186"/>
    </row>
    <row r="11217" spans="2:2" x14ac:dyDescent="0.2">
      <c r="B11217" s="186"/>
    </row>
    <row r="11218" spans="2:2" x14ac:dyDescent="0.2">
      <c r="B11218" s="186"/>
    </row>
    <row r="11219" spans="2:2" x14ac:dyDescent="0.2">
      <c r="B11219" s="186"/>
    </row>
    <row r="11220" spans="2:2" x14ac:dyDescent="0.2">
      <c r="B11220" s="186"/>
    </row>
    <row r="11221" spans="2:2" x14ac:dyDescent="0.2">
      <c r="B11221" s="186"/>
    </row>
    <row r="11222" spans="2:2" x14ac:dyDescent="0.2">
      <c r="B11222" s="186"/>
    </row>
    <row r="11223" spans="2:2" x14ac:dyDescent="0.2">
      <c r="B11223" s="186"/>
    </row>
    <row r="11224" spans="2:2" x14ac:dyDescent="0.2">
      <c r="B11224" s="186"/>
    </row>
    <row r="11225" spans="2:2" x14ac:dyDescent="0.2">
      <c r="B11225" s="186"/>
    </row>
    <row r="11226" spans="2:2" x14ac:dyDescent="0.2">
      <c r="B11226" s="186"/>
    </row>
    <row r="11227" spans="2:2" x14ac:dyDescent="0.2">
      <c r="B11227" s="186"/>
    </row>
    <row r="11228" spans="2:2" x14ac:dyDescent="0.2">
      <c r="B11228" s="186"/>
    </row>
    <row r="11229" spans="2:2" x14ac:dyDescent="0.2">
      <c r="B11229" s="186"/>
    </row>
    <row r="11230" spans="2:2" x14ac:dyDescent="0.2">
      <c r="B11230" s="186"/>
    </row>
    <row r="11231" spans="2:2" x14ac:dyDescent="0.2">
      <c r="B11231" s="186"/>
    </row>
    <row r="11232" spans="2:2" x14ac:dyDescent="0.2">
      <c r="B11232" s="186"/>
    </row>
    <row r="11233" spans="2:2" x14ac:dyDescent="0.2">
      <c r="B11233" s="186"/>
    </row>
    <row r="11234" spans="2:2" x14ac:dyDescent="0.2">
      <c r="B11234" s="186"/>
    </row>
    <row r="11235" spans="2:2" x14ac:dyDescent="0.2">
      <c r="B11235" s="186"/>
    </row>
    <row r="11236" spans="2:2" x14ac:dyDescent="0.2">
      <c r="B11236" s="186"/>
    </row>
    <row r="11237" spans="2:2" x14ac:dyDescent="0.2">
      <c r="B11237" s="186"/>
    </row>
    <row r="11238" spans="2:2" x14ac:dyDescent="0.2">
      <c r="B11238" s="186"/>
    </row>
    <row r="11239" spans="2:2" x14ac:dyDescent="0.2">
      <c r="B11239" s="186"/>
    </row>
    <row r="11240" spans="2:2" x14ac:dyDescent="0.2">
      <c r="B11240" s="186"/>
    </row>
    <row r="11241" spans="2:2" x14ac:dyDescent="0.2">
      <c r="B11241" s="186"/>
    </row>
    <row r="11242" spans="2:2" x14ac:dyDescent="0.2">
      <c r="B11242" s="186"/>
    </row>
    <row r="11243" spans="2:2" x14ac:dyDescent="0.2">
      <c r="B11243" s="186"/>
    </row>
    <row r="11244" spans="2:2" x14ac:dyDescent="0.2">
      <c r="B11244" s="186"/>
    </row>
    <row r="11245" spans="2:2" x14ac:dyDescent="0.2">
      <c r="B11245" s="186"/>
    </row>
    <row r="11246" spans="2:2" x14ac:dyDescent="0.2">
      <c r="B11246" s="186"/>
    </row>
    <row r="11247" spans="2:2" x14ac:dyDescent="0.2">
      <c r="B11247" s="186"/>
    </row>
    <row r="11248" spans="2:2" x14ac:dyDescent="0.2">
      <c r="B11248" s="186"/>
    </row>
    <row r="11249" spans="2:2" x14ac:dyDescent="0.2">
      <c r="B11249" s="186"/>
    </row>
    <row r="11250" spans="2:2" x14ac:dyDescent="0.2">
      <c r="B11250" s="186"/>
    </row>
    <row r="11251" spans="2:2" x14ac:dyDescent="0.2">
      <c r="B11251" s="186"/>
    </row>
    <row r="11252" spans="2:2" x14ac:dyDescent="0.2">
      <c r="B11252" s="186"/>
    </row>
    <row r="11253" spans="2:2" x14ac:dyDescent="0.2">
      <c r="B11253" s="186"/>
    </row>
    <row r="11254" spans="2:2" x14ac:dyDescent="0.2">
      <c r="B11254" s="186"/>
    </row>
    <row r="11255" spans="2:2" x14ac:dyDescent="0.2">
      <c r="B11255" s="186"/>
    </row>
    <row r="11256" spans="2:2" x14ac:dyDescent="0.2">
      <c r="B11256" s="186"/>
    </row>
    <row r="11257" spans="2:2" x14ac:dyDescent="0.2">
      <c r="B11257" s="186"/>
    </row>
    <row r="11258" spans="2:2" x14ac:dyDescent="0.2">
      <c r="B11258" s="186"/>
    </row>
    <row r="11259" spans="2:2" x14ac:dyDescent="0.2">
      <c r="B11259" s="186"/>
    </row>
    <row r="11260" spans="2:2" x14ac:dyDescent="0.2">
      <c r="B11260" s="186"/>
    </row>
    <row r="11261" spans="2:2" x14ac:dyDescent="0.2">
      <c r="B11261" s="186"/>
    </row>
    <row r="11262" spans="2:2" x14ac:dyDescent="0.2">
      <c r="B11262" s="186"/>
    </row>
    <row r="11263" spans="2:2" x14ac:dyDescent="0.2">
      <c r="B11263" s="186"/>
    </row>
    <row r="11264" spans="2:2" x14ac:dyDescent="0.2">
      <c r="B11264" s="186"/>
    </row>
    <row r="11265" spans="2:2" x14ac:dyDescent="0.2">
      <c r="B11265" s="186"/>
    </row>
    <row r="11266" spans="2:2" x14ac:dyDescent="0.2">
      <c r="B11266" s="186"/>
    </row>
    <row r="11267" spans="2:2" x14ac:dyDescent="0.2">
      <c r="B11267" s="186"/>
    </row>
    <row r="11268" spans="2:2" x14ac:dyDescent="0.2">
      <c r="B11268" s="186"/>
    </row>
    <row r="11269" spans="2:2" x14ac:dyDescent="0.2">
      <c r="B11269" s="186"/>
    </row>
    <row r="11270" spans="2:2" x14ac:dyDescent="0.2">
      <c r="B11270" s="186"/>
    </row>
    <row r="11271" spans="2:2" x14ac:dyDescent="0.2">
      <c r="B11271" s="186"/>
    </row>
    <row r="11272" spans="2:2" x14ac:dyDescent="0.2">
      <c r="B11272" s="186"/>
    </row>
    <row r="11273" spans="2:2" x14ac:dyDescent="0.2">
      <c r="B11273" s="186"/>
    </row>
    <row r="11274" spans="2:2" x14ac:dyDescent="0.2">
      <c r="B11274" s="186"/>
    </row>
    <row r="11275" spans="2:2" x14ac:dyDescent="0.2">
      <c r="B11275" s="186"/>
    </row>
    <row r="11276" spans="2:2" x14ac:dyDescent="0.2">
      <c r="B11276" s="186"/>
    </row>
    <row r="11277" spans="2:2" x14ac:dyDescent="0.2">
      <c r="B11277" s="186"/>
    </row>
    <row r="11278" spans="2:2" x14ac:dyDescent="0.2">
      <c r="B11278" s="186"/>
    </row>
    <row r="11279" spans="2:2" x14ac:dyDescent="0.2">
      <c r="B11279" s="186"/>
    </row>
    <row r="11280" spans="2:2" x14ac:dyDescent="0.2">
      <c r="B11280" s="186"/>
    </row>
    <row r="11281" spans="2:2" x14ac:dyDescent="0.2">
      <c r="B11281" s="186"/>
    </row>
    <row r="11282" spans="2:2" x14ac:dyDescent="0.2">
      <c r="B11282" s="186"/>
    </row>
    <row r="11283" spans="2:2" x14ac:dyDescent="0.2">
      <c r="B11283" s="186"/>
    </row>
    <row r="11284" spans="2:2" x14ac:dyDescent="0.2">
      <c r="B11284" s="186"/>
    </row>
    <row r="11285" spans="2:2" x14ac:dyDescent="0.2">
      <c r="B11285" s="186"/>
    </row>
    <row r="11286" spans="2:2" x14ac:dyDescent="0.2">
      <c r="B11286" s="186"/>
    </row>
    <row r="11287" spans="2:2" x14ac:dyDescent="0.2">
      <c r="B11287" s="186"/>
    </row>
    <row r="11288" spans="2:2" x14ac:dyDescent="0.2">
      <c r="B11288" s="186"/>
    </row>
    <row r="11289" spans="2:2" x14ac:dyDescent="0.2">
      <c r="B11289" s="186"/>
    </row>
    <row r="11290" spans="2:2" x14ac:dyDescent="0.2">
      <c r="B11290" s="186"/>
    </row>
    <row r="11291" spans="2:2" x14ac:dyDescent="0.2">
      <c r="B11291" s="186"/>
    </row>
    <row r="11292" spans="2:2" x14ac:dyDescent="0.2">
      <c r="B11292" s="186"/>
    </row>
    <row r="11293" spans="2:2" x14ac:dyDescent="0.2">
      <c r="B11293" s="186"/>
    </row>
    <row r="11294" spans="2:2" x14ac:dyDescent="0.2">
      <c r="B11294" s="186"/>
    </row>
    <row r="11295" spans="2:2" x14ac:dyDescent="0.2">
      <c r="B11295" s="186"/>
    </row>
    <row r="11296" spans="2:2" x14ac:dyDescent="0.2">
      <c r="B11296" s="186"/>
    </row>
    <row r="11297" spans="2:2" x14ac:dyDescent="0.2">
      <c r="B11297" s="186"/>
    </row>
    <row r="11298" spans="2:2" x14ac:dyDescent="0.2">
      <c r="B11298" s="186"/>
    </row>
    <row r="11299" spans="2:2" x14ac:dyDescent="0.2">
      <c r="B11299" s="186"/>
    </row>
    <row r="11300" spans="2:2" x14ac:dyDescent="0.2">
      <c r="B11300" s="186"/>
    </row>
    <row r="11301" spans="2:2" x14ac:dyDescent="0.2">
      <c r="B11301" s="186"/>
    </row>
    <row r="11302" spans="2:2" x14ac:dyDescent="0.2">
      <c r="B11302" s="186"/>
    </row>
    <row r="11303" spans="2:2" x14ac:dyDescent="0.2">
      <c r="B11303" s="186"/>
    </row>
    <row r="11304" spans="2:2" x14ac:dyDescent="0.2">
      <c r="B11304" s="186"/>
    </row>
    <row r="11305" spans="2:2" x14ac:dyDescent="0.2">
      <c r="B11305" s="186"/>
    </row>
    <row r="11306" spans="2:2" x14ac:dyDescent="0.2">
      <c r="B11306" s="186"/>
    </row>
    <row r="11307" spans="2:2" x14ac:dyDescent="0.2">
      <c r="B11307" s="186"/>
    </row>
    <row r="11308" spans="2:2" x14ac:dyDescent="0.2">
      <c r="B11308" s="186"/>
    </row>
    <row r="11309" spans="2:2" x14ac:dyDescent="0.2">
      <c r="B11309" s="186"/>
    </row>
    <row r="11310" spans="2:2" x14ac:dyDescent="0.2">
      <c r="B11310" s="186"/>
    </row>
    <row r="11311" spans="2:2" x14ac:dyDescent="0.2">
      <c r="B11311" s="186"/>
    </row>
    <row r="11312" spans="2:2" x14ac:dyDescent="0.2">
      <c r="B11312" s="186"/>
    </row>
    <row r="11313" spans="2:2" x14ac:dyDescent="0.2">
      <c r="B11313" s="186"/>
    </row>
    <row r="11314" spans="2:2" x14ac:dyDescent="0.2">
      <c r="B11314" s="186"/>
    </row>
    <row r="11315" spans="2:2" x14ac:dyDescent="0.2">
      <c r="B11315" s="186"/>
    </row>
    <row r="11316" spans="2:2" x14ac:dyDescent="0.2">
      <c r="B11316" s="186"/>
    </row>
    <row r="11317" spans="2:2" x14ac:dyDescent="0.2">
      <c r="B11317" s="186"/>
    </row>
    <row r="11318" spans="2:2" x14ac:dyDescent="0.2">
      <c r="B11318" s="186"/>
    </row>
    <row r="11319" spans="2:2" x14ac:dyDescent="0.2">
      <c r="B11319" s="186"/>
    </row>
    <row r="11320" spans="2:2" x14ac:dyDescent="0.2">
      <c r="B11320" s="186"/>
    </row>
    <row r="11321" spans="2:2" x14ac:dyDescent="0.2">
      <c r="B11321" s="186"/>
    </row>
    <row r="11322" spans="2:2" x14ac:dyDescent="0.2">
      <c r="B11322" s="186"/>
    </row>
    <row r="11323" spans="2:2" x14ac:dyDescent="0.2">
      <c r="B11323" s="186"/>
    </row>
    <row r="11324" spans="2:2" x14ac:dyDescent="0.2">
      <c r="B11324" s="186"/>
    </row>
    <row r="11325" spans="2:2" x14ac:dyDescent="0.2">
      <c r="B11325" s="186"/>
    </row>
    <row r="11326" spans="2:2" x14ac:dyDescent="0.2">
      <c r="B11326" s="186"/>
    </row>
    <row r="11327" spans="2:2" x14ac:dyDescent="0.2">
      <c r="B11327" s="186"/>
    </row>
    <row r="11328" spans="2:2" x14ac:dyDescent="0.2">
      <c r="B11328" s="186"/>
    </row>
    <row r="11329" spans="2:2" x14ac:dyDescent="0.2">
      <c r="B11329" s="186"/>
    </row>
    <row r="11330" spans="2:2" x14ac:dyDescent="0.2">
      <c r="B11330" s="186"/>
    </row>
    <row r="11331" spans="2:2" x14ac:dyDescent="0.2">
      <c r="B11331" s="186"/>
    </row>
    <row r="11332" spans="2:2" x14ac:dyDescent="0.2">
      <c r="B11332" s="186"/>
    </row>
    <row r="11333" spans="2:2" x14ac:dyDescent="0.2">
      <c r="B11333" s="186"/>
    </row>
    <row r="11334" spans="2:2" x14ac:dyDescent="0.2">
      <c r="B11334" s="186"/>
    </row>
    <row r="11335" spans="2:2" x14ac:dyDescent="0.2">
      <c r="B11335" s="186"/>
    </row>
    <row r="11336" spans="2:2" x14ac:dyDescent="0.2">
      <c r="B11336" s="186"/>
    </row>
    <row r="11337" spans="2:2" x14ac:dyDescent="0.2">
      <c r="B11337" s="186"/>
    </row>
    <row r="11338" spans="2:2" x14ac:dyDescent="0.2">
      <c r="B11338" s="186"/>
    </row>
    <row r="11339" spans="2:2" x14ac:dyDescent="0.2">
      <c r="B11339" s="186"/>
    </row>
    <row r="11340" spans="2:2" x14ac:dyDescent="0.2">
      <c r="B11340" s="186"/>
    </row>
    <row r="11341" spans="2:2" x14ac:dyDescent="0.2">
      <c r="B11341" s="186"/>
    </row>
    <row r="11342" spans="2:2" x14ac:dyDescent="0.2">
      <c r="B11342" s="186"/>
    </row>
    <row r="11343" spans="2:2" x14ac:dyDescent="0.2">
      <c r="B11343" s="186"/>
    </row>
    <row r="11344" spans="2:2" x14ac:dyDescent="0.2">
      <c r="B11344" s="186"/>
    </row>
    <row r="11345" spans="2:2" x14ac:dyDescent="0.2">
      <c r="B11345" s="186"/>
    </row>
    <row r="11346" spans="2:2" x14ac:dyDescent="0.2">
      <c r="B11346" s="186"/>
    </row>
    <row r="11347" spans="2:2" x14ac:dyDescent="0.2">
      <c r="B11347" s="186"/>
    </row>
    <row r="11348" spans="2:2" x14ac:dyDescent="0.2">
      <c r="B11348" s="186"/>
    </row>
    <row r="11349" spans="2:2" x14ac:dyDescent="0.2">
      <c r="B11349" s="186"/>
    </row>
    <row r="11350" spans="2:2" x14ac:dyDescent="0.2">
      <c r="B11350" s="186"/>
    </row>
    <row r="11351" spans="2:2" x14ac:dyDescent="0.2">
      <c r="B11351" s="186"/>
    </row>
    <row r="11352" spans="2:2" x14ac:dyDescent="0.2">
      <c r="B11352" s="186"/>
    </row>
    <row r="11353" spans="2:2" x14ac:dyDescent="0.2">
      <c r="B11353" s="186"/>
    </row>
    <row r="11354" spans="2:2" x14ac:dyDescent="0.2">
      <c r="B11354" s="186"/>
    </row>
    <row r="11355" spans="2:2" x14ac:dyDescent="0.2">
      <c r="B11355" s="186"/>
    </row>
    <row r="11356" spans="2:2" x14ac:dyDescent="0.2">
      <c r="B11356" s="186"/>
    </row>
    <row r="11357" spans="2:2" x14ac:dyDescent="0.2">
      <c r="B11357" s="186"/>
    </row>
    <row r="11358" spans="2:2" x14ac:dyDescent="0.2">
      <c r="B11358" s="186"/>
    </row>
    <row r="11359" spans="2:2" x14ac:dyDescent="0.2">
      <c r="B11359" s="186"/>
    </row>
    <row r="11360" spans="2:2" x14ac:dyDescent="0.2">
      <c r="B11360" s="186"/>
    </row>
    <row r="11361" spans="2:2" x14ac:dyDescent="0.2">
      <c r="B11361" s="186"/>
    </row>
    <row r="11362" spans="2:2" x14ac:dyDescent="0.2">
      <c r="B11362" s="186"/>
    </row>
    <row r="11363" spans="2:2" x14ac:dyDescent="0.2">
      <c r="B11363" s="186"/>
    </row>
    <row r="11364" spans="2:2" x14ac:dyDescent="0.2">
      <c r="B11364" s="186"/>
    </row>
    <row r="11365" spans="2:2" x14ac:dyDescent="0.2">
      <c r="B11365" s="186"/>
    </row>
    <row r="11366" spans="2:2" x14ac:dyDescent="0.2">
      <c r="B11366" s="186"/>
    </row>
    <row r="11367" spans="2:2" x14ac:dyDescent="0.2">
      <c r="B11367" s="186"/>
    </row>
    <row r="11368" spans="2:2" x14ac:dyDescent="0.2">
      <c r="B11368" s="186"/>
    </row>
    <row r="11369" spans="2:2" x14ac:dyDescent="0.2">
      <c r="B11369" s="186"/>
    </row>
    <row r="11370" spans="2:2" x14ac:dyDescent="0.2">
      <c r="B11370" s="186"/>
    </row>
    <row r="11371" spans="2:2" x14ac:dyDescent="0.2">
      <c r="B11371" s="186"/>
    </row>
    <row r="11372" spans="2:2" x14ac:dyDescent="0.2">
      <c r="B11372" s="186"/>
    </row>
    <row r="11373" spans="2:2" x14ac:dyDescent="0.2">
      <c r="B11373" s="186"/>
    </row>
    <row r="11374" spans="2:2" x14ac:dyDescent="0.2">
      <c r="B11374" s="186"/>
    </row>
    <row r="11375" spans="2:2" x14ac:dyDescent="0.2">
      <c r="B11375" s="186"/>
    </row>
    <row r="11376" spans="2:2" x14ac:dyDescent="0.2">
      <c r="B11376" s="186"/>
    </row>
    <row r="11377" spans="2:2" x14ac:dyDescent="0.2">
      <c r="B11377" s="186"/>
    </row>
    <row r="11378" spans="2:2" x14ac:dyDescent="0.2">
      <c r="B11378" s="186"/>
    </row>
    <row r="11379" spans="2:2" x14ac:dyDescent="0.2">
      <c r="B11379" s="186"/>
    </row>
    <row r="11380" spans="2:2" x14ac:dyDescent="0.2">
      <c r="B11380" s="186"/>
    </row>
    <row r="11381" spans="2:2" x14ac:dyDescent="0.2">
      <c r="B11381" s="186"/>
    </row>
    <row r="11382" spans="2:2" x14ac:dyDescent="0.2">
      <c r="B11382" s="186"/>
    </row>
    <row r="11383" spans="2:2" x14ac:dyDescent="0.2">
      <c r="B11383" s="186"/>
    </row>
    <row r="11384" spans="2:2" x14ac:dyDescent="0.2">
      <c r="B11384" s="186"/>
    </row>
    <row r="11385" spans="2:2" x14ac:dyDescent="0.2">
      <c r="B11385" s="186"/>
    </row>
    <row r="11386" spans="2:2" x14ac:dyDescent="0.2">
      <c r="B11386" s="186"/>
    </row>
    <row r="11387" spans="2:2" x14ac:dyDescent="0.2">
      <c r="B11387" s="186"/>
    </row>
    <row r="11388" spans="2:2" x14ac:dyDescent="0.2">
      <c r="B11388" s="186"/>
    </row>
    <row r="11389" spans="2:2" x14ac:dyDescent="0.2">
      <c r="B11389" s="186"/>
    </row>
    <row r="11390" spans="2:2" x14ac:dyDescent="0.2">
      <c r="B11390" s="186"/>
    </row>
    <row r="11391" spans="2:2" x14ac:dyDescent="0.2">
      <c r="B11391" s="186"/>
    </row>
    <row r="11392" spans="2:2" x14ac:dyDescent="0.2">
      <c r="B11392" s="186"/>
    </row>
    <row r="11393" spans="2:2" x14ac:dyDescent="0.2">
      <c r="B11393" s="186"/>
    </row>
    <row r="11394" spans="2:2" x14ac:dyDescent="0.2">
      <c r="B11394" s="186"/>
    </row>
    <row r="11395" spans="2:2" x14ac:dyDescent="0.2">
      <c r="B11395" s="186"/>
    </row>
    <row r="11396" spans="2:2" x14ac:dyDescent="0.2">
      <c r="B11396" s="186"/>
    </row>
    <row r="11397" spans="2:2" x14ac:dyDescent="0.2">
      <c r="B11397" s="186"/>
    </row>
    <row r="11398" spans="2:2" x14ac:dyDescent="0.2">
      <c r="B11398" s="186"/>
    </row>
    <row r="11399" spans="2:2" x14ac:dyDescent="0.2">
      <c r="B11399" s="186"/>
    </row>
    <row r="11400" spans="2:2" x14ac:dyDescent="0.2">
      <c r="B11400" s="186"/>
    </row>
    <row r="11401" spans="2:2" x14ac:dyDescent="0.2">
      <c r="B11401" s="186"/>
    </row>
    <row r="11402" spans="2:2" x14ac:dyDescent="0.2">
      <c r="B11402" s="186"/>
    </row>
    <row r="11403" spans="2:2" x14ac:dyDescent="0.2">
      <c r="B11403" s="186"/>
    </row>
    <row r="11404" spans="2:2" x14ac:dyDescent="0.2">
      <c r="B11404" s="186"/>
    </row>
    <row r="11405" spans="2:2" x14ac:dyDescent="0.2">
      <c r="B11405" s="186"/>
    </row>
    <row r="11406" spans="2:2" x14ac:dyDescent="0.2">
      <c r="B11406" s="186"/>
    </row>
    <row r="11407" spans="2:2" x14ac:dyDescent="0.2">
      <c r="B11407" s="186"/>
    </row>
    <row r="11408" spans="2:2" x14ac:dyDescent="0.2">
      <c r="B11408" s="186"/>
    </row>
    <row r="11409" spans="2:2" x14ac:dyDescent="0.2">
      <c r="B11409" s="186"/>
    </row>
    <row r="11410" spans="2:2" x14ac:dyDescent="0.2">
      <c r="B11410" s="186"/>
    </row>
    <row r="11411" spans="2:2" x14ac:dyDescent="0.2">
      <c r="B11411" s="186"/>
    </row>
    <row r="11412" spans="2:2" x14ac:dyDescent="0.2">
      <c r="B11412" s="186"/>
    </row>
    <row r="11413" spans="2:2" x14ac:dyDescent="0.2">
      <c r="B11413" s="186"/>
    </row>
    <row r="11414" spans="2:2" x14ac:dyDescent="0.2">
      <c r="B11414" s="186"/>
    </row>
    <row r="11415" spans="2:2" x14ac:dyDescent="0.2">
      <c r="B11415" s="186"/>
    </row>
    <row r="11416" spans="2:2" x14ac:dyDescent="0.2">
      <c r="B11416" s="186"/>
    </row>
    <row r="11417" spans="2:2" x14ac:dyDescent="0.2">
      <c r="B11417" s="186"/>
    </row>
    <row r="11418" spans="2:2" x14ac:dyDescent="0.2">
      <c r="B11418" s="186"/>
    </row>
    <row r="11419" spans="2:2" x14ac:dyDescent="0.2">
      <c r="B11419" s="186"/>
    </row>
    <row r="11420" spans="2:2" x14ac:dyDescent="0.2">
      <c r="B11420" s="186"/>
    </row>
    <row r="11421" spans="2:2" x14ac:dyDescent="0.2">
      <c r="B11421" s="186"/>
    </row>
    <row r="11422" spans="2:2" x14ac:dyDescent="0.2">
      <c r="B11422" s="186"/>
    </row>
    <row r="11423" spans="2:2" x14ac:dyDescent="0.2">
      <c r="B11423" s="186"/>
    </row>
    <row r="11424" spans="2:2" x14ac:dyDescent="0.2">
      <c r="B11424" s="186"/>
    </row>
    <row r="11425" spans="2:2" x14ac:dyDescent="0.2">
      <c r="B11425" s="186"/>
    </row>
    <row r="11426" spans="2:2" x14ac:dyDescent="0.2">
      <c r="B11426" s="186"/>
    </row>
    <row r="11427" spans="2:2" x14ac:dyDescent="0.2">
      <c r="B11427" s="186"/>
    </row>
    <row r="11428" spans="2:2" x14ac:dyDescent="0.2">
      <c r="B11428" s="186"/>
    </row>
    <row r="11429" spans="2:2" x14ac:dyDescent="0.2">
      <c r="B11429" s="186"/>
    </row>
    <row r="11430" spans="2:2" x14ac:dyDescent="0.2">
      <c r="B11430" s="186"/>
    </row>
    <row r="11431" spans="2:2" x14ac:dyDescent="0.2">
      <c r="B11431" s="186"/>
    </row>
    <row r="11432" spans="2:2" x14ac:dyDescent="0.2">
      <c r="B11432" s="186"/>
    </row>
    <row r="11433" spans="2:2" x14ac:dyDescent="0.2">
      <c r="B11433" s="186"/>
    </row>
    <row r="11434" spans="2:2" x14ac:dyDescent="0.2">
      <c r="B11434" s="186"/>
    </row>
    <row r="11435" spans="2:2" x14ac:dyDescent="0.2">
      <c r="B11435" s="186"/>
    </row>
    <row r="11436" spans="2:2" x14ac:dyDescent="0.2">
      <c r="B11436" s="186"/>
    </row>
    <row r="11437" spans="2:2" x14ac:dyDescent="0.2">
      <c r="B11437" s="186"/>
    </row>
    <row r="11438" spans="2:2" x14ac:dyDescent="0.2">
      <c r="B11438" s="186"/>
    </row>
    <row r="11439" spans="2:2" x14ac:dyDescent="0.2">
      <c r="B11439" s="186"/>
    </row>
    <row r="11440" spans="2:2" x14ac:dyDescent="0.2">
      <c r="B11440" s="186"/>
    </row>
    <row r="11441" spans="2:2" x14ac:dyDescent="0.2">
      <c r="B11441" s="186"/>
    </row>
    <row r="11442" spans="2:2" x14ac:dyDescent="0.2">
      <c r="B11442" s="186"/>
    </row>
    <row r="11443" spans="2:2" x14ac:dyDescent="0.2">
      <c r="B11443" s="186"/>
    </row>
    <row r="11444" spans="2:2" x14ac:dyDescent="0.2">
      <c r="B11444" s="186"/>
    </row>
    <row r="11445" spans="2:2" x14ac:dyDescent="0.2">
      <c r="B11445" s="186"/>
    </row>
    <row r="11446" spans="2:2" x14ac:dyDescent="0.2">
      <c r="B11446" s="186"/>
    </row>
    <row r="11447" spans="2:2" x14ac:dyDescent="0.2">
      <c r="B11447" s="186"/>
    </row>
    <row r="11448" spans="2:2" x14ac:dyDescent="0.2">
      <c r="B11448" s="186"/>
    </row>
    <row r="11449" spans="2:2" x14ac:dyDescent="0.2">
      <c r="B11449" s="186"/>
    </row>
    <row r="11450" spans="2:2" x14ac:dyDescent="0.2">
      <c r="B11450" s="186"/>
    </row>
    <row r="11451" spans="2:2" x14ac:dyDescent="0.2">
      <c r="B11451" s="186"/>
    </row>
    <row r="11452" spans="2:2" x14ac:dyDescent="0.2">
      <c r="B11452" s="186"/>
    </row>
    <row r="11453" spans="2:2" x14ac:dyDescent="0.2">
      <c r="B11453" s="186"/>
    </row>
    <row r="11454" spans="2:2" x14ac:dyDescent="0.2">
      <c r="B11454" s="186"/>
    </row>
    <row r="11455" spans="2:2" x14ac:dyDescent="0.2">
      <c r="B11455" s="186"/>
    </row>
    <row r="11456" spans="2:2" x14ac:dyDescent="0.2">
      <c r="B11456" s="186"/>
    </row>
    <row r="11457" spans="2:2" x14ac:dyDescent="0.2">
      <c r="B11457" s="186"/>
    </row>
    <row r="11458" spans="2:2" x14ac:dyDescent="0.2">
      <c r="B11458" s="186"/>
    </row>
    <row r="11459" spans="2:2" x14ac:dyDescent="0.2">
      <c r="B11459" s="186"/>
    </row>
    <row r="11460" spans="2:2" x14ac:dyDescent="0.2">
      <c r="B11460" s="186"/>
    </row>
    <row r="11461" spans="2:2" x14ac:dyDescent="0.2">
      <c r="B11461" s="186"/>
    </row>
    <row r="11462" spans="2:2" x14ac:dyDescent="0.2">
      <c r="B11462" s="186"/>
    </row>
    <row r="11463" spans="2:2" x14ac:dyDescent="0.2">
      <c r="B11463" s="186"/>
    </row>
    <row r="11464" spans="2:2" x14ac:dyDescent="0.2">
      <c r="B11464" s="186"/>
    </row>
    <row r="11465" spans="2:2" x14ac:dyDescent="0.2">
      <c r="B11465" s="186"/>
    </row>
    <row r="11466" spans="2:2" x14ac:dyDescent="0.2">
      <c r="B11466" s="186"/>
    </row>
    <row r="11467" spans="2:2" x14ac:dyDescent="0.2">
      <c r="B11467" s="186"/>
    </row>
    <row r="11468" spans="2:2" x14ac:dyDescent="0.2">
      <c r="B11468" s="186"/>
    </row>
    <row r="11469" spans="2:2" x14ac:dyDescent="0.2">
      <c r="B11469" s="186"/>
    </row>
    <row r="11470" spans="2:2" x14ac:dyDescent="0.2">
      <c r="B11470" s="186"/>
    </row>
    <row r="11471" spans="2:2" x14ac:dyDescent="0.2">
      <c r="B11471" s="186"/>
    </row>
    <row r="11472" spans="2:2" x14ac:dyDescent="0.2">
      <c r="B11472" s="186"/>
    </row>
    <row r="11473" spans="2:2" x14ac:dyDescent="0.2">
      <c r="B11473" s="186"/>
    </row>
    <row r="11474" spans="2:2" x14ac:dyDescent="0.2">
      <c r="B11474" s="186"/>
    </row>
    <row r="11475" spans="2:2" x14ac:dyDescent="0.2">
      <c r="B11475" s="186"/>
    </row>
    <row r="11476" spans="2:2" x14ac:dyDescent="0.2">
      <c r="B11476" s="186"/>
    </row>
    <row r="11477" spans="2:2" x14ac:dyDescent="0.2">
      <c r="B11477" s="186"/>
    </row>
    <row r="11478" spans="2:2" x14ac:dyDescent="0.2">
      <c r="B11478" s="186"/>
    </row>
    <row r="11479" spans="2:2" x14ac:dyDescent="0.2">
      <c r="B11479" s="186"/>
    </row>
    <row r="11480" spans="2:2" x14ac:dyDescent="0.2">
      <c r="B11480" s="186"/>
    </row>
    <row r="11481" spans="2:2" x14ac:dyDescent="0.2">
      <c r="B11481" s="186"/>
    </row>
    <row r="11482" spans="2:2" x14ac:dyDescent="0.2">
      <c r="B11482" s="186"/>
    </row>
    <row r="11483" spans="2:2" x14ac:dyDescent="0.2">
      <c r="B11483" s="186"/>
    </row>
    <row r="11484" spans="2:2" x14ac:dyDescent="0.2">
      <c r="B11484" s="186"/>
    </row>
    <row r="11485" spans="2:2" x14ac:dyDescent="0.2">
      <c r="B11485" s="186"/>
    </row>
    <row r="11486" spans="2:2" x14ac:dyDescent="0.2">
      <c r="B11486" s="186"/>
    </row>
    <row r="11487" spans="2:2" x14ac:dyDescent="0.2">
      <c r="B11487" s="186"/>
    </row>
    <row r="11488" spans="2:2" x14ac:dyDescent="0.2">
      <c r="B11488" s="186"/>
    </row>
    <row r="11489" spans="2:2" x14ac:dyDescent="0.2">
      <c r="B11489" s="186"/>
    </row>
    <row r="11490" spans="2:2" x14ac:dyDescent="0.2">
      <c r="B11490" s="186"/>
    </row>
    <row r="11491" spans="2:2" x14ac:dyDescent="0.2">
      <c r="B11491" s="186"/>
    </row>
    <row r="11492" spans="2:2" x14ac:dyDescent="0.2">
      <c r="B11492" s="186"/>
    </row>
    <row r="11493" spans="2:2" x14ac:dyDescent="0.2">
      <c r="B11493" s="186"/>
    </row>
    <row r="11494" spans="2:2" x14ac:dyDescent="0.2">
      <c r="B11494" s="186"/>
    </row>
    <row r="11495" spans="2:2" x14ac:dyDescent="0.2">
      <c r="B11495" s="186"/>
    </row>
    <row r="11496" spans="2:2" x14ac:dyDescent="0.2">
      <c r="B11496" s="186"/>
    </row>
    <row r="11497" spans="2:2" x14ac:dyDescent="0.2">
      <c r="B11497" s="186"/>
    </row>
    <row r="11498" spans="2:2" x14ac:dyDescent="0.2">
      <c r="B11498" s="186"/>
    </row>
    <row r="11499" spans="2:2" x14ac:dyDescent="0.2">
      <c r="B11499" s="186"/>
    </row>
    <row r="11500" spans="2:2" x14ac:dyDescent="0.2">
      <c r="B11500" s="186"/>
    </row>
    <row r="11501" spans="2:2" x14ac:dyDescent="0.2">
      <c r="B11501" s="186"/>
    </row>
    <row r="11502" spans="2:2" x14ac:dyDescent="0.2">
      <c r="B11502" s="186"/>
    </row>
    <row r="11503" spans="2:2" x14ac:dyDescent="0.2">
      <c r="B11503" s="186"/>
    </row>
    <row r="11504" spans="2:2" x14ac:dyDescent="0.2">
      <c r="B11504" s="186"/>
    </row>
    <row r="11505" spans="2:2" x14ac:dyDescent="0.2">
      <c r="B11505" s="186"/>
    </row>
    <row r="11506" spans="2:2" x14ac:dyDescent="0.2">
      <c r="B11506" s="186"/>
    </row>
    <row r="11507" spans="2:2" x14ac:dyDescent="0.2">
      <c r="B11507" s="186"/>
    </row>
    <row r="11508" spans="2:2" x14ac:dyDescent="0.2">
      <c r="B11508" s="186"/>
    </row>
    <row r="11509" spans="2:2" x14ac:dyDescent="0.2">
      <c r="B11509" s="186"/>
    </row>
    <row r="11510" spans="2:2" x14ac:dyDescent="0.2">
      <c r="B11510" s="186"/>
    </row>
    <row r="11511" spans="2:2" x14ac:dyDescent="0.2">
      <c r="B11511" s="186"/>
    </row>
    <row r="11512" spans="2:2" x14ac:dyDescent="0.2">
      <c r="B11512" s="186"/>
    </row>
    <row r="11513" spans="2:2" x14ac:dyDescent="0.2">
      <c r="B11513" s="186"/>
    </row>
    <row r="11514" spans="2:2" x14ac:dyDescent="0.2">
      <c r="B11514" s="186"/>
    </row>
    <row r="11515" spans="2:2" x14ac:dyDescent="0.2">
      <c r="B11515" s="186"/>
    </row>
    <row r="11516" spans="2:2" x14ac:dyDescent="0.2">
      <c r="B11516" s="186"/>
    </row>
    <row r="11517" spans="2:2" x14ac:dyDescent="0.2">
      <c r="B11517" s="186"/>
    </row>
    <row r="11518" spans="2:2" x14ac:dyDescent="0.2">
      <c r="B11518" s="186"/>
    </row>
    <row r="11519" spans="2:2" x14ac:dyDescent="0.2">
      <c r="B11519" s="186"/>
    </row>
    <row r="11520" spans="2:2" x14ac:dyDescent="0.2">
      <c r="B11520" s="186"/>
    </row>
    <row r="11521" spans="2:2" x14ac:dyDescent="0.2">
      <c r="B11521" s="186"/>
    </row>
    <row r="11522" spans="2:2" x14ac:dyDescent="0.2">
      <c r="B11522" s="186"/>
    </row>
    <row r="11523" spans="2:2" x14ac:dyDescent="0.2">
      <c r="B11523" s="186"/>
    </row>
    <row r="11524" spans="2:2" x14ac:dyDescent="0.2">
      <c r="B11524" s="186"/>
    </row>
    <row r="11525" spans="2:2" x14ac:dyDescent="0.2">
      <c r="B11525" s="186"/>
    </row>
    <row r="11526" spans="2:2" x14ac:dyDescent="0.2">
      <c r="B11526" s="186"/>
    </row>
    <row r="11527" spans="2:2" x14ac:dyDescent="0.2">
      <c r="B11527" s="186"/>
    </row>
    <row r="11528" spans="2:2" x14ac:dyDescent="0.2">
      <c r="B11528" s="186"/>
    </row>
    <row r="11529" spans="2:2" x14ac:dyDescent="0.2">
      <c r="B11529" s="186"/>
    </row>
    <row r="11530" spans="2:2" x14ac:dyDescent="0.2">
      <c r="B11530" s="186"/>
    </row>
    <row r="11531" spans="2:2" x14ac:dyDescent="0.2">
      <c r="B11531" s="186"/>
    </row>
    <row r="11532" spans="2:2" x14ac:dyDescent="0.2">
      <c r="B11532" s="186"/>
    </row>
    <row r="11533" spans="2:2" x14ac:dyDescent="0.2">
      <c r="B11533" s="186"/>
    </row>
    <row r="11534" spans="2:2" x14ac:dyDescent="0.2">
      <c r="B11534" s="186"/>
    </row>
    <row r="11535" spans="2:2" x14ac:dyDescent="0.2">
      <c r="B11535" s="186"/>
    </row>
    <row r="11536" spans="2:2" x14ac:dyDescent="0.2">
      <c r="B11536" s="186"/>
    </row>
    <row r="11537" spans="2:2" x14ac:dyDescent="0.2">
      <c r="B11537" s="186"/>
    </row>
    <row r="11538" spans="2:2" x14ac:dyDescent="0.2">
      <c r="B11538" s="186"/>
    </row>
    <row r="11539" spans="2:2" x14ac:dyDescent="0.2">
      <c r="B11539" s="186"/>
    </row>
    <row r="11540" spans="2:2" x14ac:dyDescent="0.2">
      <c r="B11540" s="186"/>
    </row>
    <row r="11541" spans="2:2" x14ac:dyDescent="0.2">
      <c r="B11541" s="186"/>
    </row>
    <row r="11542" spans="2:2" x14ac:dyDescent="0.2">
      <c r="B11542" s="186"/>
    </row>
    <row r="11543" spans="2:2" x14ac:dyDescent="0.2">
      <c r="B11543" s="186"/>
    </row>
    <row r="11544" spans="2:2" x14ac:dyDescent="0.2">
      <c r="B11544" s="186"/>
    </row>
    <row r="11545" spans="2:2" x14ac:dyDescent="0.2">
      <c r="B11545" s="186"/>
    </row>
    <row r="11546" spans="2:2" x14ac:dyDescent="0.2">
      <c r="B11546" s="186"/>
    </row>
    <row r="11547" spans="2:2" x14ac:dyDescent="0.2">
      <c r="B11547" s="186"/>
    </row>
    <row r="11548" spans="2:2" x14ac:dyDescent="0.2">
      <c r="B11548" s="186"/>
    </row>
    <row r="11549" spans="2:2" x14ac:dyDescent="0.2">
      <c r="B11549" s="186"/>
    </row>
    <row r="11550" spans="2:2" x14ac:dyDescent="0.2">
      <c r="B11550" s="186"/>
    </row>
    <row r="11551" spans="2:2" x14ac:dyDescent="0.2">
      <c r="B11551" s="186"/>
    </row>
    <row r="11552" spans="2:2" x14ac:dyDescent="0.2">
      <c r="B11552" s="186"/>
    </row>
    <row r="11553" spans="2:2" x14ac:dyDescent="0.2">
      <c r="B11553" s="186"/>
    </row>
    <row r="11554" spans="2:2" x14ac:dyDescent="0.2">
      <c r="B11554" s="186"/>
    </row>
    <row r="11555" spans="2:2" x14ac:dyDescent="0.2">
      <c r="B11555" s="186"/>
    </row>
    <row r="11556" spans="2:2" x14ac:dyDescent="0.2">
      <c r="B11556" s="186"/>
    </row>
    <row r="11557" spans="2:2" x14ac:dyDescent="0.2">
      <c r="B11557" s="186"/>
    </row>
    <row r="11558" spans="2:2" x14ac:dyDescent="0.2">
      <c r="B11558" s="186"/>
    </row>
    <row r="11559" spans="2:2" x14ac:dyDescent="0.2">
      <c r="B11559" s="186"/>
    </row>
    <row r="11560" spans="2:2" x14ac:dyDescent="0.2">
      <c r="B11560" s="186"/>
    </row>
    <row r="11561" spans="2:2" x14ac:dyDescent="0.2">
      <c r="B11561" s="186"/>
    </row>
    <row r="11562" spans="2:2" x14ac:dyDescent="0.2">
      <c r="B11562" s="186"/>
    </row>
    <row r="11563" spans="2:2" x14ac:dyDescent="0.2">
      <c r="B11563" s="186"/>
    </row>
    <row r="11564" spans="2:2" x14ac:dyDescent="0.2">
      <c r="B11564" s="186"/>
    </row>
    <row r="11565" spans="2:2" x14ac:dyDescent="0.2">
      <c r="B11565" s="186"/>
    </row>
    <row r="11566" spans="2:2" x14ac:dyDescent="0.2">
      <c r="B11566" s="186"/>
    </row>
    <row r="11567" spans="2:2" x14ac:dyDescent="0.2">
      <c r="B11567" s="186"/>
    </row>
    <row r="11568" spans="2:2" x14ac:dyDescent="0.2">
      <c r="B11568" s="186"/>
    </row>
    <row r="11569" spans="2:2" x14ac:dyDescent="0.2">
      <c r="B11569" s="186"/>
    </row>
    <row r="11570" spans="2:2" x14ac:dyDescent="0.2">
      <c r="B11570" s="186"/>
    </row>
    <row r="11571" spans="2:2" x14ac:dyDescent="0.2">
      <c r="B11571" s="186"/>
    </row>
    <row r="11572" spans="2:2" x14ac:dyDescent="0.2">
      <c r="B11572" s="186"/>
    </row>
    <row r="11573" spans="2:2" x14ac:dyDescent="0.2">
      <c r="B11573" s="186"/>
    </row>
    <row r="11574" spans="2:2" x14ac:dyDescent="0.2">
      <c r="B11574" s="186"/>
    </row>
    <row r="11575" spans="2:2" x14ac:dyDescent="0.2">
      <c r="B11575" s="186"/>
    </row>
    <row r="11576" spans="2:2" x14ac:dyDescent="0.2">
      <c r="B11576" s="186"/>
    </row>
    <row r="11577" spans="2:2" x14ac:dyDescent="0.2">
      <c r="B11577" s="186"/>
    </row>
    <row r="11578" spans="2:2" x14ac:dyDescent="0.2">
      <c r="B11578" s="186"/>
    </row>
    <row r="11579" spans="2:2" x14ac:dyDescent="0.2">
      <c r="B11579" s="186"/>
    </row>
    <row r="11580" spans="2:2" x14ac:dyDescent="0.2">
      <c r="B11580" s="186"/>
    </row>
    <row r="11581" spans="2:2" x14ac:dyDescent="0.2">
      <c r="B11581" s="186"/>
    </row>
    <row r="11582" spans="2:2" x14ac:dyDescent="0.2">
      <c r="B11582" s="186"/>
    </row>
    <row r="11583" spans="2:2" x14ac:dyDescent="0.2">
      <c r="B11583" s="186"/>
    </row>
    <row r="11584" spans="2:2" x14ac:dyDescent="0.2">
      <c r="B11584" s="186"/>
    </row>
    <row r="11585" spans="2:2" x14ac:dyDescent="0.2">
      <c r="B11585" s="186"/>
    </row>
    <row r="11586" spans="2:2" x14ac:dyDescent="0.2">
      <c r="B11586" s="186"/>
    </row>
    <row r="11587" spans="2:2" x14ac:dyDescent="0.2">
      <c r="B11587" s="186"/>
    </row>
    <row r="11588" spans="2:2" x14ac:dyDescent="0.2">
      <c r="B11588" s="186"/>
    </row>
    <row r="11589" spans="2:2" x14ac:dyDescent="0.2">
      <c r="B11589" s="186"/>
    </row>
    <row r="11590" spans="2:2" x14ac:dyDescent="0.2">
      <c r="B11590" s="186"/>
    </row>
    <row r="11591" spans="2:2" x14ac:dyDescent="0.2">
      <c r="B11591" s="186"/>
    </row>
    <row r="11592" spans="2:2" x14ac:dyDescent="0.2">
      <c r="B11592" s="186"/>
    </row>
    <row r="11593" spans="2:2" x14ac:dyDescent="0.2">
      <c r="B11593" s="186"/>
    </row>
    <row r="11594" spans="2:2" x14ac:dyDescent="0.2">
      <c r="B11594" s="186"/>
    </row>
    <row r="11595" spans="2:2" x14ac:dyDescent="0.2">
      <c r="B11595" s="186"/>
    </row>
    <row r="11596" spans="2:2" x14ac:dyDescent="0.2">
      <c r="B11596" s="186"/>
    </row>
    <row r="11597" spans="2:2" x14ac:dyDescent="0.2">
      <c r="B11597" s="186"/>
    </row>
    <row r="11598" spans="2:2" x14ac:dyDescent="0.2">
      <c r="B11598" s="186"/>
    </row>
    <row r="11599" spans="2:2" x14ac:dyDescent="0.2">
      <c r="B11599" s="186"/>
    </row>
    <row r="11600" spans="2:2" x14ac:dyDescent="0.2">
      <c r="B11600" s="186"/>
    </row>
    <row r="11601" spans="2:2" x14ac:dyDescent="0.2">
      <c r="B11601" s="186"/>
    </row>
    <row r="11602" spans="2:2" x14ac:dyDescent="0.2">
      <c r="B11602" s="186"/>
    </row>
    <row r="11603" spans="2:2" x14ac:dyDescent="0.2">
      <c r="B11603" s="186"/>
    </row>
    <row r="11604" spans="2:2" x14ac:dyDescent="0.2">
      <c r="B11604" s="186"/>
    </row>
    <row r="11605" spans="2:2" x14ac:dyDescent="0.2">
      <c r="B11605" s="186"/>
    </row>
    <row r="11606" spans="2:2" x14ac:dyDescent="0.2">
      <c r="B11606" s="186"/>
    </row>
    <row r="11607" spans="2:2" x14ac:dyDescent="0.2">
      <c r="B11607" s="186"/>
    </row>
    <row r="11608" spans="2:2" x14ac:dyDescent="0.2">
      <c r="B11608" s="186"/>
    </row>
    <row r="11609" spans="2:2" x14ac:dyDescent="0.2">
      <c r="B11609" s="186"/>
    </row>
    <row r="11610" spans="2:2" x14ac:dyDescent="0.2">
      <c r="B11610" s="186"/>
    </row>
    <row r="11611" spans="2:2" x14ac:dyDescent="0.2">
      <c r="B11611" s="186"/>
    </row>
    <row r="11612" spans="2:2" x14ac:dyDescent="0.2">
      <c r="B11612" s="186"/>
    </row>
    <row r="11613" spans="2:2" x14ac:dyDescent="0.2">
      <c r="B11613" s="186"/>
    </row>
    <row r="11614" spans="2:2" x14ac:dyDescent="0.2">
      <c r="B11614" s="186"/>
    </row>
    <row r="11615" spans="2:2" x14ac:dyDescent="0.2">
      <c r="B11615" s="186"/>
    </row>
    <row r="11616" spans="2:2" x14ac:dyDescent="0.2">
      <c r="B11616" s="186"/>
    </row>
    <row r="11617" spans="2:2" x14ac:dyDescent="0.2">
      <c r="B11617" s="186"/>
    </row>
    <row r="11618" spans="2:2" x14ac:dyDescent="0.2">
      <c r="B11618" s="186"/>
    </row>
    <row r="11619" spans="2:2" x14ac:dyDescent="0.2">
      <c r="B11619" s="186"/>
    </row>
    <row r="11620" spans="2:2" x14ac:dyDescent="0.2">
      <c r="B11620" s="186"/>
    </row>
    <row r="11621" spans="2:2" x14ac:dyDescent="0.2">
      <c r="B11621" s="186"/>
    </row>
    <row r="11622" spans="2:2" x14ac:dyDescent="0.2">
      <c r="B11622" s="186"/>
    </row>
    <row r="11623" spans="2:2" x14ac:dyDescent="0.2">
      <c r="B11623" s="186"/>
    </row>
    <row r="11624" spans="2:2" x14ac:dyDescent="0.2">
      <c r="B11624" s="186"/>
    </row>
    <row r="11625" spans="2:2" x14ac:dyDescent="0.2">
      <c r="B11625" s="186"/>
    </row>
    <row r="11626" spans="2:2" x14ac:dyDescent="0.2">
      <c r="B11626" s="186"/>
    </row>
    <row r="11627" spans="2:2" x14ac:dyDescent="0.2">
      <c r="B11627" s="186"/>
    </row>
    <row r="11628" spans="2:2" x14ac:dyDescent="0.2">
      <c r="B11628" s="186"/>
    </row>
    <row r="11629" spans="2:2" x14ac:dyDescent="0.2">
      <c r="B11629" s="186"/>
    </row>
    <row r="11630" spans="2:2" x14ac:dyDescent="0.2">
      <c r="B11630" s="186"/>
    </row>
    <row r="11631" spans="2:2" x14ac:dyDescent="0.2">
      <c r="B11631" s="186"/>
    </row>
    <row r="11632" spans="2:2" x14ac:dyDescent="0.2">
      <c r="B11632" s="186"/>
    </row>
    <row r="11633" spans="2:2" x14ac:dyDescent="0.2">
      <c r="B11633" s="186"/>
    </row>
    <row r="11634" spans="2:2" x14ac:dyDescent="0.2">
      <c r="B11634" s="186"/>
    </row>
    <row r="11635" spans="2:2" x14ac:dyDescent="0.2">
      <c r="B11635" s="186"/>
    </row>
    <row r="11636" spans="2:2" x14ac:dyDescent="0.2">
      <c r="B11636" s="186"/>
    </row>
    <row r="11637" spans="2:2" x14ac:dyDescent="0.2">
      <c r="B11637" s="186"/>
    </row>
    <row r="11638" spans="2:2" x14ac:dyDescent="0.2">
      <c r="B11638" s="186"/>
    </row>
    <row r="11639" spans="2:2" x14ac:dyDescent="0.2">
      <c r="B11639" s="186"/>
    </row>
    <row r="11640" spans="2:2" x14ac:dyDescent="0.2">
      <c r="B11640" s="186"/>
    </row>
    <row r="11641" spans="2:2" x14ac:dyDescent="0.2">
      <c r="B11641" s="186"/>
    </row>
    <row r="11642" spans="2:2" x14ac:dyDescent="0.2">
      <c r="B11642" s="186"/>
    </row>
    <row r="11643" spans="2:2" x14ac:dyDescent="0.2">
      <c r="B11643" s="186"/>
    </row>
    <row r="11644" spans="2:2" x14ac:dyDescent="0.2">
      <c r="B11644" s="186"/>
    </row>
    <row r="11645" spans="2:2" x14ac:dyDescent="0.2">
      <c r="B11645" s="186"/>
    </row>
    <row r="11646" spans="2:2" x14ac:dyDescent="0.2">
      <c r="B11646" s="186"/>
    </row>
    <row r="11647" spans="2:2" x14ac:dyDescent="0.2">
      <c r="B11647" s="186"/>
    </row>
    <row r="11648" spans="2:2" x14ac:dyDescent="0.2">
      <c r="B11648" s="186"/>
    </row>
    <row r="11649" spans="2:2" x14ac:dyDescent="0.2">
      <c r="B11649" s="186"/>
    </row>
    <row r="11650" spans="2:2" x14ac:dyDescent="0.2">
      <c r="B11650" s="186"/>
    </row>
    <row r="11651" spans="2:2" x14ac:dyDescent="0.2">
      <c r="B11651" s="186"/>
    </row>
    <row r="11652" spans="2:2" x14ac:dyDescent="0.2">
      <c r="B11652" s="186"/>
    </row>
    <row r="11653" spans="2:2" x14ac:dyDescent="0.2">
      <c r="B11653" s="186"/>
    </row>
    <row r="11654" spans="2:2" x14ac:dyDescent="0.2">
      <c r="B11654" s="186"/>
    </row>
    <row r="11655" spans="2:2" x14ac:dyDescent="0.2">
      <c r="B11655" s="186"/>
    </row>
    <row r="11656" spans="2:2" x14ac:dyDescent="0.2">
      <c r="B11656" s="186"/>
    </row>
    <row r="11657" spans="2:2" x14ac:dyDescent="0.2">
      <c r="B11657" s="186"/>
    </row>
    <row r="11658" spans="2:2" x14ac:dyDescent="0.2">
      <c r="B11658" s="186"/>
    </row>
    <row r="11659" spans="2:2" x14ac:dyDescent="0.2">
      <c r="B11659" s="186"/>
    </row>
    <row r="11660" spans="2:2" x14ac:dyDescent="0.2">
      <c r="B11660" s="186"/>
    </row>
    <row r="11661" spans="2:2" x14ac:dyDescent="0.2">
      <c r="B11661" s="186"/>
    </row>
    <row r="11662" spans="2:2" x14ac:dyDescent="0.2">
      <c r="B11662" s="186"/>
    </row>
    <row r="11663" spans="2:2" x14ac:dyDescent="0.2">
      <c r="B11663" s="186"/>
    </row>
    <row r="11664" spans="2:2" x14ac:dyDescent="0.2">
      <c r="B11664" s="186"/>
    </row>
    <row r="11665" spans="2:2" x14ac:dyDescent="0.2">
      <c r="B11665" s="186"/>
    </row>
    <row r="11666" spans="2:2" x14ac:dyDescent="0.2">
      <c r="B11666" s="186"/>
    </row>
    <row r="11667" spans="2:2" x14ac:dyDescent="0.2">
      <c r="B11667" s="186"/>
    </row>
    <row r="11668" spans="2:2" x14ac:dyDescent="0.2">
      <c r="B11668" s="186"/>
    </row>
    <row r="11669" spans="2:2" x14ac:dyDescent="0.2">
      <c r="B11669" s="186"/>
    </row>
    <row r="11670" spans="2:2" x14ac:dyDescent="0.2">
      <c r="B11670" s="186"/>
    </row>
    <row r="11671" spans="2:2" x14ac:dyDescent="0.2">
      <c r="B11671" s="186"/>
    </row>
    <row r="11672" spans="2:2" x14ac:dyDescent="0.2">
      <c r="B11672" s="186"/>
    </row>
    <row r="11673" spans="2:2" x14ac:dyDescent="0.2">
      <c r="B11673" s="186"/>
    </row>
    <row r="11674" spans="2:2" x14ac:dyDescent="0.2">
      <c r="B11674" s="186"/>
    </row>
    <row r="11675" spans="2:2" x14ac:dyDescent="0.2">
      <c r="B11675" s="186"/>
    </row>
    <row r="11676" spans="2:2" x14ac:dyDescent="0.2">
      <c r="B11676" s="186"/>
    </row>
    <row r="11677" spans="2:2" x14ac:dyDescent="0.2">
      <c r="B11677" s="186"/>
    </row>
    <row r="11678" spans="2:2" x14ac:dyDescent="0.2">
      <c r="B11678" s="186"/>
    </row>
    <row r="11679" spans="2:2" x14ac:dyDescent="0.2">
      <c r="B11679" s="186"/>
    </row>
    <row r="11680" spans="2:2" x14ac:dyDescent="0.2">
      <c r="B11680" s="186"/>
    </row>
    <row r="11681" spans="2:2" x14ac:dyDescent="0.2">
      <c r="B11681" s="186"/>
    </row>
    <row r="11682" spans="2:2" x14ac:dyDescent="0.2">
      <c r="B11682" s="186"/>
    </row>
    <row r="11683" spans="2:2" x14ac:dyDescent="0.2">
      <c r="B11683" s="186"/>
    </row>
    <row r="11684" spans="2:2" x14ac:dyDescent="0.2">
      <c r="B11684" s="186"/>
    </row>
    <row r="11685" spans="2:2" x14ac:dyDescent="0.2">
      <c r="B11685" s="186"/>
    </row>
    <row r="11686" spans="2:2" x14ac:dyDescent="0.2">
      <c r="B11686" s="186"/>
    </row>
    <row r="11687" spans="2:2" x14ac:dyDescent="0.2">
      <c r="B11687" s="186"/>
    </row>
    <row r="11688" spans="2:2" x14ac:dyDescent="0.2">
      <c r="B11688" s="186"/>
    </row>
    <row r="11689" spans="2:2" x14ac:dyDescent="0.2">
      <c r="B11689" s="186"/>
    </row>
    <row r="11690" spans="2:2" x14ac:dyDescent="0.2">
      <c r="B11690" s="186"/>
    </row>
    <row r="11691" spans="2:2" x14ac:dyDescent="0.2">
      <c r="B11691" s="186"/>
    </row>
    <row r="11692" spans="2:2" x14ac:dyDescent="0.2">
      <c r="B11692" s="186"/>
    </row>
    <row r="11693" spans="2:2" x14ac:dyDescent="0.2">
      <c r="B11693" s="186"/>
    </row>
    <row r="11694" spans="2:2" x14ac:dyDescent="0.2">
      <c r="B11694" s="186"/>
    </row>
    <row r="11695" spans="2:2" x14ac:dyDescent="0.2">
      <c r="B11695" s="186"/>
    </row>
    <row r="11696" spans="2:2" x14ac:dyDescent="0.2">
      <c r="B11696" s="186"/>
    </row>
    <row r="11697" spans="2:2" x14ac:dyDescent="0.2">
      <c r="B11697" s="186"/>
    </row>
    <row r="11698" spans="2:2" x14ac:dyDescent="0.2">
      <c r="B11698" s="186"/>
    </row>
    <row r="11699" spans="2:2" x14ac:dyDescent="0.2">
      <c r="B11699" s="186"/>
    </row>
    <row r="11700" spans="2:2" x14ac:dyDescent="0.2">
      <c r="B11700" s="186"/>
    </row>
    <row r="11701" spans="2:2" x14ac:dyDescent="0.2">
      <c r="B11701" s="186"/>
    </row>
    <row r="11702" spans="2:2" x14ac:dyDescent="0.2">
      <c r="B11702" s="186"/>
    </row>
    <row r="11703" spans="2:2" x14ac:dyDescent="0.2">
      <c r="B11703" s="186"/>
    </row>
    <row r="11704" spans="2:2" x14ac:dyDescent="0.2">
      <c r="B11704" s="186"/>
    </row>
    <row r="11705" spans="2:2" x14ac:dyDescent="0.2">
      <c r="B11705" s="186"/>
    </row>
    <row r="11706" spans="2:2" x14ac:dyDescent="0.2">
      <c r="B11706" s="186"/>
    </row>
    <row r="11707" spans="2:2" x14ac:dyDescent="0.2">
      <c r="B11707" s="186"/>
    </row>
    <row r="11708" spans="2:2" x14ac:dyDescent="0.2">
      <c r="B11708" s="186"/>
    </row>
    <row r="11709" spans="2:2" x14ac:dyDescent="0.2">
      <c r="B11709" s="186"/>
    </row>
    <row r="11710" spans="2:2" x14ac:dyDescent="0.2">
      <c r="B11710" s="186"/>
    </row>
    <row r="11711" spans="2:2" x14ac:dyDescent="0.2">
      <c r="B11711" s="186"/>
    </row>
    <row r="11712" spans="2:2" x14ac:dyDescent="0.2">
      <c r="B11712" s="186"/>
    </row>
    <row r="11713" spans="2:2" x14ac:dyDescent="0.2">
      <c r="B11713" s="186"/>
    </row>
    <row r="11714" spans="2:2" x14ac:dyDescent="0.2">
      <c r="B11714" s="186"/>
    </row>
    <row r="11715" spans="2:2" x14ac:dyDescent="0.2">
      <c r="B11715" s="186"/>
    </row>
    <row r="11716" spans="2:2" x14ac:dyDescent="0.2">
      <c r="B11716" s="186"/>
    </row>
    <row r="11717" spans="2:2" x14ac:dyDescent="0.2">
      <c r="B11717" s="186"/>
    </row>
    <row r="11718" spans="2:2" x14ac:dyDescent="0.2">
      <c r="B11718" s="186"/>
    </row>
    <row r="11719" spans="2:2" x14ac:dyDescent="0.2">
      <c r="B11719" s="186"/>
    </row>
    <row r="11720" spans="2:2" x14ac:dyDescent="0.2">
      <c r="B11720" s="186"/>
    </row>
    <row r="11721" spans="2:2" x14ac:dyDescent="0.2">
      <c r="B11721" s="186"/>
    </row>
    <row r="11722" spans="2:2" x14ac:dyDescent="0.2">
      <c r="B11722" s="186"/>
    </row>
    <row r="11723" spans="2:2" x14ac:dyDescent="0.2">
      <c r="B11723" s="186"/>
    </row>
    <row r="11724" spans="2:2" x14ac:dyDescent="0.2">
      <c r="B11724" s="186"/>
    </row>
    <row r="11725" spans="2:2" x14ac:dyDescent="0.2">
      <c r="B11725" s="186"/>
    </row>
    <row r="11726" spans="2:2" x14ac:dyDescent="0.2">
      <c r="B11726" s="186"/>
    </row>
    <row r="11727" spans="2:2" x14ac:dyDescent="0.2">
      <c r="B11727" s="186"/>
    </row>
    <row r="11728" spans="2:2" x14ac:dyDescent="0.2">
      <c r="B11728" s="186"/>
    </row>
    <row r="11729" spans="2:2" x14ac:dyDescent="0.2">
      <c r="B11729" s="186"/>
    </row>
    <row r="11730" spans="2:2" x14ac:dyDescent="0.2">
      <c r="B11730" s="186"/>
    </row>
    <row r="11731" spans="2:2" x14ac:dyDescent="0.2">
      <c r="B11731" s="186"/>
    </row>
    <row r="11732" spans="2:2" x14ac:dyDescent="0.2">
      <c r="B11732" s="186"/>
    </row>
    <row r="11733" spans="2:2" x14ac:dyDescent="0.2">
      <c r="B11733" s="186"/>
    </row>
    <row r="11734" spans="2:2" x14ac:dyDescent="0.2">
      <c r="B11734" s="186"/>
    </row>
    <row r="11735" spans="2:2" x14ac:dyDescent="0.2">
      <c r="B11735" s="186"/>
    </row>
    <row r="11736" spans="2:2" x14ac:dyDescent="0.2">
      <c r="B11736" s="186"/>
    </row>
    <row r="11737" spans="2:2" x14ac:dyDescent="0.2">
      <c r="B11737" s="186"/>
    </row>
    <row r="11738" spans="2:2" x14ac:dyDescent="0.2">
      <c r="B11738" s="186"/>
    </row>
    <row r="11739" spans="2:2" x14ac:dyDescent="0.2">
      <c r="B11739" s="186"/>
    </row>
    <row r="11740" spans="2:2" x14ac:dyDescent="0.2">
      <c r="B11740" s="186"/>
    </row>
    <row r="11741" spans="2:2" x14ac:dyDescent="0.2">
      <c r="B11741" s="186"/>
    </row>
    <row r="11742" spans="2:2" x14ac:dyDescent="0.2">
      <c r="B11742" s="186"/>
    </row>
    <row r="11743" spans="2:2" x14ac:dyDescent="0.2">
      <c r="B11743" s="186"/>
    </row>
    <row r="11744" spans="2:2" x14ac:dyDescent="0.2">
      <c r="B11744" s="186"/>
    </row>
    <row r="11745" spans="2:2" x14ac:dyDescent="0.2">
      <c r="B11745" s="186"/>
    </row>
    <row r="11746" spans="2:2" x14ac:dyDescent="0.2">
      <c r="B11746" s="186"/>
    </row>
    <row r="11747" spans="2:2" x14ac:dyDescent="0.2">
      <c r="B11747" s="186"/>
    </row>
    <row r="11748" spans="2:2" x14ac:dyDescent="0.2">
      <c r="B11748" s="186"/>
    </row>
    <row r="11749" spans="2:2" x14ac:dyDescent="0.2">
      <c r="B11749" s="186"/>
    </row>
    <row r="11750" spans="2:2" x14ac:dyDescent="0.2">
      <c r="B11750" s="186"/>
    </row>
    <row r="11751" spans="2:2" x14ac:dyDescent="0.2">
      <c r="B11751" s="186"/>
    </row>
    <row r="11752" spans="2:2" x14ac:dyDescent="0.2">
      <c r="B11752" s="186"/>
    </row>
    <row r="11753" spans="2:2" x14ac:dyDescent="0.2">
      <c r="B11753" s="186"/>
    </row>
    <row r="11754" spans="2:2" x14ac:dyDescent="0.2">
      <c r="B11754" s="186"/>
    </row>
    <row r="11755" spans="2:2" x14ac:dyDescent="0.2">
      <c r="B11755" s="186"/>
    </row>
    <row r="11756" spans="2:2" x14ac:dyDescent="0.2">
      <c r="B11756" s="186"/>
    </row>
    <row r="11757" spans="2:2" x14ac:dyDescent="0.2">
      <c r="B11757" s="186"/>
    </row>
    <row r="11758" spans="2:2" x14ac:dyDescent="0.2">
      <c r="B11758" s="186"/>
    </row>
    <row r="11759" spans="2:2" x14ac:dyDescent="0.2">
      <c r="B11759" s="186"/>
    </row>
    <row r="11760" spans="2:2" x14ac:dyDescent="0.2">
      <c r="B11760" s="186"/>
    </row>
    <row r="11761" spans="2:2" x14ac:dyDescent="0.2">
      <c r="B11761" s="186"/>
    </row>
    <row r="11762" spans="2:2" x14ac:dyDescent="0.2">
      <c r="B11762" s="186"/>
    </row>
    <row r="11763" spans="2:2" x14ac:dyDescent="0.2">
      <c r="B11763" s="186"/>
    </row>
    <row r="11764" spans="2:2" x14ac:dyDescent="0.2">
      <c r="B11764" s="186"/>
    </row>
    <row r="11765" spans="2:2" x14ac:dyDescent="0.2">
      <c r="B11765" s="186"/>
    </row>
    <row r="11766" spans="2:2" x14ac:dyDescent="0.2">
      <c r="B11766" s="186"/>
    </row>
    <row r="11767" spans="2:2" x14ac:dyDescent="0.2">
      <c r="B11767" s="186"/>
    </row>
    <row r="11768" spans="2:2" x14ac:dyDescent="0.2">
      <c r="B11768" s="186"/>
    </row>
    <row r="11769" spans="2:2" x14ac:dyDescent="0.2">
      <c r="B11769" s="186"/>
    </row>
    <row r="11770" spans="2:2" x14ac:dyDescent="0.2">
      <c r="B11770" s="186"/>
    </row>
    <row r="11771" spans="2:2" x14ac:dyDescent="0.2">
      <c r="B11771" s="186"/>
    </row>
    <row r="11772" spans="2:2" x14ac:dyDescent="0.2">
      <c r="B11772" s="186"/>
    </row>
    <row r="11773" spans="2:2" x14ac:dyDescent="0.2">
      <c r="B11773" s="186"/>
    </row>
    <row r="11774" spans="2:2" x14ac:dyDescent="0.2">
      <c r="B11774" s="186"/>
    </row>
    <row r="11775" spans="2:2" x14ac:dyDescent="0.2">
      <c r="B11775" s="186"/>
    </row>
    <row r="11776" spans="2:2" x14ac:dyDescent="0.2">
      <c r="B11776" s="186"/>
    </row>
    <row r="11777" spans="2:2" x14ac:dyDescent="0.2">
      <c r="B11777" s="186"/>
    </row>
    <row r="11778" spans="2:2" x14ac:dyDescent="0.2">
      <c r="B11778" s="186"/>
    </row>
    <row r="11779" spans="2:2" x14ac:dyDescent="0.2">
      <c r="B11779" s="186"/>
    </row>
    <row r="11780" spans="2:2" x14ac:dyDescent="0.2">
      <c r="B11780" s="186"/>
    </row>
    <row r="11781" spans="2:2" x14ac:dyDescent="0.2">
      <c r="B11781" s="186"/>
    </row>
    <row r="11782" spans="2:2" x14ac:dyDescent="0.2">
      <c r="B11782" s="186"/>
    </row>
    <row r="11783" spans="2:2" x14ac:dyDescent="0.2">
      <c r="B11783" s="186"/>
    </row>
    <row r="11784" spans="2:2" x14ac:dyDescent="0.2">
      <c r="B11784" s="186"/>
    </row>
    <row r="11785" spans="2:2" x14ac:dyDescent="0.2">
      <c r="B11785" s="186"/>
    </row>
    <row r="11786" spans="2:2" x14ac:dyDescent="0.2">
      <c r="B11786" s="186"/>
    </row>
    <row r="11787" spans="2:2" x14ac:dyDescent="0.2">
      <c r="B11787" s="186"/>
    </row>
    <row r="11788" spans="2:2" x14ac:dyDescent="0.2">
      <c r="B11788" s="186"/>
    </row>
    <row r="11789" spans="2:2" x14ac:dyDescent="0.2">
      <c r="B11789" s="186"/>
    </row>
    <row r="11790" spans="2:2" x14ac:dyDescent="0.2">
      <c r="B11790" s="186"/>
    </row>
    <row r="11791" spans="2:2" x14ac:dyDescent="0.2">
      <c r="B11791" s="186"/>
    </row>
    <row r="11792" spans="2:2" x14ac:dyDescent="0.2">
      <c r="B11792" s="186"/>
    </row>
    <row r="11793" spans="2:2" x14ac:dyDescent="0.2">
      <c r="B11793" s="186"/>
    </row>
    <row r="11794" spans="2:2" x14ac:dyDescent="0.2">
      <c r="B11794" s="186"/>
    </row>
    <row r="11795" spans="2:2" x14ac:dyDescent="0.2">
      <c r="B11795" s="186"/>
    </row>
    <row r="11796" spans="2:2" x14ac:dyDescent="0.2">
      <c r="B11796" s="186"/>
    </row>
    <row r="11797" spans="2:2" x14ac:dyDescent="0.2">
      <c r="B11797" s="186"/>
    </row>
    <row r="11798" spans="2:2" x14ac:dyDescent="0.2">
      <c r="B11798" s="186"/>
    </row>
    <row r="11799" spans="2:2" x14ac:dyDescent="0.2">
      <c r="B11799" s="186"/>
    </row>
    <row r="11800" spans="2:2" x14ac:dyDescent="0.2">
      <c r="B11800" s="186"/>
    </row>
    <row r="11801" spans="2:2" x14ac:dyDescent="0.2">
      <c r="B11801" s="186"/>
    </row>
    <row r="11802" spans="2:2" x14ac:dyDescent="0.2">
      <c r="B11802" s="186"/>
    </row>
    <row r="11803" spans="2:2" x14ac:dyDescent="0.2">
      <c r="B11803" s="186"/>
    </row>
    <row r="11804" spans="2:2" x14ac:dyDescent="0.2">
      <c r="B11804" s="186"/>
    </row>
    <row r="11805" spans="2:2" x14ac:dyDescent="0.2">
      <c r="B11805" s="186"/>
    </row>
    <row r="11806" spans="2:2" x14ac:dyDescent="0.2">
      <c r="B11806" s="186"/>
    </row>
    <row r="11807" spans="2:2" x14ac:dyDescent="0.2">
      <c r="B11807" s="186"/>
    </row>
    <row r="11808" spans="2:2" x14ac:dyDescent="0.2">
      <c r="B11808" s="186"/>
    </row>
    <row r="11809" spans="2:2" x14ac:dyDescent="0.2">
      <c r="B11809" s="186"/>
    </row>
    <row r="11810" spans="2:2" x14ac:dyDescent="0.2">
      <c r="B11810" s="186"/>
    </row>
    <row r="11811" spans="2:2" x14ac:dyDescent="0.2">
      <c r="B11811" s="186"/>
    </row>
    <row r="11812" spans="2:2" x14ac:dyDescent="0.2">
      <c r="B11812" s="186"/>
    </row>
    <row r="11813" spans="2:2" x14ac:dyDescent="0.2">
      <c r="B11813" s="186"/>
    </row>
    <row r="11814" spans="2:2" x14ac:dyDescent="0.2">
      <c r="B11814" s="186"/>
    </row>
    <row r="11815" spans="2:2" x14ac:dyDescent="0.2">
      <c r="B11815" s="186"/>
    </row>
    <row r="11816" spans="2:2" x14ac:dyDescent="0.2">
      <c r="B11816" s="186"/>
    </row>
    <row r="11817" spans="2:2" x14ac:dyDescent="0.2">
      <c r="B11817" s="186"/>
    </row>
    <row r="11818" spans="2:2" x14ac:dyDescent="0.2">
      <c r="B11818" s="186"/>
    </row>
    <row r="11819" spans="2:2" x14ac:dyDescent="0.2">
      <c r="B11819" s="186"/>
    </row>
    <row r="11820" spans="2:2" x14ac:dyDescent="0.2">
      <c r="B11820" s="186"/>
    </row>
    <row r="11821" spans="2:2" x14ac:dyDescent="0.2">
      <c r="B11821" s="186"/>
    </row>
    <row r="11822" spans="2:2" x14ac:dyDescent="0.2">
      <c r="B11822" s="186"/>
    </row>
    <row r="11823" spans="2:2" x14ac:dyDescent="0.2">
      <c r="B11823" s="186"/>
    </row>
    <row r="11824" spans="2:2" x14ac:dyDescent="0.2">
      <c r="B11824" s="186"/>
    </row>
    <row r="11825" spans="2:2" x14ac:dyDescent="0.2">
      <c r="B11825" s="186"/>
    </row>
    <row r="11826" spans="2:2" x14ac:dyDescent="0.2">
      <c r="B11826" s="186"/>
    </row>
    <row r="11827" spans="2:2" x14ac:dyDescent="0.2">
      <c r="B11827" s="186"/>
    </row>
    <row r="11828" spans="2:2" x14ac:dyDescent="0.2">
      <c r="B11828" s="186"/>
    </row>
    <row r="11829" spans="2:2" x14ac:dyDescent="0.2">
      <c r="B11829" s="186"/>
    </row>
    <row r="11830" spans="2:2" x14ac:dyDescent="0.2">
      <c r="B11830" s="186"/>
    </row>
    <row r="11831" spans="2:2" x14ac:dyDescent="0.2">
      <c r="B11831" s="186"/>
    </row>
    <row r="11832" spans="2:2" x14ac:dyDescent="0.2">
      <c r="B11832" s="186"/>
    </row>
    <row r="11833" spans="2:2" x14ac:dyDescent="0.2">
      <c r="B11833" s="186"/>
    </row>
    <row r="11834" spans="2:2" x14ac:dyDescent="0.2">
      <c r="B11834" s="186"/>
    </row>
    <row r="11835" spans="2:2" x14ac:dyDescent="0.2">
      <c r="B11835" s="186"/>
    </row>
    <row r="11836" spans="2:2" x14ac:dyDescent="0.2">
      <c r="B11836" s="186"/>
    </row>
    <row r="11837" spans="2:2" x14ac:dyDescent="0.2">
      <c r="B11837" s="186"/>
    </row>
    <row r="11838" spans="2:2" x14ac:dyDescent="0.2">
      <c r="B11838" s="186"/>
    </row>
    <row r="11839" spans="2:2" x14ac:dyDescent="0.2">
      <c r="B11839" s="186"/>
    </row>
    <row r="11840" spans="2:2" x14ac:dyDescent="0.2">
      <c r="B11840" s="186"/>
    </row>
    <row r="11841" spans="2:2" x14ac:dyDescent="0.2">
      <c r="B11841" s="186"/>
    </row>
    <row r="11842" spans="2:2" x14ac:dyDescent="0.2">
      <c r="B11842" s="186"/>
    </row>
    <row r="11843" spans="2:2" x14ac:dyDescent="0.2">
      <c r="B11843" s="186"/>
    </row>
    <row r="11844" spans="2:2" x14ac:dyDescent="0.2">
      <c r="B11844" s="186"/>
    </row>
    <row r="11845" spans="2:2" x14ac:dyDescent="0.2">
      <c r="B11845" s="186"/>
    </row>
    <row r="11846" spans="2:2" x14ac:dyDescent="0.2">
      <c r="B11846" s="186"/>
    </row>
    <row r="11847" spans="2:2" x14ac:dyDescent="0.2">
      <c r="B11847" s="186"/>
    </row>
    <row r="11848" spans="2:2" x14ac:dyDescent="0.2">
      <c r="B11848" s="186"/>
    </row>
    <row r="11849" spans="2:2" x14ac:dyDescent="0.2">
      <c r="B11849" s="186"/>
    </row>
    <row r="11850" spans="2:2" x14ac:dyDescent="0.2">
      <c r="B11850" s="186"/>
    </row>
    <row r="11851" spans="2:2" x14ac:dyDescent="0.2">
      <c r="B11851" s="186"/>
    </row>
    <row r="11852" spans="2:2" x14ac:dyDescent="0.2">
      <c r="B11852" s="186"/>
    </row>
    <row r="11853" spans="2:2" x14ac:dyDescent="0.2">
      <c r="B11853" s="186"/>
    </row>
    <row r="11854" spans="2:2" x14ac:dyDescent="0.2">
      <c r="B11854" s="186"/>
    </row>
    <row r="11855" spans="2:2" x14ac:dyDescent="0.2">
      <c r="B11855" s="186"/>
    </row>
    <row r="11856" spans="2:2" x14ac:dyDescent="0.2">
      <c r="B11856" s="186"/>
    </row>
    <row r="11857" spans="2:2" x14ac:dyDescent="0.2">
      <c r="B11857" s="186"/>
    </row>
    <row r="11858" spans="2:2" x14ac:dyDescent="0.2">
      <c r="B11858" s="186"/>
    </row>
    <row r="11859" spans="2:2" x14ac:dyDescent="0.2">
      <c r="B11859" s="186"/>
    </row>
    <row r="11860" spans="2:2" x14ac:dyDescent="0.2">
      <c r="B11860" s="186"/>
    </row>
    <row r="11861" spans="2:2" x14ac:dyDescent="0.2">
      <c r="B11861" s="186"/>
    </row>
    <row r="11862" spans="2:2" x14ac:dyDescent="0.2">
      <c r="B11862" s="186"/>
    </row>
    <row r="11863" spans="2:2" x14ac:dyDescent="0.2">
      <c r="B11863" s="186"/>
    </row>
    <row r="11864" spans="2:2" x14ac:dyDescent="0.2">
      <c r="B11864" s="186"/>
    </row>
    <row r="11865" spans="2:2" x14ac:dyDescent="0.2">
      <c r="B11865" s="186"/>
    </row>
    <row r="11866" spans="2:2" x14ac:dyDescent="0.2">
      <c r="B11866" s="186"/>
    </row>
    <row r="11867" spans="2:2" x14ac:dyDescent="0.2">
      <c r="B11867" s="186"/>
    </row>
    <row r="11868" spans="2:2" x14ac:dyDescent="0.2">
      <c r="B11868" s="186"/>
    </row>
    <row r="11869" spans="2:2" x14ac:dyDescent="0.2">
      <c r="B11869" s="186"/>
    </row>
    <row r="11870" spans="2:2" x14ac:dyDescent="0.2">
      <c r="B11870" s="186"/>
    </row>
    <row r="11871" spans="2:2" x14ac:dyDescent="0.2">
      <c r="B11871" s="186"/>
    </row>
    <row r="11872" spans="2:2" x14ac:dyDescent="0.2">
      <c r="B11872" s="186"/>
    </row>
    <row r="11873" spans="2:2" x14ac:dyDescent="0.2">
      <c r="B11873" s="186"/>
    </row>
    <row r="11874" spans="2:2" x14ac:dyDescent="0.2">
      <c r="B11874" s="186"/>
    </row>
    <row r="11875" spans="2:2" x14ac:dyDescent="0.2">
      <c r="B11875" s="186"/>
    </row>
    <row r="11876" spans="2:2" x14ac:dyDescent="0.2">
      <c r="B11876" s="186"/>
    </row>
    <row r="11877" spans="2:2" x14ac:dyDescent="0.2">
      <c r="B11877" s="186"/>
    </row>
    <row r="11878" spans="2:2" x14ac:dyDescent="0.2">
      <c r="B11878" s="186"/>
    </row>
    <row r="11879" spans="2:2" x14ac:dyDescent="0.2">
      <c r="B11879" s="186"/>
    </row>
    <row r="11880" spans="2:2" x14ac:dyDescent="0.2">
      <c r="B11880" s="186"/>
    </row>
    <row r="11881" spans="2:2" x14ac:dyDescent="0.2">
      <c r="B11881" s="186"/>
    </row>
    <row r="11882" spans="2:2" x14ac:dyDescent="0.2">
      <c r="B11882" s="186"/>
    </row>
    <row r="11883" spans="2:2" x14ac:dyDescent="0.2">
      <c r="B11883" s="186"/>
    </row>
    <row r="11884" spans="2:2" x14ac:dyDescent="0.2">
      <c r="B11884" s="186"/>
    </row>
    <row r="11885" spans="2:2" x14ac:dyDescent="0.2">
      <c r="B11885" s="186"/>
    </row>
    <row r="11886" spans="2:2" x14ac:dyDescent="0.2">
      <c r="B11886" s="186"/>
    </row>
    <row r="11887" spans="2:2" x14ac:dyDescent="0.2">
      <c r="B11887" s="186"/>
    </row>
    <row r="11888" spans="2:2" x14ac:dyDescent="0.2">
      <c r="B11888" s="186"/>
    </row>
    <row r="11889" spans="2:2" x14ac:dyDescent="0.2">
      <c r="B11889" s="186"/>
    </row>
    <row r="11890" spans="2:2" x14ac:dyDescent="0.2">
      <c r="B11890" s="186"/>
    </row>
    <row r="11891" spans="2:2" x14ac:dyDescent="0.2">
      <c r="B11891" s="186"/>
    </row>
    <row r="11892" spans="2:2" x14ac:dyDescent="0.2">
      <c r="B11892" s="186"/>
    </row>
    <row r="11893" spans="2:2" x14ac:dyDescent="0.2">
      <c r="B11893" s="186"/>
    </row>
    <row r="11894" spans="2:2" x14ac:dyDescent="0.2">
      <c r="B11894" s="186"/>
    </row>
    <row r="11895" spans="2:2" x14ac:dyDescent="0.2">
      <c r="B11895" s="186"/>
    </row>
    <row r="11896" spans="2:2" x14ac:dyDescent="0.2">
      <c r="B11896" s="186"/>
    </row>
    <row r="11897" spans="2:2" x14ac:dyDescent="0.2">
      <c r="B11897" s="186"/>
    </row>
    <row r="11898" spans="2:2" x14ac:dyDescent="0.2">
      <c r="B11898" s="186"/>
    </row>
    <row r="11899" spans="2:2" x14ac:dyDescent="0.2">
      <c r="B11899" s="186"/>
    </row>
    <row r="11900" spans="2:2" x14ac:dyDescent="0.2">
      <c r="B11900" s="186"/>
    </row>
    <row r="11901" spans="2:2" x14ac:dyDescent="0.2">
      <c r="B11901" s="186"/>
    </row>
    <row r="11902" spans="2:2" x14ac:dyDescent="0.2">
      <c r="B11902" s="186"/>
    </row>
    <row r="11903" spans="2:2" x14ac:dyDescent="0.2">
      <c r="B11903" s="186"/>
    </row>
    <row r="11904" spans="2:2" x14ac:dyDescent="0.2">
      <c r="B11904" s="186"/>
    </row>
    <row r="11905" spans="2:2" x14ac:dyDescent="0.2">
      <c r="B11905" s="186"/>
    </row>
    <row r="11906" spans="2:2" x14ac:dyDescent="0.2">
      <c r="B11906" s="186"/>
    </row>
    <row r="11907" spans="2:2" x14ac:dyDescent="0.2">
      <c r="B11907" s="186"/>
    </row>
    <row r="11908" spans="2:2" x14ac:dyDescent="0.2">
      <c r="B11908" s="186"/>
    </row>
    <row r="11909" spans="2:2" x14ac:dyDescent="0.2">
      <c r="B11909" s="186"/>
    </row>
    <row r="11910" spans="2:2" x14ac:dyDescent="0.2">
      <c r="B11910" s="186"/>
    </row>
    <row r="11911" spans="2:2" x14ac:dyDescent="0.2">
      <c r="B11911" s="186"/>
    </row>
    <row r="11912" spans="2:2" x14ac:dyDescent="0.2">
      <c r="B11912" s="186"/>
    </row>
    <row r="11913" spans="2:2" x14ac:dyDescent="0.2">
      <c r="B11913" s="186"/>
    </row>
    <row r="11914" spans="2:2" x14ac:dyDescent="0.2">
      <c r="B11914" s="186"/>
    </row>
    <row r="11915" spans="2:2" x14ac:dyDescent="0.2">
      <c r="B11915" s="186"/>
    </row>
    <row r="11916" spans="2:2" x14ac:dyDescent="0.2">
      <c r="B11916" s="186"/>
    </row>
    <row r="11917" spans="2:2" x14ac:dyDescent="0.2">
      <c r="B11917" s="186"/>
    </row>
    <row r="11918" spans="2:2" x14ac:dyDescent="0.2">
      <c r="B11918" s="186"/>
    </row>
    <row r="11919" spans="2:2" x14ac:dyDescent="0.2">
      <c r="B11919" s="186"/>
    </row>
    <row r="11920" spans="2:2" x14ac:dyDescent="0.2">
      <c r="B11920" s="186"/>
    </row>
    <row r="11921" spans="2:2" x14ac:dyDescent="0.2">
      <c r="B11921" s="186"/>
    </row>
    <row r="11922" spans="2:2" x14ac:dyDescent="0.2">
      <c r="B11922" s="186"/>
    </row>
    <row r="11923" spans="2:2" x14ac:dyDescent="0.2">
      <c r="B11923" s="186"/>
    </row>
    <row r="11924" spans="2:2" x14ac:dyDescent="0.2">
      <c r="B11924" s="186"/>
    </row>
    <row r="11925" spans="2:2" x14ac:dyDescent="0.2">
      <c r="B11925" s="186"/>
    </row>
    <row r="11926" spans="2:2" x14ac:dyDescent="0.2">
      <c r="B11926" s="186"/>
    </row>
    <row r="11927" spans="2:2" x14ac:dyDescent="0.2">
      <c r="B11927" s="186"/>
    </row>
    <row r="11928" spans="2:2" x14ac:dyDescent="0.2">
      <c r="B11928" s="186"/>
    </row>
    <row r="11929" spans="2:2" x14ac:dyDescent="0.2">
      <c r="B11929" s="186"/>
    </row>
    <row r="11930" spans="2:2" x14ac:dyDescent="0.2">
      <c r="B11930" s="186"/>
    </row>
    <row r="11931" spans="2:2" x14ac:dyDescent="0.2">
      <c r="B11931" s="186"/>
    </row>
    <row r="11932" spans="2:2" x14ac:dyDescent="0.2">
      <c r="B11932" s="186"/>
    </row>
    <row r="11933" spans="2:2" x14ac:dyDescent="0.2">
      <c r="B11933" s="186"/>
    </row>
    <row r="11934" spans="2:2" x14ac:dyDescent="0.2">
      <c r="B11934" s="186"/>
    </row>
    <row r="11935" spans="2:2" x14ac:dyDescent="0.2">
      <c r="B11935" s="186"/>
    </row>
    <row r="11936" spans="2:2" x14ac:dyDescent="0.2">
      <c r="B11936" s="186"/>
    </row>
    <row r="11937" spans="2:2" x14ac:dyDescent="0.2">
      <c r="B11937" s="186"/>
    </row>
    <row r="11938" spans="2:2" x14ac:dyDescent="0.2">
      <c r="B11938" s="186"/>
    </row>
    <row r="11939" spans="2:2" x14ac:dyDescent="0.2">
      <c r="B11939" s="186"/>
    </row>
    <row r="11940" spans="2:2" x14ac:dyDescent="0.2">
      <c r="B11940" s="186"/>
    </row>
    <row r="11941" spans="2:2" x14ac:dyDescent="0.2">
      <c r="B11941" s="186"/>
    </row>
    <row r="11942" spans="2:2" x14ac:dyDescent="0.2">
      <c r="B11942" s="186"/>
    </row>
    <row r="11943" spans="2:2" x14ac:dyDescent="0.2">
      <c r="B11943" s="186"/>
    </row>
    <row r="11944" spans="2:2" x14ac:dyDescent="0.2">
      <c r="B11944" s="186"/>
    </row>
    <row r="11945" spans="2:2" x14ac:dyDescent="0.2">
      <c r="B11945" s="186"/>
    </row>
    <row r="11946" spans="2:2" x14ac:dyDescent="0.2">
      <c r="B11946" s="186"/>
    </row>
    <row r="11947" spans="2:2" x14ac:dyDescent="0.2">
      <c r="B11947" s="186"/>
    </row>
    <row r="11948" spans="2:2" x14ac:dyDescent="0.2">
      <c r="B11948" s="186"/>
    </row>
    <row r="11949" spans="2:2" x14ac:dyDescent="0.2">
      <c r="B11949" s="186"/>
    </row>
    <row r="11950" spans="2:2" x14ac:dyDescent="0.2">
      <c r="B11950" s="186"/>
    </row>
    <row r="11951" spans="2:2" x14ac:dyDescent="0.2">
      <c r="B11951" s="186"/>
    </row>
    <row r="11952" spans="2:2" x14ac:dyDescent="0.2">
      <c r="B11952" s="186"/>
    </row>
    <row r="11953" spans="2:2" x14ac:dyDescent="0.2">
      <c r="B11953" s="186"/>
    </row>
    <row r="11954" spans="2:2" x14ac:dyDescent="0.2">
      <c r="B11954" s="186"/>
    </row>
    <row r="11955" spans="2:2" x14ac:dyDescent="0.2">
      <c r="B11955" s="186"/>
    </row>
    <row r="11956" spans="2:2" x14ac:dyDescent="0.2">
      <c r="B11956" s="186"/>
    </row>
    <row r="11957" spans="2:2" x14ac:dyDescent="0.2">
      <c r="B11957" s="186"/>
    </row>
    <row r="11958" spans="2:2" x14ac:dyDescent="0.2">
      <c r="B11958" s="186"/>
    </row>
    <row r="11959" spans="2:2" x14ac:dyDescent="0.2">
      <c r="B11959" s="186"/>
    </row>
    <row r="11960" spans="2:2" x14ac:dyDescent="0.2">
      <c r="B11960" s="186"/>
    </row>
    <row r="11961" spans="2:2" x14ac:dyDescent="0.2">
      <c r="B11961" s="186"/>
    </row>
    <row r="11962" spans="2:2" x14ac:dyDescent="0.2">
      <c r="B11962" s="186"/>
    </row>
    <row r="11963" spans="2:2" x14ac:dyDescent="0.2">
      <c r="B11963" s="186"/>
    </row>
    <row r="11964" spans="2:2" x14ac:dyDescent="0.2">
      <c r="B11964" s="186"/>
    </row>
    <row r="11965" spans="2:2" x14ac:dyDescent="0.2">
      <c r="B11965" s="186"/>
    </row>
    <row r="11966" spans="2:2" x14ac:dyDescent="0.2">
      <c r="B11966" s="186"/>
    </row>
    <row r="11967" spans="2:2" x14ac:dyDescent="0.2">
      <c r="B11967" s="186"/>
    </row>
    <row r="11968" spans="2:2" x14ac:dyDescent="0.2">
      <c r="B11968" s="186"/>
    </row>
    <row r="11969" spans="2:2" x14ac:dyDescent="0.2">
      <c r="B11969" s="186"/>
    </row>
    <row r="11970" spans="2:2" x14ac:dyDescent="0.2">
      <c r="B11970" s="186"/>
    </row>
    <row r="11971" spans="2:2" x14ac:dyDescent="0.2">
      <c r="B11971" s="186"/>
    </row>
    <row r="11972" spans="2:2" x14ac:dyDescent="0.2">
      <c r="B11972" s="186"/>
    </row>
    <row r="11973" spans="2:2" x14ac:dyDescent="0.2">
      <c r="B11973" s="186"/>
    </row>
    <row r="11974" spans="2:2" x14ac:dyDescent="0.2">
      <c r="B11974" s="186"/>
    </row>
    <row r="11975" spans="2:2" x14ac:dyDescent="0.2">
      <c r="B11975" s="186"/>
    </row>
    <row r="11976" spans="2:2" x14ac:dyDescent="0.2">
      <c r="B11976" s="186"/>
    </row>
    <row r="11977" spans="2:2" x14ac:dyDescent="0.2">
      <c r="B11977" s="186"/>
    </row>
    <row r="11978" spans="2:2" x14ac:dyDescent="0.2">
      <c r="B11978" s="186"/>
    </row>
    <row r="11979" spans="2:2" x14ac:dyDescent="0.2">
      <c r="B11979" s="186"/>
    </row>
    <row r="11980" spans="2:2" x14ac:dyDescent="0.2">
      <c r="B11980" s="186"/>
    </row>
    <row r="11981" spans="2:2" x14ac:dyDescent="0.2">
      <c r="B11981" s="186"/>
    </row>
    <row r="11982" spans="2:2" x14ac:dyDescent="0.2">
      <c r="B11982" s="186"/>
    </row>
    <row r="11983" spans="2:2" x14ac:dyDescent="0.2">
      <c r="B11983" s="186"/>
    </row>
    <row r="11984" spans="2:2" x14ac:dyDescent="0.2">
      <c r="B11984" s="186"/>
    </row>
    <row r="11985" spans="2:2" x14ac:dyDescent="0.2">
      <c r="B11985" s="186"/>
    </row>
    <row r="11986" spans="2:2" x14ac:dyDescent="0.2">
      <c r="B11986" s="186"/>
    </row>
    <row r="11987" spans="2:2" x14ac:dyDescent="0.2">
      <c r="B11987" s="186"/>
    </row>
    <row r="11988" spans="2:2" x14ac:dyDescent="0.2">
      <c r="B11988" s="186"/>
    </row>
    <row r="11989" spans="2:2" x14ac:dyDescent="0.2">
      <c r="B11989" s="186"/>
    </row>
    <row r="11990" spans="2:2" x14ac:dyDescent="0.2">
      <c r="B11990" s="186"/>
    </row>
    <row r="11991" spans="2:2" x14ac:dyDescent="0.2">
      <c r="B11991" s="186"/>
    </row>
    <row r="11992" spans="2:2" x14ac:dyDescent="0.2">
      <c r="B11992" s="186"/>
    </row>
    <row r="11993" spans="2:2" x14ac:dyDescent="0.2">
      <c r="B11993" s="186"/>
    </row>
    <row r="11994" spans="2:2" x14ac:dyDescent="0.2">
      <c r="B11994" s="186"/>
    </row>
    <row r="11995" spans="2:2" x14ac:dyDescent="0.2">
      <c r="B11995" s="186"/>
    </row>
    <row r="11996" spans="2:2" x14ac:dyDescent="0.2">
      <c r="B11996" s="186"/>
    </row>
    <row r="11997" spans="2:2" x14ac:dyDescent="0.2">
      <c r="B11997" s="186"/>
    </row>
    <row r="11998" spans="2:2" x14ac:dyDescent="0.2">
      <c r="B11998" s="186"/>
    </row>
    <row r="11999" spans="2:2" x14ac:dyDescent="0.2">
      <c r="B11999" s="186"/>
    </row>
    <row r="12000" spans="2:2" x14ac:dyDescent="0.2">
      <c r="B12000" s="186"/>
    </row>
    <row r="12001" spans="2:2" x14ac:dyDescent="0.2">
      <c r="B12001" s="186"/>
    </row>
    <row r="12002" spans="2:2" x14ac:dyDescent="0.2">
      <c r="B12002" s="186"/>
    </row>
    <row r="12003" spans="2:2" x14ac:dyDescent="0.2">
      <c r="B12003" s="186"/>
    </row>
    <row r="12004" spans="2:2" x14ac:dyDescent="0.2">
      <c r="B12004" s="186"/>
    </row>
    <row r="12005" spans="2:2" x14ac:dyDescent="0.2">
      <c r="B12005" s="186"/>
    </row>
    <row r="12006" spans="2:2" x14ac:dyDescent="0.2">
      <c r="B12006" s="186"/>
    </row>
    <row r="12007" spans="2:2" x14ac:dyDescent="0.2">
      <c r="B12007" s="186"/>
    </row>
    <row r="12008" spans="2:2" x14ac:dyDescent="0.2">
      <c r="B12008" s="186"/>
    </row>
    <row r="12009" spans="2:2" x14ac:dyDescent="0.2">
      <c r="B12009" s="186"/>
    </row>
    <row r="12010" spans="2:2" x14ac:dyDescent="0.2">
      <c r="B12010" s="186"/>
    </row>
    <row r="12011" spans="2:2" x14ac:dyDescent="0.2">
      <c r="B12011" s="186"/>
    </row>
    <row r="12012" spans="2:2" x14ac:dyDescent="0.2">
      <c r="B12012" s="186"/>
    </row>
    <row r="12013" spans="2:2" x14ac:dyDescent="0.2">
      <c r="B12013" s="186"/>
    </row>
    <row r="12014" spans="2:2" x14ac:dyDescent="0.2">
      <c r="B12014" s="186"/>
    </row>
    <row r="12015" spans="2:2" x14ac:dyDescent="0.2">
      <c r="B12015" s="186"/>
    </row>
    <row r="12016" spans="2:2" x14ac:dyDescent="0.2">
      <c r="B12016" s="186"/>
    </row>
    <row r="12017" spans="2:2" x14ac:dyDescent="0.2">
      <c r="B12017" s="186"/>
    </row>
    <row r="12018" spans="2:2" x14ac:dyDescent="0.2">
      <c r="B12018" s="186"/>
    </row>
    <row r="12019" spans="2:2" x14ac:dyDescent="0.2">
      <c r="B12019" s="186"/>
    </row>
    <row r="12020" spans="2:2" x14ac:dyDescent="0.2">
      <c r="B12020" s="186"/>
    </row>
    <row r="12021" spans="2:2" x14ac:dyDescent="0.2">
      <c r="B12021" s="186"/>
    </row>
    <row r="12022" spans="2:2" x14ac:dyDescent="0.2">
      <c r="B12022" s="186"/>
    </row>
    <row r="12023" spans="2:2" x14ac:dyDescent="0.2">
      <c r="B12023" s="186"/>
    </row>
    <row r="12024" spans="2:2" x14ac:dyDescent="0.2">
      <c r="B12024" s="186"/>
    </row>
    <row r="12025" spans="2:2" x14ac:dyDescent="0.2">
      <c r="B12025" s="186"/>
    </row>
    <row r="12026" spans="2:2" x14ac:dyDescent="0.2">
      <c r="B12026" s="186"/>
    </row>
    <row r="12027" spans="2:2" x14ac:dyDescent="0.2">
      <c r="B12027" s="186"/>
    </row>
    <row r="12028" spans="2:2" x14ac:dyDescent="0.2">
      <c r="B12028" s="186"/>
    </row>
    <row r="12029" spans="2:2" x14ac:dyDescent="0.2">
      <c r="B12029" s="186"/>
    </row>
    <row r="12030" spans="2:2" x14ac:dyDescent="0.2">
      <c r="B12030" s="186"/>
    </row>
    <row r="12031" spans="2:2" x14ac:dyDescent="0.2">
      <c r="B12031" s="186"/>
    </row>
    <row r="12032" spans="2:2" x14ac:dyDescent="0.2">
      <c r="B12032" s="186"/>
    </row>
    <row r="12033" spans="2:2" x14ac:dyDescent="0.2">
      <c r="B12033" s="186"/>
    </row>
    <row r="12034" spans="2:2" x14ac:dyDescent="0.2">
      <c r="B12034" s="186"/>
    </row>
    <row r="12035" spans="2:2" x14ac:dyDescent="0.2">
      <c r="B12035" s="186"/>
    </row>
    <row r="12036" spans="2:2" x14ac:dyDescent="0.2">
      <c r="B12036" s="186"/>
    </row>
    <row r="12037" spans="2:2" x14ac:dyDescent="0.2">
      <c r="B12037" s="186"/>
    </row>
    <row r="12038" spans="2:2" x14ac:dyDescent="0.2">
      <c r="B12038" s="186"/>
    </row>
    <row r="12039" spans="2:2" x14ac:dyDescent="0.2">
      <c r="B12039" s="186"/>
    </row>
    <row r="12040" spans="2:2" x14ac:dyDescent="0.2">
      <c r="B12040" s="186"/>
    </row>
    <row r="12041" spans="2:2" x14ac:dyDescent="0.2">
      <c r="B12041" s="186"/>
    </row>
    <row r="12042" spans="2:2" x14ac:dyDescent="0.2">
      <c r="B12042" s="186"/>
    </row>
    <row r="12043" spans="2:2" x14ac:dyDescent="0.2">
      <c r="B12043" s="186"/>
    </row>
    <row r="12044" spans="2:2" x14ac:dyDescent="0.2">
      <c r="B12044" s="186"/>
    </row>
    <row r="12045" spans="2:2" x14ac:dyDescent="0.2">
      <c r="B12045" s="186"/>
    </row>
    <row r="12046" spans="2:2" x14ac:dyDescent="0.2">
      <c r="B12046" s="186"/>
    </row>
    <row r="12047" spans="2:2" x14ac:dyDescent="0.2">
      <c r="B12047" s="186"/>
    </row>
    <row r="12048" spans="2:2" x14ac:dyDescent="0.2">
      <c r="B12048" s="186"/>
    </row>
    <row r="12049" spans="2:2" x14ac:dyDescent="0.2">
      <c r="B12049" s="186"/>
    </row>
    <row r="12050" spans="2:2" x14ac:dyDescent="0.2">
      <c r="B12050" s="186"/>
    </row>
    <row r="12051" spans="2:2" x14ac:dyDescent="0.2">
      <c r="B12051" s="186"/>
    </row>
    <row r="12052" spans="2:2" x14ac:dyDescent="0.2">
      <c r="B12052" s="186"/>
    </row>
    <row r="12053" spans="2:2" x14ac:dyDescent="0.2">
      <c r="B12053" s="186"/>
    </row>
    <row r="12054" spans="2:2" x14ac:dyDescent="0.2">
      <c r="B12054" s="186"/>
    </row>
    <row r="12055" spans="2:2" x14ac:dyDescent="0.2">
      <c r="B12055" s="186"/>
    </row>
    <row r="12056" spans="2:2" x14ac:dyDescent="0.2">
      <c r="B12056" s="186"/>
    </row>
    <row r="12057" spans="2:2" x14ac:dyDescent="0.2">
      <c r="B12057" s="186"/>
    </row>
    <row r="12058" spans="2:2" x14ac:dyDescent="0.2">
      <c r="B12058" s="186"/>
    </row>
    <row r="12059" spans="2:2" x14ac:dyDescent="0.2">
      <c r="B12059" s="186"/>
    </row>
    <row r="12060" spans="2:2" x14ac:dyDescent="0.2">
      <c r="B12060" s="186"/>
    </row>
    <row r="12061" spans="2:2" x14ac:dyDescent="0.2">
      <c r="B12061" s="186"/>
    </row>
    <row r="12062" spans="2:2" x14ac:dyDescent="0.2">
      <c r="B12062" s="186"/>
    </row>
    <row r="12063" spans="2:2" x14ac:dyDescent="0.2">
      <c r="B12063" s="186"/>
    </row>
    <row r="12064" spans="2:2" x14ac:dyDescent="0.2">
      <c r="B12064" s="186"/>
    </row>
    <row r="12065" spans="2:2" x14ac:dyDescent="0.2">
      <c r="B12065" s="186"/>
    </row>
    <row r="12066" spans="2:2" x14ac:dyDescent="0.2">
      <c r="B12066" s="186"/>
    </row>
    <row r="12067" spans="2:2" x14ac:dyDescent="0.2">
      <c r="B12067" s="186"/>
    </row>
    <row r="12068" spans="2:2" x14ac:dyDescent="0.2">
      <c r="B12068" s="186"/>
    </row>
    <row r="12069" spans="2:2" x14ac:dyDescent="0.2">
      <c r="B12069" s="186"/>
    </row>
    <row r="12070" spans="2:2" x14ac:dyDescent="0.2">
      <c r="B12070" s="186"/>
    </row>
    <row r="12071" spans="2:2" x14ac:dyDescent="0.2">
      <c r="B12071" s="186"/>
    </row>
    <row r="12072" spans="2:2" x14ac:dyDescent="0.2">
      <c r="B12072" s="186"/>
    </row>
    <row r="12073" spans="2:2" x14ac:dyDescent="0.2">
      <c r="B12073" s="186"/>
    </row>
    <row r="12074" spans="2:2" x14ac:dyDescent="0.2">
      <c r="B12074" s="186"/>
    </row>
    <row r="12075" spans="2:2" x14ac:dyDescent="0.2">
      <c r="B12075" s="186"/>
    </row>
    <row r="12076" spans="2:2" x14ac:dyDescent="0.2">
      <c r="B12076" s="186"/>
    </row>
    <row r="12077" spans="2:2" x14ac:dyDescent="0.2">
      <c r="B12077" s="186"/>
    </row>
    <row r="12078" spans="2:2" x14ac:dyDescent="0.2">
      <c r="B12078" s="186"/>
    </row>
    <row r="12079" spans="2:2" x14ac:dyDescent="0.2">
      <c r="B12079" s="186"/>
    </row>
    <row r="12080" spans="2:2" x14ac:dyDescent="0.2">
      <c r="B12080" s="186"/>
    </row>
    <row r="12081" spans="2:2" x14ac:dyDescent="0.2">
      <c r="B12081" s="186"/>
    </row>
    <row r="12082" spans="2:2" x14ac:dyDescent="0.2">
      <c r="B12082" s="186"/>
    </row>
    <row r="12083" spans="2:2" x14ac:dyDescent="0.2">
      <c r="B12083" s="186"/>
    </row>
    <row r="12084" spans="2:2" x14ac:dyDescent="0.2">
      <c r="B12084" s="186"/>
    </row>
    <row r="12085" spans="2:2" x14ac:dyDescent="0.2">
      <c r="B12085" s="186"/>
    </row>
    <row r="12086" spans="2:2" x14ac:dyDescent="0.2">
      <c r="B12086" s="186"/>
    </row>
    <row r="12087" spans="2:2" x14ac:dyDescent="0.2">
      <c r="B12087" s="186"/>
    </row>
    <row r="12088" spans="2:2" x14ac:dyDescent="0.2">
      <c r="B12088" s="186"/>
    </row>
    <row r="12089" spans="2:2" x14ac:dyDescent="0.2">
      <c r="B12089" s="186"/>
    </row>
    <row r="12090" spans="2:2" x14ac:dyDescent="0.2">
      <c r="B12090" s="186"/>
    </row>
    <row r="12091" spans="2:2" x14ac:dyDescent="0.2">
      <c r="B12091" s="186"/>
    </row>
    <row r="12092" spans="2:2" x14ac:dyDescent="0.2">
      <c r="B12092" s="186"/>
    </row>
    <row r="12093" spans="2:2" x14ac:dyDescent="0.2">
      <c r="B12093" s="186"/>
    </row>
    <row r="12094" spans="2:2" x14ac:dyDescent="0.2">
      <c r="B12094" s="186"/>
    </row>
    <row r="12095" spans="2:2" x14ac:dyDescent="0.2">
      <c r="B12095" s="186"/>
    </row>
    <row r="12096" spans="2:2" x14ac:dyDescent="0.2">
      <c r="B12096" s="186"/>
    </row>
    <row r="12097" spans="2:2" x14ac:dyDescent="0.2">
      <c r="B12097" s="186"/>
    </row>
    <row r="12098" spans="2:2" x14ac:dyDescent="0.2">
      <c r="B12098" s="186"/>
    </row>
    <row r="12099" spans="2:2" x14ac:dyDescent="0.2">
      <c r="B12099" s="186"/>
    </row>
    <row r="12100" spans="2:2" x14ac:dyDescent="0.2">
      <c r="B12100" s="186"/>
    </row>
    <row r="12101" spans="2:2" x14ac:dyDescent="0.2">
      <c r="B12101" s="186"/>
    </row>
    <row r="12102" spans="2:2" x14ac:dyDescent="0.2">
      <c r="B12102" s="186"/>
    </row>
    <row r="12103" spans="2:2" x14ac:dyDescent="0.2">
      <c r="B12103" s="186"/>
    </row>
    <row r="12104" spans="2:2" x14ac:dyDescent="0.2">
      <c r="B12104" s="186"/>
    </row>
    <row r="12105" spans="2:2" x14ac:dyDescent="0.2">
      <c r="B12105" s="186"/>
    </row>
    <row r="12106" spans="2:2" x14ac:dyDescent="0.2">
      <c r="B12106" s="186"/>
    </row>
    <row r="12107" spans="2:2" x14ac:dyDescent="0.2">
      <c r="B12107" s="186"/>
    </row>
    <row r="12108" spans="2:2" x14ac:dyDescent="0.2">
      <c r="B12108" s="186"/>
    </row>
    <row r="12109" spans="2:2" x14ac:dyDescent="0.2">
      <c r="B12109" s="186"/>
    </row>
    <row r="12110" spans="2:2" x14ac:dyDescent="0.2">
      <c r="B12110" s="186"/>
    </row>
    <row r="12111" spans="2:2" x14ac:dyDescent="0.2">
      <c r="B12111" s="186"/>
    </row>
    <row r="12112" spans="2:2" x14ac:dyDescent="0.2">
      <c r="B12112" s="186"/>
    </row>
    <row r="12113" spans="2:2" x14ac:dyDescent="0.2">
      <c r="B12113" s="186"/>
    </row>
    <row r="12114" spans="2:2" x14ac:dyDescent="0.2">
      <c r="B12114" s="186"/>
    </row>
    <row r="12115" spans="2:2" x14ac:dyDescent="0.2">
      <c r="B12115" s="186"/>
    </row>
    <row r="12116" spans="2:2" x14ac:dyDescent="0.2">
      <c r="B12116" s="186"/>
    </row>
    <row r="12117" spans="2:2" x14ac:dyDescent="0.2">
      <c r="B12117" s="186"/>
    </row>
    <row r="12118" spans="2:2" x14ac:dyDescent="0.2">
      <c r="B12118" s="186"/>
    </row>
    <row r="12119" spans="2:2" x14ac:dyDescent="0.2">
      <c r="B12119" s="186"/>
    </row>
    <row r="12120" spans="2:2" x14ac:dyDescent="0.2">
      <c r="B12120" s="186"/>
    </row>
    <row r="12121" spans="2:2" x14ac:dyDescent="0.2">
      <c r="B12121" s="186"/>
    </row>
    <row r="12122" spans="2:2" x14ac:dyDescent="0.2">
      <c r="B12122" s="186"/>
    </row>
    <row r="12123" spans="2:2" x14ac:dyDescent="0.2">
      <c r="B12123" s="186"/>
    </row>
    <row r="12124" spans="2:2" x14ac:dyDescent="0.2">
      <c r="B12124" s="186"/>
    </row>
    <row r="12125" spans="2:2" x14ac:dyDescent="0.2">
      <c r="B12125" s="186"/>
    </row>
    <row r="12126" spans="2:2" x14ac:dyDescent="0.2">
      <c r="B12126" s="186"/>
    </row>
    <row r="12127" spans="2:2" x14ac:dyDescent="0.2">
      <c r="B12127" s="186"/>
    </row>
    <row r="12128" spans="2:2" x14ac:dyDescent="0.2">
      <c r="B12128" s="186"/>
    </row>
    <row r="12129" spans="2:2" x14ac:dyDescent="0.2">
      <c r="B12129" s="186"/>
    </row>
    <row r="12130" spans="2:2" x14ac:dyDescent="0.2">
      <c r="B12130" s="186"/>
    </row>
    <row r="12131" spans="2:2" x14ac:dyDescent="0.2">
      <c r="B12131" s="186"/>
    </row>
    <row r="12132" spans="2:2" x14ac:dyDescent="0.2">
      <c r="B12132" s="186"/>
    </row>
    <row r="12133" spans="2:2" x14ac:dyDescent="0.2">
      <c r="B12133" s="186"/>
    </row>
    <row r="12134" spans="2:2" x14ac:dyDescent="0.2">
      <c r="B12134" s="186"/>
    </row>
    <row r="12135" spans="2:2" x14ac:dyDescent="0.2">
      <c r="B12135" s="186"/>
    </row>
    <row r="12136" spans="2:2" x14ac:dyDescent="0.2">
      <c r="B12136" s="186"/>
    </row>
    <row r="12137" spans="2:2" x14ac:dyDescent="0.2">
      <c r="B12137" s="186"/>
    </row>
    <row r="12138" spans="2:2" x14ac:dyDescent="0.2">
      <c r="B12138" s="186"/>
    </row>
    <row r="12139" spans="2:2" x14ac:dyDescent="0.2">
      <c r="B12139" s="186"/>
    </row>
    <row r="12140" spans="2:2" x14ac:dyDescent="0.2">
      <c r="B12140" s="186"/>
    </row>
    <row r="12141" spans="2:2" x14ac:dyDescent="0.2">
      <c r="B12141" s="186"/>
    </row>
    <row r="12142" spans="2:2" x14ac:dyDescent="0.2">
      <c r="B12142" s="186"/>
    </row>
    <row r="12143" spans="2:2" x14ac:dyDescent="0.2">
      <c r="B12143" s="186"/>
    </row>
    <row r="12144" spans="2:2" x14ac:dyDescent="0.2">
      <c r="B12144" s="186"/>
    </row>
    <row r="12145" spans="2:2" x14ac:dyDescent="0.2">
      <c r="B12145" s="186"/>
    </row>
    <row r="12146" spans="2:2" x14ac:dyDescent="0.2">
      <c r="B12146" s="186"/>
    </row>
    <row r="12147" spans="2:2" x14ac:dyDescent="0.2">
      <c r="B12147" s="186"/>
    </row>
    <row r="12148" spans="2:2" x14ac:dyDescent="0.2">
      <c r="B12148" s="186"/>
    </row>
    <row r="12149" spans="2:2" x14ac:dyDescent="0.2">
      <c r="B12149" s="186"/>
    </row>
    <row r="12150" spans="2:2" x14ac:dyDescent="0.2">
      <c r="B12150" s="186"/>
    </row>
    <row r="12151" spans="2:2" x14ac:dyDescent="0.2">
      <c r="B12151" s="186"/>
    </row>
    <row r="12152" spans="2:2" x14ac:dyDescent="0.2">
      <c r="B12152" s="186"/>
    </row>
    <row r="12153" spans="2:2" x14ac:dyDescent="0.2">
      <c r="B12153" s="186"/>
    </row>
    <row r="12154" spans="2:2" x14ac:dyDescent="0.2">
      <c r="B12154" s="186"/>
    </row>
    <row r="12155" spans="2:2" x14ac:dyDescent="0.2">
      <c r="B12155" s="186"/>
    </row>
    <row r="12156" spans="2:2" x14ac:dyDescent="0.2">
      <c r="B12156" s="186"/>
    </row>
    <row r="12157" spans="2:2" x14ac:dyDescent="0.2">
      <c r="B12157" s="186"/>
    </row>
    <row r="12158" spans="2:2" x14ac:dyDescent="0.2">
      <c r="B12158" s="186"/>
    </row>
    <row r="12159" spans="2:2" x14ac:dyDescent="0.2">
      <c r="B12159" s="186"/>
    </row>
    <row r="12160" spans="2:2" x14ac:dyDescent="0.2">
      <c r="B12160" s="186"/>
    </row>
    <row r="12161" spans="2:2" x14ac:dyDescent="0.2">
      <c r="B12161" s="186"/>
    </row>
    <row r="12162" spans="2:2" x14ac:dyDescent="0.2">
      <c r="B12162" s="186"/>
    </row>
    <row r="12163" spans="2:2" x14ac:dyDescent="0.2">
      <c r="B12163" s="186"/>
    </row>
    <row r="12164" spans="2:2" x14ac:dyDescent="0.2">
      <c r="B12164" s="186"/>
    </row>
    <row r="12165" spans="2:2" x14ac:dyDescent="0.2">
      <c r="B12165" s="186"/>
    </row>
    <row r="12166" spans="2:2" x14ac:dyDescent="0.2">
      <c r="B12166" s="186"/>
    </row>
    <row r="12167" spans="2:2" x14ac:dyDescent="0.2">
      <c r="B12167" s="186"/>
    </row>
    <row r="12168" spans="2:2" x14ac:dyDescent="0.2">
      <c r="B12168" s="186"/>
    </row>
    <row r="12169" spans="2:2" x14ac:dyDescent="0.2">
      <c r="B12169" s="186"/>
    </row>
    <row r="12170" spans="2:2" x14ac:dyDescent="0.2">
      <c r="B12170" s="186"/>
    </row>
    <row r="12171" spans="2:2" x14ac:dyDescent="0.2">
      <c r="B12171" s="186"/>
    </row>
    <row r="12172" spans="2:2" x14ac:dyDescent="0.2">
      <c r="B12172" s="186"/>
    </row>
    <row r="12173" spans="2:2" x14ac:dyDescent="0.2">
      <c r="B12173" s="186"/>
    </row>
    <row r="12174" spans="2:2" x14ac:dyDescent="0.2">
      <c r="B12174" s="186"/>
    </row>
    <row r="12175" spans="2:2" x14ac:dyDescent="0.2">
      <c r="B12175" s="186"/>
    </row>
    <row r="12176" spans="2:2" x14ac:dyDescent="0.2">
      <c r="B12176" s="186"/>
    </row>
    <row r="12177" spans="2:2" x14ac:dyDescent="0.2">
      <c r="B12177" s="186"/>
    </row>
    <row r="12178" spans="2:2" x14ac:dyDescent="0.2">
      <c r="B12178" s="186"/>
    </row>
    <row r="12179" spans="2:2" x14ac:dyDescent="0.2">
      <c r="B12179" s="186"/>
    </row>
    <row r="12180" spans="2:2" x14ac:dyDescent="0.2">
      <c r="B12180" s="186"/>
    </row>
    <row r="12181" spans="2:2" x14ac:dyDescent="0.2">
      <c r="B12181" s="186"/>
    </row>
    <row r="12182" spans="2:2" x14ac:dyDescent="0.2">
      <c r="B12182" s="186"/>
    </row>
    <row r="12183" spans="2:2" x14ac:dyDescent="0.2">
      <c r="B12183" s="186"/>
    </row>
    <row r="12184" spans="2:2" x14ac:dyDescent="0.2">
      <c r="B12184" s="186"/>
    </row>
    <row r="12185" spans="2:2" x14ac:dyDescent="0.2">
      <c r="B12185" s="186"/>
    </row>
    <row r="12186" spans="2:2" x14ac:dyDescent="0.2">
      <c r="B12186" s="186"/>
    </row>
    <row r="12187" spans="2:2" x14ac:dyDescent="0.2">
      <c r="B12187" s="186"/>
    </row>
    <row r="12188" spans="2:2" x14ac:dyDescent="0.2">
      <c r="B12188" s="186"/>
    </row>
    <row r="12189" spans="2:2" x14ac:dyDescent="0.2">
      <c r="B12189" s="186"/>
    </row>
    <row r="12190" spans="2:2" x14ac:dyDescent="0.2">
      <c r="B12190" s="186"/>
    </row>
    <row r="12191" spans="2:2" x14ac:dyDescent="0.2">
      <c r="B12191" s="186"/>
    </row>
    <row r="12192" spans="2:2" x14ac:dyDescent="0.2">
      <c r="B12192" s="186"/>
    </row>
    <row r="12193" spans="2:2" x14ac:dyDescent="0.2">
      <c r="B12193" s="186"/>
    </row>
    <row r="12194" spans="2:2" x14ac:dyDescent="0.2">
      <c r="B12194" s="186"/>
    </row>
    <row r="12195" spans="2:2" x14ac:dyDescent="0.2">
      <c r="B12195" s="186"/>
    </row>
    <row r="12196" spans="2:2" x14ac:dyDescent="0.2">
      <c r="B12196" s="186"/>
    </row>
    <row r="12197" spans="2:2" x14ac:dyDescent="0.2">
      <c r="B12197" s="186"/>
    </row>
    <row r="12198" spans="2:2" x14ac:dyDescent="0.2">
      <c r="B12198" s="186"/>
    </row>
    <row r="12199" spans="2:2" x14ac:dyDescent="0.2">
      <c r="B12199" s="186"/>
    </row>
    <row r="12200" spans="2:2" x14ac:dyDescent="0.2">
      <c r="B12200" s="186"/>
    </row>
    <row r="12201" spans="2:2" x14ac:dyDescent="0.2">
      <c r="B12201" s="186"/>
    </row>
    <row r="12202" spans="2:2" x14ac:dyDescent="0.2">
      <c r="B12202" s="186"/>
    </row>
    <row r="12203" spans="2:2" x14ac:dyDescent="0.2">
      <c r="B12203" s="186"/>
    </row>
    <row r="12204" spans="2:2" x14ac:dyDescent="0.2">
      <c r="B12204" s="186"/>
    </row>
    <row r="12205" spans="2:2" x14ac:dyDescent="0.2">
      <c r="B12205" s="186"/>
    </row>
    <row r="12206" spans="2:2" x14ac:dyDescent="0.2">
      <c r="B12206" s="186"/>
    </row>
    <row r="12207" spans="2:2" x14ac:dyDescent="0.2">
      <c r="B12207" s="186"/>
    </row>
    <row r="12208" spans="2:2" x14ac:dyDescent="0.2">
      <c r="B12208" s="186"/>
    </row>
    <row r="12209" spans="2:2" x14ac:dyDescent="0.2">
      <c r="B12209" s="186"/>
    </row>
    <row r="12210" spans="2:2" x14ac:dyDescent="0.2">
      <c r="B12210" s="186"/>
    </row>
    <row r="12211" spans="2:2" x14ac:dyDescent="0.2">
      <c r="B12211" s="186"/>
    </row>
    <row r="12212" spans="2:2" x14ac:dyDescent="0.2">
      <c r="B12212" s="186"/>
    </row>
    <row r="12213" spans="2:2" x14ac:dyDescent="0.2">
      <c r="B12213" s="186"/>
    </row>
    <row r="12214" spans="2:2" x14ac:dyDescent="0.2">
      <c r="B12214" s="186"/>
    </row>
    <row r="12215" spans="2:2" x14ac:dyDescent="0.2">
      <c r="B12215" s="186"/>
    </row>
    <row r="12216" spans="2:2" x14ac:dyDescent="0.2">
      <c r="B12216" s="186"/>
    </row>
    <row r="12217" spans="2:2" x14ac:dyDescent="0.2">
      <c r="B12217" s="186"/>
    </row>
    <row r="12218" spans="2:2" x14ac:dyDescent="0.2">
      <c r="B12218" s="186"/>
    </row>
    <row r="12219" spans="2:2" x14ac:dyDescent="0.2">
      <c r="B12219" s="186"/>
    </row>
    <row r="12220" spans="2:2" x14ac:dyDescent="0.2">
      <c r="B12220" s="186"/>
    </row>
    <row r="12221" spans="2:2" x14ac:dyDescent="0.2">
      <c r="B12221" s="186"/>
    </row>
    <row r="12222" spans="2:2" x14ac:dyDescent="0.2">
      <c r="B12222" s="186"/>
    </row>
    <row r="12223" spans="2:2" x14ac:dyDescent="0.2">
      <c r="B12223" s="186"/>
    </row>
    <row r="12224" spans="2:2" x14ac:dyDescent="0.2">
      <c r="B12224" s="186"/>
    </row>
    <row r="12225" spans="2:2" x14ac:dyDescent="0.2">
      <c r="B12225" s="186"/>
    </row>
    <row r="12226" spans="2:2" x14ac:dyDescent="0.2">
      <c r="B12226" s="186"/>
    </row>
    <row r="12227" spans="2:2" x14ac:dyDescent="0.2">
      <c r="B12227" s="186"/>
    </row>
    <row r="12228" spans="2:2" x14ac:dyDescent="0.2">
      <c r="B12228" s="186"/>
    </row>
    <row r="12229" spans="2:2" x14ac:dyDescent="0.2">
      <c r="B12229" s="186"/>
    </row>
    <row r="12230" spans="2:2" x14ac:dyDescent="0.2">
      <c r="B12230" s="186"/>
    </row>
    <row r="12231" spans="2:2" x14ac:dyDescent="0.2">
      <c r="B12231" s="186"/>
    </row>
    <row r="12232" spans="2:2" x14ac:dyDescent="0.2">
      <c r="B12232" s="186"/>
    </row>
    <row r="12233" spans="2:2" x14ac:dyDescent="0.2">
      <c r="B12233" s="186"/>
    </row>
    <row r="12234" spans="2:2" x14ac:dyDescent="0.2">
      <c r="B12234" s="186"/>
    </row>
    <row r="12235" spans="2:2" x14ac:dyDescent="0.2">
      <c r="B12235" s="186"/>
    </row>
    <row r="12236" spans="2:2" x14ac:dyDescent="0.2">
      <c r="B12236" s="186"/>
    </row>
    <row r="12237" spans="2:2" x14ac:dyDescent="0.2">
      <c r="B12237" s="186"/>
    </row>
    <row r="12238" spans="2:2" x14ac:dyDescent="0.2">
      <c r="B12238" s="186"/>
    </row>
    <row r="12239" spans="2:2" x14ac:dyDescent="0.2">
      <c r="B12239" s="186"/>
    </row>
    <row r="12240" spans="2:2" x14ac:dyDescent="0.2">
      <c r="B12240" s="186"/>
    </row>
    <row r="12241" spans="2:2" x14ac:dyDescent="0.2">
      <c r="B12241" s="186"/>
    </row>
    <row r="12242" spans="2:2" x14ac:dyDescent="0.2">
      <c r="B12242" s="186"/>
    </row>
    <row r="12243" spans="2:2" x14ac:dyDescent="0.2">
      <c r="B12243" s="186"/>
    </row>
    <row r="12244" spans="2:2" x14ac:dyDescent="0.2">
      <c r="B12244" s="186"/>
    </row>
    <row r="12245" spans="2:2" x14ac:dyDescent="0.2">
      <c r="B12245" s="186"/>
    </row>
    <row r="12246" spans="2:2" x14ac:dyDescent="0.2">
      <c r="B12246" s="186"/>
    </row>
    <row r="12247" spans="2:2" x14ac:dyDescent="0.2">
      <c r="B12247" s="186"/>
    </row>
    <row r="12248" spans="2:2" x14ac:dyDescent="0.2">
      <c r="B12248" s="186"/>
    </row>
    <row r="12249" spans="2:2" x14ac:dyDescent="0.2">
      <c r="B12249" s="186"/>
    </row>
    <row r="12250" spans="2:2" x14ac:dyDescent="0.2">
      <c r="B12250" s="186"/>
    </row>
    <row r="12251" spans="2:2" x14ac:dyDescent="0.2">
      <c r="B12251" s="186"/>
    </row>
    <row r="12252" spans="2:2" x14ac:dyDescent="0.2">
      <c r="B12252" s="186"/>
    </row>
    <row r="12253" spans="2:2" x14ac:dyDescent="0.2">
      <c r="B12253" s="186"/>
    </row>
    <row r="12254" spans="2:2" x14ac:dyDescent="0.2">
      <c r="B12254" s="186"/>
    </row>
    <row r="12255" spans="2:2" x14ac:dyDescent="0.2">
      <c r="B12255" s="186"/>
    </row>
    <row r="12256" spans="2:2" x14ac:dyDescent="0.2">
      <c r="B12256" s="186"/>
    </row>
    <row r="12257" spans="2:2" x14ac:dyDescent="0.2">
      <c r="B12257" s="186"/>
    </row>
    <row r="12258" spans="2:2" x14ac:dyDescent="0.2">
      <c r="B12258" s="186"/>
    </row>
    <row r="12259" spans="2:2" x14ac:dyDescent="0.2">
      <c r="B12259" s="186"/>
    </row>
    <row r="12260" spans="2:2" x14ac:dyDescent="0.2">
      <c r="B12260" s="186"/>
    </row>
    <row r="12261" spans="2:2" x14ac:dyDescent="0.2">
      <c r="B12261" s="186"/>
    </row>
    <row r="12262" spans="2:2" x14ac:dyDescent="0.2">
      <c r="B12262" s="186"/>
    </row>
    <row r="12263" spans="2:2" x14ac:dyDescent="0.2">
      <c r="B12263" s="186"/>
    </row>
    <row r="12264" spans="2:2" x14ac:dyDescent="0.2">
      <c r="B12264" s="186"/>
    </row>
    <row r="12265" spans="2:2" x14ac:dyDescent="0.2">
      <c r="B12265" s="186"/>
    </row>
    <row r="12266" spans="2:2" x14ac:dyDescent="0.2">
      <c r="B12266" s="186"/>
    </row>
    <row r="12267" spans="2:2" x14ac:dyDescent="0.2">
      <c r="B12267" s="186"/>
    </row>
    <row r="12268" spans="2:2" x14ac:dyDescent="0.2">
      <c r="B12268" s="186"/>
    </row>
    <row r="12269" spans="2:2" x14ac:dyDescent="0.2">
      <c r="B12269" s="186"/>
    </row>
    <row r="12270" spans="2:2" x14ac:dyDescent="0.2">
      <c r="B12270" s="186"/>
    </row>
    <row r="12271" spans="2:2" x14ac:dyDescent="0.2">
      <c r="B12271" s="186"/>
    </row>
    <row r="12272" spans="2:2" x14ac:dyDescent="0.2">
      <c r="B12272" s="186"/>
    </row>
    <row r="12273" spans="2:2" x14ac:dyDescent="0.2">
      <c r="B12273" s="186"/>
    </row>
    <row r="12274" spans="2:2" x14ac:dyDescent="0.2">
      <c r="B12274" s="186"/>
    </row>
    <row r="12275" spans="2:2" x14ac:dyDescent="0.2">
      <c r="B12275" s="186"/>
    </row>
    <row r="12276" spans="2:2" x14ac:dyDescent="0.2">
      <c r="B12276" s="186"/>
    </row>
    <row r="12277" spans="2:2" x14ac:dyDescent="0.2">
      <c r="B12277" s="186"/>
    </row>
    <row r="12278" spans="2:2" x14ac:dyDescent="0.2">
      <c r="B12278" s="186"/>
    </row>
    <row r="12279" spans="2:2" x14ac:dyDescent="0.2">
      <c r="B12279" s="186"/>
    </row>
    <row r="12280" spans="2:2" x14ac:dyDescent="0.2">
      <c r="B12280" s="186"/>
    </row>
    <row r="12281" spans="2:2" x14ac:dyDescent="0.2">
      <c r="B12281" s="186"/>
    </row>
    <row r="12282" spans="2:2" x14ac:dyDescent="0.2">
      <c r="B12282" s="186"/>
    </row>
    <row r="12283" spans="2:2" x14ac:dyDescent="0.2">
      <c r="B12283" s="186"/>
    </row>
    <row r="12284" spans="2:2" x14ac:dyDescent="0.2">
      <c r="B12284" s="186"/>
    </row>
    <row r="12285" spans="2:2" x14ac:dyDescent="0.2">
      <c r="B12285" s="186"/>
    </row>
    <row r="12286" spans="2:2" x14ac:dyDescent="0.2">
      <c r="B12286" s="186"/>
    </row>
    <row r="12287" spans="2:2" x14ac:dyDescent="0.2">
      <c r="B12287" s="186"/>
    </row>
    <row r="12288" spans="2:2" x14ac:dyDescent="0.2">
      <c r="B12288" s="186"/>
    </row>
    <row r="12289" spans="2:2" x14ac:dyDescent="0.2">
      <c r="B12289" s="186"/>
    </row>
    <row r="12290" spans="2:2" x14ac:dyDescent="0.2">
      <c r="B12290" s="186"/>
    </row>
    <row r="12291" spans="2:2" x14ac:dyDescent="0.2">
      <c r="B12291" s="186"/>
    </row>
    <row r="12292" spans="2:2" x14ac:dyDescent="0.2">
      <c r="B12292" s="186"/>
    </row>
    <row r="12293" spans="2:2" x14ac:dyDescent="0.2">
      <c r="B12293" s="186"/>
    </row>
    <row r="12294" spans="2:2" x14ac:dyDescent="0.2">
      <c r="B12294" s="186"/>
    </row>
    <row r="12295" spans="2:2" x14ac:dyDescent="0.2">
      <c r="B12295" s="186"/>
    </row>
    <row r="12296" spans="2:2" x14ac:dyDescent="0.2">
      <c r="B12296" s="186"/>
    </row>
    <row r="12297" spans="2:2" x14ac:dyDescent="0.2">
      <c r="B12297" s="186"/>
    </row>
    <row r="12298" spans="2:2" x14ac:dyDescent="0.2">
      <c r="B12298" s="186"/>
    </row>
    <row r="12299" spans="2:2" x14ac:dyDescent="0.2">
      <c r="B12299" s="186"/>
    </row>
    <row r="12300" spans="2:2" x14ac:dyDescent="0.2">
      <c r="B12300" s="186"/>
    </row>
    <row r="12301" spans="2:2" x14ac:dyDescent="0.2">
      <c r="B12301" s="186"/>
    </row>
    <row r="12302" spans="2:2" x14ac:dyDescent="0.2">
      <c r="B12302" s="186"/>
    </row>
    <row r="12303" spans="2:2" x14ac:dyDescent="0.2">
      <c r="B12303" s="186"/>
    </row>
    <row r="12304" spans="2:2" x14ac:dyDescent="0.2">
      <c r="B12304" s="186"/>
    </row>
    <row r="12305" spans="2:2" x14ac:dyDescent="0.2">
      <c r="B12305" s="186"/>
    </row>
    <row r="12306" spans="2:2" x14ac:dyDescent="0.2">
      <c r="B12306" s="186"/>
    </row>
    <row r="12307" spans="2:2" x14ac:dyDescent="0.2">
      <c r="B12307" s="186"/>
    </row>
    <row r="12308" spans="2:2" x14ac:dyDescent="0.2">
      <c r="B12308" s="186"/>
    </row>
    <row r="12309" spans="2:2" x14ac:dyDescent="0.2">
      <c r="B12309" s="186"/>
    </row>
    <row r="12310" spans="2:2" x14ac:dyDescent="0.2">
      <c r="B12310" s="186"/>
    </row>
    <row r="12311" spans="2:2" x14ac:dyDescent="0.2">
      <c r="B12311" s="186"/>
    </row>
    <row r="12312" spans="2:2" x14ac:dyDescent="0.2">
      <c r="B12312" s="186"/>
    </row>
    <row r="12313" spans="2:2" x14ac:dyDescent="0.2">
      <c r="B12313" s="186"/>
    </row>
    <row r="12314" spans="2:2" x14ac:dyDescent="0.2">
      <c r="B12314" s="186"/>
    </row>
    <row r="12315" spans="2:2" x14ac:dyDescent="0.2">
      <c r="B12315" s="186"/>
    </row>
    <row r="12316" spans="2:2" x14ac:dyDescent="0.2">
      <c r="B12316" s="186"/>
    </row>
    <row r="12317" spans="2:2" x14ac:dyDescent="0.2">
      <c r="B12317" s="186"/>
    </row>
    <row r="12318" spans="2:2" x14ac:dyDescent="0.2">
      <c r="B12318" s="186"/>
    </row>
    <row r="12319" spans="2:2" x14ac:dyDescent="0.2">
      <c r="B12319" s="186"/>
    </row>
    <row r="12320" spans="2:2" x14ac:dyDescent="0.2">
      <c r="B12320" s="186"/>
    </row>
    <row r="12321" spans="2:2" x14ac:dyDescent="0.2">
      <c r="B12321" s="186"/>
    </row>
    <row r="12322" spans="2:2" x14ac:dyDescent="0.2">
      <c r="B12322" s="186"/>
    </row>
    <row r="12323" spans="2:2" x14ac:dyDescent="0.2">
      <c r="B12323" s="186"/>
    </row>
    <row r="12324" spans="2:2" x14ac:dyDescent="0.2">
      <c r="B12324" s="186"/>
    </row>
    <row r="12325" spans="2:2" x14ac:dyDescent="0.2">
      <c r="B12325" s="186"/>
    </row>
    <row r="12326" spans="2:2" x14ac:dyDescent="0.2">
      <c r="B12326" s="186"/>
    </row>
    <row r="12327" spans="2:2" x14ac:dyDescent="0.2">
      <c r="B12327" s="186"/>
    </row>
    <row r="12328" spans="2:2" x14ac:dyDescent="0.2">
      <c r="B12328" s="186"/>
    </row>
    <row r="12329" spans="2:2" x14ac:dyDescent="0.2">
      <c r="B12329" s="186"/>
    </row>
    <row r="12330" spans="2:2" x14ac:dyDescent="0.2">
      <c r="B12330" s="186"/>
    </row>
    <row r="12331" spans="2:2" x14ac:dyDescent="0.2">
      <c r="B12331" s="186"/>
    </row>
    <row r="12332" spans="2:2" x14ac:dyDescent="0.2">
      <c r="B12332" s="186"/>
    </row>
    <row r="12333" spans="2:2" x14ac:dyDescent="0.2">
      <c r="B12333" s="186"/>
    </row>
    <row r="12334" spans="2:2" x14ac:dyDescent="0.2">
      <c r="B12334" s="186"/>
    </row>
    <row r="12335" spans="2:2" x14ac:dyDescent="0.2">
      <c r="B12335" s="186"/>
    </row>
    <row r="12336" spans="2:2" x14ac:dyDescent="0.2">
      <c r="B12336" s="186"/>
    </row>
    <row r="12337" spans="2:2" x14ac:dyDescent="0.2">
      <c r="B12337" s="186"/>
    </row>
    <row r="12338" spans="2:2" x14ac:dyDescent="0.2">
      <c r="B12338" s="186"/>
    </row>
    <row r="12339" spans="2:2" x14ac:dyDescent="0.2">
      <c r="B12339" s="186"/>
    </row>
    <row r="12340" spans="2:2" x14ac:dyDescent="0.2">
      <c r="B12340" s="186"/>
    </row>
    <row r="12341" spans="2:2" x14ac:dyDescent="0.2">
      <c r="B12341" s="186"/>
    </row>
    <row r="12342" spans="2:2" x14ac:dyDescent="0.2">
      <c r="B12342" s="186"/>
    </row>
    <row r="12343" spans="2:2" x14ac:dyDescent="0.2">
      <c r="B12343" s="186"/>
    </row>
    <row r="12344" spans="2:2" x14ac:dyDescent="0.2">
      <c r="B12344" s="186"/>
    </row>
    <row r="12345" spans="2:2" x14ac:dyDescent="0.2">
      <c r="B12345" s="186"/>
    </row>
    <row r="12346" spans="2:2" x14ac:dyDescent="0.2">
      <c r="B12346" s="186"/>
    </row>
    <row r="12347" spans="2:2" x14ac:dyDescent="0.2">
      <c r="B12347" s="186"/>
    </row>
    <row r="12348" spans="2:2" x14ac:dyDescent="0.2">
      <c r="B12348" s="186"/>
    </row>
    <row r="12349" spans="2:2" x14ac:dyDescent="0.2">
      <c r="B12349" s="186"/>
    </row>
    <row r="12350" spans="2:2" x14ac:dyDescent="0.2">
      <c r="B12350" s="186"/>
    </row>
    <row r="12351" spans="2:2" x14ac:dyDescent="0.2">
      <c r="B12351" s="186"/>
    </row>
    <row r="12352" spans="2:2" x14ac:dyDescent="0.2">
      <c r="B12352" s="186"/>
    </row>
    <row r="12353" spans="2:2" x14ac:dyDescent="0.2">
      <c r="B12353" s="186"/>
    </row>
    <row r="12354" spans="2:2" x14ac:dyDescent="0.2">
      <c r="B12354" s="186"/>
    </row>
    <row r="12355" spans="2:2" x14ac:dyDescent="0.2">
      <c r="B12355" s="186"/>
    </row>
    <row r="12356" spans="2:2" x14ac:dyDescent="0.2">
      <c r="B12356" s="186"/>
    </row>
    <row r="12357" spans="2:2" x14ac:dyDescent="0.2">
      <c r="B12357" s="186"/>
    </row>
    <row r="12358" spans="2:2" x14ac:dyDescent="0.2">
      <c r="B12358" s="186"/>
    </row>
    <row r="12359" spans="2:2" x14ac:dyDescent="0.2">
      <c r="B12359" s="186"/>
    </row>
    <row r="12360" spans="2:2" x14ac:dyDescent="0.2">
      <c r="B12360" s="186"/>
    </row>
    <row r="12361" spans="2:2" x14ac:dyDescent="0.2">
      <c r="B12361" s="186"/>
    </row>
    <row r="12362" spans="2:2" x14ac:dyDescent="0.2">
      <c r="B12362" s="186"/>
    </row>
    <row r="12363" spans="2:2" x14ac:dyDescent="0.2">
      <c r="B12363" s="186"/>
    </row>
    <row r="12364" spans="2:2" x14ac:dyDescent="0.2">
      <c r="B12364" s="186"/>
    </row>
    <row r="12365" spans="2:2" x14ac:dyDescent="0.2">
      <c r="B12365" s="186"/>
    </row>
    <row r="12366" spans="2:2" x14ac:dyDescent="0.2">
      <c r="B12366" s="186"/>
    </row>
    <row r="12367" spans="2:2" x14ac:dyDescent="0.2">
      <c r="B12367" s="186"/>
    </row>
    <row r="12368" spans="2:2" x14ac:dyDescent="0.2">
      <c r="B12368" s="186"/>
    </row>
    <row r="12369" spans="2:2" x14ac:dyDescent="0.2">
      <c r="B12369" s="186"/>
    </row>
    <row r="12370" spans="2:2" x14ac:dyDescent="0.2">
      <c r="B12370" s="186"/>
    </row>
    <row r="12371" spans="2:2" x14ac:dyDescent="0.2">
      <c r="B12371" s="186"/>
    </row>
    <row r="12372" spans="2:2" x14ac:dyDescent="0.2">
      <c r="B12372" s="186"/>
    </row>
    <row r="12373" spans="2:2" x14ac:dyDescent="0.2">
      <c r="B12373" s="186"/>
    </row>
    <row r="12374" spans="2:2" x14ac:dyDescent="0.2">
      <c r="B12374" s="186"/>
    </row>
    <row r="12375" spans="2:2" x14ac:dyDescent="0.2">
      <c r="B12375" s="186"/>
    </row>
    <row r="12376" spans="2:2" x14ac:dyDescent="0.2">
      <c r="B12376" s="186"/>
    </row>
    <row r="12377" spans="2:2" x14ac:dyDescent="0.2">
      <c r="B12377" s="186"/>
    </row>
    <row r="12378" spans="2:2" x14ac:dyDescent="0.2">
      <c r="B12378" s="186"/>
    </row>
    <row r="12379" spans="2:2" x14ac:dyDescent="0.2">
      <c r="B12379" s="186"/>
    </row>
    <row r="12380" spans="2:2" x14ac:dyDescent="0.2">
      <c r="B12380" s="186"/>
    </row>
    <row r="12381" spans="2:2" x14ac:dyDescent="0.2">
      <c r="B12381" s="186"/>
    </row>
    <row r="12382" spans="2:2" x14ac:dyDescent="0.2">
      <c r="B12382" s="186"/>
    </row>
    <row r="12383" spans="2:2" x14ac:dyDescent="0.2">
      <c r="B12383" s="186"/>
    </row>
    <row r="12384" spans="2:2" x14ac:dyDescent="0.2">
      <c r="B12384" s="186"/>
    </row>
    <row r="12385" spans="2:2" x14ac:dyDescent="0.2">
      <c r="B12385" s="186"/>
    </row>
    <row r="12386" spans="2:2" x14ac:dyDescent="0.2">
      <c r="B12386" s="186"/>
    </row>
    <row r="12387" spans="2:2" x14ac:dyDescent="0.2">
      <c r="B12387" s="186"/>
    </row>
    <row r="12388" spans="2:2" x14ac:dyDescent="0.2">
      <c r="B12388" s="186"/>
    </row>
    <row r="12389" spans="2:2" x14ac:dyDescent="0.2">
      <c r="B12389" s="186"/>
    </row>
    <row r="12390" spans="2:2" x14ac:dyDescent="0.2">
      <c r="B12390" s="186"/>
    </row>
    <row r="12391" spans="2:2" x14ac:dyDescent="0.2">
      <c r="B12391" s="186"/>
    </row>
    <row r="12392" spans="2:2" x14ac:dyDescent="0.2">
      <c r="B12392" s="186"/>
    </row>
    <row r="12393" spans="2:2" x14ac:dyDescent="0.2">
      <c r="B12393" s="186"/>
    </row>
    <row r="12394" spans="2:2" x14ac:dyDescent="0.2">
      <c r="B12394" s="186"/>
    </row>
    <row r="12395" spans="2:2" x14ac:dyDescent="0.2">
      <c r="B12395" s="186"/>
    </row>
    <row r="12396" spans="2:2" x14ac:dyDescent="0.2">
      <c r="B12396" s="186"/>
    </row>
    <row r="12397" spans="2:2" x14ac:dyDescent="0.2">
      <c r="B12397" s="186"/>
    </row>
    <row r="12398" spans="2:2" x14ac:dyDescent="0.2">
      <c r="B12398" s="186"/>
    </row>
    <row r="12399" spans="2:2" x14ac:dyDescent="0.2">
      <c r="B12399" s="186"/>
    </row>
    <row r="12400" spans="2:2" x14ac:dyDescent="0.2">
      <c r="B12400" s="186"/>
    </row>
    <row r="12401" spans="2:2" x14ac:dyDescent="0.2">
      <c r="B12401" s="186"/>
    </row>
    <row r="12402" spans="2:2" x14ac:dyDescent="0.2">
      <c r="B12402" s="186"/>
    </row>
    <row r="12403" spans="2:2" x14ac:dyDescent="0.2">
      <c r="B12403" s="186"/>
    </row>
    <row r="12404" spans="2:2" x14ac:dyDescent="0.2">
      <c r="B12404" s="186"/>
    </row>
    <row r="12405" spans="2:2" x14ac:dyDescent="0.2">
      <c r="B12405" s="186"/>
    </row>
    <row r="12406" spans="2:2" x14ac:dyDescent="0.2">
      <c r="B12406" s="186"/>
    </row>
    <row r="12407" spans="2:2" x14ac:dyDescent="0.2">
      <c r="B12407" s="186"/>
    </row>
    <row r="12408" spans="2:2" x14ac:dyDescent="0.2">
      <c r="B12408" s="186"/>
    </row>
    <row r="12409" spans="2:2" x14ac:dyDescent="0.2">
      <c r="B12409" s="186"/>
    </row>
    <row r="12410" spans="2:2" x14ac:dyDescent="0.2">
      <c r="B12410" s="186"/>
    </row>
    <row r="12411" spans="2:2" x14ac:dyDescent="0.2">
      <c r="B12411" s="186"/>
    </row>
    <row r="12412" spans="2:2" x14ac:dyDescent="0.2">
      <c r="B12412" s="186"/>
    </row>
    <row r="12413" spans="2:2" x14ac:dyDescent="0.2">
      <c r="B12413" s="186"/>
    </row>
    <row r="12414" spans="2:2" x14ac:dyDescent="0.2">
      <c r="B12414" s="186"/>
    </row>
    <row r="12415" spans="2:2" x14ac:dyDescent="0.2">
      <c r="B12415" s="186"/>
    </row>
    <row r="12416" spans="2:2" x14ac:dyDescent="0.2">
      <c r="B12416" s="186"/>
    </row>
    <row r="12417" spans="2:2" x14ac:dyDescent="0.2">
      <c r="B12417" s="186"/>
    </row>
    <row r="12418" spans="2:2" x14ac:dyDescent="0.2">
      <c r="B12418" s="186"/>
    </row>
    <row r="12419" spans="2:2" x14ac:dyDescent="0.2">
      <c r="B12419" s="186"/>
    </row>
    <row r="12420" spans="2:2" x14ac:dyDescent="0.2">
      <c r="B12420" s="186"/>
    </row>
    <row r="12421" spans="2:2" x14ac:dyDescent="0.2">
      <c r="B12421" s="186"/>
    </row>
    <row r="12422" spans="2:2" x14ac:dyDescent="0.2">
      <c r="B12422" s="186"/>
    </row>
    <row r="12423" spans="2:2" x14ac:dyDescent="0.2">
      <c r="B12423" s="186"/>
    </row>
    <row r="12424" spans="2:2" x14ac:dyDescent="0.2">
      <c r="B12424" s="186"/>
    </row>
    <row r="12425" spans="2:2" x14ac:dyDescent="0.2">
      <c r="B12425" s="186"/>
    </row>
    <row r="12426" spans="2:2" x14ac:dyDescent="0.2">
      <c r="B12426" s="186"/>
    </row>
    <row r="12427" spans="2:2" x14ac:dyDescent="0.2">
      <c r="B12427" s="186"/>
    </row>
    <row r="12428" spans="2:2" x14ac:dyDescent="0.2">
      <c r="B12428" s="186"/>
    </row>
    <row r="12429" spans="2:2" x14ac:dyDescent="0.2">
      <c r="B12429" s="186"/>
    </row>
    <row r="12430" spans="2:2" x14ac:dyDescent="0.2">
      <c r="B12430" s="186"/>
    </row>
    <row r="12431" spans="2:2" x14ac:dyDescent="0.2">
      <c r="B12431" s="186"/>
    </row>
    <row r="12432" spans="2:2" x14ac:dyDescent="0.2">
      <c r="B12432" s="186"/>
    </row>
    <row r="12433" spans="2:2" x14ac:dyDescent="0.2">
      <c r="B12433" s="186"/>
    </row>
    <row r="12434" spans="2:2" x14ac:dyDescent="0.2">
      <c r="B12434" s="186"/>
    </row>
    <row r="12435" spans="2:2" x14ac:dyDescent="0.2">
      <c r="B12435" s="186"/>
    </row>
    <row r="12436" spans="2:2" x14ac:dyDescent="0.2">
      <c r="B12436" s="186"/>
    </row>
    <row r="12437" spans="2:2" x14ac:dyDescent="0.2">
      <c r="B12437" s="186"/>
    </row>
    <row r="12438" spans="2:2" x14ac:dyDescent="0.2">
      <c r="B12438" s="186"/>
    </row>
    <row r="12439" spans="2:2" x14ac:dyDescent="0.2">
      <c r="B12439" s="186"/>
    </row>
    <row r="12440" spans="2:2" x14ac:dyDescent="0.2">
      <c r="B12440" s="186"/>
    </row>
    <row r="12441" spans="2:2" x14ac:dyDescent="0.2">
      <c r="B12441" s="186"/>
    </row>
    <row r="12442" spans="2:2" x14ac:dyDescent="0.2">
      <c r="B12442" s="186"/>
    </row>
    <row r="12443" spans="2:2" x14ac:dyDescent="0.2">
      <c r="B12443" s="186"/>
    </row>
    <row r="12444" spans="2:2" x14ac:dyDescent="0.2">
      <c r="B12444" s="186"/>
    </row>
    <row r="12445" spans="2:2" x14ac:dyDescent="0.2">
      <c r="B12445" s="186"/>
    </row>
    <row r="12446" spans="2:2" x14ac:dyDescent="0.2">
      <c r="B12446" s="186"/>
    </row>
    <row r="12447" spans="2:2" x14ac:dyDescent="0.2">
      <c r="B12447" s="186"/>
    </row>
    <row r="12448" spans="2:2" x14ac:dyDescent="0.2">
      <c r="B12448" s="186"/>
    </row>
    <row r="12449" spans="2:2" x14ac:dyDescent="0.2">
      <c r="B12449" s="186"/>
    </row>
    <row r="12450" spans="2:2" x14ac:dyDescent="0.2">
      <c r="B12450" s="186"/>
    </row>
    <row r="12451" spans="2:2" x14ac:dyDescent="0.2">
      <c r="B12451" s="186"/>
    </row>
    <row r="12452" spans="2:2" x14ac:dyDescent="0.2">
      <c r="B12452" s="186"/>
    </row>
    <row r="12453" spans="2:2" x14ac:dyDescent="0.2">
      <c r="B12453" s="186"/>
    </row>
    <row r="12454" spans="2:2" x14ac:dyDescent="0.2">
      <c r="B12454" s="186"/>
    </row>
    <row r="12455" spans="2:2" x14ac:dyDescent="0.2">
      <c r="B12455" s="186"/>
    </row>
    <row r="12456" spans="2:2" x14ac:dyDescent="0.2">
      <c r="B12456" s="186"/>
    </row>
    <row r="12457" spans="2:2" x14ac:dyDescent="0.2">
      <c r="B12457" s="186"/>
    </row>
    <row r="12458" spans="2:2" x14ac:dyDescent="0.2">
      <c r="B12458" s="186"/>
    </row>
    <row r="12459" spans="2:2" x14ac:dyDescent="0.2">
      <c r="B12459" s="186"/>
    </row>
    <row r="12460" spans="2:2" x14ac:dyDescent="0.2">
      <c r="B12460" s="186"/>
    </row>
    <row r="12461" spans="2:2" x14ac:dyDescent="0.2">
      <c r="B12461" s="186"/>
    </row>
    <row r="12462" spans="2:2" x14ac:dyDescent="0.2">
      <c r="B12462" s="186"/>
    </row>
    <row r="12463" spans="2:2" x14ac:dyDescent="0.2">
      <c r="B12463" s="186"/>
    </row>
    <row r="12464" spans="2:2" x14ac:dyDescent="0.2">
      <c r="B12464" s="186"/>
    </row>
    <row r="12465" spans="2:2" x14ac:dyDescent="0.2">
      <c r="B12465" s="186"/>
    </row>
    <row r="12466" spans="2:2" x14ac:dyDescent="0.2">
      <c r="B12466" s="186"/>
    </row>
    <row r="12467" spans="2:2" x14ac:dyDescent="0.2">
      <c r="B12467" s="186"/>
    </row>
    <row r="12468" spans="2:2" x14ac:dyDescent="0.2">
      <c r="B12468" s="186"/>
    </row>
    <row r="12469" spans="2:2" x14ac:dyDescent="0.2">
      <c r="B12469" s="186"/>
    </row>
    <row r="12470" spans="2:2" x14ac:dyDescent="0.2">
      <c r="B12470" s="186"/>
    </row>
    <row r="12471" spans="2:2" x14ac:dyDescent="0.2">
      <c r="B12471" s="186"/>
    </row>
    <row r="12472" spans="2:2" x14ac:dyDescent="0.2">
      <c r="B12472" s="186"/>
    </row>
    <row r="12473" spans="2:2" x14ac:dyDescent="0.2">
      <c r="B12473" s="186"/>
    </row>
    <row r="12474" spans="2:2" x14ac:dyDescent="0.2">
      <c r="B12474" s="186"/>
    </row>
    <row r="12475" spans="2:2" x14ac:dyDescent="0.2">
      <c r="B12475" s="186"/>
    </row>
    <row r="12476" spans="2:2" x14ac:dyDescent="0.2">
      <c r="B12476" s="186"/>
    </row>
    <row r="12477" spans="2:2" x14ac:dyDescent="0.2">
      <c r="B12477" s="186"/>
    </row>
    <row r="12478" spans="2:2" x14ac:dyDescent="0.2">
      <c r="B12478" s="186"/>
    </row>
    <row r="12479" spans="2:2" x14ac:dyDescent="0.2">
      <c r="B12479" s="186"/>
    </row>
    <row r="12480" spans="2:2" x14ac:dyDescent="0.2">
      <c r="B12480" s="186"/>
    </row>
    <row r="12481" spans="2:2" x14ac:dyDescent="0.2">
      <c r="B12481" s="186"/>
    </row>
    <row r="12482" spans="2:2" x14ac:dyDescent="0.2">
      <c r="B12482" s="186"/>
    </row>
    <row r="12483" spans="2:2" x14ac:dyDescent="0.2">
      <c r="B12483" s="186"/>
    </row>
    <row r="12484" spans="2:2" x14ac:dyDescent="0.2">
      <c r="B12484" s="186"/>
    </row>
    <row r="12485" spans="2:2" x14ac:dyDescent="0.2">
      <c r="B12485" s="186"/>
    </row>
    <row r="12486" spans="2:2" x14ac:dyDescent="0.2">
      <c r="B12486" s="186"/>
    </row>
    <row r="12487" spans="2:2" x14ac:dyDescent="0.2">
      <c r="B12487" s="186"/>
    </row>
    <row r="12488" spans="2:2" x14ac:dyDescent="0.2">
      <c r="B12488" s="186"/>
    </row>
    <row r="12489" spans="2:2" x14ac:dyDescent="0.2">
      <c r="B12489" s="186"/>
    </row>
    <row r="12490" spans="2:2" x14ac:dyDescent="0.2">
      <c r="B12490" s="186"/>
    </row>
    <row r="12491" spans="2:2" x14ac:dyDescent="0.2">
      <c r="B12491" s="186"/>
    </row>
    <row r="12492" spans="2:2" x14ac:dyDescent="0.2">
      <c r="B12492" s="186"/>
    </row>
    <row r="12493" spans="2:2" x14ac:dyDescent="0.2">
      <c r="B12493" s="186"/>
    </row>
    <row r="12494" spans="2:2" x14ac:dyDescent="0.2">
      <c r="B12494" s="186"/>
    </row>
    <row r="12495" spans="2:2" x14ac:dyDescent="0.2">
      <c r="B12495" s="186"/>
    </row>
    <row r="12496" spans="2:2" x14ac:dyDescent="0.2">
      <c r="B12496" s="186"/>
    </row>
    <row r="12497" spans="2:2" x14ac:dyDescent="0.2">
      <c r="B12497" s="186"/>
    </row>
    <row r="12498" spans="2:2" x14ac:dyDescent="0.2">
      <c r="B12498" s="186"/>
    </row>
    <row r="12499" spans="2:2" x14ac:dyDescent="0.2">
      <c r="B12499" s="186"/>
    </row>
    <row r="12500" spans="2:2" x14ac:dyDescent="0.2">
      <c r="B12500" s="186"/>
    </row>
    <row r="12501" spans="2:2" x14ac:dyDescent="0.2">
      <c r="B12501" s="186"/>
    </row>
    <row r="12502" spans="2:2" x14ac:dyDescent="0.2">
      <c r="B12502" s="186"/>
    </row>
    <row r="12503" spans="2:2" x14ac:dyDescent="0.2">
      <c r="B12503" s="186"/>
    </row>
    <row r="12504" spans="2:2" x14ac:dyDescent="0.2">
      <c r="B12504" s="186"/>
    </row>
    <row r="12505" spans="2:2" x14ac:dyDescent="0.2">
      <c r="B12505" s="186"/>
    </row>
    <row r="12506" spans="2:2" x14ac:dyDescent="0.2">
      <c r="B12506" s="186"/>
    </row>
    <row r="12507" spans="2:2" x14ac:dyDescent="0.2">
      <c r="B12507" s="186"/>
    </row>
    <row r="12508" spans="2:2" x14ac:dyDescent="0.2">
      <c r="B12508" s="186"/>
    </row>
    <row r="12509" spans="2:2" x14ac:dyDescent="0.2">
      <c r="B12509" s="186"/>
    </row>
    <row r="12510" spans="2:2" x14ac:dyDescent="0.2">
      <c r="B12510" s="186"/>
    </row>
    <row r="12511" spans="2:2" x14ac:dyDescent="0.2">
      <c r="B12511" s="186"/>
    </row>
    <row r="12512" spans="2:2" x14ac:dyDescent="0.2">
      <c r="B12512" s="186"/>
    </row>
    <row r="12513" spans="2:2" x14ac:dyDescent="0.2">
      <c r="B12513" s="186"/>
    </row>
    <row r="12514" spans="2:2" x14ac:dyDescent="0.2">
      <c r="B12514" s="186"/>
    </row>
    <row r="12515" spans="2:2" x14ac:dyDescent="0.2">
      <c r="B12515" s="186"/>
    </row>
    <row r="12516" spans="2:2" x14ac:dyDescent="0.2">
      <c r="B12516" s="186"/>
    </row>
    <row r="12517" spans="2:2" x14ac:dyDescent="0.2">
      <c r="B12517" s="186"/>
    </row>
    <row r="12518" spans="2:2" x14ac:dyDescent="0.2">
      <c r="B12518" s="186"/>
    </row>
    <row r="12519" spans="2:2" x14ac:dyDescent="0.2">
      <c r="B12519" s="186"/>
    </row>
    <row r="12520" spans="2:2" x14ac:dyDescent="0.2">
      <c r="B12520" s="186"/>
    </row>
    <row r="12521" spans="2:2" x14ac:dyDescent="0.2">
      <c r="B12521" s="186"/>
    </row>
    <row r="12522" spans="2:2" x14ac:dyDescent="0.2">
      <c r="B12522" s="186"/>
    </row>
    <row r="12523" spans="2:2" x14ac:dyDescent="0.2">
      <c r="B12523" s="186"/>
    </row>
    <row r="12524" spans="2:2" x14ac:dyDescent="0.2">
      <c r="B12524" s="186"/>
    </row>
    <row r="12525" spans="2:2" x14ac:dyDescent="0.2">
      <c r="B12525" s="186"/>
    </row>
    <row r="12526" spans="2:2" x14ac:dyDescent="0.2">
      <c r="B12526" s="186"/>
    </row>
    <row r="12527" spans="2:2" x14ac:dyDescent="0.2">
      <c r="B12527" s="186"/>
    </row>
    <row r="12528" spans="2:2" x14ac:dyDescent="0.2">
      <c r="B12528" s="186"/>
    </row>
    <row r="12529" spans="2:2" x14ac:dyDescent="0.2">
      <c r="B12529" s="186"/>
    </row>
    <row r="12530" spans="2:2" x14ac:dyDescent="0.2">
      <c r="B12530" s="186"/>
    </row>
    <row r="12531" spans="2:2" x14ac:dyDescent="0.2">
      <c r="B12531" s="186"/>
    </row>
    <row r="12532" spans="2:2" x14ac:dyDescent="0.2">
      <c r="B12532" s="186"/>
    </row>
    <row r="12533" spans="2:2" x14ac:dyDescent="0.2">
      <c r="B12533" s="186"/>
    </row>
    <row r="12534" spans="2:2" x14ac:dyDescent="0.2">
      <c r="B12534" s="186"/>
    </row>
    <row r="12535" spans="2:2" x14ac:dyDescent="0.2">
      <c r="B12535" s="186"/>
    </row>
    <row r="12536" spans="2:2" x14ac:dyDescent="0.2">
      <c r="B12536" s="186"/>
    </row>
    <row r="12537" spans="2:2" x14ac:dyDescent="0.2">
      <c r="B12537" s="186"/>
    </row>
    <row r="12538" spans="2:2" x14ac:dyDescent="0.2">
      <c r="B12538" s="186"/>
    </row>
    <row r="12539" spans="2:2" x14ac:dyDescent="0.2">
      <c r="B12539" s="186"/>
    </row>
    <row r="12540" spans="2:2" x14ac:dyDescent="0.2">
      <c r="B12540" s="186"/>
    </row>
    <row r="12541" spans="2:2" x14ac:dyDescent="0.2">
      <c r="B12541" s="186"/>
    </row>
    <row r="12542" spans="2:2" x14ac:dyDescent="0.2">
      <c r="B12542" s="186"/>
    </row>
    <row r="12543" spans="2:2" x14ac:dyDescent="0.2">
      <c r="B12543" s="186"/>
    </row>
    <row r="12544" spans="2:2" x14ac:dyDescent="0.2">
      <c r="B12544" s="186"/>
    </row>
    <row r="12545" spans="2:2" x14ac:dyDescent="0.2">
      <c r="B12545" s="186"/>
    </row>
    <row r="12546" spans="2:2" x14ac:dyDescent="0.2">
      <c r="B12546" s="186"/>
    </row>
    <row r="12547" spans="2:2" x14ac:dyDescent="0.2">
      <c r="B12547" s="186"/>
    </row>
    <row r="12548" spans="2:2" x14ac:dyDescent="0.2">
      <c r="B12548" s="186"/>
    </row>
    <row r="12549" spans="2:2" x14ac:dyDescent="0.2">
      <c r="B12549" s="186"/>
    </row>
    <row r="12550" spans="2:2" x14ac:dyDescent="0.2">
      <c r="B12550" s="186"/>
    </row>
    <row r="12551" spans="2:2" x14ac:dyDescent="0.2">
      <c r="B12551" s="186"/>
    </row>
    <row r="12552" spans="2:2" x14ac:dyDescent="0.2">
      <c r="B12552" s="186"/>
    </row>
    <row r="12553" spans="2:2" x14ac:dyDescent="0.2">
      <c r="B12553" s="186"/>
    </row>
    <row r="12554" spans="2:2" x14ac:dyDescent="0.2">
      <c r="B12554" s="186"/>
    </row>
    <row r="12555" spans="2:2" x14ac:dyDescent="0.2">
      <c r="B12555" s="186"/>
    </row>
    <row r="12556" spans="2:2" x14ac:dyDescent="0.2">
      <c r="B12556" s="186"/>
    </row>
    <row r="12557" spans="2:2" x14ac:dyDescent="0.2">
      <c r="B12557" s="186"/>
    </row>
    <row r="12558" spans="2:2" x14ac:dyDescent="0.2">
      <c r="B12558" s="186"/>
    </row>
    <row r="12559" spans="2:2" x14ac:dyDescent="0.2">
      <c r="B12559" s="186"/>
    </row>
    <row r="12560" spans="2:2" x14ac:dyDescent="0.2">
      <c r="B12560" s="186"/>
    </row>
    <row r="12561" spans="2:2" x14ac:dyDescent="0.2">
      <c r="B12561" s="186"/>
    </row>
    <row r="12562" spans="2:2" x14ac:dyDescent="0.2">
      <c r="B12562" s="186"/>
    </row>
    <row r="12563" spans="2:2" x14ac:dyDescent="0.2">
      <c r="B12563" s="186"/>
    </row>
    <row r="12564" spans="2:2" x14ac:dyDescent="0.2">
      <c r="B12564" s="186"/>
    </row>
    <row r="12565" spans="2:2" x14ac:dyDescent="0.2">
      <c r="B12565" s="186"/>
    </row>
    <row r="12566" spans="2:2" x14ac:dyDescent="0.2">
      <c r="B12566" s="186"/>
    </row>
    <row r="12567" spans="2:2" x14ac:dyDescent="0.2">
      <c r="B12567" s="186"/>
    </row>
    <row r="12568" spans="2:2" x14ac:dyDescent="0.2">
      <c r="B12568" s="186"/>
    </row>
    <row r="12569" spans="2:2" x14ac:dyDescent="0.2">
      <c r="B12569" s="186"/>
    </row>
    <row r="12570" spans="2:2" x14ac:dyDescent="0.2">
      <c r="B12570" s="186"/>
    </row>
    <row r="12571" spans="2:2" x14ac:dyDescent="0.2">
      <c r="B12571" s="186"/>
    </row>
    <row r="12572" spans="2:2" x14ac:dyDescent="0.2">
      <c r="B12572" s="186"/>
    </row>
    <row r="12573" spans="2:2" x14ac:dyDescent="0.2">
      <c r="B12573" s="186"/>
    </row>
    <row r="12574" spans="2:2" x14ac:dyDescent="0.2">
      <c r="B12574" s="186"/>
    </row>
    <row r="12575" spans="2:2" x14ac:dyDescent="0.2">
      <c r="B12575" s="186"/>
    </row>
    <row r="12576" spans="2:2" x14ac:dyDescent="0.2">
      <c r="B12576" s="186"/>
    </row>
    <row r="12577" spans="2:2" x14ac:dyDescent="0.2">
      <c r="B12577" s="186"/>
    </row>
    <row r="12578" spans="2:2" x14ac:dyDescent="0.2">
      <c r="B12578" s="186"/>
    </row>
    <row r="12579" spans="2:2" x14ac:dyDescent="0.2">
      <c r="B12579" s="186"/>
    </row>
    <row r="12580" spans="2:2" x14ac:dyDescent="0.2">
      <c r="B12580" s="186"/>
    </row>
    <row r="12581" spans="2:2" x14ac:dyDescent="0.2">
      <c r="B12581" s="186"/>
    </row>
    <row r="12582" spans="2:2" x14ac:dyDescent="0.2">
      <c r="B12582" s="186"/>
    </row>
    <row r="12583" spans="2:2" x14ac:dyDescent="0.2">
      <c r="B12583" s="186"/>
    </row>
    <row r="12584" spans="2:2" x14ac:dyDescent="0.2">
      <c r="B12584" s="186"/>
    </row>
    <row r="12585" spans="2:2" x14ac:dyDescent="0.2">
      <c r="B12585" s="186"/>
    </row>
    <row r="12586" spans="2:2" x14ac:dyDescent="0.2">
      <c r="B12586" s="186"/>
    </row>
    <row r="12587" spans="2:2" x14ac:dyDescent="0.2">
      <c r="B12587" s="186"/>
    </row>
    <row r="12588" spans="2:2" x14ac:dyDescent="0.2">
      <c r="B12588" s="186"/>
    </row>
    <row r="12589" spans="2:2" x14ac:dyDescent="0.2">
      <c r="B12589" s="186"/>
    </row>
    <row r="12590" spans="2:2" x14ac:dyDescent="0.2">
      <c r="B12590" s="186"/>
    </row>
    <row r="12591" spans="2:2" x14ac:dyDescent="0.2">
      <c r="B12591" s="186"/>
    </row>
    <row r="12592" spans="2:2" x14ac:dyDescent="0.2">
      <c r="B12592" s="186"/>
    </row>
    <row r="12593" spans="2:2" x14ac:dyDescent="0.2">
      <c r="B12593" s="186"/>
    </row>
    <row r="12594" spans="2:2" x14ac:dyDescent="0.2">
      <c r="B12594" s="186"/>
    </row>
    <row r="12595" spans="2:2" x14ac:dyDescent="0.2">
      <c r="B12595" s="186"/>
    </row>
    <row r="12596" spans="2:2" x14ac:dyDescent="0.2">
      <c r="B12596" s="186"/>
    </row>
    <row r="12597" spans="2:2" x14ac:dyDescent="0.2">
      <c r="B12597" s="186"/>
    </row>
    <row r="12598" spans="2:2" x14ac:dyDescent="0.2">
      <c r="B12598" s="186"/>
    </row>
    <row r="12599" spans="2:2" x14ac:dyDescent="0.2">
      <c r="B12599" s="186"/>
    </row>
    <row r="12600" spans="2:2" x14ac:dyDescent="0.2">
      <c r="B12600" s="186"/>
    </row>
    <row r="12601" spans="2:2" x14ac:dyDescent="0.2">
      <c r="B12601" s="186"/>
    </row>
    <row r="12602" spans="2:2" x14ac:dyDescent="0.2">
      <c r="B12602" s="186"/>
    </row>
    <row r="12603" spans="2:2" x14ac:dyDescent="0.2">
      <c r="B12603" s="186"/>
    </row>
    <row r="12604" spans="2:2" x14ac:dyDescent="0.2">
      <c r="B12604" s="186"/>
    </row>
    <row r="12605" spans="2:2" x14ac:dyDescent="0.2">
      <c r="B12605" s="186"/>
    </row>
    <row r="12606" spans="2:2" x14ac:dyDescent="0.2">
      <c r="B12606" s="186"/>
    </row>
    <row r="12607" spans="2:2" x14ac:dyDescent="0.2">
      <c r="B12607" s="186"/>
    </row>
    <row r="12608" spans="2:2" x14ac:dyDescent="0.2">
      <c r="B12608" s="186"/>
    </row>
    <row r="12609" spans="2:2" x14ac:dyDescent="0.2">
      <c r="B12609" s="186"/>
    </row>
    <row r="12610" spans="2:2" x14ac:dyDescent="0.2">
      <c r="B12610" s="186"/>
    </row>
    <row r="12611" spans="2:2" x14ac:dyDescent="0.2">
      <c r="B12611" s="186"/>
    </row>
    <row r="12612" spans="2:2" x14ac:dyDescent="0.2">
      <c r="B12612" s="186"/>
    </row>
    <row r="12613" spans="2:2" x14ac:dyDescent="0.2">
      <c r="B12613" s="186"/>
    </row>
    <row r="12614" spans="2:2" x14ac:dyDescent="0.2">
      <c r="B12614" s="186"/>
    </row>
    <row r="12615" spans="2:2" x14ac:dyDescent="0.2">
      <c r="B12615" s="186"/>
    </row>
    <row r="12616" spans="2:2" x14ac:dyDescent="0.2">
      <c r="B12616" s="186"/>
    </row>
    <row r="12617" spans="2:2" x14ac:dyDescent="0.2">
      <c r="B12617" s="186"/>
    </row>
    <row r="12618" spans="2:2" x14ac:dyDescent="0.2">
      <c r="B12618" s="186"/>
    </row>
    <row r="12619" spans="2:2" x14ac:dyDescent="0.2">
      <c r="B12619" s="186"/>
    </row>
    <row r="12620" spans="2:2" x14ac:dyDescent="0.2">
      <c r="B12620" s="186"/>
    </row>
    <row r="12621" spans="2:2" x14ac:dyDescent="0.2">
      <c r="B12621" s="186"/>
    </row>
    <row r="12622" spans="2:2" x14ac:dyDescent="0.2">
      <c r="B12622" s="186"/>
    </row>
    <row r="12623" spans="2:2" x14ac:dyDescent="0.2">
      <c r="B12623" s="186"/>
    </row>
    <row r="12624" spans="2:2" x14ac:dyDescent="0.2">
      <c r="B12624" s="186"/>
    </row>
    <row r="12625" spans="2:2" x14ac:dyDescent="0.2">
      <c r="B12625" s="186"/>
    </row>
    <row r="12626" spans="2:2" x14ac:dyDescent="0.2">
      <c r="B12626" s="186"/>
    </row>
    <row r="12627" spans="2:2" x14ac:dyDescent="0.2">
      <c r="B12627" s="186"/>
    </row>
    <row r="12628" spans="2:2" x14ac:dyDescent="0.2">
      <c r="B12628" s="186"/>
    </row>
    <row r="12629" spans="2:2" x14ac:dyDescent="0.2">
      <c r="B12629" s="186"/>
    </row>
    <row r="12630" spans="2:2" x14ac:dyDescent="0.2">
      <c r="B12630" s="186"/>
    </row>
    <row r="12631" spans="2:2" x14ac:dyDescent="0.2">
      <c r="B12631" s="186"/>
    </row>
    <row r="12632" spans="2:2" x14ac:dyDescent="0.2">
      <c r="B12632" s="186"/>
    </row>
    <row r="12633" spans="2:2" x14ac:dyDescent="0.2">
      <c r="B12633" s="186"/>
    </row>
    <row r="12634" spans="2:2" x14ac:dyDescent="0.2">
      <c r="B12634" s="186"/>
    </row>
    <row r="12635" spans="2:2" x14ac:dyDescent="0.2">
      <c r="B12635" s="186"/>
    </row>
    <row r="12636" spans="2:2" x14ac:dyDescent="0.2">
      <c r="B12636" s="186"/>
    </row>
    <row r="12637" spans="2:2" x14ac:dyDescent="0.2">
      <c r="B12637" s="186"/>
    </row>
    <row r="12638" spans="2:2" x14ac:dyDescent="0.2">
      <c r="B12638" s="186"/>
    </row>
    <row r="12639" spans="2:2" x14ac:dyDescent="0.2">
      <c r="B12639" s="186"/>
    </row>
    <row r="12640" spans="2:2" x14ac:dyDescent="0.2">
      <c r="B12640" s="186"/>
    </row>
    <row r="12641" spans="2:2" x14ac:dyDescent="0.2">
      <c r="B12641" s="186"/>
    </row>
    <row r="12642" spans="2:2" x14ac:dyDescent="0.2">
      <c r="B12642" s="186"/>
    </row>
    <row r="12643" spans="2:2" x14ac:dyDescent="0.2">
      <c r="B12643" s="186"/>
    </row>
    <row r="12644" spans="2:2" x14ac:dyDescent="0.2">
      <c r="B12644" s="186"/>
    </row>
    <row r="12645" spans="2:2" x14ac:dyDescent="0.2">
      <c r="B12645" s="186"/>
    </row>
    <row r="12646" spans="2:2" x14ac:dyDescent="0.2">
      <c r="B12646" s="186"/>
    </row>
    <row r="12647" spans="2:2" x14ac:dyDescent="0.2">
      <c r="B12647" s="186"/>
    </row>
    <row r="12648" spans="2:2" x14ac:dyDescent="0.2">
      <c r="B12648" s="186"/>
    </row>
    <row r="12649" spans="2:2" x14ac:dyDescent="0.2">
      <c r="B12649" s="186"/>
    </row>
    <row r="12650" spans="2:2" x14ac:dyDescent="0.2">
      <c r="B12650" s="186"/>
    </row>
    <row r="12651" spans="2:2" x14ac:dyDescent="0.2">
      <c r="B12651" s="186"/>
    </row>
    <row r="12652" spans="2:2" x14ac:dyDescent="0.2">
      <c r="B12652" s="186"/>
    </row>
    <row r="12653" spans="2:2" x14ac:dyDescent="0.2">
      <c r="B12653" s="186"/>
    </row>
    <row r="12654" spans="2:2" x14ac:dyDescent="0.2">
      <c r="B12654" s="186"/>
    </row>
    <row r="12655" spans="2:2" x14ac:dyDescent="0.2">
      <c r="B12655" s="186"/>
    </row>
    <row r="12656" spans="2:2" x14ac:dyDescent="0.2">
      <c r="B12656" s="186"/>
    </row>
    <row r="12657" spans="2:2" x14ac:dyDescent="0.2">
      <c r="B12657" s="186"/>
    </row>
    <row r="12658" spans="2:2" x14ac:dyDescent="0.2">
      <c r="B12658" s="186"/>
    </row>
    <row r="12659" spans="2:2" x14ac:dyDescent="0.2">
      <c r="B12659" s="186"/>
    </row>
    <row r="12660" spans="2:2" x14ac:dyDescent="0.2">
      <c r="B12660" s="186"/>
    </row>
    <row r="12661" spans="2:2" x14ac:dyDescent="0.2">
      <c r="B12661" s="186"/>
    </row>
    <row r="12662" spans="2:2" x14ac:dyDescent="0.2">
      <c r="B12662" s="186"/>
    </row>
    <row r="12663" spans="2:2" x14ac:dyDescent="0.2">
      <c r="B12663" s="186"/>
    </row>
    <row r="12664" spans="2:2" x14ac:dyDescent="0.2">
      <c r="B12664" s="186"/>
    </row>
    <row r="12665" spans="2:2" x14ac:dyDescent="0.2">
      <c r="B12665" s="186"/>
    </row>
    <row r="12666" spans="2:2" x14ac:dyDescent="0.2">
      <c r="B12666" s="186"/>
    </row>
    <row r="12667" spans="2:2" x14ac:dyDescent="0.2">
      <c r="B12667" s="186"/>
    </row>
    <row r="12668" spans="2:2" x14ac:dyDescent="0.2">
      <c r="B12668" s="186"/>
    </row>
    <row r="12669" spans="2:2" x14ac:dyDescent="0.2">
      <c r="B12669" s="186"/>
    </row>
    <row r="12670" spans="2:2" x14ac:dyDescent="0.2">
      <c r="B12670" s="186"/>
    </row>
    <row r="12671" spans="2:2" x14ac:dyDescent="0.2">
      <c r="B12671" s="186"/>
    </row>
    <row r="12672" spans="2:2" x14ac:dyDescent="0.2">
      <c r="B12672" s="186"/>
    </row>
    <row r="12673" spans="2:2" x14ac:dyDescent="0.2">
      <c r="B12673" s="186"/>
    </row>
    <row r="12674" spans="2:2" x14ac:dyDescent="0.2">
      <c r="B12674" s="186"/>
    </row>
    <row r="12675" spans="2:2" x14ac:dyDescent="0.2">
      <c r="B12675" s="186"/>
    </row>
    <row r="12676" spans="2:2" x14ac:dyDescent="0.2">
      <c r="B12676" s="186"/>
    </row>
    <row r="12677" spans="2:2" x14ac:dyDescent="0.2">
      <c r="B12677" s="186"/>
    </row>
    <row r="12678" spans="2:2" x14ac:dyDescent="0.2">
      <c r="B12678" s="186"/>
    </row>
    <row r="12679" spans="2:2" x14ac:dyDescent="0.2">
      <c r="B12679" s="186"/>
    </row>
    <row r="12680" spans="2:2" x14ac:dyDescent="0.2">
      <c r="B12680" s="186"/>
    </row>
    <row r="12681" spans="2:2" x14ac:dyDescent="0.2">
      <c r="B12681" s="186"/>
    </row>
    <row r="12682" spans="2:2" x14ac:dyDescent="0.2">
      <c r="B12682" s="186"/>
    </row>
    <row r="12683" spans="2:2" x14ac:dyDescent="0.2">
      <c r="B12683" s="186"/>
    </row>
    <row r="12684" spans="2:2" x14ac:dyDescent="0.2">
      <c r="B12684" s="186"/>
    </row>
    <row r="12685" spans="2:2" x14ac:dyDescent="0.2">
      <c r="B12685" s="186"/>
    </row>
    <row r="12686" spans="2:2" x14ac:dyDescent="0.2">
      <c r="B12686" s="186"/>
    </row>
    <row r="12687" spans="2:2" x14ac:dyDescent="0.2">
      <c r="B12687" s="186"/>
    </row>
    <row r="12688" spans="2:2" x14ac:dyDescent="0.2">
      <c r="B12688" s="186"/>
    </row>
    <row r="12689" spans="2:2" x14ac:dyDescent="0.2">
      <c r="B12689" s="186"/>
    </row>
    <row r="12690" spans="2:2" x14ac:dyDescent="0.2">
      <c r="B12690" s="186"/>
    </row>
    <row r="12691" spans="2:2" x14ac:dyDescent="0.2">
      <c r="B12691" s="186"/>
    </row>
    <row r="12692" spans="2:2" x14ac:dyDescent="0.2">
      <c r="B12692" s="186"/>
    </row>
    <row r="12693" spans="2:2" x14ac:dyDescent="0.2">
      <c r="B12693" s="186"/>
    </row>
    <row r="12694" spans="2:2" x14ac:dyDescent="0.2">
      <c r="B12694" s="186"/>
    </row>
    <row r="12695" spans="2:2" x14ac:dyDescent="0.2">
      <c r="B12695" s="186"/>
    </row>
    <row r="12696" spans="2:2" x14ac:dyDescent="0.2">
      <c r="B12696" s="186"/>
    </row>
    <row r="12697" spans="2:2" x14ac:dyDescent="0.2">
      <c r="B12697" s="186"/>
    </row>
    <row r="12698" spans="2:2" x14ac:dyDescent="0.2">
      <c r="B12698" s="186"/>
    </row>
    <row r="12699" spans="2:2" x14ac:dyDescent="0.2">
      <c r="B12699" s="186"/>
    </row>
    <row r="12700" spans="2:2" x14ac:dyDescent="0.2">
      <c r="B12700" s="186"/>
    </row>
    <row r="12701" spans="2:2" x14ac:dyDescent="0.2">
      <c r="B12701" s="186"/>
    </row>
    <row r="12702" spans="2:2" x14ac:dyDescent="0.2">
      <c r="B12702" s="186"/>
    </row>
    <row r="12703" spans="2:2" x14ac:dyDescent="0.2">
      <c r="B12703" s="186"/>
    </row>
    <row r="12704" spans="2:2" x14ac:dyDescent="0.2">
      <c r="B12704" s="186"/>
    </row>
    <row r="12705" spans="2:2" x14ac:dyDescent="0.2">
      <c r="B12705" s="186"/>
    </row>
    <row r="12706" spans="2:2" x14ac:dyDescent="0.2">
      <c r="B12706" s="186"/>
    </row>
    <row r="12707" spans="2:2" x14ac:dyDescent="0.2">
      <c r="B12707" s="186"/>
    </row>
    <row r="12708" spans="2:2" x14ac:dyDescent="0.2">
      <c r="B12708" s="186"/>
    </row>
    <row r="12709" spans="2:2" x14ac:dyDescent="0.2">
      <c r="B12709" s="186"/>
    </row>
    <row r="12710" spans="2:2" x14ac:dyDescent="0.2">
      <c r="B12710" s="186"/>
    </row>
    <row r="12711" spans="2:2" x14ac:dyDescent="0.2">
      <c r="B12711" s="186"/>
    </row>
    <row r="12712" spans="2:2" x14ac:dyDescent="0.2">
      <c r="B12712" s="186"/>
    </row>
    <row r="12713" spans="2:2" x14ac:dyDescent="0.2">
      <c r="B12713" s="186"/>
    </row>
    <row r="12714" spans="2:2" x14ac:dyDescent="0.2">
      <c r="B12714" s="186"/>
    </row>
    <row r="12715" spans="2:2" x14ac:dyDescent="0.2">
      <c r="B12715" s="186"/>
    </row>
    <row r="12716" spans="2:2" x14ac:dyDescent="0.2">
      <c r="B12716" s="186"/>
    </row>
    <row r="12717" spans="2:2" x14ac:dyDescent="0.2">
      <c r="B12717" s="186"/>
    </row>
    <row r="12718" spans="2:2" x14ac:dyDescent="0.2">
      <c r="B12718" s="186"/>
    </row>
    <row r="12719" spans="2:2" x14ac:dyDescent="0.2">
      <c r="B12719" s="186"/>
    </row>
    <row r="12720" spans="2:2" x14ac:dyDescent="0.2">
      <c r="B12720" s="186"/>
    </row>
    <row r="12721" spans="2:2" x14ac:dyDescent="0.2">
      <c r="B12721" s="186"/>
    </row>
    <row r="12722" spans="2:2" x14ac:dyDescent="0.2">
      <c r="B12722" s="186"/>
    </row>
    <row r="12723" spans="2:2" x14ac:dyDescent="0.2">
      <c r="B12723" s="186"/>
    </row>
    <row r="12724" spans="2:2" x14ac:dyDescent="0.2">
      <c r="B12724" s="186"/>
    </row>
    <row r="12725" spans="2:2" x14ac:dyDescent="0.2">
      <c r="B12725" s="186"/>
    </row>
    <row r="12726" spans="2:2" x14ac:dyDescent="0.2">
      <c r="B12726" s="186"/>
    </row>
    <row r="12727" spans="2:2" x14ac:dyDescent="0.2">
      <c r="B12727" s="186"/>
    </row>
    <row r="12728" spans="2:2" x14ac:dyDescent="0.2">
      <c r="B12728" s="186"/>
    </row>
    <row r="12729" spans="2:2" x14ac:dyDescent="0.2">
      <c r="B12729" s="186"/>
    </row>
    <row r="12730" spans="2:2" x14ac:dyDescent="0.2">
      <c r="B12730" s="186"/>
    </row>
    <row r="12731" spans="2:2" x14ac:dyDescent="0.2">
      <c r="B12731" s="186"/>
    </row>
    <row r="12732" spans="2:2" x14ac:dyDescent="0.2">
      <c r="B12732" s="186"/>
    </row>
    <row r="12733" spans="2:2" x14ac:dyDescent="0.2">
      <c r="B12733" s="186"/>
    </row>
    <row r="12734" spans="2:2" x14ac:dyDescent="0.2">
      <c r="B12734" s="186"/>
    </row>
    <row r="12735" spans="2:2" x14ac:dyDescent="0.2">
      <c r="B12735" s="186"/>
    </row>
    <row r="12736" spans="2:2" x14ac:dyDescent="0.2">
      <c r="B12736" s="186"/>
    </row>
    <row r="12737" spans="2:2" x14ac:dyDescent="0.2">
      <c r="B12737" s="186"/>
    </row>
    <row r="12738" spans="2:2" x14ac:dyDescent="0.2">
      <c r="B12738" s="186"/>
    </row>
    <row r="12739" spans="2:2" x14ac:dyDescent="0.2">
      <c r="B12739" s="186"/>
    </row>
    <row r="12740" spans="2:2" x14ac:dyDescent="0.2">
      <c r="B12740" s="186"/>
    </row>
    <row r="12741" spans="2:2" x14ac:dyDescent="0.2">
      <c r="B12741" s="186"/>
    </row>
    <row r="12742" spans="2:2" x14ac:dyDescent="0.2">
      <c r="B12742" s="186"/>
    </row>
    <row r="12743" spans="2:2" x14ac:dyDescent="0.2">
      <c r="B12743" s="186"/>
    </row>
    <row r="12744" spans="2:2" x14ac:dyDescent="0.2">
      <c r="B12744" s="186"/>
    </row>
    <row r="12745" spans="2:2" x14ac:dyDescent="0.2">
      <c r="B12745" s="186"/>
    </row>
    <row r="12746" spans="2:2" x14ac:dyDescent="0.2">
      <c r="B12746" s="186"/>
    </row>
    <row r="12747" spans="2:2" x14ac:dyDescent="0.2">
      <c r="B12747" s="186"/>
    </row>
    <row r="12748" spans="2:2" x14ac:dyDescent="0.2">
      <c r="B12748" s="186"/>
    </row>
    <row r="12749" spans="2:2" x14ac:dyDescent="0.2">
      <c r="B12749" s="186"/>
    </row>
    <row r="12750" spans="2:2" x14ac:dyDescent="0.2">
      <c r="B12750" s="186"/>
    </row>
    <row r="12751" spans="2:2" x14ac:dyDescent="0.2">
      <c r="B12751" s="186"/>
    </row>
    <row r="12752" spans="2:2" x14ac:dyDescent="0.2">
      <c r="B12752" s="186"/>
    </row>
    <row r="12753" spans="2:2" x14ac:dyDescent="0.2">
      <c r="B12753" s="186"/>
    </row>
    <row r="12754" spans="2:2" x14ac:dyDescent="0.2">
      <c r="B12754" s="186"/>
    </row>
    <row r="12755" spans="2:2" x14ac:dyDescent="0.2">
      <c r="B12755" s="186"/>
    </row>
    <row r="12756" spans="2:2" x14ac:dyDescent="0.2">
      <c r="B12756" s="186"/>
    </row>
    <row r="12757" spans="2:2" x14ac:dyDescent="0.2">
      <c r="B12757" s="186"/>
    </row>
    <row r="12758" spans="2:2" x14ac:dyDescent="0.2">
      <c r="B12758" s="186"/>
    </row>
    <row r="12759" spans="2:2" x14ac:dyDescent="0.2">
      <c r="B12759" s="186"/>
    </row>
    <row r="12760" spans="2:2" x14ac:dyDescent="0.2">
      <c r="B12760" s="186"/>
    </row>
    <row r="12761" spans="2:2" x14ac:dyDescent="0.2">
      <c r="B12761" s="186"/>
    </row>
    <row r="12762" spans="2:2" x14ac:dyDescent="0.2">
      <c r="B12762" s="186"/>
    </row>
    <row r="12763" spans="2:2" x14ac:dyDescent="0.2">
      <c r="B12763" s="186"/>
    </row>
    <row r="12764" spans="2:2" x14ac:dyDescent="0.2">
      <c r="B12764" s="186"/>
    </row>
    <row r="12765" spans="2:2" x14ac:dyDescent="0.2">
      <c r="B12765" s="186"/>
    </row>
    <row r="12766" spans="2:2" x14ac:dyDescent="0.2">
      <c r="B12766" s="186"/>
    </row>
    <row r="12767" spans="2:2" x14ac:dyDescent="0.2">
      <c r="B12767" s="186"/>
    </row>
    <row r="12768" spans="2:2" x14ac:dyDescent="0.2">
      <c r="B12768" s="186"/>
    </row>
    <row r="12769" spans="2:2" x14ac:dyDescent="0.2">
      <c r="B12769" s="186"/>
    </row>
    <row r="12770" spans="2:2" x14ac:dyDescent="0.2">
      <c r="B12770" s="186"/>
    </row>
    <row r="12771" spans="2:2" x14ac:dyDescent="0.2">
      <c r="B12771" s="186"/>
    </row>
    <row r="12772" spans="2:2" x14ac:dyDescent="0.2">
      <c r="B12772" s="186"/>
    </row>
    <row r="12773" spans="2:2" x14ac:dyDescent="0.2">
      <c r="B12773" s="186"/>
    </row>
    <row r="12774" spans="2:2" x14ac:dyDescent="0.2">
      <c r="B12774" s="186"/>
    </row>
    <row r="12775" spans="2:2" x14ac:dyDescent="0.2">
      <c r="B12775" s="186"/>
    </row>
    <row r="12776" spans="2:2" x14ac:dyDescent="0.2">
      <c r="B12776" s="186"/>
    </row>
    <row r="12777" spans="2:2" x14ac:dyDescent="0.2">
      <c r="B12777" s="186"/>
    </row>
    <row r="12778" spans="2:2" x14ac:dyDescent="0.2">
      <c r="B12778" s="186"/>
    </row>
    <row r="12779" spans="2:2" x14ac:dyDescent="0.2">
      <c r="B12779" s="186"/>
    </row>
    <row r="12780" spans="2:2" x14ac:dyDescent="0.2">
      <c r="B12780" s="186"/>
    </row>
    <row r="12781" spans="2:2" x14ac:dyDescent="0.2">
      <c r="B12781" s="186"/>
    </row>
    <row r="12782" spans="2:2" x14ac:dyDescent="0.2">
      <c r="B12782" s="186"/>
    </row>
    <row r="12783" spans="2:2" x14ac:dyDescent="0.2">
      <c r="B12783" s="186"/>
    </row>
    <row r="12784" spans="2:2" x14ac:dyDescent="0.2">
      <c r="B12784" s="186"/>
    </row>
    <row r="12785" spans="2:2" x14ac:dyDescent="0.2">
      <c r="B12785" s="186"/>
    </row>
    <row r="12786" spans="2:2" x14ac:dyDescent="0.2">
      <c r="B12786" s="186"/>
    </row>
    <row r="12787" spans="2:2" x14ac:dyDescent="0.2">
      <c r="B12787" s="186"/>
    </row>
    <row r="12788" spans="2:2" x14ac:dyDescent="0.2">
      <c r="B12788" s="186"/>
    </row>
    <row r="12789" spans="2:2" x14ac:dyDescent="0.2">
      <c r="B12789" s="186"/>
    </row>
    <row r="12790" spans="2:2" x14ac:dyDescent="0.2">
      <c r="B12790" s="186"/>
    </row>
    <row r="12791" spans="2:2" x14ac:dyDescent="0.2">
      <c r="B12791" s="186"/>
    </row>
    <row r="12792" spans="2:2" x14ac:dyDescent="0.2">
      <c r="B12792" s="186"/>
    </row>
    <row r="12793" spans="2:2" x14ac:dyDescent="0.2">
      <c r="B12793" s="186"/>
    </row>
    <row r="12794" spans="2:2" x14ac:dyDescent="0.2">
      <c r="B12794" s="186"/>
    </row>
    <row r="12795" spans="2:2" x14ac:dyDescent="0.2">
      <c r="B12795" s="186"/>
    </row>
    <row r="12796" spans="2:2" x14ac:dyDescent="0.2">
      <c r="B12796" s="186"/>
    </row>
    <row r="12797" spans="2:2" x14ac:dyDescent="0.2">
      <c r="B12797" s="186"/>
    </row>
    <row r="12798" spans="2:2" x14ac:dyDescent="0.2">
      <c r="B12798" s="186"/>
    </row>
    <row r="12799" spans="2:2" x14ac:dyDescent="0.2">
      <c r="B12799" s="186"/>
    </row>
    <row r="12800" spans="2:2" x14ac:dyDescent="0.2">
      <c r="B12800" s="186"/>
    </row>
    <row r="12801" spans="2:2" x14ac:dyDescent="0.2">
      <c r="B12801" s="186"/>
    </row>
    <row r="12802" spans="2:2" x14ac:dyDescent="0.2">
      <c r="B12802" s="186"/>
    </row>
    <row r="12803" spans="2:2" x14ac:dyDescent="0.2">
      <c r="B12803" s="186"/>
    </row>
    <row r="12804" spans="2:2" x14ac:dyDescent="0.2">
      <c r="B12804" s="186"/>
    </row>
    <row r="12805" spans="2:2" x14ac:dyDescent="0.2">
      <c r="B12805" s="186"/>
    </row>
    <row r="12806" spans="2:2" x14ac:dyDescent="0.2">
      <c r="B12806" s="186"/>
    </row>
    <row r="12807" spans="2:2" x14ac:dyDescent="0.2">
      <c r="B12807" s="186"/>
    </row>
    <row r="12808" spans="2:2" x14ac:dyDescent="0.2">
      <c r="B12808" s="186"/>
    </row>
    <row r="12809" spans="2:2" x14ac:dyDescent="0.2">
      <c r="B12809" s="186"/>
    </row>
    <row r="12810" spans="2:2" x14ac:dyDescent="0.2">
      <c r="B12810" s="186"/>
    </row>
    <row r="12811" spans="2:2" x14ac:dyDescent="0.2">
      <c r="B12811" s="186"/>
    </row>
    <row r="12812" spans="2:2" x14ac:dyDescent="0.2">
      <c r="B12812" s="186"/>
    </row>
    <row r="12813" spans="2:2" x14ac:dyDescent="0.2">
      <c r="B12813" s="186"/>
    </row>
    <row r="12814" spans="2:2" x14ac:dyDescent="0.2">
      <c r="B12814" s="186"/>
    </row>
    <row r="12815" spans="2:2" x14ac:dyDescent="0.2">
      <c r="B12815" s="186"/>
    </row>
    <row r="12816" spans="2:2" x14ac:dyDescent="0.2">
      <c r="B12816" s="186"/>
    </row>
    <row r="12817" spans="2:2" x14ac:dyDescent="0.2">
      <c r="B12817" s="186"/>
    </row>
    <row r="12818" spans="2:2" x14ac:dyDescent="0.2">
      <c r="B12818" s="186"/>
    </row>
    <row r="12819" spans="2:2" x14ac:dyDescent="0.2">
      <c r="B12819" s="186"/>
    </row>
    <row r="12820" spans="2:2" x14ac:dyDescent="0.2">
      <c r="B12820" s="186"/>
    </row>
    <row r="12821" spans="2:2" x14ac:dyDescent="0.2">
      <c r="B12821" s="186"/>
    </row>
    <row r="12822" spans="2:2" x14ac:dyDescent="0.2">
      <c r="B12822" s="186"/>
    </row>
    <row r="12823" spans="2:2" x14ac:dyDescent="0.2">
      <c r="B12823" s="186"/>
    </row>
    <row r="12824" spans="2:2" x14ac:dyDescent="0.2">
      <c r="B12824" s="186"/>
    </row>
    <row r="12825" spans="2:2" x14ac:dyDescent="0.2">
      <c r="B12825" s="186"/>
    </row>
    <row r="12826" spans="2:2" x14ac:dyDescent="0.2">
      <c r="B12826" s="186"/>
    </row>
    <row r="12827" spans="2:2" x14ac:dyDescent="0.2">
      <c r="B12827" s="186"/>
    </row>
    <row r="12828" spans="2:2" x14ac:dyDescent="0.2">
      <c r="B12828" s="186"/>
    </row>
    <row r="12829" spans="2:2" x14ac:dyDescent="0.2">
      <c r="B12829" s="186"/>
    </row>
    <row r="12830" spans="2:2" x14ac:dyDescent="0.2">
      <c r="B12830" s="186"/>
    </row>
    <row r="12831" spans="2:2" x14ac:dyDescent="0.2">
      <c r="B12831" s="186"/>
    </row>
    <row r="12832" spans="2:2" x14ac:dyDescent="0.2">
      <c r="B12832" s="186"/>
    </row>
    <row r="12833" spans="2:2" x14ac:dyDescent="0.2">
      <c r="B12833" s="186"/>
    </row>
    <row r="12834" spans="2:2" x14ac:dyDescent="0.2">
      <c r="B12834" s="186"/>
    </row>
    <row r="12835" spans="2:2" x14ac:dyDescent="0.2">
      <c r="B12835" s="186"/>
    </row>
    <row r="12836" spans="2:2" x14ac:dyDescent="0.2">
      <c r="B12836" s="186"/>
    </row>
    <row r="12837" spans="2:2" x14ac:dyDescent="0.2">
      <c r="B12837" s="186"/>
    </row>
    <row r="12838" spans="2:2" x14ac:dyDescent="0.2">
      <c r="B12838" s="186"/>
    </row>
    <row r="12839" spans="2:2" x14ac:dyDescent="0.2">
      <c r="B12839" s="186"/>
    </row>
    <row r="12840" spans="2:2" x14ac:dyDescent="0.2">
      <c r="B12840" s="186"/>
    </row>
    <row r="12841" spans="2:2" x14ac:dyDescent="0.2">
      <c r="B12841" s="186"/>
    </row>
    <row r="12842" spans="2:2" x14ac:dyDescent="0.2">
      <c r="B12842" s="186"/>
    </row>
    <row r="12843" spans="2:2" x14ac:dyDescent="0.2">
      <c r="B12843" s="186"/>
    </row>
    <row r="12844" spans="2:2" x14ac:dyDescent="0.2">
      <c r="B12844" s="186"/>
    </row>
    <row r="12845" spans="2:2" x14ac:dyDescent="0.2">
      <c r="B12845" s="186"/>
    </row>
    <row r="12846" spans="2:2" x14ac:dyDescent="0.2">
      <c r="B12846" s="186"/>
    </row>
    <row r="12847" spans="2:2" x14ac:dyDescent="0.2">
      <c r="B12847" s="186"/>
    </row>
    <row r="12848" spans="2:2" x14ac:dyDescent="0.2">
      <c r="B12848" s="186"/>
    </row>
    <row r="12849" spans="2:2" x14ac:dyDescent="0.2">
      <c r="B12849" s="186"/>
    </row>
    <row r="12850" spans="2:2" x14ac:dyDescent="0.2">
      <c r="B12850" s="186"/>
    </row>
    <row r="12851" spans="2:2" x14ac:dyDescent="0.2">
      <c r="B12851" s="186"/>
    </row>
    <row r="12852" spans="2:2" x14ac:dyDescent="0.2">
      <c r="B12852" s="186"/>
    </row>
    <row r="12853" spans="2:2" x14ac:dyDescent="0.2">
      <c r="B12853" s="186"/>
    </row>
    <row r="12854" spans="2:2" x14ac:dyDescent="0.2">
      <c r="B12854" s="186"/>
    </row>
    <row r="12855" spans="2:2" x14ac:dyDescent="0.2">
      <c r="B12855" s="186"/>
    </row>
    <row r="12856" spans="2:2" x14ac:dyDescent="0.2">
      <c r="B12856" s="186"/>
    </row>
    <row r="12857" spans="2:2" x14ac:dyDescent="0.2">
      <c r="B12857" s="186"/>
    </row>
    <row r="12858" spans="2:2" x14ac:dyDescent="0.2">
      <c r="B12858" s="186"/>
    </row>
    <row r="12859" spans="2:2" x14ac:dyDescent="0.2">
      <c r="B12859" s="186"/>
    </row>
    <row r="12860" spans="2:2" x14ac:dyDescent="0.2">
      <c r="B12860" s="186"/>
    </row>
    <row r="12861" spans="2:2" x14ac:dyDescent="0.2">
      <c r="B12861" s="186"/>
    </row>
    <row r="12862" spans="2:2" x14ac:dyDescent="0.2">
      <c r="B12862" s="186"/>
    </row>
    <row r="12863" spans="2:2" x14ac:dyDescent="0.2">
      <c r="B12863" s="186"/>
    </row>
    <row r="12864" spans="2:2" x14ac:dyDescent="0.2">
      <c r="B12864" s="186"/>
    </row>
    <row r="12865" spans="2:2" x14ac:dyDescent="0.2">
      <c r="B12865" s="186"/>
    </row>
    <row r="12866" spans="2:2" x14ac:dyDescent="0.2">
      <c r="B12866" s="186"/>
    </row>
    <row r="12867" spans="2:2" x14ac:dyDescent="0.2">
      <c r="B12867" s="186"/>
    </row>
    <row r="12868" spans="2:2" x14ac:dyDescent="0.2">
      <c r="B12868" s="186"/>
    </row>
    <row r="12869" spans="2:2" x14ac:dyDescent="0.2">
      <c r="B12869" s="186"/>
    </row>
    <row r="12870" spans="2:2" x14ac:dyDescent="0.2">
      <c r="B12870" s="186"/>
    </row>
    <row r="12871" spans="2:2" x14ac:dyDescent="0.2">
      <c r="B12871" s="186"/>
    </row>
    <row r="12872" spans="2:2" x14ac:dyDescent="0.2">
      <c r="B12872" s="186"/>
    </row>
    <row r="12873" spans="2:2" x14ac:dyDescent="0.2">
      <c r="B12873" s="186"/>
    </row>
    <row r="12874" spans="2:2" x14ac:dyDescent="0.2">
      <c r="B12874" s="186"/>
    </row>
    <row r="12875" spans="2:2" x14ac:dyDescent="0.2">
      <c r="B12875" s="186"/>
    </row>
    <row r="12876" spans="2:2" x14ac:dyDescent="0.2">
      <c r="B12876" s="186"/>
    </row>
    <row r="12877" spans="2:2" x14ac:dyDescent="0.2">
      <c r="B12877" s="186"/>
    </row>
    <row r="12878" spans="2:2" x14ac:dyDescent="0.2">
      <c r="B12878" s="186"/>
    </row>
    <row r="12879" spans="2:2" x14ac:dyDescent="0.2">
      <c r="B12879" s="186"/>
    </row>
    <row r="12880" spans="2:2" x14ac:dyDescent="0.2">
      <c r="B12880" s="186"/>
    </row>
    <row r="12881" spans="2:2" x14ac:dyDescent="0.2">
      <c r="B12881" s="186"/>
    </row>
    <row r="12882" spans="2:2" x14ac:dyDescent="0.2">
      <c r="B12882" s="186"/>
    </row>
    <row r="12883" spans="2:2" x14ac:dyDescent="0.2">
      <c r="B12883" s="186"/>
    </row>
    <row r="12884" spans="2:2" x14ac:dyDescent="0.2">
      <c r="B12884" s="186"/>
    </row>
    <row r="12885" spans="2:2" x14ac:dyDescent="0.2">
      <c r="B12885" s="186"/>
    </row>
    <row r="12886" spans="2:2" x14ac:dyDescent="0.2">
      <c r="B12886" s="186"/>
    </row>
    <row r="12887" spans="2:2" x14ac:dyDescent="0.2">
      <c r="B12887" s="186"/>
    </row>
    <row r="12888" spans="2:2" x14ac:dyDescent="0.2">
      <c r="B12888" s="186"/>
    </row>
    <row r="12889" spans="2:2" x14ac:dyDescent="0.2">
      <c r="B12889" s="186"/>
    </row>
    <row r="12890" spans="2:2" x14ac:dyDescent="0.2">
      <c r="B12890" s="186"/>
    </row>
    <row r="12891" spans="2:2" x14ac:dyDescent="0.2">
      <c r="B12891" s="186"/>
    </row>
    <row r="12892" spans="2:2" x14ac:dyDescent="0.2">
      <c r="B12892" s="186"/>
    </row>
    <row r="12893" spans="2:2" x14ac:dyDescent="0.2">
      <c r="B12893" s="186"/>
    </row>
    <row r="12894" spans="2:2" x14ac:dyDescent="0.2">
      <c r="B12894" s="186"/>
    </row>
    <row r="12895" spans="2:2" x14ac:dyDescent="0.2">
      <c r="B12895" s="186"/>
    </row>
    <row r="12896" spans="2:2" x14ac:dyDescent="0.2">
      <c r="B12896" s="186"/>
    </row>
    <row r="12897" spans="2:2" x14ac:dyDescent="0.2">
      <c r="B12897" s="186"/>
    </row>
    <row r="12898" spans="2:2" x14ac:dyDescent="0.2">
      <c r="B12898" s="186"/>
    </row>
    <row r="12899" spans="2:2" x14ac:dyDescent="0.2">
      <c r="B12899" s="186"/>
    </row>
    <row r="12900" spans="2:2" x14ac:dyDescent="0.2">
      <c r="B12900" s="186"/>
    </row>
    <row r="12901" spans="2:2" x14ac:dyDescent="0.2">
      <c r="B12901" s="186"/>
    </row>
    <row r="12902" spans="2:2" x14ac:dyDescent="0.2">
      <c r="B12902" s="186"/>
    </row>
    <row r="12903" spans="2:2" x14ac:dyDescent="0.2">
      <c r="B12903" s="186"/>
    </row>
    <row r="12904" spans="2:2" x14ac:dyDescent="0.2">
      <c r="B12904" s="186"/>
    </row>
    <row r="12905" spans="2:2" x14ac:dyDescent="0.2">
      <c r="B12905" s="186"/>
    </row>
    <row r="12906" spans="2:2" x14ac:dyDescent="0.2">
      <c r="B12906" s="186"/>
    </row>
    <row r="12907" spans="2:2" x14ac:dyDescent="0.2">
      <c r="B12907" s="186"/>
    </row>
    <row r="12908" spans="2:2" x14ac:dyDescent="0.2">
      <c r="B12908" s="186"/>
    </row>
    <row r="12909" spans="2:2" x14ac:dyDescent="0.2">
      <c r="B12909" s="186"/>
    </row>
    <row r="12910" spans="2:2" x14ac:dyDescent="0.2">
      <c r="B12910" s="186"/>
    </row>
    <row r="12911" spans="2:2" x14ac:dyDescent="0.2">
      <c r="B12911" s="186"/>
    </row>
    <row r="12912" spans="2:2" x14ac:dyDescent="0.2">
      <c r="B12912" s="186"/>
    </row>
    <row r="12913" spans="2:2" x14ac:dyDescent="0.2">
      <c r="B12913" s="186"/>
    </row>
    <row r="12914" spans="2:2" x14ac:dyDescent="0.2">
      <c r="B12914" s="186"/>
    </row>
    <row r="12915" spans="2:2" x14ac:dyDescent="0.2">
      <c r="B12915" s="186"/>
    </row>
    <row r="12916" spans="2:2" x14ac:dyDescent="0.2">
      <c r="B12916" s="186"/>
    </row>
    <row r="12917" spans="2:2" x14ac:dyDescent="0.2">
      <c r="B12917" s="186"/>
    </row>
    <row r="12918" spans="2:2" x14ac:dyDescent="0.2">
      <c r="B12918" s="186"/>
    </row>
    <row r="12919" spans="2:2" x14ac:dyDescent="0.2">
      <c r="B12919" s="186"/>
    </row>
    <row r="12920" spans="2:2" x14ac:dyDescent="0.2">
      <c r="B12920" s="186"/>
    </row>
    <row r="12921" spans="2:2" x14ac:dyDescent="0.2">
      <c r="B12921" s="186"/>
    </row>
    <row r="12922" spans="2:2" x14ac:dyDescent="0.2">
      <c r="B12922" s="186"/>
    </row>
    <row r="12923" spans="2:2" x14ac:dyDescent="0.2">
      <c r="B12923" s="186"/>
    </row>
    <row r="12924" spans="2:2" x14ac:dyDescent="0.2">
      <c r="B12924" s="186"/>
    </row>
    <row r="12925" spans="2:2" x14ac:dyDescent="0.2">
      <c r="B12925" s="186"/>
    </row>
    <row r="12926" spans="2:2" x14ac:dyDescent="0.2">
      <c r="B12926" s="186"/>
    </row>
    <row r="12927" spans="2:2" x14ac:dyDescent="0.2">
      <c r="B12927" s="186"/>
    </row>
    <row r="12928" spans="2:2" x14ac:dyDescent="0.2">
      <c r="B12928" s="186"/>
    </row>
    <row r="12929" spans="2:2" x14ac:dyDescent="0.2">
      <c r="B12929" s="186"/>
    </row>
    <row r="12930" spans="2:2" x14ac:dyDescent="0.2">
      <c r="B12930" s="186"/>
    </row>
    <row r="12931" spans="2:2" x14ac:dyDescent="0.2">
      <c r="B12931" s="186"/>
    </row>
    <row r="12932" spans="2:2" x14ac:dyDescent="0.2">
      <c r="B12932" s="186"/>
    </row>
    <row r="12933" spans="2:2" x14ac:dyDescent="0.2">
      <c r="B12933" s="186"/>
    </row>
    <row r="12934" spans="2:2" x14ac:dyDescent="0.2">
      <c r="B12934" s="186"/>
    </row>
    <row r="12935" spans="2:2" x14ac:dyDescent="0.2">
      <c r="B12935" s="186"/>
    </row>
    <row r="12936" spans="2:2" x14ac:dyDescent="0.2">
      <c r="B12936" s="186"/>
    </row>
    <row r="12937" spans="2:2" x14ac:dyDescent="0.2">
      <c r="B12937" s="186"/>
    </row>
    <row r="12938" spans="2:2" x14ac:dyDescent="0.2">
      <c r="B12938" s="186"/>
    </row>
    <row r="12939" spans="2:2" x14ac:dyDescent="0.2">
      <c r="B12939" s="186"/>
    </row>
    <row r="12940" spans="2:2" x14ac:dyDescent="0.2">
      <c r="B12940" s="186"/>
    </row>
    <row r="12941" spans="2:2" x14ac:dyDescent="0.2">
      <c r="B12941" s="186"/>
    </row>
    <row r="12942" spans="2:2" x14ac:dyDescent="0.2">
      <c r="B12942" s="186"/>
    </row>
    <row r="12943" spans="2:2" x14ac:dyDescent="0.2">
      <c r="B12943" s="186"/>
    </row>
    <row r="12944" spans="2:2" x14ac:dyDescent="0.2">
      <c r="B12944" s="186"/>
    </row>
    <row r="12945" spans="2:2" x14ac:dyDescent="0.2">
      <c r="B12945" s="186"/>
    </row>
    <row r="12946" spans="2:2" x14ac:dyDescent="0.2">
      <c r="B12946" s="186"/>
    </row>
    <row r="12947" spans="2:2" x14ac:dyDescent="0.2">
      <c r="B12947" s="186"/>
    </row>
    <row r="12948" spans="2:2" x14ac:dyDescent="0.2">
      <c r="B12948" s="186"/>
    </row>
    <row r="12949" spans="2:2" x14ac:dyDescent="0.2">
      <c r="B12949" s="186"/>
    </row>
    <row r="12950" spans="2:2" x14ac:dyDescent="0.2">
      <c r="B12950" s="186"/>
    </row>
    <row r="12951" spans="2:2" x14ac:dyDescent="0.2">
      <c r="B12951" s="186"/>
    </row>
    <row r="12952" spans="2:2" x14ac:dyDescent="0.2">
      <c r="B12952" s="186"/>
    </row>
    <row r="12953" spans="2:2" x14ac:dyDescent="0.2">
      <c r="B12953" s="186"/>
    </row>
    <row r="12954" spans="2:2" x14ac:dyDescent="0.2">
      <c r="B12954" s="186"/>
    </row>
    <row r="12955" spans="2:2" x14ac:dyDescent="0.2">
      <c r="B12955" s="186"/>
    </row>
    <row r="12956" spans="2:2" x14ac:dyDescent="0.2">
      <c r="B12956" s="186"/>
    </row>
    <row r="12957" spans="2:2" x14ac:dyDescent="0.2">
      <c r="B12957" s="186"/>
    </row>
    <row r="12958" spans="2:2" x14ac:dyDescent="0.2">
      <c r="B12958" s="186"/>
    </row>
    <row r="12959" spans="2:2" x14ac:dyDescent="0.2">
      <c r="B12959" s="186"/>
    </row>
    <row r="12960" spans="2:2" x14ac:dyDescent="0.2">
      <c r="B12960" s="186"/>
    </row>
    <row r="12961" spans="2:2" x14ac:dyDescent="0.2">
      <c r="B12961" s="186"/>
    </row>
    <row r="12962" spans="2:2" x14ac:dyDescent="0.2">
      <c r="B12962" s="186"/>
    </row>
    <row r="12963" spans="2:2" x14ac:dyDescent="0.2">
      <c r="B12963" s="186"/>
    </row>
    <row r="12964" spans="2:2" x14ac:dyDescent="0.2">
      <c r="B12964" s="186"/>
    </row>
    <row r="12965" spans="2:2" x14ac:dyDescent="0.2">
      <c r="B12965" s="186"/>
    </row>
    <row r="12966" spans="2:2" x14ac:dyDescent="0.2">
      <c r="B12966" s="186"/>
    </row>
    <row r="12967" spans="2:2" x14ac:dyDescent="0.2">
      <c r="B12967" s="186"/>
    </row>
    <row r="12968" spans="2:2" x14ac:dyDescent="0.2">
      <c r="B12968" s="186"/>
    </row>
    <row r="12969" spans="2:2" x14ac:dyDescent="0.2">
      <c r="B12969" s="186"/>
    </row>
    <row r="12970" spans="2:2" x14ac:dyDescent="0.2">
      <c r="B12970" s="186"/>
    </row>
    <row r="12971" spans="2:2" x14ac:dyDescent="0.2">
      <c r="B12971" s="186"/>
    </row>
    <row r="12972" spans="2:2" x14ac:dyDescent="0.2">
      <c r="B12972" s="186"/>
    </row>
    <row r="12973" spans="2:2" x14ac:dyDescent="0.2">
      <c r="B12973" s="186"/>
    </row>
    <row r="12974" spans="2:2" x14ac:dyDescent="0.2">
      <c r="B12974" s="186"/>
    </row>
    <row r="12975" spans="2:2" x14ac:dyDescent="0.2">
      <c r="B12975" s="186"/>
    </row>
    <row r="12976" spans="2:2" x14ac:dyDescent="0.2">
      <c r="B12976" s="186"/>
    </row>
    <row r="12977" spans="2:2" x14ac:dyDescent="0.2">
      <c r="B12977" s="186"/>
    </row>
    <row r="12978" spans="2:2" x14ac:dyDescent="0.2">
      <c r="B12978" s="186"/>
    </row>
    <row r="12979" spans="2:2" x14ac:dyDescent="0.2">
      <c r="B12979" s="186"/>
    </row>
    <row r="12980" spans="2:2" x14ac:dyDescent="0.2">
      <c r="B12980" s="186"/>
    </row>
    <row r="12981" spans="2:2" x14ac:dyDescent="0.2">
      <c r="B12981" s="186"/>
    </row>
    <row r="12982" spans="2:2" x14ac:dyDescent="0.2">
      <c r="B12982" s="186"/>
    </row>
    <row r="12983" spans="2:2" x14ac:dyDescent="0.2">
      <c r="B12983" s="186"/>
    </row>
    <row r="12984" spans="2:2" x14ac:dyDescent="0.2">
      <c r="B12984" s="186"/>
    </row>
    <row r="12985" spans="2:2" x14ac:dyDescent="0.2">
      <c r="B12985" s="186"/>
    </row>
    <row r="12986" spans="2:2" x14ac:dyDescent="0.2">
      <c r="B12986" s="186"/>
    </row>
    <row r="12987" spans="2:2" x14ac:dyDescent="0.2">
      <c r="B12987" s="186"/>
    </row>
    <row r="12988" spans="2:2" x14ac:dyDescent="0.2">
      <c r="B12988" s="186"/>
    </row>
    <row r="12989" spans="2:2" x14ac:dyDescent="0.2">
      <c r="B12989" s="186"/>
    </row>
    <row r="12990" spans="2:2" x14ac:dyDescent="0.2">
      <c r="B12990" s="186"/>
    </row>
    <row r="12991" spans="2:2" x14ac:dyDescent="0.2">
      <c r="B12991" s="186"/>
    </row>
    <row r="12992" spans="2:2" x14ac:dyDescent="0.2">
      <c r="B12992" s="186"/>
    </row>
    <row r="12993" spans="2:2" x14ac:dyDescent="0.2">
      <c r="B12993" s="186"/>
    </row>
    <row r="12994" spans="2:2" x14ac:dyDescent="0.2">
      <c r="B12994" s="186"/>
    </row>
    <row r="12995" spans="2:2" x14ac:dyDescent="0.2">
      <c r="B12995" s="186"/>
    </row>
    <row r="12996" spans="2:2" x14ac:dyDescent="0.2">
      <c r="B12996" s="186"/>
    </row>
    <row r="12997" spans="2:2" x14ac:dyDescent="0.2">
      <c r="B12997" s="186"/>
    </row>
    <row r="12998" spans="2:2" x14ac:dyDescent="0.2">
      <c r="B12998" s="186"/>
    </row>
    <row r="12999" spans="2:2" x14ac:dyDescent="0.2">
      <c r="B12999" s="186"/>
    </row>
    <row r="13000" spans="2:2" x14ac:dyDescent="0.2">
      <c r="B13000" s="186"/>
    </row>
    <row r="13001" spans="2:2" x14ac:dyDescent="0.2">
      <c r="B13001" s="186"/>
    </row>
    <row r="13002" spans="2:2" x14ac:dyDescent="0.2">
      <c r="B13002" s="186"/>
    </row>
    <row r="13003" spans="2:2" x14ac:dyDescent="0.2">
      <c r="B13003" s="186"/>
    </row>
    <row r="13004" spans="2:2" x14ac:dyDescent="0.2">
      <c r="B13004" s="186"/>
    </row>
    <row r="13005" spans="2:2" x14ac:dyDescent="0.2">
      <c r="B13005" s="186"/>
    </row>
    <row r="13006" spans="2:2" x14ac:dyDescent="0.2">
      <c r="B13006" s="186"/>
    </row>
    <row r="13007" spans="2:2" x14ac:dyDescent="0.2">
      <c r="B13007" s="186"/>
    </row>
    <row r="13008" spans="2:2" x14ac:dyDescent="0.2">
      <c r="B13008" s="186"/>
    </row>
    <row r="13009" spans="2:2" x14ac:dyDescent="0.2">
      <c r="B13009" s="186"/>
    </row>
    <row r="13010" spans="2:2" x14ac:dyDescent="0.2">
      <c r="B13010" s="186"/>
    </row>
    <row r="13011" spans="2:2" x14ac:dyDescent="0.2">
      <c r="B13011" s="186"/>
    </row>
    <row r="13012" spans="2:2" x14ac:dyDescent="0.2">
      <c r="B13012" s="186"/>
    </row>
    <row r="13013" spans="2:2" x14ac:dyDescent="0.2">
      <c r="B13013" s="186"/>
    </row>
    <row r="13014" spans="2:2" x14ac:dyDescent="0.2">
      <c r="B13014" s="186"/>
    </row>
    <row r="13015" spans="2:2" x14ac:dyDescent="0.2">
      <c r="B13015" s="186"/>
    </row>
    <row r="13016" spans="2:2" x14ac:dyDescent="0.2">
      <c r="B13016" s="186"/>
    </row>
    <row r="13017" spans="2:2" x14ac:dyDescent="0.2">
      <c r="B13017" s="186"/>
    </row>
    <row r="13018" spans="2:2" x14ac:dyDescent="0.2">
      <c r="B13018" s="186"/>
    </row>
    <row r="13019" spans="2:2" x14ac:dyDescent="0.2">
      <c r="B13019" s="186"/>
    </row>
    <row r="13020" spans="2:2" x14ac:dyDescent="0.2">
      <c r="B13020" s="186"/>
    </row>
    <row r="13021" spans="2:2" x14ac:dyDescent="0.2">
      <c r="B13021" s="186"/>
    </row>
    <row r="13022" spans="2:2" x14ac:dyDescent="0.2">
      <c r="B13022" s="186"/>
    </row>
    <row r="13023" spans="2:2" x14ac:dyDescent="0.2">
      <c r="B13023" s="186"/>
    </row>
    <row r="13024" spans="2:2" x14ac:dyDescent="0.2">
      <c r="B13024" s="186"/>
    </row>
    <row r="13025" spans="2:2" x14ac:dyDescent="0.2">
      <c r="B13025" s="186"/>
    </row>
    <row r="13026" spans="2:2" x14ac:dyDescent="0.2">
      <c r="B13026" s="186"/>
    </row>
    <row r="13027" spans="2:2" x14ac:dyDescent="0.2">
      <c r="B13027" s="186"/>
    </row>
    <row r="13028" spans="2:2" x14ac:dyDescent="0.2">
      <c r="B13028" s="186"/>
    </row>
    <row r="13029" spans="2:2" x14ac:dyDescent="0.2">
      <c r="B13029" s="186"/>
    </row>
    <row r="13030" spans="2:2" x14ac:dyDescent="0.2">
      <c r="B13030" s="186"/>
    </row>
    <row r="13031" spans="2:2" x14ac:dyDescent="0.2">
      <c r="B13031" s="186"/>
    </row>
    <row r="13032" spans="2:2" x14ac:dyDescent="0.2">
      <c r="B13032" s="186"/>
    </row>
    <row r="13033" spans="2:2" x14ac:dyDescent="0.2">
      <c r="B13033" s="186"/>
    </row>
    <row r="13034" spans="2:2" x14ac:dyDescent="0.2">
      <c r="B13034" s="186"/>
    </row>
    <row r="13035" spans="2:2" x14ac:dyDescent="0.2">
      <c r="B13035" s="186"/>
    </row>
    <row r="13036" spans="2:2" x14ac:dyDescent="0.2">
      <c r="B13036" s="186"/>
    </row>
    <row r="13037" spans="2:2" x14ac:dyDescent="0.2">
      <c r="B13037" s="186"/>
    </row>
    <row r="13038" spans="2:2" x14ac:dyDescent="0.2">
      <c r="B13038" s="186"/>
    </row>
    <row r="13039" spans="2:2" x14ac:dyDescent="0.2">
      <c r="B13039" s="186"/>
    </row>
    <row r="13040" spans="2:2" x14ac:dyDescent="0.2">
      <c r="B13040" s="186"/>
    </row>
    <row r="13041" spans="2:2" x14ac:dyDescent="0.2">
      <c r="B13041" s="186"/>
    </row>
    <row r="13042" spans="2:2" x14ac:dyDescent="0.2">
      <c r="B13042" s="186"/>
    </row>
    <row r="13043" spans="2:2" x14ac:dyDescent="0.2">
      <c r="B13043" s="186"/>
    </row>
    <row r="13044" spans="2:2" x14ac:dyDescent="0.2">
      <c r="B13044" s="186"/>
    </row>
    <row r="13045" spans="2:2" x14ac:dyDescent="0.2">
      <c r="B13045" s="186"/>
    </row>
    <row r="13046" spans="2:2" x14ac:dyDescent="0.2">
      <c r="B13046" s="186"/>
    </row>
    <row r="13047" spans="2:2" x14ac:dyDescent="0.2">
      <c r="B13047" s="186"/>
    </row>
    <row r="13048" spans="2:2" x14ac:dyDescent="0.2">
      <c r="B13048" s="186"/>
    </row>
    <row r="13049" spans="2:2" x14ac:dyDescent="0.2">
      <c r="B13049" s="186"/>
    </row>
    <row r="13050" spans="2:2" x14ac:dyDescent="0.2">
      <c r="B13050" s="186"/>
    </row>
    <row r="13051" spans="2:2" x14ac:dyDescent="0.2">
      <c r="B13051" s="186"/>
    </row>
    <row r="13052" spans="2:2" x14ac:dyDescent="0.2">
      <c r="B13052" s="186"/>
    </row>
    <row r="13053" spans="2:2" x14ac:dyDescent="0.2">
      <c r="B13053" s="186"/>
    </row>
    <row r="13054" spans="2:2" x14ac:dyDescent="0.2">
      <c r="B13054" s="186"/>
    </row>
    <row r="13055" spans="2:2" x14ac:dyDescent="0.2">
      <c r="B13055" s="186"/>
    </row>
    <row r="13056" spans="2:2" x14ac:dyDescent="0.2">
      <c r="B13056" s="186"/>
    </row>
    <row r="13057" spans="2:2" x14ac:dyDescent="0.2">
      <c r="B13057" s="186"/>
    </row>
    <row r="13058" spans="2:2" x14ac:dyDescent="0.2">
      <c r="B13058" s="186"/>
    </row>
    <row r="13059" spans="2:2" x14ac:dyDescent="0.2">
      <c r="B13059" s="186"/>
    </row>
    <row r="13060" spans="2:2" x14ac:dyDescent="0.2">
      <c r="B13060" s="186"/>
    </row>
    <row r="13061" spans="2:2" x14ac:dyDescent="0.2">
      <c r="B13061" s="186"/>
    </row>
    <row r="13062" spans="2:2" x14ac:dyDescent="0.2">
      <c r="B13062" s="186"/>
    </row>
    <row r="13063" spans="2:2" x14ac:dyDescent="0.2">
      <c r="B13063" s="186"/>
    </row>
    <row r="13064" spans="2:2" x14ac:dyDescent="0.2">
      <c r="B13064" s="186"/>
    </row>
    <row r="13065" spans="2:2" x14ac:dyDescent="0.2">
      <c r="B13065" s="186"/>
    </row>
    <row r="13066" spans="2:2" x14ac:dyDescent="0.2">
      <c r="B13066" s="186"/>
    </row>
    <row r="13067" spans="2:2" x14ac:dyDescent="0.2">
      <c r="B13067" s="186"/>
    </row>
    <row r="13068" spans="2:2" x14ac:dyDescent="0.2">
      <c r="B13068" s="186"/>
    </row>
    <row r="13069" spans="2:2" x14ac:dyDescent="0.2">
      <c r="B13069" s="186"/>
    </row>
    <row r="13070" spans="2:2" x14ac:dyDescent="0.2">
      <c r="B13070" s="186"/>
    </row>
    <row r="13071" spans="2:2" x14ac:dyDescent="0.2">
      <c r="B13071" s="186"/>
    </row>
    <row r="13072" spans="2:2" x14ac:dyDescent="0.2">
      <c r="B13072" s="186"/>
    </row>
    <row r="13073" spans="2:2" x14ac:dyDescent="0.2">
      <c r="B13073" s="186"/>
    </row>
    <row r="13074" spans="2:2" x14ac:dyDescent="0.2">
      <c r="B13074" s="186"/>
    </row>
    <row r="13075" spans="2:2" x14ac:dyDescent="0.2">
      <c r="B13075" s="186"/>
    </row>
    <row r="13076" spans="2:2" x14ac:dyDescent="0.2">
      <c r="B13076" s="186"/>
    </row>
    <row r="13077" spans="2:2" x14ac:dyDescent="0.2">
      <c r="B13077" s="186"/>
    </row>
    <row r="13078" spans="2:2" x14ac:dyDescent="0.2">
      <c r="B13078" s="186"/>
    </row>
    <row r="13079" spans="2:2" x14ac:dyDescent="0.2">
      <c r="B13079" s="186"/>
    </row>
    <row r="13080" spans="2:2" x14ac:dyDescent="0.2">
      <c r="B13080" s="186"/>
    </row>
    <row r="13081" spans="2:2" x14ac:dyDescent="0.2">
      <c r="B13081" s="186"/>
    </row>
    <row r="13082" spans="2:2" x14ac:dyDescent="0.2">
      <c r="B13082" s="186"/>
    </row>
    <row r="13083" spans="2:2" x14ac:dyDescent="0.2">
      <c r="B13083" s="186"/>
    </row>
    <row r="13084" spans="2:2" x14ac:dyDescent="0.2">
      <c r="B13084" s="186"/>
    </row>
    <row r="13085" spans="2:2" x14ac:dyDescent="0.2">
      <c r="B13085" s="186"/>
    </row>
    <row r="13086" spans="2:2" x14ac:dyDescent="0.2">
      <c r="B13086" s="186"/>
    </row>
    <row r="13087" spans="2:2" x14ac:dyDescent="0.2">
      <c r="B13087" s="186"/>
    </row>
    <row r="13088" spans="2:2" x14ac:dyDescent="0.2">
      <c r="B13088" s="186"/>
    </row>
    <row r="13089" spans="2:2" x14ac:dyDescent="0.2">
      <c r="B13089" s="186"/>
    </row>
    <row r="13090" spans="2:2" x14ac:dyDescent="0.2">
      <c r="B13090" s="186"/>
    </row>
    <row r="13091" spans="2:2" x14ac:dyDescent="0.2">
      <c r="B13091" s="186"/>
    </row>
    <row r="13092" spans="2:2" x14ac:dyDescent="0.2">
      <c r="B13092" s="186"/>
    </row>
    <row r="13093" spans="2:2" x14ac:dyDescent="0.2">
      <c r="B13093" s="186"/>
    </row>
    <row r="13094" spans="2:2" x14ac:dyDescent="0.2">
      <c r="B13094" s="186"/>
    </row>
    <row r="13095" spans="2:2" x14ac:dyDescent="0.2">
      <c r="B13095" s="186"/>
    </row>
    <row r="13096" spans="2:2" x14ac:dyDescent="0.2">
      <c r="B13096" s="186"/>
    </row>
    <row r="13097" spans="2:2" x14ac:dyDescent="0.2">
      <c r="B13097" s="186"/>
    </row>
    <row r="13098" spans="2:2" x14ac:dyDescent="0.2">
      <c r="B13098" s="186"/>
    </row>
    <row r="13099" spans="2:2" x14ac:dyDescent="0.2">
      <c r="B13099" s="186"/>
    </row>
    <row r="13100" spans="2:2" x14ac:dyDescent="0.2">
      <c r="B13100" s="186"/>
    </row>
    <row r="13101" spans="2:2" x14ac:dyDescent="0.2">
      <c r="B13101" s="186"/>
    </row>
    <row r="13102" spans="2:2" x14ac:dyDescent="0.2">
      <c r="B13102" s="186"/>
    </row>
    <row r="13103" spans="2:2" x14ac:dyDescent="0.2">
      <c r="B13103" s="186"/>
    </row>
    <row r="13104" spans="2:2" x14ac:dyDescent="0.2">
      <c r="B13104" s="186"/>
    </row>
    <row r="13105" spans="2:2" x14ac:dyDescent="0.2">
      <c r="B13105" s="186"/>
    </row>
    <row r="13106" spans="2:2" x14ac:dyDescent="0.2">
      <c r="B13106" s="186"/>
    </row>
    <row r="13107" spans="2:2" x14ac:dyDescent="0.2">
      <c r="B13107" s="186"/>
    </row>
    <row r="13108" spans="2:2" x14ac:dyDescent="0.2">
      <c r="B13108" s="186"/>
    </row>
    <row r="13109" spans="2:2" x14ac:dyDescent="0.2">
      <c r="B13109" s="186"/>
    </row>
    <row r="13110" spans="2:2" x14ac:dyDescent="0.2">
      <c r="B13110" s="186"/>
    </row>
    <row r="13111" spans="2:2" x14ac:dyDescent="0.2">
      <c r="B13111" s="186"/>
    </row>
    <row r="13112" spans="2:2" x14ac:dyDescent="0.2">
      <c r="B13112" s="186"/>
    </row>
    <row r="13113" spans="2:2" x14ac:dyDescent="0.2">
      <c r="B13113" s="186"/>
    </row>
    <row r="13114" spans="2:2" x14ac:dyDescent="0.2">
      <c r="B13114" s="186"/>
    </row>
    <row r="13115" spans="2:2" x14ac:dyDescent="0.2">
      <c r="B13115" s="186"/>
    </row>
    <row r="13116" spans="2:2" x14ac:dyDescent="0.2">
      <c r="B13116" s="186"/>
    </row>
    <row r="13117" spans="2:2" x14ac:dyDescent="0.2">
      <c r="B13117" s="186"/>
    </row>
    <row r="13118" spans="2:2" x14ac:dyDescent="0.2">
      <c r="B13118" s="186"/>
    </row>
    <row r="13119" spans="2:2" x14ac:dyDescent="0.2">
      <c r="B13119" s="186"/>
    </row>
    <row r="13120" spans="2:2" x14ac:dyDescent="0.2">
      <c r="B13120" s="186"/>
    </row>
    <row r="13121" spans="2:2" x14ac:dyDescent="0.2">
      <c r="B13121" s="186"/>
    </row>
    <row r="13122" spans="2:2" x14ac:dyDescent="0.2">
      <c r="B13122" s="186"/>
    </row>
    <row r="13123" spans="2:2" x14ac:dyDescent="0.2">
      <c r="B13123" s="186"/>
    </row>
    <row r="13124" spans="2:2" x14ac:dyDescent="0.2">
      <c r="B13124" s="186"/>
    </row>
    <row r="13125" spans="2:2" x14ac:dyDescent="0.2">
      <c r="B13125" s="186"/>
    </row>
    <row r="13126" spans="2:2" x14ac:dyDescent="0.2">
      <c r="B13126" s="186"/>
    </row>
    <row r="13127" spans="2:2" x14ac:dyDescent="0.2">
      <c r="B13127" s="186"/>
    </row>
    <row r="13128" spans="2:2" x14ac:dyDescent="0.2">
      <c r="B13128" s="186"/>
    </row>
    <row r="13129" spans="2:2" x14ac:dyDescent="0.2">
      <c r="B13129" s="186"/>
    </row>
    <row r="13130" spans="2:2" x14ac:dyDescent="0.2">
      <c r="B13130" s="186"/>
    </row>
    <row r="13131" spans="2:2" x14ac:dyDescent="0.2">
      <c r="B13131" s="186"/>
    </row>
    <row r="13132" spans="2:2" x14ac:dyDescent="0.2">
      <c r="B13132" s="186"/>
    </row>
    <row r="13133" spans="2:2" x14ac:dyDescent="0.2">
      <c r="B13133" s="186"/>
    </row>
    <row r="13134" spans="2:2" x14ac:dyDescent="0.2">
      <c r="B13134" s="186"/>
    </row>
    <row r="13135" spans="2:2" x14ac:dyDescent="0.2">
      <c r="B13135" s="186"/>
    </row>
    <row r="13136" spans="2:2" x14ac:dyDescent="0.2">
      <c r="B13136" s="186"/>
    </row>
    <row r="13137" spans="2:2" x14ac:dyDescent="0.2">
      <c r="B13137" s="186"/>
    </row>
    <row r="13138" spans="2:2" x14ac:dyDescent="0.2">
      <c r="B13138" s="186"/>
    </row>
    <row r="13139" spans="2:2" x14ac:dyDescent="0.2">
      <c r="B13139" s="186"/>
    </row>
    <row r="13140" spans="2:2" x14ac:dyDescent="0.2">
      <c r="B13140" s="186"/>
    </row>
    <row r="13141" spans="2:2" x14ac:dyDescent="0.2">
      <c r="B13141" s="186"/>
    </row>
    <row r="13142" spans="2:2" x14ac:dyDescent="0.2">
      <c r="B13142" s="186"/>
    </row>
    <row r="13143" spans="2:2" x14ac:dyDescent="0.2">
      <c r="B13143" s="186"/>
    </row>
    <row r="13144" spans="2:2" x14ac:dyDescent="0.2">
      <c r="B13144" s="186"/>
    </row>
    <row r="13145" spans="2:2" x14ac:dyDescent="0.2">
      <c r="B13145" s="186"/>
    </row>
    <row r="13146" spans="2:2" x14ac:dyDescent="0.2">
      <c r="B13146" s="186"/>
    </row>
    <row r="13147" spans="2:2" x14ac:dyDescent="0.2">
      <c r="B13147" s="186"/>
    </row>
    <row r="13148" spans="2:2" x14ac:dyDescent="0.2">
      <c r="B13148" s="186"/>
    </row>
    <row r="13149" spans="2:2" x14ac:dyDescent="0.2">
      <c r="B13149" s="186"/>
    </row>
    <row r="13150" spans="2:2" x14ac:dyDescent="0.2">
      <c r="B13150" s="186"/>
    </row>
    <row r="13151" spans="2:2" x14ac:dyDescent="0.2">
      <c r="B13151" s="186"/>
    </row>
    <row r="13152" spans="2:2" x14ac:dyDescent="0.2">
      <c r="B13152" s="186"/>
    </row>
    <row r="13153" spans="2:2" x14ac:dyDescent="0.2">
      <c r="B13153" s="186"/>
    </row>
    <row r="13154" spans="2:2" x14ac:dyDescent="0.2">
      <c r="B13154" s="186"/>
    </row>
    <row r="13155" spans="2:2" x14ac:dyDescent="0.2">
      <c r="B13155" s="186"/>
    </row>
    <row r="13156" spans="2:2" x14ac:dyDescent="0.2">
      <c r="B13156" s="186"/>
    </row>
    <row r="13157" spans="2:2" x14ac:dyDescent="0.2">
      <c r="B13157" s="186"/>
    </row>
    <row r="13158" spans="2:2" x14ac:dyDescent="0.2">
      <c r="B13158" s="186"/>
    </row>
    <row r="13159" spans="2:2" x14ac:dyDescent="0.2">
      <c r="B13159" s="186"/>
    </row>
    <row r="13160" spans="2:2" x14ac:dyDescent="0.2">
      <c r="B13160" s="186"/>
    </row>
    <row r="13161" spans="2:2" x14ac:dyDescent="0.2">
      <c r="B13161" s="186"/>
    </row>
    <row r="13162" spans="2:2" x14ac:dyDescent="0.2">
      <c r="B13162" s="186"/>
    </row>
    <row r="13163" spans="2:2" x14ac:dyDescent="0.2">
      <c r="B13163" s="186"/>
    </row>
    <row r="13164" spans="2:2" x14ac:dyDescent="0.2">
      <c r="B13164" s="186"/>
    </row>
    <row r="13165" spans="2:2" x14ac:dyDescent="0.2">
      <c r="B13165" s="186"/>
    </row>
    <row r="13166" spans="2:2" x14ac:dyDescent="0.2">
      <c r="B13166" s="186"/>
    </row>
    <row r="13167" spans="2:2" x14ac:dyDescent="0.2">
      <c r="B13167" s="186"/>
    </row>
    <row r="13168" spans="2:2" x14ac:dyDescent="0.2">
      <c r="B13168" s="186"/>
    </row>
    <row r="13169" spans="2:2" x14ac:dyDescent="0.2">
      <c r="B13169" s="186"/>
    </row>
    <row r="13170" spans="2:2" x14ac:dyDescent="0.2">
      <c r="B13170" s="186"/>
    </row>
    <row r="13171" spans="2:2" x14ac:dyDescent="0.2">
      <c r="B13171" s="186"/>
    </row>
    <row r="13172" spans="2:2" x14ac:dyDescent="0.2">
      <c r="B13172" s="186"/>
    </row>
    <row r="13173" spans="2:2" x14ac:dyDescent="0.2">
      <c r="B13173" s="186"/>
    </row>
    <row r="13174" spans="2:2" x14ac:dyDescent="0.2">
      <c r="B13174" s="186"/>
    </row>
    <row r="13175" spans="2:2" x14ac:dyDescent="0.2">
      <c r="B13175" s="186"/>
    </row>
    <row r="13176" spans="2:2" x14ac:dyDescent="0.2">
      <c r="B13176" s="186"/>
    </row>
    <row r="13177" spans="2:2" x14ac:dyDescent="0.2">
      <c r="B13177" s="186"/>
    </row>
    <row r="13178" spans="2:2" x14ac:dyDescent="0.2">
      <c r="B13178" s="186"/>
    </row>
    <row r="13179" spans="2:2" x14ac:dyDescent="0.2">
      <c r="B13179" s="186"/>
    </row>
    <row r="13180" spans="2:2" x14ac:dyDescent="0.2">
      <c r="B13180" s="186"/>
    </row>
    <row r="13181" spans="2:2" x14ac:dyDescent="0.2">
      <c r="B13181" s="186"/>
    </row>
    <row r="13182" spans="2:2" x14ac:dyDescent="0.2">
      <c r="B13182" s="186"/>
    </row>
    <row r="13183" spans="2:2" x14ac:dyDescent="0.2">
      <c r="B13183" s="186"/>
    </row>
    <row r="13184" spans="2:2" x14ac:dyDescent="0.2">
      <c r="B13184" s="186"/>
    </row>
    <row r="13185" spans="2:2" x14ac:dyDescent="0.2">
      <c r="B13185" s="186"/>
    </row>
    <row r="13186" spans="2:2" x14ac:dyDescent="0.2">
      <c r="B13186" s="186"/>
    </row>
    <row r="13187" spans="2:2" x14ac:dyDescent="0.2">
      <c r="B13187" s="186"/>
    </row>
    <row r="13188" spans="2:2" x14ac:dyDescent="0.2">
      <c r="B13188" s="186"/>
    </row>
    <row r="13189" spans="2:2" x14ac:dyDescent="0.2">
      <c r="B13189" s="186"/>
    </row>
    <row r="13190" spans="2:2" x14ac:dyDescent="0.2">
      <c r="B13190" s="186"/>
    </row>
    <row r="13191" spans="2:2" x14ac:dyDescent="0.2">
      <c r="B13191" s="186"/>
    </row>
    <row r="13192" spans="2:2" x14ac:dyDescent="0.2">
      <c r="B13192" s="186"/>
    </row>
    <row r="13193" spans="2:2" x14ac:dyDescent="0.2">
      <c r="B13193" s="186"/>
    </row>
    <row r="13194" spans="2:2" x14ac:dyDescent="0.2">
      <c r="B13194" s="186"/>
    </row>
    <row r="13195" spans="2:2" x14ac:dyDescent="0.2">
      <c r="B13195" s="186"/>
    </row>
    <row r="13196" spans="2:2" x14ac:dyDescent="0.2">
      <c r="B13196" s="186"/>
    </row>
    <row r="13197" spans="2:2" x14ac:dyDescent="0.2">
      <c r="B13197" s="186"/>
    </row>
    <row r="13198" spans="2:2" x14ac:dyDescent="0.2">
      <c r="B13198" s="186"/>
    </row>
    <row r="13199" spans="2:2" x14ac:dyDescent="0.2">
      <c r="B13199" s="186"/>
    </row>
    <row r="13200" spans="2:2" x14ac:dyDescent="0.2">
      <c r="B13200" s="186"/>
    </row>
    <row r="13201" spans="2:2" x14ac:dyDescent="0.2">
      <c r="B13201" s="186"/>
    </row>
    <row r="13202" spans="2:2" x14ac:dyDescent="0.2">
      <c r="B13202" s="186"/>
    </row>
    <row r="13203" spans="2:2" x14ac:dyDescent="0.2">
      <c r="B13203" s="186"/>
    </row>
    <row r="13204" spans="2:2" x14ac:dyDescent="0.2">
      <c r="B13204" s="186"/>
    </row>
    <row r="13205" spans="2:2" x14ac:dyDescent="0.2">
      <c r="B13205" s="186"/>
    </row>
    <row r="13206" spans="2:2" x14ac:dyDescent="0.2">
      <c r="B13206" s="186"/>
    </row>
    <row r="13207" spans="2:2" x14ac:dyDescent="0.2">
      <c r="B13207" s="186"/>
    </row>
    <row r="13208" spans="2:2" x14ac:dyDescent="0.2">
      <c r="B13208" s="186"/>
    </row>
    <row r="13209" spans="2:2" x14ac:dyDescent="0.2">
      <c r="B13209" s="186"/>
    </row>
    <row r="13210" spans="2:2" x14ac:dyDescent="0.2">
      <c r="B13210" s="186"/>
    </row>
    <row r="13211" spans="2:2" x14ac:dyDescent="0.2">
      <c r="B13211" s="186"/>
    </row>
    <row r="13212" spans="2:2" x14ac:dyDescent="0.2">
      <c r="B13212" s="186"/>
    </row>
    <row r="13213" spans="2:2" x14ac:dyDescent="0.2">
      <c r="B13213" s="186"/>
    </row>
    <row r="13214" spans="2:2" x14ac:dyDescent="0.2">
      <c r="B13214" s="186"/>
    </row>
    <row r="13215" spans="2:2" x14ac:dyDescent="0.2">
      <c r="B13215" s="186"/>
    </row>
    <row r="13216" spans="2:2" x14ac:dyDescent="0.2">
      <c r="B13216" s="186"/>
    </row>
    <row r="13217" spans="2:2" x14ac:dyDescent="0.2">
      <c r="B13217" s="186"/>
    </row>
    <row r="13218" spans="2:2" x14ac:dyDescent="0.2">
      <c r="B13218" s="186"/>
    </row>
    <row r="13219" spans="2:2" x14ac:dyDescent="0.2">
      <c r="B13219" s="186"/>
    </row>
    <row r="13220" spans="2:2" x14ac:dyDescent="0.2">
      <c r="B13220" s="186"/>
    </row>
    <row r="13221" spans="2:2" x14ac:dyDescent="0.2">
      <c r="B13221" s="186"/>
    </row>
    <row r="13222" spans="2:2" x14ac:dyDescent="0.2">
      <c r="B13222" s="186"/>
    </row>
    <row r="13223" spans="2:2" x14ac:dyDescent="0.2">
      <c r="B13223" s="186"/>
    </row>
    <row r="13224" spans="2:2" x14ac:dyDescent="0.2">
      <c r="B13224" s="186"/>
    </row>
    <row r="13225" spans="2:2" x14ac:dyDescent="0.2">
      <c r="B13225" s="186"/>
    </row>
    <row r="13226" spans="2:2" x14ac:dyDescent="0.2">
      <c r="B13226" s="186"/>
    </row>
    <row r="13227" spans="2:2" x14ac:dyDescent="0.2">
      <c r="B13227" s="186"/>
    </row>
    <row r="13228" spans="2:2" x14ac:dyDescent="0.2">
      <c r="B13228" s="186"/>
    </row>
    <row r="13229" spans="2:2" x14ac:dyDescent="0.2">
      <c r="B13229" s="186"/>
    </row>
    <row r="13230" spans="2:2" x14ac:dyDescent="0.2">
      <c r="B13230" s="186"/>
    </row>
    <row r="13231" spans="2:2" x14ac:dyDescent="0.2">
      <c r="B13231" s="186"/>
    </row>
    <row r="13232" spans="2:2" x14ac:dyDescent="0.2">
      <c r="B13232" s="186"/>
    </row>
    <row r="13233" spans="2:2" x14ac:dyDescent="0.2">
      <c r="B13233" s="186"/>
    </row>
    <row r="13234" spans="2:2" x14ac:dyDescent="0.2">
      <c r="B13234" s="186"/>
    </row>
    <row r="13235" spans="2:2" x14ac:dyDescent="0.2">
      <c r="B13235" s="186"/>
    </row>
    <row r="13236" spans="2:2" x14ac:dyDescent="0.2">
      <c r="B13236" s="186"/>
    </row>
    <row r="13237" spans="2:2" x14ac:dyDescent="0.2">
      <c r="B13237" s="186"/>
    </row>
    <row r="13238" spans="2:2" x14ac:dyDescent="0.2">
      <c r="B13238" s="186"/>
    </row>
    <row r="13239" spans="2:2" x14ac:dyDescent="0.2">
      <c r="B13239" s="186"/>
    </row>
    <row r="13240" spans="2:2" x14ac:dyDescent="0.2">
      <c r="B13240" s="186"/>
    </row>
    <row r="13241" spans="2:2" x14ac:dyDescent="0.2">
      <c r="B13241" s="186"/>
    </row>
    <row r="13242" spans="2:2" x14ac:dyDescent="0.2">
      <c r="B13242" s="186"/>
    </row>
    <row r="13243" spans="2:2" x14ac:dyDescent="0.2">
      <c r="B13243" s="186"/>
    </row>
    <row r="13244" spans="2:2" x14ac:dyDescent="0.2">
      <c r="B13244" s="186"/>
    </row>
    <row r="13245" spans="2:2" x14ac:dyDescent="0.2">
      <c r="B13245" s="186"/>
    </row>
    <row r="13246" spans="2:2" x14ac:dyDescent="0.2">
      <c r="B13246" s="186"/>
    </row>
    <row r="13247" spans="2:2" x14ac:dyDescent="0.2">
      <c r="B13247" s="186"/>
    </row>
    <row r="13248" spans="2:2" x14ac:dyDescent="0.2">
      <c r="B13248" s="186"/>
    </row>
    <row r="13249" spans="2:2" x14ac:dyDescent="0.2">
      <c r="B13249" s="186"/>
    </row>
    <row r="13250" spans="2:2" x14ac:dyDescent="0.2">
      <c r="B13250" s="186"/>
    </row>
    <row r="13251" spans="2:2" x14ac:dyDescent="0.2">
      <c r="B13251" s="186"/>
    </row>
    <row r="13252" spans="2:2" x14ac:dyDescent="0.2">
      <c r="B13252" s="186"/>
    </row>
    <row r="13253" spans="2:2" x14ac:dyDescent="0.2">
      <c r="B13253" s="186"/>
    </row>
    <row r="13254" spans="2:2" x14ac:dyDescent="0.2">
      <c r="B13254" s="186"/>
    </row>
    <row r="13255" spans="2:2" x14ac:dyDescent="0.2">
      <c r="B13255" s="186"/>
    </row>
    <row r="13256" spans="2:2" x14ac:dyDescent="0.2">
      <c r="B13256" s="186"/>
    </row>
    <row r="13257" spans="2:2" x14ac:dyDescent="0.2">
      <c r="B13257" s="186"/>
    </row>
    <row r="13258" spans="2:2" x14ac:dyDescent="0.2">
      <c r="B13258" s="186"/>
    </row>
    <row r="13259" spans="2:2" x14ac:dyDescent="0.2">
      <c r="B13259" s="186"/>
    </row>
    <row r="13260" spans="2:2" x14ac:dyDescent="0.2">
      <c r="B13260" s="186"/>
    </row>
    <row r="13261" spans="2:2" x14ac:dyDescent="0.2">
      <c r="B13261" s="186"/>
    </row>
    <row r="13262" spans="2:2" x14ac:dyDescent="0.2">
      <c r="B13262" s="186"/>
    </row>
    <row r="13263" spans="2:2" x14ac:dyDescent="0.2">
      <c r="B13263" s="186"/>
    </row>
    <row r="13264" spans="2:2" x14ac:dyDescent="0.2">
      <c r="B13264" s="186"/>
    </row>
    <row r="13265" spans="2:2" x14ac:dyDescent="0.2">
      <c r="B13265" s="186"/>
    </row>
    <row r="13266" spans="2:2" x14ac:dyDescent="0.2">
      <c r="B13266" s="186"/>
    </row>
    <row r="13267" spans="2:2" x14ac:dyDescent="0.2">
      <c r="B13267" s="186"/>
    </row>
    <row r="13268" spans="2:2" x14ac:dyDescent="0.2">
      <c r="B13268" s="186"/>
    </row>
    <row r="13269" spans="2:2" x14ac:dyDescent="0.2">
      <c r="B13269" s="186"/>
    </row>
    <row r="13270" spans="2:2" x14ac:dyDescent="0.2">
      <c r="B13270" s="186"/>
    </row>
    <row r="13271" spans="2:2" x14ac:dyDescent="0.2">
      <c r="B13271" s="186"/>
    </row>
    <row r="13272" spans="2:2" x14ac:dyDescent="0.2">
      <c r="B13272" s="186"/>
    </row>
    <row r="13273" spans="2:2" x14ac:dyDescent="0.2">
      <c r="B13273" s="186"/>
    </row>
    <row r="13274" spans="2:2" x14ac:dyDescent="0.2">
      <c r="B13274" s="186"/>
    </row>
    <row r="13275" spans="2:2" x14ac:dyDescent="0.2">
      <c r="B13275" s="186"/>
    </row>
    <row r="13276" spans="2:2" x14ac:dyDescent="0.2">
      <c r="B13276" s="186"/>
    </row>
    <row r="13277" spans="2:2" x14ac:dyDescent="0.2">
      <c r="B13277" s="186"/>
    </row>
    <row r="13278" spans="2:2" x14ac:dyDescent="0.2">
      <c r="B13278" s="186"/>
    </row>
    <row r="13279" spans="2:2" x14ac:dyDescent="0.2">
      <c r="B13279" s="186"/>
    </row>
    <row r="13280" spans="2:2" x14ac:dyDescent="0.2">
      <c r="B13280" s="186"/>
    </row>
    <row r="13281" spans="2:2" x14ac:dyDescent="0.2">
      <c r="B13281" s="186"/>
    </row>
    <row r="13282" spans="2:2" x14ac:dyDescent="0.2">
      <c r="B13282" s="186"/>
    </row>
    <row r="13283" spans="2:2" x14ac:dyDescent="0.2">
      <c r="B13283" s="186"/>
    </row>
    <row r="13284" spans="2:2" x14ac:dyDescent="0.2">
      <c r="B13284" s="186"/>
    </row>
    <row r="13285" spans="2:2" x14ac:dyDescent="0.2">
      <c r="B13285" s="186"/>
    </row>
    <row r="13286" spans="2:2" x14ac:dyDescent="0.2">
      <c r="B13286" s="186"/>
    </row>
    <row r="13287" spans="2:2" x14ac:dyDescent="0.2">
      <c r="B13287" s="186"/>
    </row>
    <row r="13288" spans="2:2" x14ac:dyDescent="0.2">
      <c r="B13288" s="186"/>
    </row>
    <row r="13289" spans="2:2" x14ac:dyDescent="0.2">
      <c r="B13289" s="186"/>
    </row>
    <row r="13290" spans="2:2" x14ac:dyDescent="0.2">
      <c r="B13290" s="186"/>
    </row>
    <row r="13291" spans="2:2" x14ac:dyDescent="0.2">
      <c r="B13291" s="186"/>
    </row>
    <row r="13292" spans="2:2" x14ac:dyDescent="0.2">
      <c r="B13292" s="186"/>
    </row>
    <row r="13293" spans="2:2" x14ac:dyDescent="0.2">
      <c r="B13293" s="186"/>
    </row>
    <row r="13294" spans="2:2" x14ac:dyDescent="0.2">
      <c r="B13294" s="186"/>
    </row>
    <row r="13295" spans="2:2" x14ac:dyDescent="0.2">
      <c r="B13295" s="186"/>
    </row>
    <row r="13296" spans="2:2" x14ac:dyDescent="0.2">
      <c r="B13296" s="186"/>
    </row>
    <row r="13297" spans="2:2" x14ac:dyDescent="0.2">
      <c r="B13297" s="186"/>
    </row>
    <row r="13298" spans="2:2" x14ac:dyDescent="0.2">
      <c r="B13298" s="186"/>
    </row>
    <row r="13299" spans="2:2" x14ac:dyDescent="0.2">
      <c r="B13299" s="186"/>
    </row>
    <row r="13300" spans="2:2" x14ac:dyDescent="0.2">
      <c r="B13300" s="186"/>
    </row>
    <row r="13301" spans="2:2" x14ac:dyDescent="0.2">
      <c r="B13301" s="186"/>
    </row>
    <row r="13302" spans="2:2" x14ac:dyDescent="0.2">
      <c r="B13302" s="186"/>
    </row>
    <row r="13303" spans="2:2" x14ac:dyDescent="0.2">
      <c r="B13303" s="186"/>
    </row>
    <row r="13304" spans="2:2" x14ac:dyDescent="0.2">
      <c r="B13304" s="186"/>
    </row>
    <row r="13305" spans="2:2" x14ac:dyDescent="0.2">
      <c r="B13305" s="186"/>
    </row>
    <row r="13306" spans="2:2" x14ac:dyDescent="0.2">
      <c r="B13306" s="186"/>
    </row>
    <row r="13307" spans="2:2" x14ac:dyDescent="0.2">
      <c r="B13307" s="186"/>
    </row>
    <row r="13308" spans="2:2" x14ac:dyDescent="0.2">
      <c r="B13308" s="186"/>
    </row>
    <row r="13309" spans="2:2" x14ac:dyDescent="0.2">
      <c r="B13309" s="186"/>
    </row>
    <row r="13310" spans="2:2" x14ac:dyDescent="0.2">
      <c r="B13310" s="186"/>
    </row>
    <row r="13311" spans="2:2" x14ac:dyDescent="0.2">
      <c r="B13311" s="186"/>
    </row>
    <row r="13312" spans="2:2" x14ac:dyDescent="0.2">
      <c r="B13312" s="186"/>
    </row>
    <row r="13313" spans="2:2" x14ac:dyDescent="0.2">
      <c r="B13313" s="186"/>
    </row>
    <row r="13314" spans="2:2" x14ac:dyDescent="0.2">
      <c r="B13314" s="186"/>
    </row>
    <row r="13315" spans="2:2" x14ac:dyDescent="0.2">
      <c r="B13315" s="186"/>
    </row>
    <row r="13316" spans="2:2" x14ac:dyDescent="0.2">
      <c r="B13316" s="186"/>
    </row>
    <row r="13317" spans="2:2" x14ac:dyDescent="0.2">
      <c r="B13317" s="186"/>
    </row>
    <row r="13318" spans="2:2" x14ac:dyDescent="0.2">
      <c r="B13318" s="186"/>
    </row>
    <row r="13319" spans="2:2" x14ac:dyDescent="0.2">
      <c r="B13319" s="186"/>
    </row>
    <row r="13320" spans="2:2" x14ac:dyDescent="0.2">
      <c r="B13320" s="186"/>
    </row>
    <row r="13321" spans="2:2" x14ac:dyDescent="0.2">
      <c r="B13321" s="186"/>
    </row>
    <row r="13322" spans="2:2" x14ac:dyDescent="0.2">
      <c r="B13322" s="186"/>
    </row>
    <row r="13323" spans="2:2" x14ac:dyDescent="0.2">
      <c r="B13323" s="186"/>
    </row>
    <row r="13324" spans="2:2" x14ac:dyDescent="0.2">
      <c r="B13324" s="186"/>
    </row>
    <row r="13325" spans="2:2" x14ac:dyDescent="0.2">
      <c r="B13325" s="186"/>
    </row>
    <row r="13326" spans="2:2" x14ac:dyDescent="0.2">
      <c r="B13326" s="186"/>
    </row>
    <row r="13327" spans="2:2" x14ac:dyDescent="0.2">
      <c r="B13327" s="186"/>
    </row>
    <row r="13328" spans="2:2" x14ac:dyDescent="0.2">
      <c r="B13328" s="186"/>
    </row>
    <row r="13329" spans="2:2" x14ac:dyDescent="0.2">
      <c r="B13329" s="186"/>
    </row>
    <row r="13330" spans="2:2" x14ac:dyDescent="0.2">
      <c r="B13330" s="186"/>
    </row>
    <row r="13331" spans="2:2" x14ac:dyDescent="0.2">
      <c r="B13331" s="186"/>
    </row>
    <row r="13332" spans="2:2" x14ac:dyDescent="0.2">
      <c r="B13332" s="186"/>
    </row>
    <row r="13333" spans="2:2" x14ac:dyDescent="0.2">
      <c r="B13333" s="186"/>
    </row>
    <row r="13334" spans="2:2" x14ac:dyDescent="0.2">
      <c r="B13334" s="186"/>
    </row>
    <row r="13335" spans="2:2" x14ac:dyDescent="0.2">
      <c r="B13335" s="186"/>
    </row>
    <row r="13336" spans="2:2" x14ac:dyDescent="0.2">
      <c r="B13336" s="186"/>
    </row>
    <row r="13337" spans="2:2" x14ac:dyDescent="0.2">
      <c r="B13337" s="186"/>
    </row>
    <row r="13338" spans="2:2" x14ac:dyDescent="0.2">
      <c r="B13338" s="186"/>
    </row>
    <row r="13339" spans="2:2" x14ac:dyDescent="0.2">
      <c r="B13339" s="186"/>
    </row>
    <row r="13340" spans="2:2" x14ac:dyDescent="0.2">
      <c r="B13340" s="186"/>
    </row>
    <row r="13341" spans="2:2" x14ac:dyDescent="0.2">
      <c r="B13341" s="186"/>
    </row>
    <row r="13342" spans="2:2" x14ac:dyDescent="0.2">
      <c r="B13342" s="186"/>
    </row>
    <row r="13343" spans="2:2" x14ac:dyDescent="0.2">
      <c r="B13343" s="186"/>
    </row>
    <row r="13344" spans="2:2" x14ac:dyDescent="0.2">
      <c r="B13344" s="186"/>
    </row>
    <row r="13345" spans="2:2" x14ac:dyDescent="0.2">
      <c r="B13345" s="186"/>
    </row>
    <row r="13346" spans="2:2" x14ac:dyDescent="0.2">
      <c r="B13346" s="186"/>
    </row>
    <row r="13347" spans="2:2" x14ac:dyDescent="0.2">
      <c r="B13347" s="186"/>
    </row>
    <row r="13348" spans="2:2" x14ac:dyDescent="0.2">
      <c r="B13348" s="186"/>
    </row>
    <row r="13349" spans="2:2" x14ac:dyDescent="0.2">
      <c r="B13349" s="186"/>
    </row>
    <row r="13350" spans="2:2" x14ac:dyDescent="0.2">
      <c r="B13350" s="186"/>
    </row>
    <row r="13351" spans="2:2" x14ac:dyDescent="0.2">
      <c r="B13351" s="186"/>
    </row>
    <row r="13352" spans="2:2" x14ac:dyDescent="0.2">
      <c r="B13352" s="186"/>
    </row>
    <row r="13353" spans="2:2" x14ac:dyDescent="0.2">
      <c r="B13353" s="186"/>
    </row>
    <row r="13354" spans="2:2" x14ac:dyDescent="0.2">
      <c r="B13354" s="186"/>
    </row>
    <row r="13355" spans="2:2" x14ac:dyDescent="0.2">
      <c r="B13355" s="186"/>
    </row>
    <row r="13356" spans="2:2" x14ac:dyDescent="0.2">
      <c r="B13356" s="186"/>
    </row>
    <row r="13357" spans="2:2" x14ac:dyDescent="0.2">
      <c r="B13357" s="186"/>
    </row>
    <row r="13358" spans="2:2" x14ac:dyDescent="0.2">
      <c r="B13358" s="186"/>
    </row>
    <row r="13359" spans="2:2" x14ac:dyDescent="0.2">
      <c r="B13359" s="186"/>
    </row>
    <row r="13360" spans="2:2" x14ac:dyDescent="0.2">
      <c r="B13360" s="186"/>
    </row>
    <row r="13361" spans="2:2" x14ac:dyDescent="0.2">
      <c r="B13361" s="186"/>
    </row>
    <row r="13362" spans="2:2" x14ac:dyDescent="0.2">
      <c r="B13362" s="186"/>
    </row>
    <row r="13363" spans="2:2" x14ac:dyDescent="0.2">
      <c r="B13363" s="186"/>
    </row>
    <row r="13364" spans="2:2" x14ac:dyDescent="0.2">
      <c r="B13364" s="186"/>
    </row>
    <row r="13365" spans="2:2" x14ac:dyDescent="0.2">
      <c r="B13365" s="186"/>
    </row>
    <row r="13366" spans="2:2" x14ac:dyDescent="0.2">
      <c r="B13366" s="186"/>
    </row>
    <row r="13367" spans="2:2" x14ac:dyDescent="0.2">
      <c r="B13367" s="186"/>
    </row>
    <row r="13368" spans="2:2" x14ac:dyDescent="0.2">
      <c r="B13368" s="186"/>
    </row>
    <row r="13369" spans="2:2" x14ac:dyDescent="0.2">
      <c r="B13369" s="186"/>
    </row>
    <row r="13370" spans="2:2" x14ac:dyDescent="0.2">
      <c r="B13370" s="186"/>
    </row>
    <row r="13371" spans="2:2" x14ac:dyDescent="0.2">
      <c r="B13371" s="186"/>
    </row>
    <row r="13372" spans="2:2" x14ac:dyDescent="0.2">
      <c r="B13372" s="186"/>
    </row>
    <row r="13373" spans="2:2" x14ac:dyDescent="0.2">
      <c r="B13373" s="186"/>
    </row>
    <row r="13374" spans="2:2" x14ac:dyDescent="0.2">
      <c r="B13374" s="186"/>
    </row>
    <row r="13375" spans="2:2" x14ac:dyDescent="0.2">
      <c r="B13375" s="186"/>
    </row>
    <row r="13376" spans="2:2" x14ac:dyDescent="0.2">
      <c r="B13376" s="186"/>
    </row>
    <row r="13377" spans="2:2" x14ac:dyDescent="0.2">
      <c r="B13377" s="186"/>
    </row>
    <row r="13378" spans="2:2" x14ac:dyDescent="0.2">
      <c r="B13378" s="186"/>
    </row>
    <row r="13379" spans="2:2" x14ac:dyDescent="0.2">
      <c r="B13379" s="186"/>
    </row>
    <row r="13380" spans="2:2" x14ac:dyDescent="0.2">
      <c r="B13380" s="186"/>
    </row>
    <row r="13381" spans="2:2" x14ac:dyDescent="0.2">
      <c r="B13381" s="186"/>
    </row>
    <row r="13382" spans="2:2" x14ac:dyDescent="0.2">
      <c r="B13382" s="186"/>
    </row>
    <row r="13383" spans="2:2" x14ac:dyDescent="0.2">
      <c r="B13383" s="186"/>
    </row>
    <row r="13384" spans="2:2" x14ac:dyDescent="0.2">
      <c r="B13384" s="186"/>
    </row>
    <row r="13385" spans="2:2" x14ac:dyDescent="0.2">
      <c r="B13385" s="186"/>
    </row>
    <row r="13386" spans="2:2" x14ac:dyDescent="0.2">
      <c r="B13386" s="186"/>
    </row>
    <row r="13387" spans="2:2" x14ac:dyDescent="0.2">
      <c r="B13387" s="186"/>
    </row>
    <row r="13388" spans="2:2" x14ac:dyDescent="0.2">
      <c r="B13388" s="186"/>
    </row>
    <row r="13389" spans="2:2" x14ac:dyDescent="0.2">
      <c r="B13389" s="186"/>
    </row>
    <row r="13390" spans="2:2" x14ac:dyDescent="0.2">
      <c r="B13390" s="186"/>
    </row>
    <row r="13391" spans="2:2" x14ac:dyDescent="0.2">
      <c r="B13391" s="186"/>
    </row>
    <row r="13392" spans="2:2" x14ac:dyDescent="0.2">
      <c r="B13392" s="186"/>
    </row>
    <row r="13393" spans="2:2" x14ac:dyDescent="0.2">
      <c r="B13393" s="186"/>
    </row>
    <row r="13394" spans="2:2" x14ac:dyDescent="0.2">
      <c r="B13394" s="186"/>
    </row>
    <row r="13395" spans="2:2" x14ac:dyDescent="0.2">
      <c r="B13395" s="186"/>
    </row>
    <row r="13396" spans="2:2" x14ac:dyDescent="0.2">
      <c r="B13396" s="186"/>
    </row>
    <row r="13397" spans="2:2" x14ac:dyDescent="0.2">
      <c r="B13397" s="186"/>
    </row>
    <row r="13398" spans="2:2" x14ac:dyDescent="0.2">
      <c r="B13398" s="186"/>
    </row>
    <row r="13399" spans="2:2" x14ac:dyDescent="0.2">
      <c r="B13399" s="186"/>
    </row>
    <row r="13400" spans="2:2" x14ac:dyDescent="0.2">
      <c r="B13400" s="186"/>
    </row>
    <row r="13401" spans="2:2" x14ac:dyDescent="0.2">
      <c r="B13401" s="186"/>
    </row>
    <row r="13402" spans="2:2" x14ac:dyDescent="0.2">
      <c r="B13402" s="186"/>
    </row>
    <row r="13403" spans="2:2" x14ac:dyDescent="0.2">
      <c r="B13403" s="186"/>
    </row>
    <row r="13404" spans="2:2" x14ac:dyDescent="0.2">
      <c r="B13404" s="186"/>
    </row>
    <row r="13405" spans="2:2" x14ac:dyDescent="0.2">
      <c r="B13405" s="186"/>
    </row>
    <row r="13406" spans="2:2" x14ac:dyDescent="0.2">
      <c r="B13406" s="186"/>
    </row>
    <row r="13407" spans="2:2" x14ac:dyDescent="0.2">
      <c r="B13407" s="186"/>
    </row>
    <row r="13408" spans="2:2" x14ac:dyDescent="0.2">
      <c r="B13408" s="186"/>
    </row>
    <row r="13409" spans="2:2" x14ac:dyDescent="0.2">
      <c r="B13409" s="186"/>
    </row>
    <row r="13410" spans="2:2" x14ac:dyDescent="0.2">
      <c r="B13410" s="186"/>
    </row>
    <row r="13411" spans="2:2" x14ac:dyDescent="0.2">
      <c r="B13411" s="186"/>
    </row>
    <row r="13412" spans="2:2" x14ac:dyDescent="0.2">
      <c r="B13412" s="186"/>
    </row>
    <row r="13413" spans="2:2" x14ac:dyDescent="0.2">
      <c r="B13413" s="186"/>
    </row>
    <row r="13414" spans="2:2" x14ac:dyDescent="0.2">
      <c r="B13414" s="186"/>
    </row>
    <row r="13415" spans="2:2" x14ac:dyDescent="0.2">
      <c r="B13415" s="186"/>
    </row>
    <row r="13416" spans="2:2" x14ac:dyDescent="0.2">
      <c r="B13416" s="186"/>
    </row>
    <row r="13417" spans="2:2" x14ac:dyDescent="0.2">
      <c r="B13417" s="186"/>
    </row>
    <row r="13418" spans="2:2" x14ac:dyDescent="0.2">
      <c r="B13418" s="186"/>
    </row>
    <row r="13419" spans="2:2" x14ac:dyDescent="0.2">
      <c r="B13419" s="186"/>
    </row>
    <row r="13420" spans="2:2" x14ac:dyDescent="0.2">
      <c r="B13420" s="186"/>
    </row>
    <row r="13421" spans="2:2" x14ac:dyDescent="0.2">
      <c r="B13421" s="186"/>
    </row>
    <row r="13422" spans="2:2" x14ac:dyDescent="0.2">
      <c r="B13422" s="186"/>
    </row>
    <row r="13423" spans="2:2" x14ac:dyDescent="0.2">
      <c r="B13423" s="186"/>
    </row>
    <row r="13424" spans="2:2" x14ac:dyDescent="0.2">
      <c r="B13424" s="186"/>
    </row>
    <row r="13425" spans="2:2" x14ac:dyDescent="0.2">
      <c r="B13425" s="186"/>
    </row>
    <row r="13426" spans="2:2" x14ac:dyDescent="0.2">
      <c r="B13426" s="186"/>
    </row>
    <row r="13427" spans="2:2" x14ac:dyDescent="0.2">
      <c r="B13427" s="186"/>
    </row>
    <row r="13428" spans="2:2" x14ac:dyDescent="0.2">
      <c r="B13428" s="186"/>
    </row>
    <row r="13429" spans="2:2" x14ac:dyDescent="0.2">
      <c r="B13429" s="186"/>
    </row>
    <row r="13430" spans="2:2" x14ac:dyDescent="0.2">
      <c r="B13430" s="186"/>
    </row>
    <row r="13431" spans="2:2" x14ac:dyDescent="0.2">
      <c r="B13431" s="186"/>
    </row>
    <row r="13432" spans="2:2" x14ac:dyDescent="0.2">
      <c r="B13432" s="186"/>
    </row>
    <row r="13433" spans="2:2" x14ac:dyDescent="0.2">
      <c r="B13433" s="186"/>
    </row>
    <row r="13434" spans="2:2" x14ac:dyDescent="0.2">
      <c r="B13434" s="186"/>
    </row>
    <row r="13435" spans="2:2" x14ac:dyDescent="0.2">
      <c r="B13435" s="186"/>
    </row>
    <row r="13436" spans="2:2" x14ac:dyDescent="0.2">
      <c r="B13436" s="186"/>
    </row>
    <row r="13437" spans="2:2" x14ac:dyDescent="0.2">
      <c r="B13437" s="186"/>
    </row>
    <row r="13438" spans="2:2" x14ac:dyDescent="0.2">
      <c r="B13438" s="186"/>
    </row>
    <row r="13439" spans="2:2" x14ac:dyDescent="0.2">
      <c r="B13439" s="186"/>
    </row>
    <row r="13440" spans="2:2" x14ac:dyDescent="0.2">
      <c r="B13440" s="186"/>
    </row>
    <row r="13441" spans="2:2" x14ac:dyDescent="0.2">
      <c r="B13441" s="186"/>
    </row>
    <row r="13442" spans="2:2" x14ac:dyDescent="0.2">
      <c r="B13442" s="186"/>
    </row>
    <row r="13443" spans="2:2" x14ac:dyDescent="0.2">
      <c r="B13443" s="186"/>
    </row>
    <row r="13444" spans="2:2" x14ac:dyDescent="0.2">
      <c r="B13444" s="186"/>
    </row>
    <row r="13445" spans="2:2" x14ac:dyDescent="0.2">
      <c r="B13445" s="186"/>
    </row>
    <row r="13446" spans="2:2" x14ac:dyDescent="0.2">
      <c r="B13446" s="186"/>
    </row>
    <row r="13447" spans="2:2" x14ac:dyDescent="0.2">
      <c r="B13447" s="186"/>
    </row>
    <row r="13448" spans="2:2" x14ac:dyDescent="0.2">
      <c r="B13448" s="186"/>
    </row>
    <row r="13449" spans="2:2" x14ac:dyDescent="0.2">
      <c r="B13449" s="186"/>
    </row>
    <row r="13450" spans="2:2" x14ac:dyDescent="0.2">
      <c r="B13450" s="186"/>
    </row>
    <row r="13451" spans="2:2" x14ac:dyDescent="0.2">
      <c r="B13451" s="186"/>
    </row>
    <row r="13452" spans="2:2" x14ac:dyDescent="0.2">
      <c r="B13452" s="186"/>
    </row>
    <row r="13453" spans="2:2" x14ac:dyDescent="0.2">
      <c r="B13453" s="186"/>
    </row>
    <row r="13454" spans="2:2" x14ac:dyDescent="0.2">
      <c r="B13454" s="186"/>
    </row>
    <row r="13455" spans="2:2" x14ac:dyDescent="0.2">
      <c r="B13455" s="186"/>
    </row>
    <row r="13456" spans="2:2" x14ac:dyDescent="0.2">
      <c r="B13456" s="186"/>
    </row>
    <row r="13457" spans="2:2" x14ac:dyDescent="0.2">
      <c r="B13457" s="186"/>
    </row>
    <row r="13458" spans="2:2" x14ac:dyDescent="0.2">
      <c r="B13458" s="186"/>
    </row>
    <row r="13459" spans="2:2" x14ac:dyDescent="0.2">
      <c r="B13459" s="186"/>
    </row>
    <row r="13460" spans="2:2" x14ac:dyDescent="0.2">
      <c r="B13460" s="186"/>
    </row>
    <row r="13461" spans="2:2" x14ac:dyDescent="0.2">
      <c r="B13461" s="186"/>
    </row>
    <row r="13462" spans="2:2" x14ac:dyDescent="0.2">
      <c r="B13462" s="186"/>
    </row>
    <row r="13463" spans="2:2" x14ac:dyDescent="0.2">
      <c r="B13463" s="186"/>
    </row>
    <row r="13464" spans="2:2" x14ac:dyDescent="0.2">
      <c r="B13464" s="186"/>
    </row>
    <row r="13465" spans="2:2" x14ac:dyDescent="0.2">
      <c r="B13465" s="186"/>
    </row>
    <row r="13466" spans="2:2" x14ac:dyDescent="0.2">
      <c r="B13466" s="186"/>
    </row>
    <row r="13467" spans="2:2" x14ac:dyDescent="0.2">
      <c r="B13467" s="186"/>
    </row>
    <row r="13468" spans="2:2" x14ac:dyDescent="0.2">
      <c r="B13468" s="186"/>
    </row>
    <row r="13469" spans="2:2" x14ac:dyDescent="0.2">
      <c r="B13469" s="186"/>
    </row>
    <row r="13470" spans="2:2" x14ac:dyDescent="0.2">
      <c r="B13470" s="186"/>
    </row>
    <row r="13471" spans="2:2" x14ac:dyDescent="0.2">
      <c r="B13471" s="186"/>
    </row>
    <row r="13472" spans="2:2" x14ac:dyDescent="0.2">
      <c r="B13472" s="186"/>
    </row>
    <row r="13473" spans="2:2" x14ac:dyDescent="0.2">
      <c r="B13473" s="186"/>
    </row>
    <row r="13474" spans="2:2" x14ac:dyDescent="0.2">
      <c r="B13474" s="186"/>
    </row>
    <row r="13475" spans="2:2" x14ac:dyDescent="0.2">
      <c r="B13475" s="186"/>
    </row>
    <row r="13476" spans="2:2" x14ac:dyDescent="0.2">
      <c r="B13476" s="186"/>
    </row>
    <row r="13477" spans="2:2" x14ac:dyDescent="0.2">
      <c r="B13477" s="186"/>
    </row>
    <row r="13478" spans="2:2" x14ac:dyDescent="0.2">
      <c r="B13478" s="186"/>
    </row>
    <row r="13479" spans="2:2" x14ac:dyDescent="0.2">
      <c r="B13479" s="186"/>
    </row>
    <row r="13480" spans="2:2" x14ac:dyDescent="0.2">
      <c r="B13480" s="186"/>
    </row>
    <row r="13481" spans="2:2" x14ac:dyDescent="0.2">
      <c r="B13481" s="186"/>
    </row>
    <row r="13482" spans="2:2" x14ac:dyDescent="0.2">
      <c r="B13482" s="186"/>
    </row>
    <row r="13483" spans="2:2" x14ac:dyDescent="0.2">
      <c r="B13483" s="186"/>
    </row>
    <row r="13484" spans="2:2" x14ac:dyDescent="0.2">
      <c r="B13484" s="186"/>
    </row>
    <row r="13485" spans="2:2" x14ac:dyDescent="0.2">
      <c r="B13485" s="186"/>
    </row>
    <row r="13486" spans="2:2" x14ac:dyDescent="0.2">
      <c r="B13486" s="186"/>
    </row>
    <row r="13487" spans="2:2" x14ac:dyDescent="0.2">
      <c r="B13487" s="186"/>
    </row>
    <row r="13488" spans="2:2" x14ac:dyDescent="0.2">
      <c r="B13488" s="186"/>
    </row>
    <row r="13489" spans="2:2" x14ac:dyDescent="0.2">
      <c r="B13489" s="186"/>
    </row>
    <row r="13490" spans="2:2" x14ac:dyDescent="0.2">
      <c r="B13490" s="186"/>
    </row>
    <row r="13491" spans="2:2" x14ac:dyDescent="0.2">
      <c r="B13491" s="186"/>
    </row>
    <row r="13492" spans="2:2" x14ac:dyDescent="0.2">
      <c r="B13492" s="186"/>
    </row>
    <row r="13493" spans="2:2" x14ac:dyDescent="0.2">
      <c r="B13493" s="186"/>
    </row>
    <row r="13494" spans="2:2" x14ac:dyDescent="0.2">
      <c r="B13494" s="186"/>
    </row>
    <row r="13495" spans="2:2" x14ac:dyDescent="0.2">
      <c r="B13495" s="186"/>
    </row>
    <row r="13496" spans="2:2" x14ac:dyDescent="0.2">
      <c r="B13496" s="186"/>
    </row>
    <row r="13497" spans="2:2" x14ac:dyDescent="0.2">
      <c r="B13497" s="186"/>
    </row>
    <row r="13498" spans="2:2" x14ac:dyDescent="0.2">
      <c r="B13498" s="186"/>
    </row>
    <row r="13499" spans="2:2" x14ac:dyDescent="0.2">
      <c r="B13499" s="186"/>
    </row>
    <row r="13500" spans="2:2" x14ac:dyDescent="0.2">
      <c r="B13500" s="186"/>
    </row>
    <row r="13501" spans="2:2" x14ac:dyDescent="0.2">
      <c r="B13501" s="186"/>
    </row>
    <row r="13502" spans="2:2" x14ac:dyDescent="0.2">
      <c r="B13502" s="186"/>
    </row>
    <row r="13503" spans="2:2" x14ac:dyDescent="0.2">
      <c r="B13503" s="186"/>
    </row>
    <row r="13504" spans="2:2" x14ac:dyDescent="0.2">
      <c r="B13504" s="186"/>
    </row>
    <row r="13505" spans="2:2" x14ac:dyDescent="0.2">
      <c r="B13505" s="186"/>
    </row>
    <row r="13506" spans="2:2" x14ac:dyDescent="0.2">
      <c r="B13506" s="186"/>
    </row>
    <row r="13507" spans="2:2" x14ac:dyDescent="0.2">
      <c r="B13507" s="186"/>
    </row>
    <row r="13508" spans="2:2" x14ac:dyDescent="0.2">
      <c r="B13508" s="186"/>
    </row>
    <row r="13509" spans="2:2" x14ac:dyDescent="0.2">
      <c r="B13509" s="186"/>
    </row>
    <row r="13510" spans="2:2" x14ac:dyDescent="0.2">
      <c r="B13510" s="186"/>
    </row>
    <row r="13511" spans="2:2" x14ac:dyDescent="0.2">
      <c r="B13511" s="186"/>
    </row>
    <row r="13512" spans="2:2" x14ac:dyDescent="0.2">
      <c r="B13512" s="186"/>
    </row>
    <row r="13513" spans="2:2" x14ac:dyDescent="0.2">
      <c r="B13513" s="186"/>
    </row>
    <row r="13514" spans="2:2" x14ac:dyDescent="0.2">
      <c r="B13514" s="186"/>
    </row>
    <row r="13515" spans="2:2" x14ac:dyDescent="0.2">
      <c r="B13515" s="186"/>
    </row>
    <row r="13516" spans="2:2" x14ac:dyDescent="0.2">
      <c r="B13516" s="186"/>
    </row>
    <row r="13517" spans="2:2" x14ac:dyDescent="0.2">
      <c r="B13517" s="186"/>
    </row>
    <row r="13518" spans="2:2" x14ac:dyDescent="0.2">
      <c r="B13518" s="186"/>
    </row>
    <row r="13519" spans="2:2" x14ac:dyDescent="0.2">
      <c r="B13519" s="186"/>
    </row>
    <row r="13520" spans="2:2" x14ac:dyDescent="0.2">
      <c r="B13520" s="186"/>
    </row>
    <row r="13521" spans="2:2" x14ac:dyDescent="0.2">
      <c r="B13521" s="186"/>
    </row>
    <row r="13522" spans="2:2" x14ac:dyDescent="0.2">
      <c r="B13522" s="186"/>
    </row>
    <row r="13523" spans="2:2" x14ac:dyDescent="0.2">
      <c r="B13523" s="186"/>
    </row>
    <row r="13524" spans="2:2" x14ac:dyDescent="0.2">
      <c r="B13524" s="186"/>
    </row>
    <row r="13525" spans="2:2" x14ac:dyDescent="0.2">
      <c r="B13525" s="186"/>
    </row>
    <row r="13526" spans="2:2" x14ac:dyDescent="0.2">
      <c r="B13526" s="186"/>
    </row>
    <row r="13527" spans="2:2" x14ac:dyDescent="0.2">
      <c r="B13527" s="186"/>
    </row>
    <row r="13528" spans="2:2" x14ac:dyDescent="0.2">
      <c r="B13528" s="186"/>
    </row>
    <row r="13529" spans="2:2" x14ac:dyDescent="0.2">
      <c r="B13529" s="186"/>
    </row>
    <row r="13530" spans="2:2" x14ac:dyDescent="0.2">
      <c r="B13530" s="186"/>
    </row>
    <row r="13531" spans="2:2" x14ac:dyDescent="0.2">
      <c r="B13531" s="186"/>
    </row>
    <row r="13532" spans="2:2" x14ac:dyDescent="0.2">
      <c r="B13532" s="186"/>
    </row>
    <row r="13533" spans="2:2" x14ac:dyDescent="0.2">
      <c r="B13533" s="186"/>
    </row>
    <row r="13534" spans="2:2" x14ac:dyDescent="0.2">
      <c r="B13534" s="186"/>
    </row>
    <row r="13535" spans="2:2" x14ac:dyDescent="0.2">
      <c r="B13535" s="186"/>
    </row>
    <row r="13536" spans="2:2" x14ac:dyDescent="0.2">
      <c r="B13536" s="186"/>
    </row>
    <row r="13537" spans="2:2" x14ac:dyDescent="0.2">
      <c r="B13537" s="186"/>
    </row>
    <row r="13538" spans="2:2" x14ac:dyDescent="0.2">
      <c r="B13538" s="186"/>
    </row>
    <row r="13539" spans="2:2" x14ac:dyDescent="0.2">
      <c r="B13539" s="186"/>
    </row>
    <row r="13540" spans="2:2" x14ac:dyDescent="0.2">
      <c r="B13540" s="186"/>
    </row>
    <row r="13541" spans="2:2" x14ac:dyDescent="0.2">
      <c r="B13541" s="186"/>
    </row>
    <row r="13542" spans="2:2" x14ac:dyDescent="0.2">
      <c r="B13542" s="186"/>
    </row>
    <row r="13543" spans="2:2" x14ac:dyDescent="0.2">
      <c r="B13543" s="186"/>
    </row>
    <row r="13544" spans="2:2" x14ac:dyDescent="0.2">
      <c r="B13544" s="186"/>
    </row>
    <row r="13545" spans="2:2" x14ac:dyDescent="0.2">
      <c r="B13545" s="186"/>
    </row>
    <row r="13546" spans="2:2" x14ac:dyDescent="0.2">
      <c r="B13546" s="186"/>
    </row>
    <row r="13547" spans="2:2" x14ac:dyDescent="0.2">
      <c r="B13547" s="186"/>
    </row>
    <row r="13548" spans="2:2" x14ac:dyDescent="0.2">
      <c r="B13548" s="186"/>
    </row>
    <row r="13549" spans="2:2" x14ac:dyDescent="0.2">
      <c r="B13549" s="186"/>
    </row>
    <row r="13550" spans="2:2" x14ac:dyDescent="0.2">
      <c r="B13550" s="186"/>
    </row>
    <row r="13551" spans="2:2" x14ac:dyDescent="0.2">
      <c r="B13551" s="186"/>
    </row>
    <row r="13552" spans="2:2" x14ac:dyDescent="0.2">
      <c r="B13552" s="186"/>
    </row>
    <row r="13553" spans="2:2" x14ac:dyDescent="0.2">
      <c r="B13553" s="186"/>
    </row>
    <row r="13554" spans="2:2" x14ac:dyDescent="0.2">
      <c r="B13554" s="186"/>
    </row>
    <row r="13555" spans="2:2" x14ac:dyDescent="0.2">
      <c r="B13555" s="186"/>
    </row>
    <row r="13556" spans="2:2" x14ac:dyDescent="0.2">
      <c r="B13556" s="186"/>
    </row>
    <row r="13557" spans="2:2" x14ac:dyDescent="0.2">
      <c r="B13557" s="186"/>
    </row>
    <row r="13558" spans="2:2" x14ac:dyDescent="0.2">
      <c r="B13558" s="186"/>
    </row>
    <row r="13559" spans="2:2" x14ac:dyDescent="0.2">
      <c r="B13559" s="186"/>
    </row>
    <row r="13560" spans="2:2" x14ac:dyDescent="0.2">
      <c r="B13560" s="186"/>
    </row>
    <row r="13561" spans="2:2" x14ac:dyDescent="0.2">
      <c r="B13561" s="186"/>
    </row>
    <row r="13562" spans="2:2" x14ac:dyDescent="0.2">
      <c r="B13562" s="186"/>
    </row>
    <row r="13563" spans="2:2" x14ac:dyDescent="0.2">
      <c r="B13563" s="186"/>
    </row>
    <row r="13564" spans="2:2" x14ac:dyDescent="0.2">
      <c r="B13564" s="186"/>
    </row>
    <row r="13565" spans="2:2" x14ac:dyDescent="0.2">
      <c r="B13565" s="186"/>
    </row>
    <row r="13566" spans="2:2" x14ac:dyDescent="0.2">
      <c r="B13566" s="186"/>
    </row>
    <row r="13567" spans="2:2" x14ac:dyDescent="0.2">
      <c r="B13567" s="186"/>
    </row>
    <row r="13568" spans="2:2" x14ac:dyDescent="0.2">
      <c r="B13568" s="186"/>
    </row>
    <row r="13569" spans="2:2" x14ac:dyDescent="0.2">
      <c r="B13569" s="186"/>
    </row>
    <row r="13570" spans="2:2" x14ac:dyDescent="0.2">
      <c r="B13570" s="186"/>
    </row>
    <row r="13571" spans="2:2" x14ac:dyDescent="0.2">
      <c r="B13571" s="186"/>
    </row>
    <row r="13572" spans="2:2" x14ac:dyDescent="0.2">
      <c r="B13572" s="186"/>
    </row>
    <row r="13573" spans="2:2" x14ac:dyDescent="0.2">
      <c r="B13573" s="186"/>
    </row>
    <row r="13574" spans="2:2" x14ac:dyDescent="0.2">
      <c r="B13574" s="186"/>
    </row>
    <row r="13575" spans="2:2" x14ac:dyDescent="0.2">
      <c r="B13575" s="186"/>
    </row>
    <row r="13576" spans="2:2" x14ac:dyDescent="0.2">
      <c r="B13576" s="186"/>
    </row>
    <row r="13577" spans="2:2" x14ac:dyDescent="0.2">
      <c r="B13577" s="186"/>
    </row>
    <row r="13578" spans="2:2" x14ac:dyDescent="0.2">
      <c r="B13578" s="186"/>
    </row>
    <row r="13579" spans="2:2" x14ac:dyDescent="0.2">
      <c r="B13579" s="186"/>
    </row>
    <row r="13580" spans="2:2" x14ac:dyDescent="0.2">
      <c r="B13580" s="186"/>
    </row>
    <row r="13581" spans="2:2" x14ac:dyDescent="0.2">
      <c r="B13581" s="186"/>
    </row>
    <row r="13582" spans="2:2" x14ac:dyDescent="0.2">
      <c r="B13582" s="186"/>
    </row>
    <row r="13583" spans="2:2" x14ac:dyDescent="0.2">
      <c r="B13583" s="186"/>
    </row>
    <row r="13584" spans="2:2" x14ac:dyDescent="0.2">
      <c r="B13584" s="186"/>
    </row>
    <row r="13585" spans="2:2" x14ac:dyDescent="0.2">
      <c r="B13585" s="186"/>
    </row>
    <row r="13586" spans="2:2" x14ac:dyDescent="0.2">
      <c r="B13586" s="186"/>
    </row>
    <row r="13587" spans="2:2" x14ac:dyDescent="0.2">
      <c r="B13587" s="186"/>
    </row>
    <row r="13588" spans="2:2" x14ac:dyDescent="0.2">
      <c r="B13588" s="186"/>
    </row>
    <row r="13589" spans="2:2" x14ac:dyDescent="0.2">
      <c r="B13589" s="186"/>
    </row>
    <row r="13590" spans="2:2" x14ac:dyDescent="0.2">
      <c r="B13590" s="186"/>
    </row>
    <row r="13591" spans="2:2" x14ac:dyDescent="0.2">
      <c r="B13591" s="186"/>
    </row>
    <row r="13592" spans="2:2" x14ac:dyDescent="0.2">
      <c r="B13592" s="186"/>
    </row>
    <row r="13593" spans="2:2" x14ac:dyDescent="0.2">
      <c r="B13593" s="186"/>
    </row>
    <row r="13594" spans="2:2" x14ac:dyDescent="0.2">
      <c r="B13594" s="186"/>
    </row>
    <row r="13595" spans="2:2" x14ac:dyDescent="0.2">
      <c r="B13595" s="186"/>
    </row>
    <row r="13596" spans="2:2" x14ac:dyDescent="0.2">
      <c r="B13596" s="186"/>
    </row>
    <row r="13597" spans="2:2" x14ac:dyDescent="0.2">
      <c r="B13597" s="186"/>
    </row>
    <row r="13598" spans="2:2" x14ac:dyDescent="0.2">
      <c r="B13598" s="186"/>
    </row>
    <row r="13599" spans="2:2" x14ac:dyDescent="0.2">
      <c r="B13599" s="186"/>
    </row>
    <row r="13600" spans="2:2" x14ac:dyDescent="0.2">
      <c r="B13600" s="186"/>
    </row>
    <row r="13601" spans="2:2" x14ac:dyDescent="0.2">
      <c r="B13601" s="186"/>
    </row>
    <row r="13602" spans="2:2" x14ac:dyDescent="0.2">
      <c r="B13602" s="186"/>
    </row>
    <row r="13603" spans="2:2" x14ac:dyDescent="0.2">
      <c r="B13603" s="186"/>
    </row>
    <row r="13604" spans="2:2" x14ac:dyDescent="0.2">
      <c r="B13604" s="186"/>
    </row>
    <row r="13605" spans="2:2" x14ac:dyDescent="0.2">
      <c r="B13605" s="186"/>
    </row>
    <row r="13606" spans="2:2" x14ac:dyDescent="0.2">
      <c r="B13606" s="186"/>
    </row>
    <row r="13607" spans="2:2" x14ac:dyDescent="0.2">
      <c r="B13607" s="186"/>
    </row>
    <row r="13608" spans="2:2" x14ac:dyDescent="0.2">
      <c r="B13608" s="186"/>
    </row>
    <row r="13609" spans="2:2" x14ac:dyDescent="0.2">
      <c r="B13609" s="186"/>
    </row>
    <row r="13610" spans="2:2" x14ac:dyDescent="0.2">
      <c r="B13610" s="186"/>
    </row>
    <row r="13611" spans="2:2" x14ac:dyDescent="0.2">
      <c r="B13611" s="186"/>
    </row>
    <row r="13612" spans="2:2" x14ac:dyDescent="0.2">
      <c r="B13612" s="186"/>
    </row>
    <row r="13613" spans="2:2" x14ac:dyDescent="0.2">
      <c r="B13613" s="186"/>
    </row>
    <row r="13614" spans="2:2" x14ac:dyDescent="0.2">
      <c r="B13614" s="186"/>
    </row>
    <row r="13615" spans="2:2" x14ac:dyDescent="0.2">
      <c r="B13615" s="186"/>
    </row>
    <row r="13616" spans="2:2" x14ac:dyDescent="0.2">
      <c r="B13616" s="186"/>
    </row>
    <row r="13617" spans="2:2" x14ac:dyDescent="0.2">
      <c r="B13617" s="186"/>
    </row>
    <row r="13618" spans="2:2" x14ac:dyDescent="0.2">
      <c r="B13618" s="186"/>
    </row>
    <row r="13619" spans="2:2" x14ac:dyDescent="0.2">
      <c r="B13619" s="186"/>
    </row>
    <row r="13620" spans="2:2" x14ac:dyDescent="0.2">
      <c r="B13620" s="186"/>
    </row>
    <row r="13621" spans="2:2" x14ac:dyDescent="0.2">
      <c r="B13621" s="186"/>
    </row>
    <row r="13622" spans="2:2" x14ac:dyDescent="0.2">
      <c r="B13622" s="186"/>
    </row>
    <row r="13623" spans="2:2" x14ac:dyDescent="0.2">
      <c r="B13623" s="186"/>
    </row>
    <row r="13624" spans="2:2" x14ac:dyDescent="0.2">
      <c r="B13624" s="186"/>
    </row>
    <row r="13625" spans="2:2" x14ac:dyDescent="0.2">
      <c r="B13625" s="186"/>
    </row>
    <row r="13626" spans="2:2" x14ac:dyDescent="0.2">
      <c r="B13626" s="186"/>
    </row>
    <row r="13627" spans="2:2" x14ac:dyDescent="0.2">
      <c r="B13627" s="186"/>
    </row>
    <row r="13628" spans="2:2" x14ac:dyDescent="0.2">
      <c r="B13628" s="186"/>
    </row>
    <row r="13629" spans="2:2" x14ac:dyDescent="0.2">
      <c r="B13629" s="186"/>
    </row>
    <row r="13630" spans="2:2" x14ac:dyDescent="0.2">
      <c r="B13630" s="186"/>
    </row>
    <row r="13631" spans="2:2" x14ac:dyDescent="0.2">
      <c r="B13631" s="186"/>
    </row>
    <row r="13632" spans="2:2" x14ac:dyDescent="0.2">
      <c r="B13632" s="186"/>
    </row>
    <row r="13633" spans="2:2" x14ac:dyDescent="0.2">
      <c r="B13633" s="186"/>
    </row>
    <row r="13634" spans="2:2" x14ac:dyDescent="0.2">
      <c r="B13634" s="186"/>
    </row>
    <row r="13635" spans="2:2" x14ac:dyDescent="0.2">
      <c r="B13635" s="186"/>
    </row>
    <row r="13636" spans="2:2" x14ac:dyDescent="0.2">
      <c r="B13636" s="186"/>
    </row>
    <row r="13637" spans="2:2" x14ac:dyDescent="0.2">
      <c r="B13637" s="186"/>
    </row>
    <row r="13638" spans="2:2" x14ac:dyDescent="0.2">
      <c r="B13638" s="186"/>
    </row>
    <row r="13639" spans="2:2" x14ac:dyDescent="0.2">
      <c r="B13639" s="186"/>
    </row>
    <row r="13640" spans="2:2" x14ac:dyDescent="0.2">
      <c r="B13640" s="186"/>
    </row>
    <row r="13641" spans="2:2" x14ac:dyDescent="0.2">
      <c r="B13641" s="186"/>
    </row>
    <row r="13642" spans="2:2" x14ac:dyDescent="0.2">
      <c r="B13642" s="186"/>
    </row>
    <row r="13643" spans="2:2" x14ac:dyDescent="0.2">
      <c r="B13643" s="186"/>
    </row>
    <row r="13644" spans="2:2" x14ac:dyDescent="0.2">
      <c r="B13644" s="186"/>
    </row>
    <row r="13645" spans="2:2" x14ac:dyDescent="0.2">
      <c r="B13645" s="186"/>
    </row>
    <row r="13646" spans="2:2" x14ac:dyDescent="0.2">
      <c r="B13646" s="186"/>
    </row>
    <row r="13647" spans="2:2" x14ac:dyDescent="0.2">
      <c r="B13647" s="186"/>
    </row>
    <row r="13648" spans="2:2" x14ac:dyDescent="0.2">
      <c r="B13648" s="186"/>
    </row>
    <row r="13649" spans="2:2" x14ac:dyDescent="0.2">
      <c r="B13649" s="186"/>
    </row>
    <row r="13650" spans="2:2" x14ac:dyDescent="0.2">
      <c r="B13650" s="186"/>
    </row>
    <row r="13651" spans="2:2" x14ac:dyDescent="0.2">
      <c r="B13651" s="186"/>
    </row>
    <row r="13652" spans="2:2" x14ac:dyDescent="0.2">
      <c r="B13652" s="186"/>
    </row>
    <row r="13653" spans="2:2" x14ac:dyDescent="0.2">
      <c r="B13653" s="186"/>
    </row>
    <row r="13654" spans="2:2" x14ac:dyDescent="0.2">
      <c r="B13654" s="186"/>
    </row>
    <row r="13655" spans="2:2" x14ac:dyDescent="0.2">
      <c r="B13655" s="186"/>
    </row>
    <row r="13656" spans="2:2" x14ac:dyDescent="0.2">
      <c r="B13656" s="186"/>
    </row>
    <row r="13657" spans="2:2" x14ac:dyDescent="0.2">
      <c r="B13657" s="186"/>
    </row>
    <row r="13658" spans="2:2" x14ac:dyDescent="0.2">
      <c r="B13658" s="186"/>
    </row>
    <row r="13659" spans="2:2" x14ac:dyDescent="0.2">
      <c r="B13659" s="186"/>
    </row>
    <row r="13660" spans="2:2" x14ac:dyDescent="0.2">
      <c r="B13660" s="186"/>
    </row>
    <row r="13661" spans="2:2" x14ac:dyDescent="0.2">
      <c r="B13661" s="186"/>
    </row>
    <row r="13662" spans="2:2" x14ac:dyDescent="0.2">
      <c r="B13662" s="186"/>
    </row>
    <row r="13663" spans="2:2" x14ac:dyDescent="0.2">
      <c r="B13663" s="186"/>
    </row>
    <row r="13664" spans="2:2" x14ac:dyDescent="0.2">
      <c r="B13664" s="186"/>
    </row>
    <row r="13665" spans="2:2" x14ac:dyDescent="0.2">
      <c r="B13665" s="186"/>
    </row>
    <row r="13666" spans="2:2" x14ac:dyDescent="0.2">
      <c r="B13666" s="186"/>
    </row>
    <row r="13667" spans="2:2" x14ac:dyDescent="0.2">
      <c r="B13667" s="186"/>
    </row>
    <row r="13668" spans="2:2" x14ac:dyDescent="0.2">
      <c r="B13668" s="186"/>
    </row>
    <row r="13669" spans="2:2" x14ac:dyDescent="0.2">
      <c r="B13669" s="186"/>
    </row>
    <row r="13670" spans="2:2" x14ac:dyDescent="0.2">
      <c r="B13670" s="186"/>
    </row>
    <row r="13671" spans="2:2" x14ac:dyDescent="0.2">
      <c r="B13671" s="186"/>
    </row>
    <row r="13672" spans="2:2" x14ac:dyDescent="0.2">
      <c r="B13672" s="186"/>
    </row>
    <row r="13673" spans="2:2" x14ac:dyDescent="0.2">
      <c r="B13673" s="186"/>
    </row>
    <row r="13674" spans="2:2" x14ac:dyDescent="0.2">
      <c r="B13674" s="186"/>
    </row>
    <row r="13675" spans="2:2" x14ac:dyDescent="0.2">
      <c r="B13675" s="186"/>
    </row>
    <row r="13676" spans="2:2" x14ac:dyDescent="0.2">
      <c r="B13676" s="186"/>
    </row>
    <row r="13677" spans="2:2" x14ac:dyDescent="0.2">
      <c r="B13677" s="186"/>
    </row>
    <row r="13678" spans="2:2" x14ac:dyDescent="0.2">
      <c r="B13678" s="186"/>
    </row>
    <row r="13679" spans="2:2" x14ac:dyDescent="0.2">
      <c r="B13679" s="186"/>
    </row>
    <row r="13680" spans="2:2" x14ac:dyDescent="0.2">
      <c r="B13680" s="186"/>
    </row>
    <row r="13681" spans="2:2" x14ac:dyDescent="0.2">
      <c r="B13681" s="186"/>
    </row>
    <row r="13682" spans="2:2" x14ac:dyDescent="0.2">
      <c r="B13682" s="186"/>
    </row>
    <row r="13683" spans="2:2" x14ac:dyDescent="0.2">
      <c r="B13683" s="186"/>
    </row>
    <row r="13684" spans="2:2" x14ac:dyDescent="0.2">
      <c r="B13684" s="186"/>
    </row>
    <row r="13685" spans="2:2" x14ac:dyDescent="0.2">
      <c r="B13685" s="186"/>
    </row>
    <row r="13686" spans="2:2" x14ac:dyDescent="0.2">
      <c r="B13686" s="186"/>
    </row>
    <row r="13687" spans="2:2" x14ac:dyDescent="0.2">
      <c r="B13687" s="186"/>
    </row>
    <row r="13688" spans="2:2" x14ac:dyDescent="0.2">
      <c r="B13688" s="186"/>
    </row>
    <row r="13689" spans="2:2" x14ac:dyDescent="0.2">
      <c r="B13689" s="186"/>
    </row>
    <row r="13690" spans="2:2" x14ac:dyDescent="0.2">
      <c r="B13690" s="186"/>
    </row>
    <row r="13691" spans="2:2" x14ac:dyDescent="0.2">
      <c r="B13691" s="186"/>
    </row>
    <row r="13692" spans="2:2" x14ac:dyDescent="0.2">
      <c r="B13692" s="186"/>
    </row>
    <row r="13693" spans="2:2" x14ac:dyDescent="0.2">
      <c r="B13693" s="186"/>
    </row>
    <row r="13694" spans="2:2" x14ac:dyDescent="0.2">
      <c r="B13694" s="186"/>
    </row>
    <row r="13695" spans="2:2" x14ac:dyDescent="0.2">
      <c r="B13695" s="186"/>
    </row>
    <row r="13696" spans="2:2" x14ac:dyDescent="0.2">
      <c r="B13696" s="186"/>
    </row>
    <row r="13697" spans="2:2" x14ac:dyDescent="0.2">
      <c r="B13697" s="186"/>
    </row>
    <row r="13698" spans="2:2" x14ac:dyDescent="0.2">
      <c r="B13698" s="186"/>
    </row>
    <row r="13699" spans="2:2" x14ac:dyDescent="0.2">
      <c r="B13699" s="186"/>
    </row>
    <row r="13700" spans="2:2" x14ac:dyDescent="0.2">
      <c r="B13700" s="186"/>
    </row>
    <row r="13701" spans="2:2" x14ac:dyDescent="0.2">
      <c r="B13701" s="186"/>
    </row>
    <row r="13702" spans="2:2" x14ac:dyDescent="0.2">
      <c r="B13702" s="186"/>
    </row>
    <row r="13703" spans="2:2" x14ac:dyDescent="0.2">
      <c r="B13703" s="186"/>
    </row>
    <row r="13704" spans="2:2" x14ac:dyDescent="0.2">
      <c r="B13704" s="186"/>
    </row>
    <row r="13705" spans="2:2" x14ac:dyDescent="0.2">
      <c r="B13705" s="186"/>
    </row>
    <row r="13706" spans="2:2" x14ac:dyDescent="0.2">
      <c r="B13706" s="186"/>
    </row>
    <row r="13707" spans="2:2" x14ac:dyDescent="0.2">
      <c r="B13707" s="186"/>
    </row>
    <row r="13708" spans="2:2" x14ac:dyDescent="0.2">
      <c r="B13708" s="186"/>
    </row>
    <row r="13709" spans="2:2" x14ac:dyDescent="0.2">
      <c r="B13709" s="186"/>
    </row>
    <row r="13710" spans="2:2" x14ac:dyDescent="0.2">
      <c r="B13710" s="186"/>
    </row>
    <row r="13711" spans="2:2" x14ac:dyDescent="0.2">
      <c r="B13711" s="186"/>
    </row>
    <row r="13712" spans="2:2" x14ac:dyDescent="0.2">
      <c r="B13712" s="186"/>
    </row>
    <row r="13713" spans="2:2" x14ac:dyDescent="0.2">
      <c r="B13713" s="186"/>
    </row>
    <row r="13714" spans="2:2" x14ac:dyDescent="0.2">
      <c r="B13714" s="186"/>
    </row>
    <row r="13715" spans="2:2" x14ac:dyDescent="0.2">
      <c r="B13715" s="186"/>
    </row>
    <row r="13716" spans="2:2" x14ac:dyDescent="0.2">
      <c r="B13716" s="186"/>
    </row>
    <row r="13717" spans="2:2" x14ac:dyDescent="0.2">
      <c r="B13717" s="186"/>
    </row>
    <row r="13718" spans="2:2" x14ac:dyDescent="0.2">
      <c r="B13718" s="186"/>
    </row>
    <row r="13719" spans="2:2" x14ac:dyDescent="0.2">
      <c r="B13719" s="186"/>
    </row>
    <row r="13720" spans="2:2" x14ac:dyDescent="0.2">
      <c r="B13720" s="186"/>
    </row>
    <row r="13721" spans="2:2" x14ac:dyDescent="0.2">
      <c r="B13721" s="186"/>
    </row>
    <row r="13722" spans="2:2" x14ac:dyDescent="0.2">
      <c r="B13722" s="186"/>
    </row>
    <row r="13723" spans="2:2" x14ac:dyDescent="0.2">
      <c r="B13723" s="186"/>
    </row>
    <row r="13724" spans="2:2" x14ac:dyDescent="0.2">
      <c r="B13724" s="186"/>
    </row>
    <row r="13725" spans="2:2" x14ac:dyDescent="0.2">
      <c r="B13725" s="186"/>
    </row>
    <row r="13726" spans="2:2" x14ac:dyDescent="0.2">
      <c r="B13726" s="186"/>
    </row>
    <row r="13727" spans="2:2" x14ac:dyDescent="0.2">
      <c r="B13727" s="186"/>
    </row>
    <row r="13728" spans="2:2" x14ac:dyDescent="0.2">
      <c r="B13728" s="186"/>
    </row>
    <row r="13729" spans="2:2" x14ac:dyDescent="0.2">
      <c r="B13729" s="186"/>
    </row>
    <row r="13730" spans="2:2" x14ac:dyDescent="0.2">
      <c r="B13730" s="186"/>
    </row>
    <row r="13731" spans="2:2" x14ac:dyDescent="0.2">
      <c r="B13731" s="186"/>
    </row>
    <row r="13732" spans="2:2" x14ac:dyDescent="0.2">
      <c r="B13732" s="186"/>
    </row>
    <row r="13733" spans="2:2" x14ac:dyDescent="0.2">
      <c r="B13733" s="186"/>
    </row>
    <row r="13734" spans="2:2" x14ac:dyDescent="0.2">
      <c r="B13734" s="186"/>
    </row>
    <row r="13735" spans="2:2" x14ac:dyDescent="0.2">
      <c r="B13735" s="186"/>
    </row>
    <row r="13736" spans="2:2" x14ac:dyDescent="0.2">
      <c r="B13736" s="186"/>
    </row>
    <row r="13737" spans="2:2" x14ac:dyDescent="0.2">
      <c r="B13737" s="186"/>
    </row>
    <row r="13738" spans="2:2" x14ac:dyDescent="0.2">
      <c r="B13738" s="186"/>
    </row>
    <row r="13739" spans="2:2" x14ac:dyDescent="0.2">
      <c r="B13739" s="186"/>
    </row>
    <row r="13740" spans="2:2" x14ac:dyDescent="0.2">
      <c r="B13740" s="186"/>
    </row>
    <row r="13741" spans="2:2" x14ac:dyDescent="0.2">
      <c r="B13741" s="186"/>
    </row>
    <row r="13742" spans="2:2" x14ac:dyDescent="0.2">
      <c r="B13742" s="186"/>
    </row>
    <row r="13743" spans="2:2" x14ac:dyDescent="0.2">
      <c r="B13743" s="186"/>
    </row>
    <row r="13744" spans="2:2" x14ac:dyDescent="0.2">
      <c r="B13744" s="186"/>
    </row>
    <row r="13745" spans="2:2" x14ac:dyDescent="0.2">
      <c r="B13745" s="186"/>
    </row>
    <row r="13746" spans="2:2" x14ac:dyDescent="0.2">
      <c r="B13746" s="186"/>
    </row>
    <row r="13747" spans="2:2" x14ac:dyDescent="0.2">
      <c r="B13747" s="186"/>
    </row>
    <row r="13748" spans="2:2" x14ac:dyDescent="0.2">
      <c r="B13748" s="186"/>
    </row>
    <row r="13749" spans="2:2" x14ac:dyDescent="0.2">
      <c r="B13749" s="186"/>
    </row>
    <row r="13750" spans="2:2" x14ac:dyDescent="0.2">
      <c r="B13750" s="186"/>
    </row>
    <row r="13751" spans="2:2" x14ac:dyDescent="0.2">
      <c r="B13751" s="186"/>
    </row>
    <row r="13752" spans="2:2" x14ac:dyDescent="0.2">
      <c r="B13752" s="186"/>
    </row>
    <row r="13753" spans="2:2" x14ac:dyDescent="0.2">
      <c r="B13753" s="186"/>
    </row>
    <row r="13754" spans="2:2" x14ac:dyDescent="0.2">
      <c r="B13754" s="186"/>
    </row>
    <row r="13755" spans="2:2" x14ac:dyDescent="0.2">
      <c r="B13755" s="186"/>
    </row>
    <row r="13756" spans="2:2" x14ac:dyDescent="0.2">
      <c r="B13756" s="186"/>
    </row>
    <row r="13757" spans="2:2" x14ac:dyDescent="0.2">
      <c r="B13757" s="186"/>
    </row>
    <row r="13758" spans="2:2" x14ac:dyDescent="0.2">
      <c r="B13758" s="186"/>
    </row>
    <row r="13759" spans="2:2" x14ac:dyDescent="0.2">
      <c r="B13759" s="186"/>
    </row>
    <row r="13760" spans="2:2" x14ac:dyDescent="0.2">
      <c r="B13760" s="186"/>
    </row>
    <row r="13761" spans="2:2" x14ac:dyDescent="0.2">
      <c r="B13761" s="186"/>
    </row>
    <row r="13762" spans="2:2" x14ac:dyDescent="0.2">
      <c r="B13762" s="186"/>
    </row>
    <row r="13763" spans="2:2" x14ac:dyDescent="0.2">
      <c r="B13763" s="186"/>
    </row>
    <row r="13764" spans="2:2" x14ac:dyDescent="0.2">
      <c r="B13764" s="186"/>
    </row>
    <row r="13765" spans="2:2" x14ac:dyDescent="0.2">
      <c r="B13765" s="186"/>
    </row>
    <row r="13766" spans="2:2" x14ac:dyDescent="0.2">
      <c r="B13766" s="186"/>
    </row>
    <row r="13767" spans="2:2" x14ac:dyDescent="0.2">
      <c r="B13767" s="186"/>
    </row>
    <row r="13768" spans="2:2" x14ac:dyDescent="0.2">
      <c r="B13768" s="186"/>
    </row>
    <row r="13769" spans="2:2" x14ac:dyDescent="0.2">
      <c r="B13769" s="186"/>
    </row>
    <row r="13770" spans="2:2" x14ac:dyDescent="0.2">
      <c r="B13770" s="186"/>
    </row>
    <row r="13771" spans="2:2" x14ac:dyDescent="0.2">
      <c r="B13771" s="186"/>
    </row>
    <row r="13772" spans="2:2" x14ac:dyDescent="0.2">
      <c r="B13772" s="186"/>
    </row>
    <row r="13773" spans="2:2" x14ac:dyDescent="0.2">
      <c r="B13773" s="186"/>
    </row>
    <row r="13774" spans="2:2" x14ac:dyDescent="0.2">
      <c r="B13774" s="186"/>
    </row>
    <row r="13775" spans="2:2" x14ac:dyDescent="0.2">
      <c r="B13775" s="186"/>
    </row>
    <row r="13776" spans="2:2" x14ac:dyDescent="0.2">
      <c r="B13776" s="186"/>
    </row>
    <row r="13777" spans="2:2" x14ac:dyDescent="0.2">
      <c r="B13777" s="186"/>
    </row>
    <row r="13778" spans="2:2" x14ac:dyDescent="0.2">
      <c r="B13778" s="186"/>
    </row>
    <row r="13779" spans="2:2" x14ac:dyDescent="0.2">
      <c r="B13779" s="186"/>
    </row>
    <row r="13780" spans="2:2" x14ac:dyDescent="0.2">
      <c r="B13780" s="186"/>
    </row>
    <row r="13781" spans="2:2" x14ac:dyDescent="0.2">
      <c r="B13781" s="186"/>
    </row>
    <row r="13782" spans="2:2" x14ac:dyDescent="0.2">
      <c r="B13782" s="186"/>
    </row>
    <row r="13783" spans="2:2" x14ac:dyDescent="0.2">
      <c r="B13783" s="186"/>
    </row>
    <row r="13784" spans="2:2" x14ac:dyDescent="0.2">
      <c r="B13784" s="186"/>
    </row>
    <row r="13785" spans="2:2" x14ac:dyDescent="0.2">
      <c r="B13785" s="186"/>
    </row>
    <row r="13786" spans="2:2" x14ac:dyDescent="0.2">
      <c r="B13786" s="186"/>
    </row>
    <row r="13787" spans="2:2" x14ac:dyDescent="0.2">
      <c r="B13787" s="186"/>
    </row>
    <row r="13788" spans="2:2" x14ac:dyDescent="0.2">
      <c r="B13788" s="186"/>
    </row>
    <row r="13789" spans="2:2" x14ac:dyDescent="0.2">
      <c r="B13789" s="186"/>
    </row>
    <row r="13790" spans="2:2" x14ac:dyDescent="0.2">
      <c r="B13790" s="186"/>
    </row>
    <row r="13791" spans="2:2" x14ac:dyDescent="0.2">
      <c r="B13791" s="186"/>
    </row>
    <row r="13792" spans="2:2" x14ac:dyDescent="0.2">
      <c r="B13792" s="186"/>
    </row>
    <row r="13793" spans="2:2" x14ac:dyDescent="0.2">
      <c r="B13793" s="186"/>
    </row>
    <row r="13794" spans="2:2" x14ac:dyDescent="0.2">
      <c r="B13794" s="186"/>
    </row>
    <row r="13795" spans="2:2" x14ac:dyDescent="0.2">
      <c r="B13795" s="186"/>
    </row>
    <row r="13796" spans="2:2" x14ac:dyDescent="0.2">
      <c r="B13796" s="186"/>
    </row>
    <row r="13797" spans="2:2" x14ac:dyDescent="0.2">
      <c r="B13797" s="186"/>
    </row>
    <row r="13798" spans="2:2" x14ac:dyDescent="0.2">
      <c r="B13798" s="186"/>
    </row>
    <row r="13799" spans="2:2" x14ac:dyDescent="0.2">
      <c r="B13799" s="186"/>
    </row>
    <row r="13800" spans="2:2" x14ac:dyDescent="0.2">
      <c r="B13800" s="186"/>
    </row>
    <row r="13801" spans="2:2" x14ac:dyDescent="0.2">
      <c r="B13801" s="186"/>
    </row>
    <row r="13802" spans="2:2" x14ac:dyDescent="0.2">
      <c r="B13802" s="186"/>
    </row>
    <row r="13803" spans="2:2" x14ac:dyDescent="0.2">
      <c r="B13803" s="186"/>
    </row>
    <row r="13804" spans="2:2" x14ac:dyDescent="0.2">
      <c r="B13804" s="186"/>
    </row>
    <row r="13805" spans="2:2" x14ac:dyDescent="0.2">
      <c r="B13805" s="186"/>
    </row>
    <row r="13806" spans="2:2" x14ac:dyDescent="0.2">
      <c r="B13806" s="186"/>
    </row>
    <row r="13807" spans="2:2" x14ac:dyDescent="0.2">
      <c r="B13807" s="186"/>
    </row>
    <row r="13808" spans="2:2" x14ac:dyDescent="0.2">
      <c r="B13808" s="186"/>
    </row>
    <row r="13809" spans="2:2" x14ac:dyDescent="0.2">
      <c r="B13809" s="186"/>
    </row>
    <row r="13810" spans="2:2" x14ac:dyDescent="0.2">
      <c r="B13810" s="186"/>
    </row>
    <row r="13811" spans="2:2" x14ac:dyDescent="0.2">
      <c r="B13811" s="186"/>
    </row>
    <row r="13812" spans="2:2" x14ac:dyDescent="0.2">
      <c r="B13812" s="186"/>
    </row>
    <row r="13813" spans="2:2" x14ac:dyDescent="0.2">
      <c r="B13813" s="186"/>
    </row>
    <row r="13814" spans="2:2" x14ac:dyDescent="0.2">
      <c r="B13814" s="186"/>
    </row>
    <row r="13815" spans="2:2" x14ac:dyDescent="0.2">
      <c r="B13815" s="186"/>
    </row>
    <row r="13816" spans="2:2" x14ac:dyDescent="0.2">
      <c r="B13816" s="186"/>
    </row>
    <row r="13817" spans="2:2" x14ac:dyDescent="0.2">
      <c r="B13817" s="186"/>
    </row>
    <row r="13818" spans="2:2" x14ac:dyDescent="0.2">
      <c r="B13818" s="186"/>
    </row>
    <row r="13819" spans="2:2" x14ac:dyDescent="0.2">
      <c r="B13819" s="186"/>
    </row>
    <row r="13820" spans="2:2" x14ac:dyDescent="0.2">
      <c r="B13820" s="186"/>
    </row>
    <row r="13821" spans="2:2" x14ac:dyDescent="0.2">
      <c r="B13821" s="186"/>
    </row>
    <row r="13822" spans="2:2" x14ac:dyDescent="0.2">
      <c r="B13822" s="186"/>
    </row>
    <row r="13823" spans="2:2" x14ac:dyDescent="0.2">
      <c r="B13823" s="186"/>
    </row>
    <row r="13824" spans="2:2" x14ac:dyDescent="0.2">
      <c r="B13824" s="186"/>
    </row>
    <row r="13825" spans="2:2" x14ac:dyDescent="0.2">
      <c r="B13825" s="186"/>
    </row>
    <row r="13826" spans="2:2" x14ac:dyDescent="0.2">
      <c r="B13826" s="186"/>
    </row>
    <row r="13827" spans="2:2" x14ac:dyDescent="0.2">
      <c r="B13827" s="186"/>
    </row>
    <row r="13828" spans="2:2" x14ac:dyDescent="0.2">
      <c r="B13828" s="186"/>
    </row>
    <row r="13829" spans="2:2" x14ac:dyDescent="0.2">
      <c r="B13829" s="186"/>
    </row>
    <row r="13830" spans="2:2" x14ac:dyDescent="0.2">
      <c r="B13830" s="186"/>
    </row>
    <row r="13831" spans="2:2" x14ac:dyDescent="0.2">
      <c r="B13831" s="186"/>
    </row>
    <row r="13832" spans="2:2" x14ac:dyDescent="0.2">
      <c r="B13832" s="186"/>
    </row>
    <row r="13833" spans="2:2" x14ac:dyDescent="0.2">
      <c r="B13833" s="186"/>
    </row>
    <row r="13834" spans="2:2" x14ac:dyDescent="0.2">
      <c r="B13834" s="186"/>
    </row>
    <row r="13835" spans="2:2" x14ac:dyDescent="0.2">
      <c r="B13835" s="186"/>
    </row>
    <row r="13836" spans="2:2" x14ac:dyDescent="0.2">
      <c r="B13836" s="186"/>
    </row>
    <row r="13837" spans="2:2" x14ac:dyDescent="0.2">
      <c r="B13837" s="186"/>
    </row>
    <row r="13838" spans="2:2" x14ac:dyDescent="0.2">
      <c r="B13838" s="186"/>
    </row>
    <row r="13839" spans="2:2" x14ac:dyDescent="0.2">
      <c r="B13839" s="186"/>
    </row>
    <row r="13840" spans="2:2" x14ac:dyDescent="0.2">
      <c r="B13840" s="186"/>
    </row>
    <row r="13841" spans="2:2" x14ac:dyDescent="0.2">
      <c r="B13841" s="186"/>
    </row>
    <row r="13842" spans="2:2" x14ac:dyDescent="0.2">
      <c r="B13842" s="186"/>
    </row>
    <row r="13843" spans="2:2" x14ac:dyDescent="0.2">
      <c r="B13843" s="186"/>
    </row>
    <row r="13844" spans="2:2" x14ac:dyDescent="0.2">
      <c r="B13844" s="186"/>
    </row>
    <row r="13845" spans="2:2" x14ac:dyDescent="0.2">
      <c r="B13845" s="186"/>
    </row>
    <row r="13846" spans="2:2" x14ac:dyDescent="0.2">
      <c r="B13846" s="186"/>
    </row>
    <row r="13847" spans="2:2" x14ac:dyDescent="0.2">
      <c r="B13847" s="186"/>
    </row>
    <row r="13848" spans="2:2" x14ac:dyDescent="0.2">
      <c r="B13848" s="186"/>
    </row>
    <row r="13849" spans="2:2" x14ac:dyDescent="0.2">
      <c r="B13849" s="186"/>
    </row>
    <row r="13850" spans="2:2" x14ac:dyDescent="0.2">
      <c r="B13850" s="186"/>
    </row>
    <row r="13851" spans="2:2" x14ac:dyDescent="0.2">
      <c r="B13851" s="186"/>
    </row>
    <row r="13852" spans="2:2" x14ac:dyDescent="0.2">
      <c r="B13852" s="186"/>
    </row>
    <row r="13853" spans="2:2" x14ac:dyDescent="0.2">
      <c r="B13853" s="186"/>
    </row>
    <row r="13854" spans="2:2" x14ac:dyDescent="0.2">
      <c r="B13854" s="186"/>
    </row>
    <row r="13855" spans="2:2" x14ac:dyDescent="0.2">
      <c r="B13855" s="186"/>
    </row>
    <row r="13856" spans="2:2" x14ac:dyDescent="0.2">
      <c r="B13856" s="186"/>
    </row>
    <row r="13857" spans="2:2" x14ac:dyDescent="0.2">
      <c r="B13857" s="186"/>
    </row>
    <row r="13858" spans="2:2" x14ac:dyDescent="0.2">
      <c r="B13858" s="186"/>
    </row>
    <row r="13859" spans="2:2" x14ac:dyDescent="0.2">
      <c r="B13859" s="186"/>
    </row>
    <row r="13860" spans="2:2" x14ac:dyDescent="0.2">
      <c r="B13860" s="186"/>
    </row>
    <row r="13861" spans="2:2" x14ac:dyDescent="0.2">
      <c r="B13861" s="186"/>
    </row>
    <row r="13862" spans="2:2" x14ac:dyDescent="0.2">
      <c r="B13862" s="186"/>
    </row>
    <row r="13863" spans="2:2" x14ac:dyDescent="0.2">
      <c r="B13863" s="186"/>
    </row>
    <row r="13864" spans="2:2" x14ac:dyDescent="0.2">
      <c r="B13864" s="186"/>
    </row>
    <row r="13865" spans="2:2" x14ac:dyDescent="0.2">
      <c r="B13865" s="186"/>
    </row>
    <row r="13866" spans="2:2" x14ac:dyDescent="0.2">
      <c r="B13866" s="186"/>
    </row>
    <row r="13867" spans="2:2" x14ac:dyDescent="0.2">
      <c r="B13867" s="186"/>
    </row>
    <row r="13868" spans="2:2" x14ac:dyDescent="0.2">
      <c r="B13868" s="186"/>
    </row>
    <row r="13869" spans="2:2" x14ac:dyDescent="0.2">
      <c r="B13869" s="186"/>
    </row>
    <row r="13870" spans="2:2" x14ac:dyDescent="0.2">
      <c r="B13870" s="186"/>
    </row>
    <row r="13871" spans="2:2" x14ac:dyDescent="0.2">
      <c r="B13871" s="186"/>
    </row>
    <row r="13872" spans="2:2" x14ac:dyDescent="0.2">
      <c r="B13872" s="186"/>
    </row>
    <row r="13873" spans="2:2" x14ac:dyDescent="0.2">
      <c r="B13873" s="186"/>
    </row>
    <row r="13874" spans="2:2" x14ac:dyDescent="0.2">
      <c r="B13874" s="186"/>
    </row>
    <row r="13875" spans="2:2" x14ac:dyDescent="0.2">
      <c r="B13875" s="186"/>
    </row>
    <row r="13876" spans="2:2" x14ac:dyDescent="0.2">
      <c r="B13876" s="186"/>
    </row>
    <row r="13877" spans="2:2" x14ac:dyDescent="0.2">
      <c r="B13877" s="186"/>
    </row>
    <row r="13878" spans="2:2" x14ac:dyDescent="0.2">
      <c r="B13878" s="186"/>
    </row>
    <row r="13879" spans="2:2" x14ac:dyDescent="0.2">
      <c r="B13879" s="186"/>
    </row>
    <row r="13880" spans="2:2" x14ac:dyDescent="0.2">
      <c r="B13880" s="186"/>
    </row>
    <row r="13881" spans="2:2" x14ac:dyDescent="0.2">
      <c r="B13881" s="186"/>
    </row>
    <row r="13882" spans="2:2" x14ac:dyDescent="0.2">
      <c r="B13882" s="186"/>
    </row>
    <row r="13883" spans="2:2" x14ac:dyDescent="0.2">
      <c r="B13883" s="186"/>
    </row>
    <row r="13884" spans="2:2" x14ac:dyDescent="0.2">
      <c r="B13884" s="186"/>
    </row>
    <row r="13885" spans="2:2" x14ac:dyDescent="0.2">
      <c r="B13885" s="186"/>
    </row>
    <row r="13886" spans="2:2" x14ac:dyDescent="0.2">
      <c r="B13886" s="186"/>
    </row>
    <row r="13887" spans="2:2" x14ac:dyDescent="0.2">
      <c r="B13887" s="186"/>
    </row>
    <row r="13888" spans="2:2" x14ac:dyDescent="0.2">
      <c r="B13888" s="186"/>
    </row>
    <row r="13889" spans="2:2" x14ac:dyDescent="0.2">
      <c r="B13889" s="186"/>
    </row>
    <row r="13890" spans="2:2" x14ac:dyDescent="0.2">
      <c r="B13890" s="186"/>
    </row>
    <row r="13891" spans="2:2" x14ac:dyDescent="0.2">
      <c r="B13891" s="186"/>
    </row>
    <row r="13892" spans="2:2" x14ac:dyDescent="0.2">
      <c r="B13892" s="186"/>
    </row>
    <row r="13893" spans="2:2" x14ac:dyDescent="0.2">
      <c r="B13893" s="186"/>
    </row>
    <row r="13894" spans="2:2" x14ac:dyDescent="0.2">
      <c r="B13894" s="186"/>
    </row>
    <row r="13895" spans="2:2" x14ac:dyDescent="0.2">
      <c r="B13895" s="186"/>
    </row>
    <row r="13896" spans="2:2" x14ac:dyDescent="0.2">
      <c r="B13896" s="186"/>
    </row>
    <row r="13897" spans="2:2" x14ac:dyDescent="0.2">
      <c r="B13897" s="186"/>
    </row>
    <row r="13898" spans="2:2" x14ac:dyDescent="0.2">
      <c r="B13898" s="186"/>
    </row>
    <row r="13899" spans="2:2" x14ac:dyDescent="0.2">
      <c r="B13899" s="186"/>
    </row>
    <row r="13900" spans="2:2" x14ac:dyDescent="0.2">
      <c r="B13900" s="186"/>
    </row>
    <row r="13901" spans="2:2" x14ac:dyDescent="0.2">
      <c r="B13901" s="186"/>
    </row>
    <row r="13902" spans="2:2" x14ac:dyDescent="0.2">
      <c r="B13902" s="186"/>
    </row>
    <row r="13903" spans="2:2" x14ac:dyDescent="0.2">
      <c r="B13903" s="186"/>
    </row>
    <row r="13904" spans="2:2" x14ac:dyDescent="0.2">
      <c r="B13904" s="186"/>
    </row>
    <row r="13905" spans="2:2" x14ac:dyDescent="0.2">
      <c r="B13905" s="186"/>
    </row>
    <row r="13906" spans="2:2" x14ac:dyDescent="0.2">
      <c r="B13906" s="186"/>
    </row>
    <row r="13907" spans="2:2" x14ac:dyDescent="0.2">
      <c r="B13907" s="186"/>
    </row>
    <row r="13908" spans="2:2" x14ac:dyDescent="0.2">
      <c r="B13908" s="186"/>
    </row>
    <row r="13909" spans="2:2" x14ac:dyDescent="0.2">
      <c r="B13909" s="186"/>
    </row>
    <row r="13910" spans="2:2" x14ac:dyDescent="0.2">
      <c r="B13910" s="186"/>
    </row>
    <row r="13911" spans="2:2" x14ac:dyDescent="0.2">
      <c r="B13911" s="186"/>
    </row>
    <row r="13912" spans="2:2" x14ac:dyDescent="0.2">
      <c r="B13912" s="186"/>
    </row>
    <row r="13913" spans="2:2" x14ac:dyDescent="0.2">
      <c r="B13913" s="186"/>
    </row>
    <row r="13914" spans="2:2" x14ac:dyDescent="0.2">
      <c r="B13914" s="186"/>
    </row>
    <row r="13915" spans="2:2" x14ac:dyDescent="0.2">
      <c r="B13915" s="186"/>
    </row>
    <row r="13916" spans="2:2" x14ac:dyDescent="0.2">
      <c r="B13916" s="186"/>
    </row>
    <row r="13917" spans="2:2" x14ac:dyDescent="0.2">
      <c r="B13917" s="186"/>
    </row>
    <row r="13918" spans="2:2" x14ac:dyDescent="0.2">
      <c r="B13918" s="186"/>
    </row>
    <row r="13919" spans="2:2" x14ac:dyDescent="0.2">
      <c r="B13919" s="186"/>
    </row>
    <row r="13920" spans="2:2" x14ac:dyDescent="0.2">
      <c r="B13920" s="186"/>
    </row>
    <row r="13921" spans="2:2" x14ac:dyDescent="0.2">
      <c r="B13921" s="186"/>
    </row>
    <row r="13922" spans="2:2" x14ac:dyDescent="0.2">
      <c r="B13922" s="186"/>
    </row>
    <row r="13923" spans="2:2" x14ac:dyDescent="0.2">
      <c r="B13923" s="186"/>
    </row>
    <row r="13924" spans="2:2" x14ac:dyDescent="0.2">
      <c r="B13924" s="186"/>
    </row>
    <row r="13925" spans="2:2" x14ac:dyDescent="0.2">
      <c r="B13925" s="186"/>
    </row>
    <row r="13926" spans="2:2" x14ac:dyDescent="0.2">
      <c r="B13926" s="186"/>
    </row>
    <row r="13927" spans="2:2" x14ac:dyDescent="0.2">
      <c r="B13927" s="186"/>
    </row>
    <row r="13928" spans="2:2" x14ac:dyDescent="0.2">
      <c r="B13928" s="186"/>
    </row>
    <row r="13929" spans="2:2" x14ac:dyDescent="0.2">
      <c r="B13929" s="186"/>
    </row>
    <row r="13930" spans="2:2" x14ac:dyDescent="0.2">
      <c r="B13930" s="186"/>
    </row>
    <row r="13931" spans="2:2" x14ac:dyDescent="0.2">
      <c r="B13931" s="186"/>
    </row>
    <row r="13932" spans="2:2" x14ac:dyDescent="0.2">
      <c r="B13932" s="186"/>
    </row>
    <row r="13933" spans="2:2" x14ac:dyDescent="0.2">
      <c r="B13933" s="186"/>
    </row>
    <row r="13934" spans="2:2" x14ac:dyDescent="0.2">
      <c r="B13934" s="186"/>
    </row>
    <row r="13935" spans="2:2" x14ac:dyDescent="0.2">
      <c r="B13935" s="186"/>
    </row>
    <row r="13936" spans="2:2" x14ac:dyDescent="0.2">
      <c r="B13936" s="186"/>
    </row>
    <row r="13937" spans="2:2" x14ac:dyDescent="0.2">
      <c r="B13937" s="186"/>
    </row>
    <row r="13938" spans="2:2" x14ac:dyDescent="0.2">
      <c r="B13938" s="186"/>
    </row>
    <row r="13939" spans="2:2" x14ac:dyDescent="0.2">
      <c r="B13939" s="186"/>
    </row>
    <row r="13940" spans="2:2" x14ac:dyDescent="0.2">
      <c r="B13940" s="186"/>
    </row>
    <row r="13941" spans="2:2" x14ac:dyDescent="0.2">
      <c r="B13941" s="186"/>
    </row>
    <row r="13942" spans="2:2" x14ac:dyDescent="0.2">
      <c r="B13942" s="186"/>
    </row>
    <row r="13943" spans="2:2" x14ac:dyDescent="0.2">
      <c r="B13943" s="186"/>
    </row>
    <row r="13944" spans="2:2" x14ac:dyDescent="0.2">
      <c r="B13944" s="186"/>
    </row>
    <row r="13945" spans="2:2" x14ac:dyDescent="0.2">
      <c r="B13945" s="186"/>
    </row>
    <row r="13946" spans="2:2" x14ac:dyDescent="0.2">
      <c r="B13946" s="186"/>
    </row>
    <row r="13947" spans="2:2" x14ac:dyDescent="0.2">
      <c r="B13947" s="186"/>
    </row>
    <row r="13948" spans="2:2" x14ac:dyDescent="0.2">
      <c r="B13948" s="186"/>
    </row>
    <row r="13949" spans="2:2" x14ac:dyDescent="0.2">
      <c r="B13949" s="186"/>
    </row>
    <row r="13950" spans="2:2" x14ac:dyDescent="0.2">
      <c r="B13950" s="186"/>
    </row>
    <row r="13951" spans="2:2" x14ac:dyDescent="0.2">
      <c r="B13951" s="186"/>
    </row>
    <row r="13952" spans="2:2" x14ac:dyDescent="0.2">
      <c r="B13952" s="186"/>
    </row>
    <row r="13953" spans="2:2" x14ac:dyDescent="0.2">
      <c r="B13953" s="186"/>
    </row>
    <row r="13954" spans="2:2" x14ac:dyDescent="0.2">
      <c r="B13954" s="186"/>
    </row>
    <row r="13955" spans="2:2" x14ac:dyDescent="0.2">
      <c r="B13955" s="186"/>
    </row>
    <row r="13956" spans="2:2" x14ac:dyDescent="0.2">
      <c r="B13956" s="186"/>
    </row>
    <row r="13957" spans="2:2" x14ac:dyDescent="0.2">
      <c r="B13957" s="186"/>
    </row>
    <row r="13958" spans="2:2" x14ac:dyDescent="0.2">
      <c r="B13958" s="186"/>
    </row>
    <row r="13959" spans="2:2" x14ac:dyDescent="0.2">
      <c r="B13959" s="186"/>
    </row>
    <row r="13960" spans="2:2" x14ac:dyDescent="0.2">
      <c r="B13960" s="186"/>
    </row>
    <row r="13961" spans="2:2" x14ac:dyDescent="0.2">
      <c r="B13961" s="186"/>
    </row>
    <row r="13962" spans="2:2" x14ac:dyDescent="0.2">
      <c r="B13962" s="186"/>
    </row>
    <row r="13963" spans="2:2" x14ac:dyDescent="0.2">
      <c r="B13963" s="186"/>
    </row>
    <row r="13964" spans="2:2" x14ac:dyDescent="0.2">
      <c r="B13964" s="186"/>
    </row>
    <row r="13965" spans="2:2" x14ac:dyDescent="0.2">
      <c r="B13965" s="186"/>
    </row>
    <row r="13966" spans="2:2" x14ac:dyDescent="0.2">
      <c r="B13966" s="186"/>
    </row>
    <row r="13967" spans="2:2" x14ac:dyDescent="0.2">
      <c r="B13967" s="186"/>
    </row>
    <row r="13968" spans="2:2" x14ac:dyDescent="0.2">
      <c r="B13968" s="186"/>
    </row>
    <row r="13969" spans="2:2" x14ac:dyDescent="0.2">
      <c r="B13969" s="186"/>
    </row>
    <row r="13970" spans="2:2" x14ac:dyDescent="0.2">
      <c r="B13970" s="186"/>
    </row>
    <row r="13971" spans="2:2" x14ac:dyDescent="0.2">
      <c r="B13971" s="186"/>
    </row>
    <row r="13972" spans="2:2" x14ac:dyDescent="0.2">
      <c r="B13972" s="186"/>
    </row>
    <row r="13973" spans="2:2" x14ac:dyDescent="0.2">
      <c r="B13973" s="186"/>
    </row>
    <row r="13974" spans="2:2" x14ac:dyDescent="0.2">
      <c r="B13974" s="186"/>
    </row>
    <row r="13975" spans="2:2" x14ac:dyDescent="0.2">
      <c r="B13975" s="186"/>
    </row>
    <row r="13976" spans="2:2" x14ac:dyDescent="0.2">
      <c r="B13976" s="186"/>
    </row>
    <row r="13977" spans="2:2" x14ac:dyDescent="0.2">
      <c r="B13977" s="186"/>
    </row>
    <row r="13978" spans="2:2" x14ac:dyDescent="0.2">
      <c r="B13978" s="186"/>
    </row>
    <row r="13979" spans="2:2" x14ac:dyDescent="0.2">
      <c r="B13979" s="186"/>
    </row>
    <row r="13980" spans="2:2" x14ac:dyDescent="0.2">
      <c r="B13980" s="186"/>
    </row>
    <row r="13981" spans="2:2" x14ac:dyDescent="0.2">
      <c r="B13981" s="186"/>
    </row>
    <row r="13982" spans="2:2" x14ac:dyDescent="0.2">
      <c r="B13982" s="186"/>
    </row>
    <row r="13983" spans="2:2" x14ac:dyDescent="0.2">
      <c r="B13983" s="186"/>
    </row>
    <row r="13984" spans="2:2" x14ac:dyDescent="0.2">
      <c r="B13984" s="186"/>
    </row>
    <row r="13985" spans="2:2" x14ac:dyDescent="0.2">
      <c r="B13985" s="186"/>
    </row>
    <row r="13986" spans="2:2" x14ac:dyDescent="0.2">
      <c r="B13986" s="186"/>
    </row>
    <row r="13987" spans="2:2" x14ac:dyDescent="0.2">
      <c r="B13987" s="186"/>
    </row>
    <row r="13988" spans="2:2" x14ac:dyDescent="0.2">
      <c r="B13988" s="186"/>
    </row>
    <row r="13989" spans="2:2" x14ac:dyDescent="0.2">
      <c r="B13989" s="186"/>
    </row>
    <row r="13990" spans="2:2" x14ac:dyDescent="0.2">
      <c r="B13990" s="186"/>
    </row>
    <row r="13991" spans="2:2" x14ac:dyDescent="0.2">
      <c r="B13991" s="186"/>
    </row>
    <row r="13992" spans="2:2" x14ac:dyDescent="0.2">
      <c r="B13992" s="186"/>
    </row>
    <row r="13993" spans="2:2" x14ac:dyDescent="0.2">
      <c r="B13993" s="186"/>
    </row>
    <row r="13994" spans="2:2" x14ac:dyDescent="0.2">
      <c r="B13994" s="186"/>
    </row>
    <row r="13995" spans="2:2" x14ac:dyDescent="0.2">
      <c r="B13995" s="186"/>
    </row>
    <row r="13996" spans="2:2" x14ac:dyDescent="0.2">
      <c r="B13996" s="186"/>
    </row>
    <row r="13997" spans="2:2" x14ac:dyDescent="0.2">
      <c r="B13997" s="186"/>
    </row>
    <row r="13998" spans="2:2" x14ac:dyDescent="0.2">
      <c r="B13998" s="186"/>
    </row>
    <row r="13999" spans="2:2" x14ac:dyDescent="0.2">
      <c r="B13999" s="186"/>
    </row>
    <row r="14000" spans="2:2" x14ac:dyDescent="0.2">
      <c r="B14000" s="186"/>
    </row>
    <row r="14001" spans="2:2" x14ac:dyDescent="0.2">
      <c r="B14001" s="186"/>
    </row>
    <row r="14002" spans="2:2" x14ac:dyDescent="0.2">
      <c r="B14002" s="186"/>
    </row>
    <row r="14003" spans="2:2" x14ac:dyDescent="0.2">
      <c r="B14003" s="186"/>
    </row>
    <row r="14004" spans="2:2" x14ac:dyDescent="0.2">
      <c r="B14004" s="186"/>
    </row>
    <row r="14005" spans="2:2" x14ac:dyDescent="0.2">
      <c r="B14005" s="186"/>
    </row>
    <row r="14006" spans="2:2" x14ac:dyDescent="0.2">
      <c r="B14006" s="186"/>
    </row>
    <row r="14007" spans="2:2" x14ac:dyDescent="0.2">
      <c r="B14007" s="186"/>
    </row>
    <row r="14008" spans="2:2" x14ac:dyDescent="0.2">
      <c r="B14008" s="186"/>
    </row>
    <row r="14009" spans="2:2" x14ac:dyDescent="0.2">
      <c r="B14009" s="186"/>
    </row>
    <row r="14010" spans="2:2" x14ac:dyDescent="0.2">
      <c r="B14010" s="186"/>
    </row>
    <row r="14011" spans="2:2" x14ac:dyDescent="0.2">
      <c r="B14011" s="186"/>
    </row>
    <row r="14012" spans="2:2" x14ac:dyDescent="0.2">
      <c r="B14012" s="186"/>
    </row>
    <row r="14013" spans="2:2" x14ac:dyDescent="0.2">
      <c r="B14013" s="186"/>
    </row>
    <row r="14014" spans="2:2" x14ac:dyDescent="0.2">
      <c r="B14014" s="186"/>
    </row>
    <row r="14015" spans="2:2" x14ac:dyDescent="0.2">
      <c r="B14015" s="186"/>
    </row>
    <row r="14016" spans="2:2" x14ac:dyDescent="0.2">
      <c r="B14016" s="186"/>
    </row>
    <row r="14017" spans="2:2" x14ac:dyDescent="0.2">
      <c r="B14017" s="186"/>
    </row>
    <row r="14018" spans="2:2" x14ac:dyDescent="0.2">
      <c r="B14018" s="186"/>
    </row>
    <row r="14019" spans="2:2" x14ac:dyDescent="0.2">
      <c r="B14019" s="186"/>
    </row>
    <row r="14020" spans="2:2" x14ac:dyDescent="0.2">
      <c r="B14020" s="186"/>
    </row>
    <row r="14021" spans="2:2" x14ac:dyDescent="0.2">
      <c r="B14021" s="186"/>
    </row>
    <row r="14022" spans="2:2" x14ac:dyDescent="0.2">
      <c r="B14022" s="186"/>
    </row>
    <row r="14023" spans="2:2" x14ac:dyDescent="0.2">
      <c r="B14023" s="186"/>
    </row>
    <row r="14024" spans="2:2" x14ac:dyDescent="0.2">
      <c r="B14024" s="186"/>
    </row>
    <row r="14025" spans="2:2" x14ac:dyDescent="0.2">
      <c r="B14025" s="186"/>
    </row>
    <row r="14026" spans="2:2" x14ac:dyDescent="0.2">
      <c r="B14026" s="186"/>
    </row>
    <row r="14027" spans="2:2" x14ac:dyDescent="0.2">
      <c r="B14027" s="186"/>
    </row>
    <row r="14028" spans="2:2" x14ac:dyDescent="0.2">
      <c r="B14028" s="186"/>
    </row>
    <row r="14029" spans="2:2" x14ac:dyDescent="0.2">
      <c r="B14029" s="186"/>
    </row>
    <row r="14030" spans="2:2" x14ac:dyDescent="0.2">
      <c r="B14030" s="186"/>
    </row>
    <row r="14031" spans="2:2" x14ac:dyDescent="0.2">
      <c r="B14031" s="186"/>
    </row>
    <row r="14032" spans="2:2" x14ac:dyDescent="0.2">
      <c r="B14032" s="186"/>
    </row>
    <row r="14033" spans="2:2" x14ac:dyDescent="0.2">
      <c r="B14033" s="186"/>
    </row>
    <row r="14034" spans="2:2" x14ac:dyDescent="0.2">
      <c r="B14034" s="186"/>
    </row>
    <row r="14035" spans="2:2" x14ac:dyDescent="0.2">
      <c r="B14035" s="186"/>
    </row>
    <row r="14036" spans="2:2" x14ac:dyDescent="0.2">
      <c r="B14036" s="186"/>
    </row>
    <row r="14037" spans="2:2" x14ac:dyDescent="0.2">
      <c r="B14037" s="186"/>
    </row>
    <row r="14038" spans="2:2" x14ac:dyDescent="0.2">
      <c r="B14038" s="186"/>
    </row>
    <row r="14039" spans="2:2" x14ac:dyDescent="0.2">
      <c r="B14039" s="186"/>
    </row>
    <row r="14040" spans="2:2" x14ac:dyDescent="0.2">
      <c r="B14040" s="186"/>
    </row>
    <row r="14041" spans="2:2" x14ac:dyDescent="0.2">
      <c r="B14041" s="186"/>
    </row>
    <row r="14042" spans="2:2" x14ac:dyDescent="0.2">
      <c r="B14042" s="186"/>
    </row>
    <row r="14043" spans="2:2" x14ac:dyDescent="0.2">
      <c r="B14043" s="186"/>
    </row>
    <row r="14044" spans="2:2" x14ac:dyDescent="0.2">
      <c r="B14044" s="186"/>
    </row>
    <row r="14045" spans="2:2" x14ac:dyDescent="0.2">
      <c r="B14045" s="186"/>
    </row>
    <row r="14046" spans="2:2" x14ac:dyDescent="0.2">
      <c r="B14046" s="186"/>
    </row>
    <row r="14047" spans="2:2" x14ac:dyDescent="0.2">
      <c r="B14047" s="186"/>
    </row>
    <row r="14048" spans="2:2" x14ac:dyDescent="0.2">
      <c r="B14048" s="186"/>
    </row>
    <row r="14049" spans="2:2" x14ac:dyDescent="0.2">
      <c r="B14049" s="186"/>
    </row>
    <row r="14050" spans="2:2" x14ac:dyDescent="0.2">
      <c r="B14050" s="186"/>
    </row>
    <row r="14051" spans="2:2" x14ac:dyDescent="0.2">
      <c r="B14051" s="186"/>
    </row>
    <row r="14052" spans="2:2" x14ac:dyDescent="0.2">
      <c r="B14052" s="186"/>
    </row>
    <row r="14053" spans="2:2" x14ac:dyDescent="0.2">
      <c r="B14053" s="186"/>
    </row>
    <row r="14054" spans="2:2" x14ac:dyDescent="0.2">
      <c r="B14054" s="186"/>
    </row>
    <row r="14055" spans="2:2" x14ac:dyDescent="0.2">
      <c r="B14055" s="186"/>
    </row>
    <row r="14056" spans="2:2" x14ac:dyDescent="0.2">
      <c r="B14056" s="186"/>
    </row>
    <row r="14057" spans="2:2" x14ac:dyDescent="0.2">
      <c r="B14057" s="186"/>
    </row>
    <row r="14058" spans="2:2" x14ac:dyDescent="0.2">
      <c r="B14058" s="186"/>
    </row>
    <row r="14059" spans="2:2" x14ac:dyDescent="0.2">
      <c r="B14059" s="186"/>
    </row>
    <row r="14060" spans="2:2" x14ac:dyDescent="0.2">
      <c r="B14060" s="186"/>
    </row>
    <row r="14061" spans="2:2" x14ac:dyDescent="0.2">
      <c r="B14061" s="186"/>
    </row>
    <row r="14062" spans="2:2" x14ac:dyDescent="0.2">
      <c r="B14062" s="186"/>
    </row>
    <row r="14063" spans="2:2" x14ac:dyDescent="0.2">
      <c r="B14063" s="186"/>
    </row>
    <row r="14064" spans="2:2" x14ac:dyDescent="0.2">
      <c r="B14064" s="186"/>
    </row>
    <row r="14065" spans="2:2" x14ac:dyDescent="0.2">
      <c r="B14065" s="186"/>
    </row>
    <row r="14066" spans="2:2" x14ac:dyDescent="0.2">
      <c r="B14066" s="186"/>
    </row>
    <row r="14067" spans="2:2" x14ac:dyDescent="0.2">
      <c r="B14067" s="186"/>
    </row>
    <row r="14068" spans="2:2" x14ac:dyDescent="0.2">
      <c r="B14068" s="186"/>
    </row>
    <row r="14069" spans="2:2" x14ac:dyDescent="0.2">
      <c r="B14069" s="186"/>
    </row>
    <row r="14070" spans="2:2" x14ac:dyDescent="0.2">
      <c r="B14070" s="186"/>
    </row>
    <row r="14071" spans="2:2" x14ac:dyDescent="0.2">
      <c r="B14071" s="186"/>
    </row>
    <row r="14072" spans="2:2" x14ac:dyDescent="0.2">
      <c r="B14072" s="186"/>
    </row>
    <row r="14073" spans="2:2" x14ac:dyDescent="0.2">
      <c r="B14073" s="186"/>
    </row>
    <row r="14074" spans="2:2" x14ac:dyDescent="0.2">
      <c r="B14074" s="186"/>
    </row>
    <row r="14075" spans="2:2" x14ac:dyDescent="0.2">
      <c r="B14075" s="186"/>
    </row>
    <row r="14076" spans="2:2" x14ac:dyDescent="0.2">
      <c r="B14076" s="186"/>
    </row>
    <row r="14077" spans="2:2" x14ac:dyDescent="0.2">
      <c r="B14077" s="186"/>
    </row>
    <row r="14078" spans="2:2" x14ac:dyDescent="0.2">
      <c r="B14078" s="186"/>
    </row>
    <row r="14079" spans="2:2" x14ac:dyDescent="0.2">
      <c r="B14079" s="186"/>
    </row>
    <row r="14080" spans="2:2" x14ac:dyDescent="0.2">
      <c r="B14080" s="186"/>
    </row>
    <row r="14081" spans="2:2" x14ac:dyDescent="0.2">
      <c r="B14081" s="186"/>
    </row>
    <row r="14082" spans="2:2" x14ac:dyDescent="0.2">
      <c r="B14082" s="186"/>
    </row>
    <row r="14083" spans="2:2" x14ac:dyDescent="0.2">
      <c r="B14083" s="186"/>
    </row>
    <row r="14084" spans="2:2" x14ac:dyDescent="0.2">
      <c r="B14084" s="186"/>
    </row>
    <row r="14085" spans="2:2" x14ac:dyDescent="0.2">
      <c r="B14085" s="186"/>
    </row>
    <row r="14086" spans="2:2" x14ac:dyDescent="0.2">
      <c r="B14086" s="186"/>
    </row>
    <row r="14087" spans="2:2" x14ac:dyDescent="0.2">
      <c r="B14087" s="186"/>
    </row>
    <row r="14088" spans="2:2" x14ac:dyDescent="0.2">
      <c r="B14088" s="186"/>
    </row>
    <row r="14089" spans="2:2" x14ac:dyDescent="0.2">
      <c r="B14089" s="186"/>
    </row>
    <row r="14090" spans="2:2" x14ac:dyDescent="0.2">
      <c r="B14090" s="186"/>
    </row>
    <row r="14091" spans="2:2" x14ac:dyDescent="0.2">
      <c r="B14091" s="186"/>
    </row>
    <row r="14092" spans="2:2" x14ac:dyDescent="0.2">
      <c r="B14092" s="186"/>
    </row>
    <row r="14093" spans="2:2" x14ac:dyDescent="0.2">
      <c r="B14093" s="186"/>
    </row>
    <row r="14094" spans="2:2" x14ac:dyDescent="0.2">
      <c r="B14094" s="186"/>
    </row>
    <row r="14095" spans="2:2" x14ac:dyDescent="0.2">
      <c r="B14095" s="186"/>
    </row>
    <row r="14096" spans="2:2" x14ac:dyDescent="0.2">
      <c r="B14096" s="186"/>
    </row>
    <row r="14097" spans="2:2" x14ac:dyDescent="0.2">
      <c r="B14097" s="186"/>
    </row>
    <row r="14098" spans="2:2" x14ac:dyDescent="0.2">
      <c r="B14098" s="186"/>
    </row>
    <row r="14099" spans="2:2" x14ac:dyDescent="0.2">
      <c r="B14099" s="186"/>
    </row>
    <row r="14100" spans="2:2" x14ac:dyDescent="0.2">
      <c r="B14100" s="186"/>
    </row>
    <row r="14101" spans="2:2" x14ac:dyDescent="0.2">
      <c r="B14101" s="186"/>
    </row>
    <row r="14102" spans="2:2" x14ac:dyDescent="0.2">
      <c r="B14102" s="186"/>
    </row>
    <row r="14103" spans="2:2" x14ac:dyDescent="0.2">
      <c r="B14103" s="186"/>
    </row>
    <row r="14104" spans="2:2" x14ac:dyDescent="0.2">
      <c r="B14104" s="186"/>
    </row>
    <row r="14105" spans="2:2" x14ac:dyDescent="0.2">
      <c r="B14105" s="186"/>
    </row>
    <row r="14106" spans="2:2" x14ac:dyDescent="0.2">
      <c r="B14106" s="186"/>
    </row>
    <row r="14107" spans="2:2" x14ac:dyDescent="0.2">
      <c r="B14107" s="186"/>
    </row>
    <row r="14108" spans="2:2" x14ac:dyDescent="0.2">
      <c r="B14108" s="186"/>
    </row>
    <row r="14109" spans="2:2" x14ac:dyDescent="0.2">
      <c r="B14109" s="186"/>
    </row>
    <row r="14110" spans="2:2" x14ac:dyDescent="0.2">
      <c r="B14110" s="186"/>
    </row>
    <row r="14111" spans="2:2" x14ac:dyDescent="0.2">
      <c r="B14111" s="186"/>
    </row>
    <row r="14112" spans="2:2" x14ac:dyDescent="0.2">
      <c r="B14112" s="186"/>
    </row>
    <row r="14113" spans="2:2" x14ac:dyDescent="0.2">
      <c r="B14113" s="186"/>
    </row>
    <row r="14114" spans="2:2" x14ac:dyDescent="0.2">
      <c r="B14114" s="186"/>
    </row>
    <row r="14115" spans="2:2" x14ac:dyDescent="0.2">
      <c r="B14115" s="186"/>
    </row>
    <row r="14116" spans="2:2" x14ac:dyDescent="0.2">
      <c r="B14116" s="186"/>
    </row>
    <row r="14117" spans="2:2" x14ac:dyDescent="0.2">
      <c r="B14117" s="186"/>
    </row>
    <row r="14118" spans="2:2" x14ac:dyDescent="0.2">
      <c r="B14118" s="186"/>
    </row>
    <row r="14119" spans="2:2" x14ac:dyDescent="0.2">
      <c r="B14119" s="186"/>
    </row>
    <row r="14120" spans="2:2" x14ac:dyDescent="0.2">
      <c r="B14120" s="186"/>
    </row>
    <row r="14121" spans="2:2" x14ac:dyDescent="0.2">
      <c r="B14121" s="186"/>
    </row>
    <row r="14122" spans="2:2" x14ac:dyDescent="0.2">
      <c r="B14122" s="186"/>
    </row>
    <row r="14123" spans="2:2" x14ac:dyDescent="0.2">
      <c r="B14123" s="186"/>
    </row>
    <row r="14124" spans="2:2" x14ac:dyDescent="0.2">
      <c r="B14124" s="186"/>
    </row>
    <row r="14125" spans="2:2" x14ac:dyDescent="0.2">
      <c r="B14125" s="186"/>
    </row>
    <row r="14126" spans="2:2" x14ac:dyDescent="0.2">
      <c r="B14126" s="186"/>
    </row>
    <row r="14127" spans="2:2" x14ac:dyDescent="0.2">
      <c r="B14127" s="186"/>
    </row>
    <row r="14128" spans="2:2" x14ac:dyDescent="0.2">
      <c r="B14128" s="186"/>
    </row>
    <row r="14129" spans="2:2" x14ac:dyDescent="0.2">
      <c r="B14129" s="186"/>
    </row>
    <row r="14130" spans="2:2" x14ac:dyDescent="0.2">
      <c r="B14130" s="186"/>
    </row>
    <row r="14131" spans="2:2" x14ac:dyDescent="0.2">
      <c r="B14131" s="186"/>
    </row>
    <row r="14132" spans="2:2" x14ac:dyDescent="0.2">
      <c r="B14132" s="186"/>
    </row>
    <row r="14133" spans="2:2" x14ac:dyDescent="0.2">
      <c r="B14133" s="186"/>
    </row>
    <row r="14134" spans="2:2" x14ac:dyDescent="0.2">
      <c r="B14134" s="186"/>
    </row>
    <row r="14135" spans="2:2" x14ac:dyDescent="0.2">
      <c r="B14135" s="186"/>
    </row>
    <row r="14136" spans="2:2" x14ac:dyDescent="0.2">
      <c r="B14136" s="186"/>
    </row>
    <row r="14137" spans="2:2" x14ac:dyDescent="0.2">
      <c r="B14137" s="186"/>
    </row>
    <row r="14138" spans="2:2" x14ac:dyDescent="0.2">
      <c r="B14138" s="186"/>
    </row>
    <row r="14139" spans="2:2" x14ac:dyDescent="0.2">
      <c r="B14139" s="186"/>
    </row>
    <row r="14140" spans="2:2" x14ac:dyDescent="0.2">
      <c r="B14140" s="186"/>
    </row>
    <row r="14141" spans="2:2" x14ac:dyDescent="0.2">
      <c r="B14141" s="186"/>
    </row>
    <row r="14142" spans="2:2" x14ac:dyDescent="0.2">
      <c r="B14142" s="186"/>
    </row>
    <row r="14143" spans="2:2" x14ac:dyDescent="0.2">
      <c r="B14143" s="186"/>
    </row>
    <row r="14144" spans="2:2" x14ac:dyDescent="0.2">
      <c r="B14144" s="186"/>
    </row>
    <row r="14145" spans="2:2" x14ac:dyDescent="0.2">
      <c r="B14145" s="186"/>
    </row>
    <row r="14146" spans="2:2" x14ac:dyDescent="0.2">
      <c r="B14146" s="186"/>
    </row>
    <row r="14147" spans="2:2" x14ac:dyDescent="0.2">
      <c r="B14147" s="186"/>
    </row>
    <row r="14148" spans="2:2" x14ac:dyDescent="0.2">
      <c r="B14148" s="186"/>
    </row>
    <row r="14149" spans="2:2" x14ac:dyDescent="0.2">
      <c r="B14149" s="186"/>
    </row>
    <row r="14150" spans="2:2" x14ac:dyDescent="0.2">
      <c r="B14150" s="186"/>
    </row>
    <row r="14151" spans="2:2" x14ac:dyDescent="0.2">
      <c r="B14151" s="186"/>
    </row>
    <row r="14152" spans="2:2" x14ac:dyDescent="0.2">
      <c r="B14152" s="186"/>
    </row>
    <row r="14153" spans="2:2" x14ac:dyDescent="0.2">
      <c r="B14153" s="186"/>
    </row>
    <row r="14154" spans="2:2" x14ac:dyDescent="0.2">
      <c r="B14154" s="186"/>
    </row>
    <row r="14155" spans="2:2" x14ac:dyDescent="0.2">
      <c r="B14155" s="186"/>
    </row>
    <row r="14156" spans="2:2" x14ac:dyDescent="0.2">
      <c r="B14156" s="186"/>
    </row>
    <row r="14157" spans="2:2" x14ac:dyDescent="0.2">
      <c r="B14157" s="186"/>
    </row>
    <row r="14158" spans="2:2" x14ac:dyDescent="0.2">
      <c r="B14158" s="186"/>
    </row>
    <row r="14159" spans="2:2" x14ac:dyDescent="0.2">
      <c r="B14159" s="186"/>
    </row>
    <row r="14160" spans="2:2" x14ac:dyDescent="0.2">
      <c r="B14160" s="186"/>
    </row>
    <row r="14161" spans="2:2" x14ac:dyDescent="0.2">
      <c r="B14161" s="186"/>
    </row>
    <row r="14162" spans="2:2" x14ac:dyDescent="0.2">
      <c r="B14162" s="186"/>
    </row>
    <row r="14163" spans="2:2" x14ac:dyDescent="0.2">
      <c r="B14163" s="186"/>
    </row>
    <row r="14164" spans="2:2" x14ac:dyDescent="0.2">
      <c r="B14164" s="186"/>
    </row>
    <row r="14165" spans="2:2" x14ac:dyDescent="0.2">
      <c r="B14165" s="186"/>
    </row>
    <row r="14166" spans="2:2" x14ac:dyDescent="0.2">
      <c r="B14166" s="186"/>
    </row>
    <row r="14167" spans="2:2" x14ac:dyDescent="0.2">
      <c r="B14167" s="186"/>
    </row>
    <row r="14168" spans="2:2" x14ac:dyDescent="0.2">
      <c r="B14168" s="186"/>
    </row>
    <row r="14169" spans="2:2" x14ac:dyDescent="0.2">
      <c r="B14169" s="186"/>
    </row>
    <row r="14170" spans="2:2" x14ac:dyDescent="0.2">
      <c r="B14170" s="186"/>
    </row>
    <row r="14171" spans="2:2" x14ac:dyDescent="0.2">
      <c r="B14171" s="186"/>
    </row>
    <row r="14172" spans="2:2" x14ac:dyDescent="0.2">
      <c r="B14172" s="186"/>
    </row>
    <row r="14173" spans="2:2" x14ac:dyDescent="0.2">
      <c r="B14173" s="186"/>
    </row>
    <row r="14174" spans="2:2" x14ac:dyDescent="0.2">
      <c r="B14174" s="186"/>
    </row>
    <row r="14175" spans="2:2" x14ac:dyDescent="0.2">
      <c r="B14175" s="186"/>
    </row>
    <row r="14176" spans="2:2" x14ac:dyDescent="0.2">
      <c r="B14176" s="186"/>
    </row>
    <row r="14177" spans="2:2" x14ac:dyDescent="0.2">
      <c r="B14177" s="186"/>
    </row>
    <row r="14178" spans="2:2" x14ac:dyDescent="0.2">
      <c r="B14178" s="186"/>
    </row>
    <row r="14179" spans="2:2" x14ac:dyDescent="0.2">
      <c r="B14179" s="186"/>
    </row>
    <row r="14180" spans="2:2" x14ac:dyDescent="0.2">
      <c r="B14180" s="186"/>
    </row>
    <row r="14181" spans="2:2" x14ac:dyDescent="0.2">
      <c r="B14181" s="186"/>
    </row>
    <row r="14182" spans="2:2" x14ac:dyDescent="0.2">
      <c r="B14182" s="186"/>
    </row>
    <row r="14183" spans="2:2" x14ac:dyDescent="0.2">
      <c r="B14183" s="186"/>
    </row>
    <row r="14184" spans="2:2" x14ac:dyDescent="0.2">
      <c r="B14184" s="186"/>
    </row>
    <row r="14185" spans="2:2" x14ac:dyDescent="0.2">
      <c r="B14185" s="186"/>
    </row>
    <row r="14186" spans="2:2" x14ac:dyDescent="0.2">
      <c r="B14186" s="186"/>
    </row>
    <row r="14187" spans="2:2" x14ac:dyDescent="0.2">
      <c r="B14187" s="186"/>
    </row>
    <row r="14188" spans="2:2" x14ac:dyDescent="0.2">
      <c r="B14188" s="186"/>
    </row>
    <row r="14189" spans="2:2" x14ac:dyDescent="0.2">
      <c r="B14189" s="186"/>
    </row>
    <row r="14190" spans="2:2" x14ac:dyDescent="0.2">
      <c r="B14190" s="186"/>
    </row>
    <row r="14191" spans="2:2" x14ac:dyDescent="0.2">
      <c r="B14191" s="186"/>
    </row>
    <row r="14192" spans="2:2" x14ac:dyDescent="0.2">
      <c r="B14192" s="186"/>
    </row>
    <row r="14193" spans="2:2" x14ac:dyDescent="0.2">
      <c r="B14193" s="186"/>
    </row>
    <row r="14194" spans="2:2" x14ac:dyDescent="0.2">
      <c r="B14194" s="186"/>
    </row>
    <row r="14195" spans="2:2" x14ac:dyDescent="0.2">
      <c r="B14195" s="186"/>
    </row>
    <row r="14196" spans="2:2" x14ac:dyDescent="0.2">
      <c r="B14196" s="186"/>
    </row>
    <row r="14197" spans="2:2" x14ac:dyDescent="0.2">
      <c r="B14197" s="186"/>
    </row>
    <row r="14198" spans="2:2" x14ac:dyDescent="0.2">
      <c r="B14198" s="186"/>
    </row>
    <row r="14199" spans="2:2" x14ac:dyDescent="0.2">
      <c r="B14199" s="186"/>
    </row>
    <row r="14200" spans="2:2" x14ac:dyDescent="0.2">
      <c r="B14200" s="186"/>
    </row>
    <row r="14201" spans="2:2" x14ac:dyDescent="0.2">
      <c r="B14201" s="186"/>
    </row>
    <row r="14202" spans="2:2" x14ac:dyDescent="0.2">
      <c r="B14202" s="186"/>
    </row>
    <row r="14203" spans="2:2" x14ac:dyDescent="0.2">
      <c r="B14203" s="186"/>
    </row>
    <row r="14204" spans="2:2" x14ac:dyDescent="0.2">
      <c r="B14204" s="186"/>
    </row>
    <row r="14205" spans="2:2" x14ac:dyDescent="0.2">
      <c r="B14205" s="186"/>
    </row>
    <row r="14206" spans="2:2" x14ac:dyDescent="0.2">
      <c r="B14206" s="186"/>
    </row>
    <row r="14207" spans="2:2" x14ac:dyDescent="0.2">
      <c r="B14207" s="186"/>
    </row>
    <row r="14208" spans="2:2" x14ac:dyDescent="0.2">
      <c r="B14208" s="186"/>
    </row>
    <row r="14209" spans="2:2" x14ac:dyDescent="0.2">
      <c r="B14209" s="186"/>
    </row>
    <row r="14210" spans="2:2" x14ac:dyDescent="0.2">
      <c r="B14210" s="186"/>
    </row>
    <row r="14211" spans="2:2" x14ac:dyDescent="0.2">
      <c r="B14211" s="186"/>
    </row>
    <row r="14212" spans="2:2" x14ac:dyDescent="0.2">
      <c r="B14212" s="186"/>
    </row>
    <row r="14213" spans="2:2" x14ac:dyDescent="0.2">
      <c r="B14213" s="186"/>
    </row>
    <row r="14214" spans="2:2" x14ac:dyDescent="0.2">
      <c r="B14214" s="186"/>
    </row>
    <row r="14215" spans="2:2" x14ac:dyDescent="0.2">
      <c r="B14215" s="186"/>
    </row>
    <row r="14216" spans="2:2" x14ac:dyDescent="0.2">
      <c r="B14216" s="186"/>
    </row>
    <row r="14217" spans="2:2" x14ac:dyDescent="0.2">
      <c r="B14217" s="186"/>
    </row>
    <row r="14218" spans="2:2" x14ac:dyDescent="0.2">
      <c r="B14218" s="186"/>
    </row>
    <row r="14219" spans="2:2" x14ac:dyDescent="0.2">
      <c r="B14219" s="186"/>
    </row>
    <row r="14220" spans="2:2" x14ac:dyDescent="0.2">
      <c r="B14220" s="186"/>
    </row>
    <row r="14221" spans="2:2" x14ac:dyDescent="0.2">
      <c r="B14221" s="186"/>
    </row>
    <row r="14222" spans="2:2" x14ac:dyDescent="0.2">
      <c r="B14222" s="186"/>
    </row>
    <row r="14223" spans="2:2" x14ac:dyDescent="0.2">
      <c r="B14223" s="186"/>
    </row>
    <row r="14224" spans="2:2" x14ac:dyDescent="0.2">
      <c r="B14224" s="186"/>
    </row>
    <row r="14225" spans="2:2" x14ac:dyDescent="0.2">
      <c r="B14225" s="186"/>
    </row>
    <row r="14226" spans="2:2" x14ac:dyDescent="0.2">
      <c r="B14226" s="186"/>
    </row>
    <row r="14227" spans="2:2" x14ac:dyDescent="0.2">
      <c r="B14227" s="186"/>
    </row>
    <row r="14228" spans="2:2" x14ac:dyDescent="0.2">
      <c r="B14228" s="186"/>
    </row>
    <row r="14229" spans="2:2" x14ac:dyDescent="0.2">
      <c r="B14229" s="186"/>
    </row>
    <row r="14230" spans="2:2" x14ac:dyDescent="0.2">
      <c r="B14230" s="186"/>
    </row>
    <row r="14231" spans="2:2" x14ac:dyDescent="0.2">
      <c r="B14231" s="186"/>
    </row>
    <row r="14232" spans="2:2" x14ac:dyDescent="0.2">
      <c r="B14232" s="186"/>
    </row>
    <row r="14233" spans="2:2" x14ac:dyDescent="0.2">
      <c r="B14233" s="186"/>
    </row>
    <row r="14234" spans="2:2" x14ac:dyDescent="0.2">
      <c r="B14234" s="186"/>
    </row>
    <row r="14235" spans="2:2" x14ac:dyDescent="0.2">
      <c r="B14235" s="186"/>
    </row>
    <row r="14236" spans="2:2" x14ac:dyDescent="0.2">
      <c r="B14236" s="186"/>
    </row>
    <row r="14237" spans="2:2" x14ac:dyDescent="0.2">
      <c r="B14237" s="186"/>
    </row>
    <row r="14238" spans="2:2" x14ac:dyDescent="0.2">
      <c r="B14238" s="186"/>
    </row>
    <row r="14239" spans="2:2" x14ac:dyDescent="0.2">
      <c r="B14239" s="186"/>
    </row>
    <row r="14240" spans="2:2" x14ac:dyDescent="0.2">
      <c r="B14240" s="186"/>
    </row>
    <row r="14241" spans="2:2" x14ac:dyDescent="0.2">
      <c r="B14241" s="186"/>
    </row>
    <row r="14242" spans="2:2" x14ac:dyDescent="0.2">
      <c r="B14242" s="186"/>
    </row>
    <row r="14243" spans="2:2" x14ac:dyDescent="0.2">
      <c r="B14243" s="186"/>
    </row>
    <row r="14244" spans="2:2" x14ac:dyDescent="0.2">
      <c r="B14244" s="186"/>
    </row>
    <row r="14245" spans="2:2" x14ac:dyDescent="0.2">
      <c r="B14245" s="186"/>
    </row>
    <row r="14246" spans="2:2" x14ac:dyDescent="0.2">
      <c r="B14246" s="186"/>
    </row>
    <row r="14247" spans="2:2" x14ac:dyDescent="0.2">
      <c r="B14247" s="186"/>
    </row>
    <row r="14248" spans="2:2" x14ac:dyDescent="0.2">
      <c r="B14248" s="186"/>
    </row>
    <row r="14249" spans="2:2" x14ac:dyDescent="0.2">
      <c r="B14249" s="186"/>
    </row>
    <row r="14250" spans="2:2" x14ac:dyDescent="0.2">
      <c r="B14250" s="186"/>
    </row>
    <row r="14251" spans="2:2" x14ac:dyDescent="0.2">
      <c r="B14251" s="186"/>
    </row>
    <row r="14252" spans="2:2" x14ac:dyDescent="0.2">
      <c r="B14252" s="186"/>
    </row>
    <row r="14253" spans="2:2" x14ac:dyDescent="0.2">
      <c r="B14253" s="186"/>
    </row>
    <row r="14254" spans="2:2" x14ac:dyDescent="0.2">
      <c r="B14254" s="186"/>
    </row>
    <row r="14255" spans="2:2" x14ac:dyDescent="0.2">
      <c r="B14255" s="186"/>
    </row>
    <row r="14256" spans="2:2" x14ac:dyDescent="0.2">
      <c r="B14256" s="186"/>
    </row>
    <row r="14257" spans="2:2" x14ac:dyDescent="0.2">
      <c r="B14257" s="186"/>
    </row>
    <row r="14258" spans="2:2" x14ac:dyDescent="0.2">
      <c r="B14258" s="186"/>
    </row>
    <row r="14259" spans="2:2" x14ac:dyDescent="0.2">
      <c r="B14259" s="186"/>
    </row>
    <row r="14260" spans="2:2" x14ac:dyDescent="0.2">
      <c r="B14260" s="186"/>
    </row>
    <row r="14261" spans="2:2" x14ac:dyDescent="0.2">
      <c r="B14261" s="186"/>
    </row>
    <row r="14262" spans="2:2" x14ac:dyDescent="0.2">
      <c r="B14262" s="186"/>
    </row>
    <row r="14263" spans="2:2" x14ac:dyDescent="0.2">
      <c r="B14263" s="186"/>
    </row>
    <row r="14264" spans="2:2" x14ac:dyDescent="0.2">
      <c r="B14264" s="186"/>
    </row>
    <row r="14265" spans="2:2" x14ac:dyDescent="0.2">
      <c r="B14265" s="186"/>
    </row>
    <row r="14266" spans="2:2" x14ac:dyDescent="0.2">
      <c r="B14266" s="186"/>
    </row>
    <row r="14267" spans="2:2" x14ac:dyDescent="0.2">
      <c r="B14267" s="186"/>
    </row>
    <row r="14268" spans="2:2" x14ac:dyDescent="0.2">
      <c r="B14268" s="186"/>
    </row>
    <row r="14269" spans="2:2" x14ac:dyDescent="0.2">
      <c r="B14269" s="186"/>
    </row>
    <row r="14270" spans="2:2" x14ac:dyDescent="0.2">
      <c r="B14270" s="186"/>
    </row>
    <row r="14271" spans="2:2" x14ac:dyDescent="0.2">
      <c r="B14271" s="186"/>
    </row>
    <row r="14272" spans="2:2" x14ac:dyDescent="0.2">
      <c r="B14272" s="186"/>
    </row>
    <row r="14273" spans="2:2" x14ac:dyDescent="0.2">
      <c r="B14273" s="186"/>
    </row>
    <row r="14274" spans="2:2" x14ac:dyDescent="0.2">
      <c r="B14274" s="186"/>
    </row>
    <row r="14275" spans="2:2" x14ac:dyDescent="0.2">
      <c r="B14275" s="186"/>
    </row>
    <row r="14276" spans="2:2" x14ac:dyDescent="0.2">
      <c r="B14276" s="186"/>
    </row>
    <row r="14277" spans="2:2" x14ac:dyDescent="0.2">
      <c r="B14277" s="186"/>
    </row>
    <row r="14278" spans="2:2" x14ac:dyDescent="0.2">
      <c r="B14278" s="186"/>
    </row>
    <row r="14279" spans="2:2" x14ac:dyDescent="0.2">
      <c r="B14279" s="186"/>
    </row>
    <row r="14280" spans="2:2" x14ac:dyDescent="0.2">
      <c r="B14280" s="186"/>
    </row>
    <row r="14281" spans="2:2" x14ac:dyDescent="0.2">
      <c r="B14281" s="186"/>
    </row>
    <row r="14282" spans="2:2" x14ac:dyDescent="0.2">
      <c r="B14282" s="186"/>
    </row>
    <row r="14283" spans="2:2" x14ac:dyDescent="0.2">
      <c r="B14283" s="186"/>
    </row>
    <row r="14284" spans="2:2" x14ac:dyDescent="0.2">
      <c r="B14284" s="186"/>
    </row>
    <row r="14285" spans="2:2" x14ac:dyDescent="0.2">
      <c r="B14285" s="186"/>
    </row>
    <row r="14286" spans="2:2" x14ac:dyDescent="0.2">
      <c r="B14286" s="186"/>
    </row>
    <row r="14287" spans="2:2" x14ac:dyDescent="0.2">
      <c r="B14287" s="186"/>
    </row>
    <row r="14288" spans="2:2" x14ac:dyDescent="0.2">
      <c r="B14288" s="186"/>
    </row>
    <row r="14289" spans="2:2" x14ac:dyDescent="0.2">
      <c r="B14289" s="186"/>
    </row>
    <row r="14290" spans="2:2" x14ac:dyDescent="0.2">
      <c r="B14290" s="186"/>
    </row>
    <row r="14291" spans="2:2" x14ac:dyDescent="0.2">
      <c r="B14291" s="186"/>
    </row>
    <row r="14292" spans="2:2" x14ac:dyDescent="0.2">
      <c r="B14292" s="186"/>
    </row>
    <row r="14293" spans="2:2" x14ac:dyDescent="0.2">
      <c r="B14293" s="186"/>
    </row>
    <row r="14294" spans="2:2" x14ac:dyDescent="0.2">
      <c r="B14294" s="186"/>
    </row>
    <row r="14295" spans="2:2" x14ac:dyDescent="0.2">
      <c r="B14295" s="186"/>
    </row>
    <row r="14296" spans="2:2" x14ac:dyDescent="0.2">
      <c r="B14296" s="186"/>
    </row>
    <row r="14297" spans="2:2" x14ac:dyDescent="0.2">
      <c r="B14297" s="186"/>
    </row>
    <row r="14298" spans="2:2" x14ac:dyDescent="0.2">
      <c r="B14298" s="186"/>
    </row>
    <row r="14299" spans="2:2" x14ac:dyDescent="0.2">
      <c r="B14299" s="186"/>
    </row>
    <row r="14300" spans="2:2" x14ac:dyDescent="0.2">
      <c r="B14300" s="186"/>
    </row>
    <row r="14301" spans="2:2" x14ac:dyDescent="0.2">
      <c r="B14301" s="186"/>
    </row>
    <row r="14302" spans="2:2" x14ac:dyDescent="0.2">
      <c r="B14302" s="186"/>
    </row>
    <row r="14303" spans="2:2" x14ac:dyDescent="0.2">
      <c r="B14303" s="186"/>
    </row>
    <row r="14304" spans="2:2" x14ac:dyDescent="0.2">
      <c r="B14304" s="186"/>
    </row>
    <row r="14305" spans="2:2" x14ac:dyDescent="0.2">
      <c r="B14305" s="186"/>
    </row>
    <row r="14306" spans="2:2" x14ac:dyDescent="0.2">
      <c r="B14306" s="186"/>
    </row>
    <row r="14307" spans="2:2" x14ac:dyDescent="0.2">
      <c r="B14307" s="186"/>
    </row>
    <row r="14308" spans="2:2" x14ac:dyDescent="0.2">
      <c r="B14308" s="186"/>
    </row>
    <row r="14309" spans="2:2" x14ac:dyDescent="0.2">
      <c r="B14309" s="186"/>
    </row>
    <row r="14310" spans="2:2" x14ac:dyDescent="0.2">
      <c r="B14310" s="186"/>
    </row>
    <row r="14311" spans="2:2" x14ac:dyDescent="0.2">
      <c r="B14311" s="186"/>
    </row>
    <row r="14312" spans="2:2" x14ac:dyDescent="0.2">
      <c r="B14312" s="186"/>
    </row>
    <row r="14313" spans="2:2" x14ac:dyDescent="0.2">
      <c r="B14313" s="186"/>
    </row>
    <row r="14314" spans="2:2" x14ac:dyDescent="0.2">
      <c r="B14314" s="186"/>
    </row>
    <row r="14315" spans="2:2" x14ac:dyDescent="0.2">
      <c r="B14315" s="186"/>
    </row>
    <row r="14316" spans="2:2" x14ac:dyDescent="0.2">
      <c r="B14316" s="186"/>
    </row>
    <row r="14317" spans="2:2" x14ac:dyDescent="0.2">
      <c r="B14317" s="186"/>
    </row>
    <row r="14318" spans="2:2" x14ac:dyDescent="0.2">
      <c r="B14318" s="186"/>
    </row>
    <row r="14319" spans="2:2" x14ac:dyDescent="0.2">
      <c r="B14319" s="186"/>
    </row>
    <row r="14320" spans="2:2" x14ac:dyDescent="0.2">
      <c r="B14320" s="186"/>
    </row>
    <row r="14321" spans="2:2" x14ac:dyDescent="0.2">
      <c r="B14321" s="186"/>
    </row>
    <row r="14322" spans="2:2" x14ac:dyDescent="0.2">
      <c r="B14322" s="186"/>
    </row>
    <row r="14323" spans="2:2" x14ac:dyDescent="0.2">
      <c r="B14323" s="186"/>
    </row>
    <row r="14324" spans="2:2" x14ac:dyDescent="0.2">
      <c r="B14324" s="186"/>
    </row>
    <row r="14325" spans="2:2" x14ac:dyDescent="0.2">
      <c r="B14325" s="186"/>
    </row>
    <row r="14326" spans="2:2" x14ac:dyDescent="0.2">
      <c r="B14326" s="186"/>
    </row>
    <row r="14327" spans="2:2" x14ac:dyDescent="0.2">
      <c r="B14327" s="186"/>
    </row>
    <row r="14328" spans="2:2" x14ac:dyDescent="0.2">
      <c r="B14328" s="186"/>
    </row>
    <row r="14329" spans="2:2" x14ac:dyDescent="0.2">
      <c r="B14329" s="186"/>
    </row>
    <row r="14330" spans="2:2" x14ac:dyDescent="0.2">
      <c r="B14330" s="186"/>
    </row>
    <row r="14331" spans="2:2" x14ac:dyDescent="0.2">
      <c r="B14331" s="186"/>
    </row>
    <row r="14332" spans="2:2" x14ac:dyDescent="0.2">
      <c r="B14332" s="186"/>
    </row>
    <row r="14333" spans="2:2" x14ac:dyDescent="0.2">
      <c r="B14333" s="186"/>
    </row>
    <row r="14334" spans="2:2" x14ac:dyDescent="0.2">
      <c r="B14334" s="186"/>
    </row>
    <row r="14335" spans="2:2" x14ac:dyDescent="0.2">
      <c r="B14335" s="186"/>
    </row>
    <row r="14336" spans="2:2" x14ac:dyDescent="0.2">
      <c r="B14336" s="186"/>
    </row>
    <row r="14337" spans="2:2" x14ac:dyDescent="0.2">
      <c r="B14337" s="186"/>
    </row>
    <row r="14338" spans="2:2" x14ac:dyDescent="0.2">
      <c r="B14338" s="186"/>
    </row>
    <row r="14339" spans="2:2" x14ac:dyDescent="0.2">
      <c r="B14339" s="186"/>
    </row>
    <row r="14340" spans="2:2" x14ac:dyDescent="0.2">
      <c r="B14340" s="186"/>
    </row>
    <row r="14341" spans="2:2" x14ac:dyDescent="0.2">
      <c r="B14341" s="186"/>
    </row>
    <row r="14342" spans="2:2" x14ac:dyDescent="0.2">
      <c r="B14342" s="186"/>
    </row>
    <row r="14343" spans="2:2" x14ac:dyDescent="0.2">
      <c r="B14343" s="186"/>
    </row>
    <row r="14344" spans="2:2" x14ac:dyDescent="0.2">
      <c r="B14344" s="186"/>
    </row>
    <row r="14345" spans="2:2" x14ac:dyDescent="0.2">
      <c r="B14345" s="186"/>
    </row>
    <row r="14346" spans="2:2" x14ac:dyDescent="0.2">
      <c r="B14346" s="186"/>
    </row>
    <row r="14347" spans="2:2" x14ac:dyDescent="0.2">
      <c r="B14347" s="186"/>
    </row>
    <row r="14348" spans="2:2" x14ac:dyDescent="0.2">
      <c r="B14348" s="186"/>
    </row>
    <row r="14349" spans="2:2" x14ac:dyDescent="0.2">
      <c r="B14349" s="186"/>
    </row>
    <row r="14350" spans="2:2" x14ac:dyDescent="0.2">
      <c r="B14350" s="186"/>
    </row>
    <row r="14351" spans="2:2" x14ac:dyDescent="0.2">
      <c r="B14351" s="186"/>
    </row>
    <row r="14352" spans="2:2" x14ac:dyDescent="0.2">
      <c r="B14352" s="186"/>
    </row>
    <row r="14353" spans="2:2" x14ac:dyDescent="0.2">
      <c r="B14353" s="186"/>
    </row>
    <row r="14354" spans="2:2" x14ac:dyDescent="0.2">
      <c r="B14354" s="186"/>
    </row>
    <row r="14355" spans="2:2" x14ac:dyDescent="0.2">
      <c r="B14355" s="186"/>
    </row>
    <row r="14356" spans="2:2" x14ac:dyDescent="0.2">
      <c r="B14356" s="186"/>
    </row>
    <row r="14357" spans="2:2" x14ac:dyDescent="0.2">
      <c r="B14357" s="186"/>
    </row>
    <row r="14358" spans="2:2" x14ac:dyDescent="0.2">
      <c r="B14358" s="186"/>
    </row>
    <row r="14359" spans="2:2" x14ac:dyDescent="0.2">
      <c r="B14359" s="186"/>
    </row>
    <row r="14360" spans="2:2" x14ac:dyDescent="0.2">
      <c r="B14360" s="186"/>
    </row>
    <row r="14361" spans="2:2" x14ac:dyDescent="0.2">
      <c r="B14361" s="186"/>
    </row>
    <row r="14362" spans="2:2" x14ac:dyDescent="0.2">
      <c r="B14362" s="186"/>
    </row>
    <row r="14363" spans="2:2" x14ac:dyDescent="0.2">
      <c r="B14363" s="186"/>
    </row>
    <row r="14364" spans="2:2" x14ac:dyDescent="0.2">
      <c r="B14364" s="186"/>
    </row>
    <row r="14365" spans="2:2" x14ac:dyDescent="0.2">
      <c r="B14365" s="186"/>
    </row>
    <row r="14366" spans="2:2" x14ac:dyDescent="0.2">
      <c r="B14366" s="186"/>
    </row>
    <row r="14367" spans="2:2" x14ac:dyDescent="0.2">
      <c r="B14367" s="186"/>
    </row>
    <row r="14368" spans="2:2" x14ac:dyDescent="0.2">
      <c r="B14368" s="186"/>
    </row>
    <row r="14369" spans="2:2" x14ac:dyDescent="0.2">
      <c r="B14369" s="186"/>
    </row>
    <row r="14370" spans="2:2" x14ac:dyDescent="0.2">
      <c r="B14370" s="186"/>
    </row>
    <row r="14371" spans="2:2" x14ac:dyDescent="0.2">
      <c r="B14371" s="186"/>
    </row>
    <row r="14372" spans="2:2" x14ac:dyDescent="0.2">
      <c r="B14372" s="186"/>
    </row>
    <row r="14373" spans="2:2" x14ac:dyDescent="0.2">
      <c r="B14373" s="186"/>
    </row>
    <row r="14374" spans="2:2" x14ac:dyDescent="0.2">
      <c r="B14374" s="186"/>
    </row>
    <row r="14375" spans="2:2" x14ac:dyDescent="0.2">
      <c r="B14375" s="186"/>
    </row>
    <row r="14376" spans="2:2" x14ac:dyDescent="0.2">
      <c r="B14376" s="186"/>
    </row>
    <row r="14377" spans="2:2" x14ac:dyDescent="0.2">
      <c r="B14377" s="186"/>
    </row>
    <row r="14378" spans="2:2" x14ac:dyDescent="0.2">
      <c r="B14378" s="186"/>
    </row>
    <row r="14379" spans="2:2" x14ac:dyDescent="0.2">
      <c r="B14379" s="186"/>
    </row>
    <row r="14380" spans="2:2" x14ac:dyDescent="0.2">
      <c r="B14380" s="186"/>
    </row>
    <row r="14381" spans="2:2" x14ac:dyDescent="0.2">
      <c r="B14381" s="186"/>
    </row>
    <row r="14382" spans="2:2" x14ac:dyDescent="0.2">
      <c r="B14382" s="186"/>
    </row>
    <row r="14383" spans="2:2" x14ac:dyDescent="0.2">
      <c r="B14383" s="186"/>
    </row>
    <row r="14384" spans="2:2" x14ac:dyDescent="0.2">
      <c r="B14384" s="186"/>
    </row>
    <row r="14385" spans="2:2" x14ac:dyDescent="0.2">
      <c r="B14385" s="186"/>
    </row>
    <row r="14386" spans="2:2" x14ac:dyDescent="0.2">
      <c r="B14386" s="186"/>
    </row>
    <row r="14387" spans="2:2" x14ac:dyDescent="0.2">
      <c r="B14387" s="186"/>
    </row>
    <row r="14388" spans="2:2" x14ac:dyDescent="0.2">
      <c r="B14388" s="186"/>
    </row>
    <row r="14389" spans="2:2" x14ac:dyDescent="0.2">
      <c r="B14389" s="186"/>
    </row>
    <row r="14390" spans="2:2" x14ac:dyDescent="0.2">
      <c r="B14390" s="186"/>
    </row>
    <row r="14391" spans="2:2" x14ac:dyDescent="0.2">
      <c r="B14391" s="186"/>
    </row>
    <row r="14392" spans="2:2" x14ac:dyDescent="0.2">
      <c r="B14392" s="186"/>
    </row>
    <row r="14393" spans="2:2" x14ac:dyDescent="0.2">
      <c r="B14393" s="186"/>
    </row>
    <row r="14394" spans="2:2" x14ac:dyDescent="0.2">
      <c r="B14394" s="186"/>
    </row>
    <row r="14395" spans="2:2" x14ac:dyDescent="0.2">
      <c r="B14395" s="186"/>
    </row>
    <row r="14396" spans="2:2" x14ac:dyDescent="0.2">
      <c r="B14396" s="186"/>
    </row>
    <row r="14397" spans="2:2" x14ac:dyDescent="0.2">
      <c r="B14397" s="186"/>
    </row>
    <row r="14398" spans="2:2" x14ac:dyDescent="0.2">
      <c r="B14398" s="186"/>
    </row>
    <row r="14399" spans="2:2" x14ac:dyDescent="0.2">
      <c r="B14399" s="186"/>
    </row>
    <row r="14400" spans="2:2" x14ac:dyDescent="0.2">
      <c r="B14400" s="186"/>
    </row>
    <row r="14401" spans="2:2" x14ac:dyDescent="0.2">
      <c r="B14401" s="186"/>
    </row>
    <row r="14402" spans="2:2" x14ac:dyDescent="0.2">
      <c r="B14402" s="186"/>
    </row>
    <row r="14403" spans="2:2" x14ac:dyDescent="0.2">
      <c r="B14403" s="186"/>
    </row>
    <row r="14404" spans="2:2" x14ac:dyDescent="0.2">
      <c r="B14404" s="186"/>
    </row>
    <row r="14405" spans="2:2" x14ac:dyDescent="0.2">
      <c r="B14405" s="186"/>
    </row>
    <row r="14406" spans="2:2" x14ac:dyDescent="0.2">
      <c r="B14406" s="186"/>
    </row>
    <row r="14407" spans="2:2" x14ac:dyDescent="0.2">
      <c r="B14407" s="186"/>
    </row>
    <row r="14408" spans="2:2" x14ac:dyDescent="0.2">
      <c r="B14408" s="186"/>
    </row>
    <row r="14409" spans="2:2" x14ac:dyDescent="0.2">
      <c r="B14409" s="186"/>
    </row>
    <row r="14410" spans="2:2" x14ac:dyDescent="0.2">
      <c r="B14410" s="186"/>
    </row>
    <row r="14411" spans="2:2" x14ac:dyDescent="0.2">
      <c r="B14411" s="186"/>
    </row>
    <row r="14412" spans="2:2" x14ac:dyDescent="0.2">
      <c r="B14412" s="186"/>
    </row>
    <row r="14413" spans="2:2" x14ac:dyDescent="0.2">
      <c r="B14413" s="186"/>
    </row>
    <row r="14414" spans="2:2" x14ac:dyDescent="0.2">
      <c r="B14414" s="186"/>
    </row>
    <row r="14415" spans="2:2" x14ac:dyDescent="0.2">
      <c r="B14415" s="186"/>
    </row>
    <row r="14416" spans="2:2" x14ac:dyDescent="0.2">
      <c r="B14416" s="186"/>
    </row>
    <row r="14417" spans="2:2" x14ac:dyDescent="0.2">
      <c r="B14417" s="186"/>
    </row>
    <row r="14418" spans="2:2" x14ac:dyDescent="0.2">
      <c r="B14418" s="186"/>
    </row>
    <row r="14419" spans="2:2" x14ac:dyDescent="0.2">
      <c r="B14419" s="186"/>
    </row>
    <row r="14420" spans="2:2" x14ac:dyDescent="0.2">
      <c r="B14420" s="186"/>
    </row>
    <row r="14421" spans="2:2" x14ac:dyDescent="0.2">
      <c r="B14421" s="186"/>
    </row>
    <row r="14422" spans="2:2" x14ac:dyDescent="0.2">
      <c r="B14422" s="186"/>
    </row>
    <row r="14423" spans="2:2" x14ac:dyDescent="0.2">
      <c r="B14423" s="186"/>
    </row>
    <row r="14424" spans="2:2" x14ac:dyDescent="0.2">
      <c r="B14424" s="186"/>
    </row>
    <row r="14425" spans="2:2" x14ac:dyDescent="0.2">
      <c r="B14425" s="186"/>
    </row>
    <row r="14426" spans="2:2" x14ac:dyDescent="0.2">
      <c r="B14426" s="186"/>
    </row>
    <row r="14427" spans="2:2" x14ac:dyDescent="0.2">
      <c r="B14427" s="186"/>
    </row>
    <row r="14428" spans="2:2" x14ac:dyDescent="0.2">
      <c r="B14428" s="186"/>
    </row>
    <row r="14429" spans="2:2" x14ac:dyDescent="0.2">
      <c r="B14429" s="186"/>
    </row>
    <row r="14430" spans="2:2" x14ac:dyDescent="0.2">
      <c r="B14430" s="186"/>
    </row>
    <row r="14431" spans="2:2" x14ac:dyDescent="0.2">
      <c r="B14431" s="186"/>
    </row>
    <row r="14432" spans="2:2" x14ac:dyDescent="0.2">
      <c r="B14432" s="186"/>
    </row>
    <row r="14433" spans="2:2" x14ac:dyDescent="0.2">
      <c r="B14433" s="186"/>
    </row>
    <row r="14434" spans="2:2" x14ac:dyDescent="0.2">
      <c r="B14434" s="186"/>
    </row>
    <row r="14435" spans="2:2" x14ac:dyDescent="0.2">
      <c r="B14435" s="186"/>
    </row>
    <row r="14436" spans="2:2" x14ac:dyDescent="0.2">
      <c r="B14436" s="186"/>
    </row>
    <row r="14437" spans="2:2" x14ac:dyDescent="0.2">
      <c r="B14437" s="186"/>
    </row>
    <row r="14438" spans="2:2" x14ac:dyDescent="0.2">
      <c r="B14438" s="186"/>
    </row>
    <row r="14439" spans="2:2" x14ac:dyDescent="0.2">
      <c r="B14439" s="186"/>
    </row>
    <row r="14440" spans="2:2" x14ac:dyDescent="0.2">
      <c r="B14440" s="186"/>
    </row>
    <row r="14441" spans="2:2" x14ac:dyDescent="0.2">
      <c r="B14441" s="186"/>
    </row>
    <row r="14442" spans="2:2" x14ac:dyDescent="0.2">
      <c r="B14442" s="186"/>
    </row>
    <row r="14443" spans="2:2" x14ac:dyDescent="0.2">
      <c r="B14443" s="186"/>
    </row>
    <row r="14444" spans="2:2" x14ac:dyDescent="0.2">
      <c r="B14444" s="186"/>
    </row>
    <row r="14445" spans="2:2" x14ac:dyDescent="0.2">
      <c r="B14445" s="186"/>
    </row>
    <row r="14446" spans="2:2" x14ac:dyDescent="0.2">
      <c r="B14446" s="186"/>
    </row>
    <row r="14447" spans="2:2" x14ac:dyDescent="0.2">
      <c r="B14447" s="186"/>
    </row>
    <row r="14448" spans="2:2" x14ac:dyDescent="0.2">
      <c r="B14448" s="186"/>
    </row>
    <row r="14449" spans="2:2" x14ac:dyDescent="0.2">
      <c r="B14449" s="186"/>
    </row>
    <row r="14450" spans="2:2" x14ac:dyDescent="0.2">
      <c r="B14450" s="186"/>
    </row>
    <row r="14451" spans="2:2" x14ac:dyDescent="0.2">
      <c r="B14451" s="186"/>
    </row>
    <row r="14452" spans="2:2" x14ac:dyDescent="0.2">
      <c r="B14452" s="186"/>
    </row>
    <row r="14453" spans="2:2" x14ac:dyDescent="0.2">
      <c r="B14453" s="186"/>
    </row>
    <row r="14454" spans="2:2" x14ac:dyDescent="0.2">
      <c r="B14454" s="186"/>
    </row>
    <row r="14455" spans="2:2" x14ac:dyDescent="0.2">
      <c r="B14455" s="186"/>
    </row>
    <row r="14456" spans="2:2" x14ac:dyDescent="0.2">
      <c r="B14456" s="186"/>
    </row>
    <row r="14457" spans="2:2" x14ac:dyDescent="0.2">
      <c r="B14457" s="186"/>
    </row>
    <row r="14458" spans="2:2" x14ac:dyDescent="0.2">
      <c r="B14458" s="186"/>
    </row>
    <row r="14459" spans="2:2" x14ac:dyDescent="0.2">
      <c r="B14459" s="186"/>
    </row>
    <row r="14460" spans="2:2" x14ac:dyDescent="0.2">
      <c r="B14460" s="186"/>
    </row>
    <row r="14461" spans="2:2" x14ac:dyDescent="0.2">
      <c r="B14461" s="186"/>
    </row>
    <row r="14462" spans="2:2" x14ac:dyDescent="0.2">
      <c r="B14462" s="186"/>
    </row>
    <row r="14463" spans="2:2" x14ac:dyDescent="0.2">
      <c r="B14463" s="186"/>
    </row>
    <row r="14464" spans="2:2" x14ac:dyDescent="0.2">
      <c r="B14464" s="186"/>
    </row>
    <row r="14465" spans="2:2" x14ac:dyDescent="0.2">
      <c r="B14465" s="186"/>
    </row>
    <row r="14466" spans="2:2" x14ac:dyDescent="0.2">
      <c r="B14466" s="186"/>
    </row>
    <row r="14467" spans="2:2" x14ac:dyDescent="0.2">
      <c r="B14467" s="186"/>
    </row>
    <row r="14468" spans="2:2" x14ac:dyDescent="0.2">
      <c r="B14468" s="186"/>
    </row>
    <row r="14469" spans="2:2" x14ac:dyDescent="0.2">
      <c r="B14469" s="186"/>
    </row>
    <row r="14470" spans="2:2" x14ac:dyDescent="0.2">
      <c r="B14470" s="186"/>
    </row>
    <row r="14471" spans="2:2" x14ac:dyDescent="0.2">
      <c r="B14471" s="186"/>
    </row>
    <row r="14472" spans="2:2" x14ac:dyDescent="0.2">
      <c r="B14472" s="186"/>
    </row>
    <row r="14473" spans="2:2" x14ac:dyDescent="0.2">
      <c r="B14473" s="186"/>
    </row>
    <row r="14474" spans="2:2" x14ac:dyDescent="0.2">
      <c r="B14474" s="186"/>
    </row>
    <row r="14475" spans="2:2" x14ac:dyDescent="0.2">
      <c r="B14475" s="186"/>
    </row>
    <row r="14476" spans="2:2" x14ac:dyDescent="0.2">
      <c r="B14476" s="186"/>
    </row>
    <row r="14477" spans="2:2" x14ac:dyDescent="0.2">
      <c r="B14477" s="186"/>
    </row>
    <row r="14478" spans="2:2" x14ac:dyDescent="0.2">
      <c r="B14478" s="186"/>
    </row>
    <row r="14479" spans="2:2" x14ac:dyDescent="0.2">
      <c r="B14479" s="186"/>
    </row>
    <row r="14480" spans="2:2" x14ac:dyDescent="0.2">
      <c r="B14480" s="186"/>
    </row>
    <row r="14481" spans="2:2" x14ac:dyDescent="0.2">
      <c r="B14481" s="186"/>
    </row>
    <row r="14482" spans="2:2" x14ac:dyDescent="0.2">
      <c r="B14482" s="186"/>
    </row>
    <row r="14483" spans="2:2" x14ac:dyDescent="0.2">
      <c r="B14483" s="186"/>
    </row>
    <row r="14484" spans="2:2" x14ac:dyDescent="0.2">
      <c r="B14484" s="186"/>
    </row>
    <row r="14485" spans="2:2" x14ac:dyDescent="0.2">
      <c r="B14485" s="186"/>
    </row>
    <row r="14486" spans="2:2" x14ac:dyDescent="0.2">
      <c r="B14486" s="186"/>
    </row>
    <row r="14487" spans="2:2" x14ac:dyDescent="0.2">
      <c r="B14487" s="186"/>
    </row>
    <row r="14488" spans="2:2" x14ac:dyDescent="0.2">
      <c r="B14488" s="186"/>
    </row>
    <row r="14489" spans="2:2" x14ac:dyDescent="0.2">
      <c r="B14489" s="186"/>
    </row>
    <row r="14490" spans="2:2" x14ac:dyDescent="0.2">
      <c r="B14490" s="186"/>
    </row>
    <row r="14491" spans="2:2" x14ac:dyDescent="0.2">
      <c r="B14491" s="186"/>
    </row>
    <row r="14492" spans="2:2" x14ac:dyDescent="0.2">
      <c r="B14492" s="186"/>
    </row>
    <row r="14493" spans="2:2" x14ac:dyDescent="0.2">
      <c r="B14493" s="186"/>
    </row>
    <row r="14494" spans="2:2" x14ac:dyDescent="0.2">
      <c r="B14494" s="186"/>
    </row>
    <row r="14495" spans="2:2" x14ac:dyDescent="0.2">
      <c r="B14495" s="186"/>
    </row>
    <row r="14496" spans="2:2" x14ac:dyDescent="0.2">
      <c r="B14496" s="186"/>
    </row>
    <row r="14497" spans="2:2" x14ac:dyDescent="0.2">
      <c r="B14497" s="186"/>
    </row>
    <row r="14498" spans="2:2" x14ac:dyDescent="0.2">
      <c r="B14498" s="186"/>
    </row>
    <row r="14499" spans="2:2" x14ac:dyDescent="0.2">
      <c r="B14499" s="186"/>
    </row>
    <row r="14500" spans="2:2" x14ac:dyDescent="0.2">
      <c r="B14500" s="186"/>
    </row>
    <row r="14501" spans="2:2" x14ac:dyDescent="0.2">
      <c r="B14501" s="186"/>
    </row>
    <row r="14502" spans="2:2" x14ac:dyDescent="0.2">
      <c r="B14502" s="186"/>
    </row>
    <row r="14503" spans="2:2" x14ac:dyDescent="0.2">
      <c r="B14503" s="186"/>
    </row>
    <row r="14504" spans="2:2" x14ac:dyDescent="0.2">
      <c r="B14504" s="186"/>
    </row>
    <row r="14505" spans="2:2" x14ac:dyDescent="0.2">
      <c r="B14505" s="186"/>
    </row>
    <row r="14506" spans="2:2" x14ac:dyDescent="0.2">
      <c r="B14506" s="186"/>
    </row>
    <row r="14507" spans="2:2" x14ac:dyDescent="0.2">
      <c r="B14507" s="186"/>
    </row>
    <row r="14508" spans="2:2" x14ac:dyDescent="0.2">
      <c r="B14508" s="186"/>
    </row>
    <row r="14509" spans="2:2" x14ac:dyDescent="0.2">
      <c r="B14509" s="186"/>
    </row>
    <row r="14510" spans="2:2" x14ac:dyDescent="0.2">
      <c r="B14510" s="186"/>
    </row>
    <row r="14511" spans="2:2" x14ac:dyDescent="0.2">
      <c r="B14511" s="186"/>
    </row>
    <row r="14512" spans="2:2" x14ac:dyDescent="0.2">
      <c r="B14512" s="186"/>
    </row>
    <row r="14513" spans="2:2" x14ac:dyDescent="0.2">
      <c r="B14513" s="186"/>
    </row>
    <row r="14514" spans="2:2" x14ac:dyDescent="0.2">
      <c r="B14514" s="186"/>
    </row>
    <row r="14515" spans="2:2" x14ac:dyDescent="0.2">
      <c r="B14515" s="186"/>
    </row>
    <row r="14516" spans="2:2" x14ac:dyDescent="0.2">
      <c r="B14516" s="186"/>
    </row>
    <row r="14517" spans="2:2" x14ac:dyDescent="0.2">
      <c r="B14517" s="186"/>
    </row>
    <row r="14518" spans="2:2" x14ac:dyDescent="0.2">
      <c r="B14518" s="186"/>
    </row>
    <row r="14519" spans="2:2" x14ac:dyDescent="0.2">
      <c r="B14519" s="186"/>
    </row>
    <row r="14520" spans="2:2" x14ac:dyDescent="0.2">
      <c r="B14520" s="186"/>
    </row>
    <row r="14521" spans="2:2" x14ac:dyDescent="0.2">
      <c r="B14521" s="186"/>
    </row>
    <row r="14522" spans="2:2" x14ac:dyDescent="0.2">
      <c r="B14522" s="186"/>
    </row>
    <row r="14523" spans="2:2" x14ac:dyDescent="0.2">
      <c r="B14523" s="186"/>
    </row>
    <row r="14524" spans="2:2" x14ac:dyDescent="0.2">
      <c r="B14524" s="186"/>
    </row>
    <row r="14525" spans="2:2" x14ac:dyDescent="0.2">
      <c r="B14525" s="186"/>
    </row>
    <row r="14526" spans="2:2" x14ac:dyDescent="0.2">
      <c r="B14526" s="186"/>
    </row>
    <row r="14527" spans="2:2" x14ac:dyDescent="0.2">
      <c r="B14527" s="186"/>
    </row>
    <row r="14528" spans="2:2" x14ac:dyDescent="0.2">
      <c r="B14528" s="186"/>
    </row>
    <row r="14529" spans="2:2" x14ac:dyDescent="0.2">
      <c r="B14529" s="186"/>
    </row>
    <row r="14530" spans="2:2" x14ac:dyDescent="0.2">
      <c r="B14530" s="186"/>
    </row>
    <row r="14531" spans="2:2" x14ac:dyDescent="0.2">
      <c r="B14531" s="186"/>
    </row>
    <row r="14532" spans="2:2" x14ac:dyDescent="0.2">
      <c r="B14532" s="186"/>
    </row>
    <row r="14533" spans="2:2" x14ac:dyDescent="0.2">
      <c r="B14533" s="186"/>
    </row>
    <row r="14534" spans="2:2" x14ac:dyDescent="0.2">
      <c r="B14534" s="186"/>
    </row>
    <row r="14535" spans="2:2" x14ac:dyDescent="0.2">
      <c r="B14535" s="186"/>
    </row>
    <row r="14536" spans="2:2" x14ac:dyDescent="0.2">
      <c r="B14536" s="186"/>
    </row>
    <row r="14537" spans="2:2" x14ac:dyDescent="0.2">
      <c r="B14537" s="186"/>
    </row>
    <row r="14538" spans="2:2" x14ac:dyDescent="0.2">
      <c r="B14538" s="186"/>
    </row>
    <row r="14539" spans="2:2" x14ac:dyDescent="0.2">
      <c r="B14539" s="186"/>
    </row>
    <row r="14540" spans="2:2" x14ac:dyDescent="0.2">
      <c r="B14540" s="186"/>
    </row>
    <row r="14541" spans="2:2" x14ac:dyDescent="0.2">
      <c r="B14541" s="186"/>
    </row>
    <row r="14542" spans="2:2" x14ac:dyDescent="0.2">
      <c r="B14542" s="186"/>
    </row>
    <row r="14543" spans="2:2" x14ac:dyDescent="0.2">
      <c r="B14543" s="186"/>
    </row>
    <row r="14544" spans="2:2" x14ac:dyDescent="0.2">
      <c r="B14544" s="186"/>
    </row>
    <row r="14545" spans="2:2" x14ac:dyDescent="0.2">
      <c r="B14545" s="186"/>
    </row>
    <row r="14546" spans="2:2" x14ac:dyDescent="0.2">
      <c r="B14546" s="186"/>
    </row>
    <row r="14547" spans="2:2" x14ac:dyDescent="0.2">
      <c r="B14547" s="186"/>
    </row>
    <row r="14548" spans="2:2" x14ac:dyDescent="0.2">
      <c r="B14548" s="186"/>
    </row>
    <row r="14549" spans="2:2" x14ac:dyDescent="0.2">
      <c r="B14549" s="186"/>
    </row>
    <row r="14550" spans="2:2" x14ac:dyDescent="0.2">
      <c r="B14550" s="186"/>
    </row>
    <row r="14551" spans="2:2" x14ac:dyDescent="0.2">
      <c r="B14551" s="186"/>
    </row>
    <row r="14552" spans="2:2" x14ac:dyDescent="0.2">
      <c r="B14552" s="186"/>
    </row>
    <row r="14553" spans="2:2" x14ac:dyDescent="0.2">
      <c r="B14553" s="186"/>
    </row>
    <row r="14554" spans="2:2" x14ac:dyDescent="0.2">
      <c r="B14554" s="186"/>
    </row>
    <row r="14555" spans="2:2" x14ac:dyDescent="0.2">
      <c r="B14555" s="186"/>
    </row>
    <row r="14556" spans="2:2" x14ac:dyDescent="0.2">
      <c r="B14556" s="186"/>
    </row>
    <row r="14557" spans="2:2" x14ac:dyDescent="0.2">
      <c r="B14557" s="186"/>
    </row>
    <row r="14558" spans="2:2" x14ac:dyDescent="0.2">
      <c r="B14558" s="186"/>
    </row>
    <row r="14559" spans="2:2" x14ac:dyDescent="0.2">
      <c r="B14559" s="186"/>
    </row>
    <row r="14560" spans="2:2" x14ac:dyDescent="0.2">
      <c r="B14560" s="186"/>
    </row>
    <row r="14561" spans="2:2" x14ac:dyDescent="0.2">
      <c r="B14561" s="186"/>
    </row>
    <row r="14562" spans="2:2" x14ac:dyDescent="0.2">
      <c r="B14562" s="186"/>
    </row>
    <row r="14563" spans="2:2" x14ac:dyDescent="0.2">
      <c r="B14563" s="186"/>
    </row>
    <row r="14564" spans="2:2" x14ac:dyDescent="0.2">
      <c r="B14564" s="186"/>
    </row>
    <row r="14565" spans="2:2" x14ac:dyDescent="0.2">
      <c r="B14565" s="186"/>
    </row>
    <row r="14566" spans="2:2" x14ac:dyDescent="0.2">
      <c r="B14566" s="186"/>
    </row>
    <row r="14567" spans="2:2" x14ac:dyDescent="0.2">
      <c r="B14567" s="186"/>
    </row>
    <row r="14568" spans="2:2" x14ac:dyDescent="0.2">
      <c r="B14568" s="186"/>
    </row>
    <row r="14569" spans="2:2" x14ac:dyDescent="0.2">
      <c r="B14569" s="186"/>
    </row>
    <row r="14570" spans="2:2" x14ac:dyDescent="0.2">
      <c r="B14570" s="186"/>
    </row>
    <row r="14571" spans="2:2" x14ac:dyDescent="0.2">
      <c r="B14571" s="186"/>
    </row>
    <row r="14572" spans="2:2" x14ac:dyDescent="0.2">
      <c r="B14572" s="186"/>
    </row>
    <row r="14573" spans="2:2" x14ac:dyDescent="0.2">
      <c r="B14573" s="186"/>
    </row>
    <row r="14574" spans="2:2" x14ac:dyDescent="0.2">
      <c r="B14574" s="186"/>
    </row>
    <row r="14575" spans="2:2" x14ac:dyDescent="0.2">
      <c r="B14575" s="186"/>
    </row>
    <row r="14576" spans="2:2" x14ac:dyDescent="0.2">
      <c r="B14576" s="186"/>
    </row>
    <row r="14577" spans="2:2" x14ac:dyDescent="0.2">
      <c r="B14577" s="186"/>
    </row>
    <row r="14578" spans="2:2" x14ac:dyDescent="0.2">
      <c r="B14578" s="186"/>
    </row>
    <row r="14579" spans="2:2" x14ac:dyDescent="0.2">
      <c r="B14579" s="186"/>
    </row>
    <row r="14580" spans="2:2" x14ac:dyDescent="0.2">
      <c r="B14580" s="186"/>
    </row>
    <row r="14581" spans="2:2" x14ac:dyDescent="0.2">
      <c r="B14581" s="186"/>
    </row>
    <row r="14582" spans="2:2" x14ac:dyDescent="0.2">
      <c r="B14582" s="186"/>
    </row>
    <row r="14583" spans="2:2" x14ac:dyDescent="0.2">
      <c r="B14583" s="186"/>
    </row>
    <row r="14584" spans="2:2" x14ac:dyDescent="0.2">
      <c r="B14584" s="186"/>
    </row>
    <row r="14585" spans="2:2" x14ac:dyDescent="0.2">
      <c r="B14585" s="186"/>
    </row>
    <row r="14586" spans="2:2" x14ac:dyDescent="0.2">
      <c r="B14586" s="186"/>
    </row>
    <row r="14587" spans="2:2" x14ac:dyDescent="0.2">
      <c r="B14587" s="186"/>
    </row>
    <row r="14588" spans="2:2" x14ac:dyDescent="0.2">
      <c r="B14588" s="186"/>
    </row>
    <row r="14589" spans="2:2" x14ac:dyDescent="0.2">
      <c r="B14589" s="186"/>
    </row>
    <row r="14590" spans="2:2" x14ac:dyDescent="0.2">
      <c r="B14590" s="186"/>
    </row>
    <row r="14591" spans="2:2" x14ac:dyDescent="0.2">
      <c r="B14591" s="186"/>
    </row>
    <row r="14592" spans="2:2" x14ac:dyDescent="0.2">
      <c r="B14592" s="186"/>
    </row>
    <row r="14593" spans="2:2" x14ac:dyDescent="0.2">
      <c r="B14593" s="186"/>
    </row>
    <row r="14594" spans="2:2" x14ac:dyDescent="0.2">
      <c r="B14594" s="186"/>
    </row>
    <row r="14595" spans="2:2" x14ac:dyDescent="0.2">
      <c r="B14595" s="186"/>
    </row>
    <row r="14596" spans="2:2" x14ac:dyDescent="0.2">
      <c r="B14596" s="186"/>
    </row>
    <row r="14597" spans="2:2" x14ac:dyDescent="0.2">
      <c r="B14597" s="186"/>
    </row>
    <row r="14598" spans="2:2" x14ac:dyDescent="0.2">
      <c r="B14598" s="186"/>
    </row>
    <row r="14599" spans="2:2" x14ac:dyDescent="0.2">
      <c r="B14599" s="186"/>
    </row>
    <row r="14600" spans="2:2" x14ac:dyDescent="0.2">
      <c r="B14600" s="186"/>
    </row>
    <row r="14601" spans="2:2" x14ac:dyDescent="0.2">
      <c r="B14601" s="186"/>
    </row>
    <row r="14602" spans="2:2" x14ac:dyDescent="0.2">
      <c r="B14602" s="186"/>
    </row>
    <row r="14603" spans="2:2" x14ac:dyDescent="0.2">
      <c r="B14603" s="186"/>
    </row>
    <row r="14604" spans="2:2" x14ac:dyDescent="0.2">
      <c r="B14604" s="186"/>
    </row>
    <row r="14605" spans="2:2" x14ac:dyDescent="0.2">
      <c r="B14605" s="186"/>
    </row>
    <row r="14606" spans="2:2" x14ac:dyDescent="0.2">
      <c r="B14606" s="186"/>
    </row>
    <row r="14607" spans="2:2" x14ac:dyDescent="0.2">
      <c r="B14607" s="186"/>
    </row>
    <row r="14608" spans="2:2" x14ac:dyDescent="0.2">
      <c r="B14608" s="186"/>
    </row>
    <row r="14609" spans="2:2" x14ac:dyDescent="0.2">
      <c r="B14609" s="186"/>
    </row>
    <row r="14610" spans="2:2" x14ac:dyDescent="0.2">
      <c r="B14610" s="186"/>
    </row>
    <row r="14611" spans="2:2" x14ac:dyDescent="0.2">
      <c r="B14611" s="186"/>
    </row>
    <row r="14612" spans="2:2" x14ac:dyDescent="0.2">
      <c r="B14612" s="186"/>
    </row>
    <row r="14613" spans="2:2" x14ac:dyDescent="0.2">
      <c r="B14613" s="186"/>
    </row>
    <row r="14614" spans="2:2" x14ac:dyDescent="0.2">
      <c r="B14614" s="186"/>
    </row>
    <row r="14615" spans="2:2" x14ac:dyDescent="0.2">
      <c r="B14615" s="186"/>
    </row>
    <row r="14616" spans="2:2" x14ac:dyDescent="0.2">
      <c r="B14616" s="186"/>
    </row>
    <row r="14617" spans="2:2" x14ac:dyDescent="0.2">
      <c r="B14617" s="186"/>
    </row>
    <row r="14618" spans="2:2" x14ac:dyDescent="0.2">
      <c r="B14618" s="186"/>
    </row>
    <row r="14619" spans="2:2" x14ac:dyDescent="0.2">
      <c r="B14619" s="186"/>
    </row>
    <row r="14620" spans="2:2" x14ac:dyDescent="0.2">
      <c r="B14620" s="186"/>
    </row>
    <row r="14621" spans="2:2" x14ac:dyDescent="0.2">
      <c r="B14621" s="186"/>
    </row>
    <row r="14622" spans="2:2" x14ac:dyDescent="0.2">
      <c r="B14622" s="186"/>
    </row>
    <row r="14623" spans="2:2" x14ac:dyDescent="0.2">
      <c r="B14623" s="186"/>
    </row>
    <row r="14624" spans="2:2" x14ac:dyDescent="0.2">
      <c r="B14624" s="186"/>
    </row>
    <row r="14625" spans="2:2" x14ac:dyDescent="0.2">
      <c r="B14625" s="186"/>
    </row>
    <row r="14626" spans="2:2" x14ac:dyDescent="0.2">
      <c r="B14626" s="186"/>
    </row>
    <row r="14627" spans="2:2" x14ac:dyDescent="0.2">
      <c r="B14627" s="186"/>
    </row>
    <row r="14628" spans="2:2" x14ac:dyDescent="0.2">
      <c r="B14628" s="186"/>
    </row>
    <row r="14629" spans="2:2" x14ac:dyDescent="0.2">
      <c r="B14629" s="186"/>
    </row>
    <row r="14630" spans="2:2" x14ac:dyDescent="0.2">
      <c r="B14630" s="186"/>
    </row>
    <row r="14631" spans="2:2" x14ac:dyDescent="0.2">
      <c r="B14631" s="186"/>
    </row>
    <row r="14632" spans="2:2" x14ac:dyDescent="0.2">
      <c r="B14632" s="186"/>
    </row>
    <row r="14633" spans="2:2" x14ac:dyDescent="0.2">
      <c r="B14633" s="186"/>
    </row>
    <row r="14634" spans="2:2" x14ac:dyDescent="0.2">
      <c r="B14634" s="186"/>
    </row>
    <row r="14635" spans="2:2" x14ac:dyDescent="0.2">
      <c r="B14635" s="186"/>
    </row>
    <row r="14636" spans="2:2" x14ac:dyDescent="0.2">
      <c r="B14636" s="186"/>
    </row>
    <row r="14637" spans="2:2" x14ac:dyDescent="0.2">
      <c r="B14637" s="186"/>
    </row>
    <row r="14638" spans="2:2" x14ac:dyDescent="0.2">
      <c r="B14638" s="186"/>
    </row>
    <row r="14639" spans="2:2" x14ac:dyDescent="0.2">
      <c r="B14639" s="186"/>
    </row>
    <row r="14640" spans="2:2" x14ac:dyDescent="0.2">
      <c r="B14640" s="186"/>
    </row>
    <row r="14641" spans="2:2" x14ac:dyDescent="0.2">
      <c r="B14641" s="186"/>
    </row>
    <row r="14642" spans="2:2" x14ac:dyDescent="0.2">
      <c r="B14642" s="186"/>
    </row>
    <row r="14643" spans="2:2" x14ac:dyDescent="0.2">
      <c r="B14643" s="186"/>
    </row>
    <row r="14644" spans="2:2" x14ac:dyDescent="0.2">
      <c r="B14644" s="186"/>
    </row>
    <row r="14645" spans="2:2" x14ac:dyDescent="0.2">
      <c r="B14645" s="186"/>
    </row>
    <row r="14646" spans="2:2" x14ac:dyDescent="0.2">
      <c r="B14646" s="186"/>
    </row>
    <row r="14647" spans="2:2" x14ac:dyDescent="0.2">
      <c r="B14647" s="186"/>
    </row>
    <row r="14648" spans="2:2" x14ac:dyDescent="0.2">
      <c r="B14648" s="186"/>
    </row>
    <row r="14649" spans="2:2" x14ac:dyDescent="0.2">
      <c r="B14649" s="186"/>
    </row>
    <row r="14650" spans="2:2" x14ac:dyDescent="0.2">
      <c r="B14650" s="186"/>
    </row>
    <row r="14651" spans="2:2" x14ac:dyDescent="0.2">
      <c r="B14651" s="186"/>
    </row>
    <row r="14652" spans="2:2" x14ac:dyDescent="0.2">
      <c r="B14652" s="186"/>
    </row>
    <row r="14653" spans="2:2" x14ac:dyDescent="0.2">
      <c r="B14653" s="186"/>
    </row>
    <row r="14654" spans="2:2" x14ac:dyDescent="0.2">
      <c r="B14654" s="186"/>
    </row>
    <row r="14655" spans="2:2" x14ac:dyDescent="0.2">
      <c r="B14655" s="186"/>
    </row>
    <row r="14656" spans="2:2" x14ac:dyDescent="0.2">
      <c r="B14656" s="186"/>
    </row>
    <row r="14657" spans="2:2" x14ac:dyDescent="0.2">
      <c r="B14657" s="186"/>
    </row>
    <row r="14658" spans="2:2" x14ac:dyDescent="0.2">
      <c r="B14658" s="186"/>
    </row>
    <row r="14659" spans="2:2" x14ac:dyDescent="0.2">
      <c r="B14659" s="186"/>
    </row>
    <row r="14660" spans="2:2" x14ac:dyDescent="0.2">
      <c r="B14660" s="186"/>
    </row>
    <row r="14661" spans="2:2" x14ac:dyDescent="0.2">
      <c r="B14661" s="186"/>
    </row>
    <row r="14662" spans="2:2" x14ac:dyDescent="0.2">
      <c r="B14662" s="186"/>
    </row>
    <row r="14663" spans="2:2" x14ac:dyDescent="0.2">
      <c r="B14663" s="186"/>
    </row>
    <row r="14664" spans="2:2" x14ac:dyDescent="0.2">
      <c r="B14664" s="186"/>
    </row>
    <row r="14665" spans="2:2" x14ac:dyDescent="0.2">
      <c r="B14665" s="186"/>
    </row>
    <row r="14666" spans="2:2" x14ac:dyDescent="0.2">
      <c r="B14666" s="186"/>
    </row>
    <row r="14667" spans="2:2" x14ac:dyDescent="0.2">
      <c r="B14667" s="186"/>
    </row>
    <row r="14668" spans="2:2" x14ac:dyDescent="0.2">
      <c r="B14668" s="186"/>
    </row>
    <row r="14669" spans="2:2" x14ac:dyDescent="0.2">
      <c r="B14669" s="186"/>
    </row>
    <row r="14670" spans="2:2" x14ac:dyDescent="0.2">
      <c r="B14670" s="186"/>
    </row>
    <row r="14671" spans="2:2" x14ac:dyDescent="0.2">
      <c r="B14671" s="186"/>
    </row>
    <row r="14672" spans="2:2" x14ac:dyDescent="0.2">
      <c r="B14672" s="186"/>
    </row>
    <row r="14673" spans="2:2" x14ac:dyDescent="0.2">
      <c r="B14673" s="186"/>
    </row>
    <row r="14674" spans="2:2" x14ac:dyDescent="0.2">
      <c r="B14674" s="186"/>
    </row>
    <row r="14675" spans="2:2" x14ac:dyDescent="0.2">
      <c r="B14675" s="186"/>
    </row>
    <row r="14676" spans="2:2" x14ac:dyDescent="0.2">
      <c r="B14676" s="186"/>
    </row>
    <row r="14677" spans="2:2" x14ac:dyDescent="0.2">
      <c r="B14677" s="186"/>
    </row>
    <row r="14678" spans="2:2" x14ac:dyDescent="0.2">
      <c r="B14678" s="186"/>
    </row>
    <row r="14679" spans="2:2" x14ac:dyDescent="0.2">
      <c r="B14679" s="186"/>
    </row>
    <row r="14680" spans="2:2" x14ac:dyDescent="0.2">
      <c r="B14680" s="186"/>
    </row>
    <row r="14681" spans="2:2" x14ac:dyDescent="0.2">
      <c r="B14681" s="186"/>
    </row>
    <row r="14682" spans="2:2" x14ac:dyDescent="0.2">
      <c r="B14682" s="186"/>
    </row>
    <row r="14683" spans="2:2" x14ac:dyDescent="0.2">
      <c r="B14683" s="186"/>
    </row>
    <row r="14684" spans="2:2" x14ac:dyDescent="0.2">
      <c r="B14684" s="186"/>
    </row>
    <row r="14685" spans="2:2" x14ac:dyDescent="0.2">
      <c r="B14685" s="186"/>
    </row>
    <row r="14686" spans="2:2" x14ac:dyDescent="0.2">
      <c r="B14686" s="186"/>
    </row>
    <row r="14687" spans="2:2" x14ac:dyDescent="0.2">
      <c r="B14687" s="186"/>
    </row>
    <row r="14688" spans="2:2" x14ac:dyDescent="0.2">
      <c r="B14688" s="186"/>
    </row>
    <row r="14689" spans="2:2" x14ac:dyDescent="0.2">
      <c r="B14689" s="186"/>
    </row>
    <row r="14690" spans="2:2" x14ac:dyDescent="0.2">
      <c r="B14690" s="186"/>
    </row>
    <row r="14691" spans="2:2" x14ac:dyDescent="0.2">
      <c r="B14691" s="186"/>
    </row>
    <row r="14692" spans="2:2" x14ac:dyDescent="0.2">
      <c r="B14692" s="186"/>
    </row>
    <row r="14693" spans="2:2" x14ac:dyDescent="0.2">
      <c r="B14693" s="186"/>
    </row>
    <row r="14694" spans="2:2" x14ac:dyDescent="0.2">
      <c r="B14694" s="186"/>
    </row>
    <row r="14695" spans="2:2" x14ac:dyDescent="0.2">
      <c r="B14695" s="186"/>
    </row>
    <row r="14696" spans="2:2" x14ac:dyDescent="0.2">
      <c r="B14696" s="186"/>
    </row>
    <row r="14697" spans="2:2" x14ac:dyDescent="0.2">
      <c r="B14697" s="186"/>
    </row>
    <row r="14698" spans="2:2" x14ac:dyDescent="0.2">
      <c r="B14698" s="186"/>
    </row>
    <row r="14699" spans="2:2" x14ac:dyDescent="0.2">
      <c r="B14699" s="186"/>
    </row>
    <row r="14700" spans="2:2" x14ac:dyDescent="0.2">
      <c r="B14700" s="186"/>
    </row>
    <row r="14701" spans="2:2" x14ac:dyDescent="0.2">
      <c r="B14701" s="186"/>
    </row>
    <row r="14702" spans="2:2" x14ac:dyDescent="0.2">
      <c r="B14702" s="186"/>
    </row>
    <row r="14703" spans="2:2" x14ac:dyDescent="0.2">
      <c r="B14703" s="186"/>
    </row>
    <row r="14704" spans="2:2" x14ac:dyDescent="0.2">
      <c r="B14704" s="186"/>
    </row>
    <row r="14705" spans="2:2" x14ac:dyDescent="0.2">
      <c r="B14705" s="186"/>
    </row>
    <row r="14706" spans="2:2" x14ac:dyDescent="0.2">
      <c r="B14706" s="186"/>
    </row>
    <row r="14707" spans="2:2" x14ac:dyDescent="0.2">
      <c r="B14707" s="186"/>
    </row>
    <row r="14708" spans="2:2" x14ac:dyDescent="0.2">
      <c r="B14708" s="186"/>
    </row>
    <row r="14709" spans="2:2" x14ac:dyDescent="0.2">
      <c r="B14709" s="186"/>
    </row>
    <row r="14710" spans="2:2" x14ac:dyDescent="0.2">
      <c r="B14710" s="186"/>
    </row>
    <row r="14711" spans="2:2" x14ac:dyDescent="0.2">
      <c r="B14711" s="186"/>
    </row>
    <row r="14712" spans="2:2" x14ac:dyDescent="0.2">
      <c r="B14712" s="186"/>
    </row>
    <row r="14713" spans="2:2" x14ac:dyDescent="0.2">
      <c r="B14713" s="186"/>
    </row>
    <row r="14714" spans="2:2" x14ac:dyDescent="0.2">
      <c r="B14714" s="186"/>
    </row>
    <row r="14715" spans="2:2" x14ac:dyDescent="0.2">
      <c r="B14715" s="186"/>
    </row>
    <row r="14716" spans="2:2" x14ac:dyDescent="0.2">
      <c r="B14716" s="186"/>
    </row>
    <row r="14717" spans="2:2" x14ac:dyDescent="0.2">
      <c r="B14717" s="186"/>
    </row>
    <row r="14718" spans="2:2" x14ac:dyDescent="0.2">
      <c r="B14718" s="186"/>
    </row>
    <row r="14719" spans="2:2" x14ac:dyDescent="0.2">
      <c r="B14719" s="186"/>
    </row>
    <row r="14720" spans="2:2" x14ac:dyDescent="0.2">
      <c r="B14720" s="186"/>
    </row>
    <row r="14721" spans="2:2" x14ac:dyDescent="0.2">
      <c r="B14721" s="186"/>
    </row>
    <row r="14722" spans="2:2" x14ac:dyDescent="0.2">
      <c r="B14722" s="186"/>
    </row>
    <row r="14723" spans="2:2" x14ac:dyDescent="0.2">
      <c r="B14723" s="186"/>
    </row>
    <row r="14724" spans="2:2" x14ac:dyDescent="0.2">
      <c r="B14724" s="186"/>
    </row>
    <row r="14725" spans="2:2" x14ac:dyDescent="0.2">
      <c r="B14725" s="186"/>
    </row>
    <row r="14726" spans="2:2" x14ac:dyDescent="0.2">
      <c r="B14726" s="186"/>
    </row>
    <row r="14727" spans="2:2" x14ac:dyDescent="0.2">
      <c r="B14727" s="186"/>
    </row>
    <row r="14728" spans="2:2" x14ac:dyDescent="0.2">
      <c r="B14728" s="186"/>
    </row>
    <row r="14729" spans="2:2" x14ac:dyDescent="0.2">
      <c r="B14729" s="186"/>
    </row>
    <row r="14730" spans="2:2" x14ac:dyDescent="0.2">
      <c r="B14730" s="186"/>
    </row>
    <row r="14731" spans="2:2" x14ac:dyDescent="0.2">
      <c r="B14731" s="186"/>
    </row>
    <row r="14732" spans="2:2" x14ac:dyDescent="0.2">
      <c r="B14732" s="186"/>
    </row>
    <row r="14733" spans="2:2" x14ac:dyDescent="0.2">
      <c r="B14733" s="186"/>
    </row>
    <row r="14734" spans="2:2" x14ac:dyDescent="0.2">
      <c r="B14734" s="186"/>
    </row>
    <row r="14735" spans="2:2" x14ac:dyDescent="0.2">
      <c r="B14735" s="186"/>
    </row>
    <row r="14736" spans="2:2" x14ac:dyDescent="0.2">
      <c r="B14736" s="186"/>
    </row>
    <row r="14737" spans="2:2" x14ac:dyDescent="0.2">
      <c r="B14737" s="186"/>
    </row>
    <row r="14738" spans="2:2" x14ac:dyDescent="0.2">
      <c r="B14738" s="186"/>
    </row>
    <row r="14739" spans="2:2" x14ac:dyDescent="0.2">
      <c r="B14739" s="186"/>
    </row>
    <row r="14740" spans="2:2" x14ac:dyDescent="0.2">
      <c r="B14740" s="186"/>
    </row>
    <row r="14741" spans="2:2" x14ac:dyDescent="0.2">
      <c r="B14741" s="186"/>
    </row>
    <row r="14742" spans="2:2" x14ac:dyDescent="0.2">
      <c r="B14742" s="186"/>
    </row>
    <row r="14743" spans="2:2" x14ac:dyDescent="0.2">
      <c r="B14743" s="186"/>
    </row>
    <row r="14744" spans="2:2" x14ac:dyDescent="0.2">
      <c r="B14744" s="186"/>
    </row>
    <row r="14745" spans="2:2" x14ac:dyDescent="0.2">
      <c r="B14745" s="186"/>
    </row>
    <row r="14746" spans="2:2" x14ac:dyDescent="0.2">
      <c r="B14746" s="186"/>
    </row>
    <row r="14747" spans="2:2" x14ac:dyDescent="0.2">
      <c r="B14747" s="186"/>
    </row>
    <row r="14748" spans="2:2" x14ac:dyDescent="0.2">
      <c r="B14748" s="186"/>
    </row>
    <row r="14749" spans="2:2" x14ac:dyDescent="0.2">
      <c r="B14749" s="186"/>
    </row>
    <row r="14750" spans="2:2" x14ac:dyDescent="0.2">
      <c r="B14750" s="186"/>
    </row>
    <row r="14751" spans="2:2" x14ac:dyDescent="0.2">
      <c r="B14751" s="186"/>
    </row>
    <row r="14752" spans="2:2" x14ac:dyDescent="0.2">
      <c r="B14752" s="186"/>
    </row>
    <row r="14753" spans="2:2" x14ac:dyDescent="0.2">
      <c r="B14753" s="186"/>
    </row>
    <row r="14754" spans="2:2" x14ac:dyDescent="0.2">
      <c r="B14754" s="186"/>
    </row>
    <row r="14755" spans="2:2" x14ac:dyDescent="0.2">
      <c r="B14755" s="186"/>
    </row>
    <row r="14756" spans="2:2" x14ac:dyDescent="0.2">
      <c r="B14756" s="186"/>
    </row>
    <row r="14757" spans="2:2" x14ac:dyDescent="0.2">
      <c r="B14757" s="186"/>
    </row>
    <row r="14758" spans="2:2" x14ac:dyDescent="0.2">
      <c r="B14758" s="186"/>
    </row>
    <row r="14759" spans="2:2" x14ac:dyDescent="0.2">
      <c r="B14759" s="186"/>
    </row>
    <row r="14760" spans="2:2" x14ac:dyDescent="0.2">
      <c r="B14760" s="186"/>
    </row>
    <row r="14761" spans="2:2" x14ac:dyDescent="0.2">
      <c r="B14761" s="186"/>
    </row>
    <row r="14762" spans="2:2" x14ac:dyDescent="0.2">
      <c r="B14762" s="186"/>
    </row>
    <row r="14763" spans="2:2" x14ac:dyDescent="0.2">
      <c r="B14763" s="186"/>
    </row>
    <row r="14764" spans="2:2" x14ac:dyDescent="0.2">
      <c r="B14764" s="186"/>
    </row>
    <row r="14765" spans="2:2" x14ac:dyDescent="0.2">
      <c r="B14765" s="186"/>
    </row>
    <row r="14766" spans="2:2" x14ac:dyDescent="0.2">
      <c r="B14766" s="186"/>
    </row>
    <row r="14767" spans="2:2" x14ac:dyDescent="0.2">
      <c r="B14767" s="186"/>
    </row>
    <row r="14768" spans="2:2" x14ac:dyDescent="0.2">
      <c r="B14768" s="186"/>
    </row>
    <row r="14769" spans="2:2" x14ac:dyDescent="0.2">
      <c r="B14769" s="186"/>
    </row>
    <row r="14770" spans="2:2" x14ac:dyDescent="0.2">
      <c r="B14770" s="186"/>
    </row>
    <row r="14771" spans="2:2" x14ac:dyDescent="0.2">
      <c r="B14771" s="186"/>
    </row>
    <row r="14772" spans="2:2" x14ac:dyDescent="0.2">
      <c r="B14772" s="186"/>
    </row>
    <row r="14773" spans="2:2" x14ac:dyDescent="0.2">
      <c r="B14773" s="186"/>
    </row>
    <row r="14774" spans="2:2" x14ac:dyDescent="0.2">
      <c r="B14774" s="186"/>
    </row>
    <row r="14775" spans="2:2" x14ac:dyDescent="0.2">
      <c r="B14775" s="186"/>
    </row>
    <row r="14776" spans="2:2" x14ac:dyDescent="0.2">
      <c r="B14776" s="186"/>
    </row>
    <row r="14777" spans="2:2" x14ac:dyDescent="0.2">
      <c r="B14777" s="186"/>
    </row>
    <row r="14778" spans="2:2" x14ac:dyDescent="0.2">
      <c r="B14778" s="186"/>
    </row>
    <row r="14779" spans="2:2" x14ac:dyDescent="0.2">
      <c r="B14779" s="186"/>
    </row>
    <row r="14780" spans="2:2" x14ac:dyDescent="0.2">
      <c r="B14780" s="186"/>
    </row>
    <row r="14781" spans="2:2" x14ac:dyDescent="0.2">
      <c r="B14781" s="186"/>
    </row>
    <row r="14782" spans="2:2" x14ac:dyDescent="0.2">
      <c r="B14782" s="186"/>
    </row>
    <row r="14783" spans="2:2" x14ac:dyDescent="0.2">
      <c r="B14783" s="186"/>
    </row>
    <row r="14784" spans="2:2" x14ac:dyDescent="0.2">
      <c r="B14784" s="186"/>
    </row>
    <row r="14785" spans="2:2" x14ac:dyDescent="0.2">
      <c r="B14785" s="186"/>
    </row>
    <row r="14786" spans="2:2" x14ac:dyDescent="0.2">
      <c r="B14786" s="186"/>
    </row>
    <row r="14787" spans="2:2" x14ac:dyDescent="0.2">
      <c r="B14787" s="186"/>
    </row>
    <row r="14788" spans="2:2" x14ac:dyDescent="0.2">
      <c r="B14788" s="186"/>
    </row>
    <row r="14789" spans="2:2" x14ac:dyDescent="0.2">
      <c r="B14789" s="186"/>
    </row>
    <row r="14790" spans="2:2" x14ac:dyDescent="0.2">
      <c r="B14790" s="186"/>
    </row>
    <row r="14791" spans="2:2" x14ac:dyDescent="0.2">
      <c r="B14791" s="186"/>
    </row>
    <row r="14792" spans="2:2" x14ac:dyDescent="0.2">
      <c r="B14792" s="186"/>
    </row>
    <row r="14793" spans="2:2" x14ac:dyDescent="0.2">
      <c r="B14793" s="186"/>
    </row>
    <row r="14794" spans="2:2" x14ac:dyDescent="0.2">
      <c r="B14794" s="186"/>
    </row>
    <row r="14795" spans="2:2" x14ac:dyDescent="0.2">
      <c r="B14795" s="186"/>
    </row>
    <row r="14796" spans="2:2" x14ac:dyDescent="0.2">
      <c r="B14796" s="186"/>
    </row>
    <row r="14797" spans="2:2" x14ac:dyDescent="0.2">
      <c r="B14797" s="186"/>
    </row>
    <row r="14798" spans="2:2" x14ac:dyDescent="0.2">
      <c r="B14798" s="186"/>
    </row>
    <row r="14799" spans="2:2" x14ac:dyDescent="0.2">
      <c r="B14799" s="186"/>
    </row>
    <row r="14800" spans="2:2" x14ac:dyDescent="0.2">
      <c r="B14800" s="186"/>
    </row>
    <row r="14801" spans="2:2" x14ac:dyDescent="0.2">
      <c r="B14801" s="186"/>
    </row>
    <row r="14802" spans="2:2" x14ac:dyDescent="0.2">
      <c r="B14802" s="186"/>
    </row>
    <row r="14803" spans="2:2" x14ac:dyDescent="0.2">
      <c r="B14803" s="186"/>
    </row>
    <row r="14804" spans="2:2" x14ac:dyDescent="0.2">
      <c r="B14804" s="186"/>
    </row>
    <row r="14805" spans="2:2" x14ac:dyDescent="0.2">
      <c r="B14805" s="186"/>
    </row>
    <row r="14806" spans="2:2" x14ac:dyDescent="0.2">
      <c r="B14806" s="186"/>
    </row>
    <row r="14807" spans="2:2" x14ac:dyDescent="0.2">
      <c r="B14807" s="186"/>
    </row>
    <row r="14808" spans="2:2" x14ac:dyDescent="0.2">
      <c r="B14808" s="186"/>
    </row>
    <row r="14809" spans="2:2" x14ac:dyDescent="0.2">
      <c r="B14809" s="186"/>
    </row>
    <row r="14810" spans="2:2" x14ac:dyDescent="0.2">
      <c r="B14810" s="186"/>
    </row>
    <row r="14811" spans="2:2" x14ac:dyDescent="0.2">
      <c r="B14811" s="186"/>
    </row>
    <row r="14812" spans="2:2" x14ac:dyDescent="0.2">
      <c r="B14812" s="186"/>
    </row>
    <row r="14813" spans="2:2" x14ac:dyDescent="0.2">
      <c r="B14813" s="186"/>
    </row>
    <row r="14814" spans="2:2" x14ac:dyDescent="0.2">
      <c r="B14814" s="186"/>
    </row>
    <row r="14815" spans="2:2" x14ac:dyDescent="0.2">
      <c r="B14815" s="186"/>
    </row>
    <row r="14816" spans="2:2" x14ac:dyDescent="0.2">
      <c r="B14816" s="186"/>
    </row>
    <row r="14817" spans="2:2" x14ac:dyDescent="0.2">
      <c r="B14817" s="186"/>
    </row>
    <row r="14818" spans="2:2" x14ac:dyDescent="0.2">
      <c r="B14818" s="186"/>
    </row>
    <row r="14819" spans="2:2" x14ac:dyDescent="0.2">
      <c r="B14819" s="186"/>
    </row>
    <row r="14820" spans="2:2" x14ac:dyDescent="0.2">
      <c r="B14820" s="186"/>
    </row>
    <row r="14821" spans="2:2" x14ac:dyDescent="0.2">
      <c r="B14821" s="186"/>
    </row>
    <row r="14822" spans="2:2" x14ac:dyDescent="0.2">
      <c r="B14822" s="186"/>
    </row>
    <row r="14823" spans="2:2" x14ac:dyDescent="0.2">
      <c r="B14823" s="186"/>
    </row>
    <row r="14824" spans="2:2" x14ac:dyDescent="0.2">
      <c r="B14824" s="186"/>
    </row>
    <row r="14825" spans="2:2" x14ac:dyDescent="0.2">
      <c r="B14825" s="186"/>
    </row>
    <row r="14826" spans="2:2" x14ac:dyDescent="0.2">
      <c r="B14826" s="186"/>
    </row>
    <row r="14827" spans="2:2" x14ac:dyDescent="0.2">
      <c r="B14827" s="186"/>
    </row>
    <row r="14828" spans="2:2" x14ac:dyDescent="0.2">
      <c r="B14828" s="186"/>
    </row>
    <row r="14829" spans="2:2" x14ac:dyDescent="0.2">
      <c r="B14829" s="186"/>
    </row>
    <row r="14830" spans="2:2" x14ac:dyDescent="0.2">
      <c r="B14830" s="186"/>
    </row>
    <row r="14831" spans="2:2" x14ac:dyDescent="0.2">
      <c r="B14831" s="186"/>
    </row>
    <row r="14832" spans="2:2" x14ac:dyDescent="0.2">
      <c r="B14832" s="186"/>
    </row>
    <row r="14833" spans="2:2" x14ac:dyDescent="0.2">
      <c r="B14833" s="186"/>
    </row>
    <row r="14834" spans="2:2" x14ac:dyDescent="0.2">
      <c r="B14834" s="186"/>
    </row>
    <row r="14835" spans="2:2" x14ac:dyDescent="0.2">
      <c r="B14835" s="186"/>
    </row>
    <row r="14836" spans="2:2" x14ac:dyDescent="0.2">
      <c r="B14836" s="186"/>
    </row>
    <row r="14837" spans="2:2" x14ac:dyDescent="0.2">
      <c r="B14837" s="186"/>
    </row>
    <row r="14838" spans="2:2" x14ac:dyDescent="0.2">
      <c r="B14838" s="186"/>
    </row>
    <row r="14839" spans="2:2" x14ac:dyDescent="0.2">
      <c r="B14839" s="186"/>
    </row>
    <row r="14840" spans="2:2" x14ac:dyDescent="0.2">
      <c r="B14840" s="186"/>
    </row>
    <row r="14841" spans="2:2" x14ac:dyDescent="0.2">
      <c r="B14841" s="186"/>
    </row>
    <row r="14842" spans="2:2" x14ac:dyDescent="0.2">
      <c r="B14842" s="186"/>
    </row>
    <row r="14843" spans="2:2" x14ac:dyDescent="0.2">
      <c r="B14843" s="186"/>
    </row>
    <row r="14844" spans="2:2" x14ac:dyDescent="0.2">
      <c r="B14844" s="186"/>
    </row>
    <row r="14845" spans="2:2" x14ac:dyDescent="0.2">
      <c r="B14845" s="186"/>
    </row>
    <row r="14846" spans="2:2" x14ac:dyDescent="0.2">
      <c r="B14846" s="186"/>
    </row>
    <row r="14847" spans="2:2" x14ac:dyDescent="0.2">
      <c r="B14847" s="186"/>
    </row>
    <row r="14848" spans="2:2" x14ac:dyDescent="0.2">
      <c r="B14848" s="186"/>
    </row>
    <row r="14849" spans="2:2" x14ac:dyDescent="0.2">
      <c r="B14849" s="186"/>
    </row>
    <row r="14850" spans="2:2" x14ac:dyDescent="0.2">
      <c r="B14850" s="186"/>
    </row>
    <row r="14851" spans="2:2" x14ac:dyDescent="0.2">
      <c r="B14851" s="186"/>
    </row>
    <row r="14852" spans="2:2" x14ac:dyDescent="0.2">
      <c r="B14852" s="186"/>
    </row>
    <row r="14853" spans="2:2" x14ac:dyDescent="0.2">
      <c r="B14853" s="186"/>
    </row>
    <row r="14854" spans="2:2" x14ac:dyDescent="0.2">
      <c r="B14854" s="186"/>
    </row>
    <row r="14855" spans="2:2" x14ac:dyDescent="0.2">
      <c r="B14855" s="186"/>
    </row>
    <row r="14856" spans="2:2" x14ac:dyDescent="0.2">
      <c r="B14856" s="186"/>
    </row>
    <row r="14857" spans="2:2" x14ac:dyDescent="0.2">
      <c r="B14857" s="186"/>
    </row>
    <row r="14858" spans="2:2" x14ac:dyDescent="0.2">
      <c r="B14858" s="186"/>
    </row>
    <row r="14859" spans="2:2" x14ac:dyDescent="0.2">
      <c r="B14859" s="186"/>
    </row>
    <row r="14860" spans="2:2" x14ac:dyDescent="0.2">
      <c r="B14860" s="186"/>
    </row>
    <row r="14861" spans="2:2" x14ac:dyDescent="0.2">
      <c r="B14861" s="186"/>
    </row>
    <row r="14862" spans="2:2" x14ac:dyDescent="0.2">
      <c r="B14862" s="186"/>
    </row>
    <row r="14863" spans="2:2" x14ac:dyDescent="0.2">
      <c r="B14863" s="186"/>
    </row>
    <row r="14864" spans="2:2" x14ac:dyDescent="0.2">
      <c r="B14864" s="186"/>
    </row>
    <row r="14865" spans="2:2" x14ac:dyDescent="0.2">
      <c r="B14865" s="186"/>
    </row>
    <row r="14866" spans="2:2" x14ac:dyDescent="0.2">
      <c r="B14866" s="186"/>
    </row>
    <row r="14867" spans="2:2" x14ac:dyDescent="0.2">
      <c r="B14867" s="186"/>
    </row>
    <row r="14868" spans="2:2" x14ac:dyDescent="0.2">
      <c r="B14868" s="186"/>
    </row>
    <row r="14869" spans="2:2" x14ac:dyDescent="0.2">
      <c r="B14869" s="186"/>
    </row>
    <row r="14870" spans="2:2" x14ac:dyDescent="0.2">
      <c r="B14870" s="186"/>
    </row>
    <row r="14871" spans="2:2" x14ac:dyDescent="0.2">
      <c r="B14871" s="186"/>
    </row>
    <row r="14872" spans="2:2" x14ac:dyDescent="0.2">
      <c r="B14872" s="186"/>
    </row>
    <row r="14873" spans="2:2" x14ac:dyDescent="0.2">
      <c r="B14873" s="186"/>
    </row>
    <row r="14874" spans="2:2" x14ac:dyDescent="0.2">
      <c r="B14874" s="186"/>
    </row>
    <row r="14875" spans="2:2" x14ac:dyDescent="0.2">
      <c r="B14875" s="186"/>
    </row>
    <row r="14876" spans="2:2" x14ac:dyDescent="0.2">
      <c r="B14876" s="186"/>
    </row>
    <row r="14877" spans="2:2" x14ac:dyDescent="0.2">
      <c r="B14877" s="186"/>
    </row>
    <row r="14878" spans="2:2" x14ac:dyDescent="0.2">
      <c r="B14878" s="186"/>
    </row>
    <row r="14879" spans="2:2" x14ac:dyDescent="0.2">
      <c r="B14879" s="186"/>
    </row>
    <row r="14880" spans="2:2" x14ac:dyDescent="0.2">
      <c r="B14880" s="186"/>
    </row>
    <row r="14881" spans="2:2" x14ac:dyDescent="0.2">
      <c r="B14881" s="186"/>
    </row>
    <row r="14882" spans="2:2" x14ac:dyDescent="0.2">
      <c r="B14882" s="186"/>
    </row>
    <row r="14883" spans="2:2" x14ac:dyDescent="0.2">
      <c r="B14883" s="186"/>
    </row>
    <row r="14884" spans="2:2" x14ac:dyDescent="0.2">
      <c r="B14884" s="186"/>
    </row>
    <row r="14885" spans="2:2" x14ac:dyDescent="0.2">
      <c r="B14885" s="186"/>
    </row>
    <row r="14886" spans="2:2" x14ac:dyDescent="0.2">
      <c r="B14886" s="186"/>
    </row>
    <row r="14887" spans="2:2" x14ac:dyDescent="0.2">
      <c r="B14887" s="186"/>
    </row>
    <row r="14888" spans="2:2" x14ac:dyDescent="0.2">
      <c r="B14888" s="186"/>
    </row>
    <row r="14889" spans="2:2" x14ac:dyDescent="0.2">
      <c r="B14889" s="186"/>
    </row>
    <row r="14890" spans="2:2" x14ac:dyDescent="0.2">
      <c r="B14890" s="186"/>
    </row>
    <row r="14891" spans="2:2" x14ac:dyDescent="0.2">
      <c r="B14891" s="186"/>
    </row>
    <row r="14892" spans="2:2" x14ac:dyDescent="0.2">
      <c r="B14892" s="186"/>
    </row>
    <row r="14893" spans="2:2" x14ac:dyDescent="0.2">
      <c r="B14893" s="186"/>
    </row>
    <row r="14894" spans="2:2" x14ac:dyDescent="0.2">
      <c r="B14894" s="186"/>
    </row>
    <row r="14895" spans="2:2" x14ac:dyDescent="0.2">
      <c r="B14895" s="186"/>
    </row>
    <row r="14896" spans="2:2" x14ac:dyDescent="0.2">
      <c r="B14896" s="186"/>
    </row>
    <row r="14897" spans="2:2" x14ac:dyDescent="0.2">
      <c r="B14897" s="186"/>
    </row>
    <row r="14898" spans="2:2" x14ac:dyDescent="0.2">
      <c r="B14898" s="186"/>
    </row>
    <row r="14899" spans="2:2" x14ac:dyDescent="0.2">
      <c r="B14899" s="186"/>
    </row>
    <row r="14900" spans="2:2" x14ac:dyDescent="0.2">
      <c r="B14900" s="186"/>
    </row>
    <row r="14901" spans="2:2" x14ac:dyDescent="0.2">
      <c r="B14901" s="186"/>
    </row>
    <row r="14902" spans="2:2" x14ac:dyDescent="0.2">
      <c r="B14902" s="186"/>
    </row>
    <row r="14903" spans="2:2" x14ac:dyDescent="0.2">
      <c r="B14903" s="186"/>
    </row>
    <row r="14904" spans="2:2" x14ac:dyDescent="0.2">
      <c r="B14904" s="186"/>
    </row>
    <row r="14905" spans="2:2" x14ac:dyDescent="0.2">
      <c r="B14905" s="186"/>
    </row>
    <row r="14906" spans="2:2" x14ac:dyDescent="0.2">
      <c r="B14906" s="186"/>
    </row>
    <row r="14907" spans="2:2" x14ac:dyDescent="0.2">
      <c r="B14907" s="186"/>
    </row>
    <row r="14908" spans="2:2" x14ac:dyDescent="0.2">
      <c r="B14908" s="186"/>
    </row>
    <row r="14909" spans="2:2" x14ac:dyDescent="0.2">
      <c r="B14909" s="186"/>
    </row>
    <row r="14910" spans="2:2" x14ac:dyDescent="0.2">
      <c r="B14910" s="186"/>
    </row>
    <row r="14911" spans="2:2" x14ac:dyDescent="0.2">
      <c r="B14911" s="186"/>
    </row>
    <row r="14912" spans="2:2" x14ac:dyDescent="0.2">
      <c r="B14912" s="186"/>
    </row>
    <row r="14913" spans="2:2" x14ac:dyDescent="0.2">
      <c r="B14913" s="186"/>
    </row>
    <row r="14914" spans="2:2" x14ac:dyDescent="0.2">
      <c r="B14914" s="186"/>
    </row>
    <row r="14915" spans="2:2" x14ac:dyDescent="0.2">
      <c r="B14915" s="186"/>
    </row>
    <row r="14916" spans="2:2" x14ac:dyDescent="0.2">
      <c r="B14916" s="186"/>
    </row>
    <row r="14917" spans="2:2" x14ac:dyDescent="0.2">
      <c r="B14917" s="186"/>
    </row>
    <row r="14918" spans="2:2" x14ac:dyDescent="0.2">
      <c r="B14918" s="186"/>
    </row>
    <row r="14919" spans="2:2" x14ac:dyDescent="0.2">
      <c r="B14919" s="186"/>
    </row>
    <row r="14920" spans="2:2" x14ac:dyDescent="0.2">
      <c r="B14920" s="186"/>
    </row>
    <row r="14921" spans="2:2" x14ac:dyDescent="0.2">
      <c r="B14921" s="186"/>
    </row>
    <row r="14922" spans="2:2" x14ac:dyDescent="0.2">
      <c r="B14922" s="186"/>
    </row>
    <row r="14923" spans="2:2" x14ac:dyDescent="0.2">
      <c r="B14923" s="186"/>
    </row>
    <row r="14924" spans="2:2" x14ac:dyDescent="0.2">
      <c r="B14924" s="186"/>
    </row>
    <row r="14925" spans="2:2" x14ac:dyDescent="0.2">
      <c r="B14925" s="186"/>
    </row>
    <row r="14926" spans="2:2" x14ac:dyDescent="0.2">
      <c r="B14926" s="186"/>
    </row>
    <row r="14927" spans="2:2" x14ac:dyDescent="0.2">
      <c r="B14927" s="186"/>
    </row>
    <row r="14928" spans="2:2" x14ac:dyDescent="0.2">
      <c r="B14928" s="186"/>
    </row>
    <row r="14929" spans="2:2" x14ac:dyDescent="0.2">
      <c r="B14929" s="186"/>
    </row>
    <row r="14930" spans="2:2" x14ac:dyDescent="0.2">
      <c r="B14930" s="186"/>
    </row>
    <row r="14931" spans="2:2" x14ac:dyDescent="0.2">
      <c r="B14931" s="186"/>
    </row>
    <row r="14932" spans="2:2" x14ac:dyDescent="0.2">
      <c r="B14932" s="186"/>
    </row>
    <row r="14933" spans="2:2" x14ac:dyDescent="0.2">
      <c r="B14933" s="186"/>
    </row>
    <row r="14934" spans="2:2" x14ac:dyDescent="0.2">
      <c r="B14934" s="186"/>
    </row>
    <row r="14935" spans="2:2" x14ac:dyDescent="0.2">
      <c r="B14935" s="186"/>
    </row>
    <row r="14936" spans="2:2" x14ac:dyDescent="0.2">
      <c r="B14936" s="186"/>
    </row>
    <row r="14937" spans="2:2" x14ac:dyDescent="0.2">
      <c r="B14937" s="186"/>
    </row>
    <row r="14938" spans="2:2" x14ac:dyDescent="0.2">
      <c r="B14938" s="186"/>
    </row>
    <row r="14939" spans="2:2" x14ac:dyDescent="0.2">
      <c r="B14939" s="186"/>
    </row>
    <row r="14940" spans="2:2" x14ac:dyDescent="0.2">
      <c r="B14940" s="186"/>
    </row>
    <row r="14941" spans="2:2" x14ac:dyDescent="0.2">
      <c r="B14941" s="186"/>
    </row>
    <row r="14942" spans="2:2" x14ac:dyDescent="0.2">
      <c r="B14942" s="186"/>
    </row>
    <row r="14943" spans="2:2" x14ac:dyDescent="0.2">
      <c r="B14943" s="186"/>
    </row>
    <row r="14944" spans="2:2" x14ac:dyDescent="0.2">
      <c r="B14944" s="186"/>
    </row>
    <row r="14945" spans="2:2" x14ac:dyDescent="0.2">
      <c r="B14945" s="186"/>
    </row>
    <row r="14946" spans="2:2" x14ac:dyDescent="0.2">
      <c r="B14946" s="186"/>
    </row>
    <row r="14947" spans="2:2" x14ac:dyDescent="0.2">
      <c r="B14947" s="186"/>
    </row>
    <row r="14948" spans="2:2" x14ac:dyDescent="0.2">
      <c r="B14948" s="186"/>
    </row>
    <row r="14949" spans="2:2" x14ac:dyDescent="0.2">
      <c r="B14949" s="186"/>
    </row>
    <row r="14950" spans="2:2" x14ac:dyDescent="0.2">
      <c r="B14950" s="186"/>
    </row>
    <row r="14951" spans="2:2" x14ac:dyDescent="0.2">
      <c r="B14951" s="186"/>
    </row>
    <row r="14952" spans="2:2" x14ac:dyDescent="0.2">
      <c r="B14952" s="186"/>
    </row>
    <row r="14953" spans="2:2" x14ac:dyDescent="0.2">
      <c r="B14953" s="186"/>
    </row>
    <row r="14954" spans="2:2" x14ac:dyDescent="0.2">
      <c r="B14954" s="186"/>
    </row>
    <row r="14955" spans="2:2" x14ac:dyDescent="0.2">
      <c r="B14955" s="186"/>
    </row>
    <row r="14956" spans="2:2" x14ac:dyDescent="0.2">
      <c r="B14956" s="186"/>
    </row>
    <row r="14957" spans="2:2" x14ac:dyDescent="0.2">
      <c r="B14957" s="186"/>
    </row>
    <row r="14958" spans="2:2" x14ac:dyDescent="0.2">
      <c r="B14958" s="186"/>
    </row>
    <row r="14959" spans="2:2" x14ac:dyDescent="0.2">
      <c r="B14959" s="186"/>
    </row>
    <row r="14960" spans="2:2" x14ac:dyDescent="0.2">
      <c r="B14960" s="186"/>
    </row>
    <row r="14961" spans="2:2" x14ac:dyDescent="0.2">
      <c r="B14961" s="186"/>
    </row>
    <row r="14962" spans="2:2" x14ac:dyDescent="0.2">
      <c r="B14962" s="186"/>
    </row>
    <row r="14963" spans="2:2" x14ac:dyDescent="0.2">
      <c r="B14963" s="186"/>
    </row>
    <row r="14964" spans="2:2" x14ac:dyDescent="0.2">
      <c r="B14964" s="186"/>
    </row>
    <row r="14965" spans="2:2" x14ac:dyDescent="0.2">
      <c r="B14965" s="186"/>
    </row>
    <row r="14966" spans="2:2" x14ac:dyDescent="0.2">
      <c r="B14966" s="186"/>
    </row>
    <row r="14967" spans="2:2" x14ac:dyDescent="0.2">
      <c r="B14967" s="186"/>
    </row>
    <row r="14968" spans="2:2" x14ac:dyDescent="0.2">
      <c r="B14968" s="186"/>
    </row>
    <row r="14969" spans="2:2" x14ac:dyDescent="0.2">
      <c r="B14969" s="186"/>
    </row>
    <row r="14970" spans="2:2" x14ac:dyDescent="0.2">
      <c r="B14970" s="186"/>
    </row>
    <row r="14971" spans="2:2" x14ac:dyDescent="0.2">
      <c r="B14971" s="186"/>
    </row>
    <row r="14972" spans="2:2" x14ac:dyDescent="0.2">
      <c r="B14972" s="186"/>
    </row>
    <row r="14973" spans="2:2" x14ac:dyDescent="0.2">
      <c r="B14973" s="186"/>
    </row>
    <row r="14974" spans="2:2" x14ac:dyDescent="0.2">
      <c r="B14974" s="186"/>
    </row>
    <row r="14975" spans="2:2" x14ac:dyDescent="0.2">
      <c r="B14975" s="186"/>
    </row>
    <row r="14976" spans="2:2" x14ac:dyDescent="0.2">
      <c r="B14976" s="186"/>
    </row>
    <row r="14977" spans="2:2" x14ac:dyDescent="0.2">
      <c r="B14977" s="186"/>
    </row>
    <row r="14978" spans="2:2" x14ac:dyDescent="0.2">
      <c r="B14978" s="186"/>
    </row>
    <row r="14979" spans="2:2" x14ac:dyDescent="0.2">
      <c r="B14979" s="186"/>
    </row>
    <row r="14980" spans="2:2" x14ac:dyDescent="0.2">
      <c r="B14980" s="186"/>
    </row>
    <row r="14981" spans="2:2" x14ac:dyDescent="0.2">
      <c r="B14981" s="186"/>
    </row>
    <row r="14982" spans="2:2" x14ac:dyDescent="0.2">
      <c r="B14982" s="186"/>
    </row>
    <row r="14983" spans="2:2" x14ac:dyDescent="0.2">
      <c r="B14983" s="186"/>
    </row>
    <row r="14984" spans="2:2" x14ac:dyDescent="0.2">
      <c r="B14984" s="186"/>
    </row>
    <row r="14985" spans="2:2" x14ac:dyDescent="0.2">
      <c r="B14985" s="186"/>
    </row>
    <row r="14986" spans="2:2" x14ac:dyDescent="0.2">
      <c r="B14986" s="186"/>
    </row>
    <row r="14987" spans="2:2" x14ac:dyDescent="0.2">
      <c r="B14987" s="186"/>
    </row>
    <row r="14988" spans="2:2" x14ac:dyDescent="0.2">
      <c r="B14988" s="186"/>
    </row>
    <row r="14989" spans="2:2" x14ac:dyDescent="0.2">
      <c r="B14989" s="186"/>
    </row>
    <row r="14990" spans="2:2" x14ac:dyDescent="0.2">
      <c r="B14990" s="186"/>
    </row>
    <row r="14991" spans="2:2" x14ac:dyDescent="0.2">
      <c r="B14991" s="186"/>
    </row>
    <row r="14992" spans="2:2" x14ac:dyDescent="0.2">
      <c r="B14992" s="186"/>
    </row>
    <row r="14993" spans="2:2" x14ac:dyDescent="0.2">
      <c r="B14993" s="186"/>
    </row>
    <row r="14994" spans="2:2" x14ac:dyDescent="0.2">
      <c r="B14994" s="186"/>
    </row>
    <row r="14995" spans="2:2" x14ac:dyDescent="0.2">
      <c r="B14995" s="186"/>
    </row>
    <row r="14996" spans="2:2" x14ac:dyDescent="0.2">
      <c r="B14996" s="186"/>
    </row>
    <row r="14997" spans="2:2" x14ac:dyDescent="0.2">
      <c r="B14997" s="186"/>
    </row>
    <row r="14998" spans="2:2" x14ac:dyDescent="0.2">
      <c r="B14998" s="186"/>
    </row>
    <row r="14999" spans="2:2" x14ac:dyDescent="0.2">
      <c r="B14999" s="186"/>
    </row>
    <row r="15000" spans="2:2" x14ac:dyDescent="0.2">
      <c r="B15000" s="186"/>
    </row>
    <row r="15001" spans="2:2" x14ac:dyDescent="0.2">
      <c r="B15001" s="186"/>
    </row>
    <row r="15002" spans="2:2" x14ac:dyDescent="0.2">
      <c r="B15002" s="186"/>
    </row>
    <row r="15003" spans="2:2" x14ac:dyDescent="0.2">
      <c r="B15003" s="186"/>
    </row>
    <row r="15004" spans="2:2" x14ac:dyDescent="0.2">
      <c r="B15004" s="186"/>
    </row>
    <row r="15005" spans="2:2" x14ac:dyDescent="0.2">
      <c r="B15005" s="186"/>
    </row>
    <row r="15006" spans="2:2" x14ac:dyDescent="0.2">
      <c r="B15006" s="186"/>
    </row>
    <row r="15007" spans="2:2" x14ac:dyDescent="0.2">
      <c r="B15007" s="186"/>
    </row>
    <row r="15008" spans="2:2" x14ac:dyDescent="0.2">
      <c r="B15008" s="186"/>
    </row>
    <row r="15009" spans="2:2" x14ac:dyDescent="0.2">
      <c r="B15009" s="186"/>
    </row>
    <row r="15010" spans="2:2" x14ac:dyDescent="0.2">
      <c r="B15010" s="186"/>
    </row>
    <row r="15011" spans="2:2" x14ac:dyDescent="0.2">
      <c r="B15011" s="186"/>
    </row>
    <row r="15012" spans="2:2" x14ac:dyDescent="0.2">
      <c r="B15012" s="186"/>
    </row>
    <row r="15013" spans="2:2" x14ac:dyDescent="0.2">
      <c r="B15013" s="186"/>
    </row>
    <row r="15014" spans="2:2" x14ac:dyDescent="0.2">
      <c r="B15014" s="186"/>
    </row>
    <row r="15015" spans="2:2" x14ac:dyDescent="0.2">
      <c r="B15015" s="186"/>
    </row>
    <row r="15016" spans="2:2" x14ac:dyDescent="0.2">
      <c r="B15016" s="186"/>
    </row>
    <row r="15017" spans="2:2" x14ac:dyDescent="0.2">
      <c r="B15017" s="186"/>
    </row>
    <row r="15018" spans="2:2" x14ac:dyDescent="0.2">
      <c r="B15018" s="186"/>
    </row>
    <row r="15019" spans="2:2" x14ac:dyDescent="0.2">
      <c r="B15019" s="186"/>
    </row>
    <row r="15020" spans="2:2" x14ac:dyDescent="0.2">
      <c r="B15020" s="186"/>
    </row>
    <row r="15021" spans="2:2" x14ac:dyDescent="0.2">
      <c r="B15021" s="186"/>
    </row>
    <row r="15022" spans="2:2" x14ac:dyDescent="0.2">
      <c r="B15022" s="186"/>
    </row>
    <row r="15023" spans="2:2" x14ac:dyDescent="0.2">
      <c r="B15023" s="186"/>
    </row>
    <row r="15024" spans="2:2" x14ac:dyDescent="0.2">
      <c r="B15024" s="186"/>
    </row>
    <row r="15025" spans="2:2" x14ac:dyDescent="0.2">
      <c r="B15025" s="186"/>
    </row>
    <row r="15026" spans="2:2" x14ac:dyDescent="0.2">
      <c r="B15026" s="186"/>
    </row>
    <row r="15027" spans="2:2" x14ac:dyDescent="0.2">
      <c r="B15027" s="186"/>
    </row>
    <row r="15028" spans="2:2" x14ac:dyDescent="0.2">
      <c r="B15028" s="186"/>
    </row>
    <row r="15029" spans="2:2" x14ac:dyDescent="0.2">
      <c r="B15029" s="186"/>
    </row>
    <row r="15030" spans="2:2" x14ac:dyDescent="0.2">
      <c r="B15030" s="186"/>
    </row>
    <row r="15031" spans="2:2" x14ac:dyDescent="0.2">
      <c r="B15031" s="186"/>
    </row>
    <row r="15032" spans="2:2" x14ac:dyDescent="0.2">
      <c r="B15032" s="186"/>
    </row>
    <row r="15033" spans="2:2" x14ac:dyDescent="0.2">
      <c r="B15033" s="186"/>
    </row>
    <row r="15034" spans="2:2" x14ac:dyDescent="0.2">
      <c r="B15034" s="186"/>
    </row>
    <row r="15035" spans="2:2" x14ac:dyDescent="0.2">
      <c r="B15035" s="186"/>
    </row>
    <row r="15036" spans="2:2" x14ac:dyDescent="0.2">
      <c r="B15036" s="186"/>
    </row>
    <row r="15037" spans="2:2" x14ac:dyDescent="0.2">
      <c r="B15037" s="186"/>
    </row>
    <row r="15038" spans="2:2" x14ac:dyDescent="0.2">
      <c r="B15038" s="186"/>
    </row>
    <row r="15039" spans="2:2" x14ac:dyDescent="0.2">
      <c r="B15039" s="186"/>
    </row>
    <row r="15040" spans="2:2" x14ac:dyDescent="0.2">
      <c r="B15040" s="186"/>
    </row>
    <row r="15041" spans="2:2" x14ac:dyDescent="0.2">
      <c r="B15041" s="186"/>
    </row>
    <row r="15042" spans="2:2" x14ac:dyDescent="0.2">
      <c r="B15042" s="186"/>
    </row>
    <row r="15043" spans="2:2" x14ac:dyDescent="0.2">
      <c r="B15043" s="186"/>
    </row>
    <row r="15044" spans="2:2" x14ac:dyDescent="0.2">
      <c r="B15044" s="186"/>
    </row>
    <row r="15045" spans="2:2" x14ac:dyDescent="0.2">
      <c r="B15045" s="186"/>
    </row>
    <row r="15046" spans="2:2" x14ac:dyDescent="0.2">
      <c r="B15046" s="186"/>
    </row>
    <row r="15047" spans="2:2" x14ac:dyDescent="0.2">
      <c r="B15047" s="186"/>
    </row>
    <row r="15048" spans="2:2" x14ac:dyDescent="0.2">
      <c r="B15048" s="186"/>
    </row>
    <row r="15049" spans="2:2" x14ac:dyDescent="0.2">
      <c r="B15049" s="186"/>
    </row>
    <row r="15050" spans="2:2" x14ac:dyDescent="0.2">
      <c r="B15050" s="186"/>
    </row>
    <row r="15051" spans="2:2" x14ac:dyDescent="0.2">
      <c r="B15051" s="186"/>
    </row>
    <row r="15052" spans="2:2" x14ac:dyDescent="0.2">
      <c r="B15052" s="186"/>
    </row>
    <row r="15053" spans="2:2" x14ac:dyDescent="0.2">
      <c r="B15053" s="186"/>
    </row>
    <row r="15054" spans="2:2" x14ac:dyDescent="0.2">
      <c r="B15054" s="186"/>
    </row>
    <row r="15055" spans="2:2" x14ac:dyDescent="0.2">
      <c r="B15055" s="186"/>
    </row>
    <row r="15056" spans="2:2" x14ac:dyDescent="0.2">
      <c r="B15056" s="186"/>
    </row>
    <row r="15057" spans="2:2" x14ac:dyDescent="0.2">
      <c r="B15057" s="186"/>
    </row>
    <row r="15058" spans="2:2" x14ac:dyDescent="0.2">
      <c r="B15058" s="186"/>
    </row>
    <row r="15059" spans="2:2" x14ac:dyDescent="0.2">
      <c r="B15059" s="186"/>
    </row>
    <row r="15060" spans="2:2" x14ac:dyDescent="0.2">
      <c r="B15060" s="186"/>
    </row>
    <row r="15061" spans="2:2" x14ac:dyDescent="0.2">
      <c r="B15061" s="186"/>
    </row>
    <row r="15062" spans="2:2" x14ac:dyDescent="0.2">
      <c r="B15062" s="186"/>
    </row>
    <row r="15063" spans="2:2" x14ac:dyDescent="0.2">
      <c r="B15063" s="186"/>
    </row>
    <row r="15064" spans="2:2" x14ac:dyDescent="0.2">
      <c r="B15064" s="186"/>
    </row>
    <row r="15065" spans="2:2" x14ac:dyDescent="0.2">
      <c r="B15065" s="186"/>
    </row>
    <row r="15066" spans="2:2" x14ac:dyDescent="0.2">
      <c r="B15066" s="186"/>
    </row>
    <row r="15067" spans="2:2" x14ac:dyDescent="0.2">
      <c r="B15067" s="186"/>
    </row>
    <row r="15068" spans="2:2" x14ac:dyDescent="0.2">
      <c r="B15068" s="186"/>
    </row>
    <row r="15069" spans="2:2" x14ac:dyDescent="0.2">
      <c r="B15069" s="186"/>
    </row>
    <row r="15070" spans="2:2" x14ac:dyDescent="0.2">
      <c r="B15070" s="186"/>
    </row>
    <row r="15071" spans="2:2" x14ac:dyDescent="0.2">
      <c r="B15071" s="186"/>
    </row>
    <row r="15072" spans="2:2" x14ac:dyDescent="0.2">
      <c r="B15072" s="186"/>
    </row>
    <row r="15073" spans="2:2" x14ac:dyDescent="0.2">
      <c r="B15073" s="186"/>
    </row>
    <row r="15074" spans="2:2" x14ac:dyDescent="0.2">
      <c r="B15074" s="186"/>
    </row>
    <row r="15075" spans="2:2" x14ac:dyDescent="0.2">
      <c r="B15075" s="186"/>
    </row>
    <row r="15076" spans="2:2" x14ac:dyDescent="0.2">
      <c r="B15076" s="186"/>
    </row>
    <row r="15077" spans="2:2" x14ac:dyDescent="0.2">
      <c r="B15077" s="186"/>
    </row>
    <row r="15078" spans="2:2" x14ac:dyDescent="0.2">
      <c r="B15078" s="186"/>
    </row>
    <row r="15079" spans="2:2" x14ac:dyDescent="0.2">
      <c r="B15079" s="186"/>
    </row>
    <row r="15080" spans="2:2" x14ac:dyDescent="0.2">
      <c r="B15080" s="186"/>
    </row>
    <row r="15081" spans="2:2" x14ac:dyDescent="0.2">
      <c r="B15081" s="186"/>
    </row>
    <row r="15082" spans="2:2" x14ac:dyDescent="0.2">
      <c r="B15082" s="186"/>
    </row>
    <row r="15083" spans="2:2" x14ac:dyDescent="0.2">
      <c r="B15083" s="186"/>
    </row>
    <row r="15084" spans="2:2" x14ac:dyDescent="0.2">
      <c r="B15084" s="186"/>
    </row>
    <row r="15085" spans="2:2" x14ac:dyDescent="0.2">
      <c r="B15085" s="186"/>
    </row>
    <row r="15086" spans="2:2" x14ac:dyDescent="0.2">
      <c r="B15086" s="186"/>
    </row>
    <row r="15087" spans="2:2" x14ac:dyDescent="0.2">
      <c r="B15087" s="186"/>
    </row>
    <row r="15088" spans="2:2" x14ac:dyDescent="0.2">
      <c r="B15088" s="186"/>
    </row>
    <row r="15089" spans="2:2" x14ac:dyDescent="0.2">
      <c r="B15089" s="186"/>
    </row>
    <row r="15090" spans="2:2" x14ac:dyDescent="0.2">
      <c r="B15090" s="186"/>
    </row>
    <row r="15091" spans="2:2" x14ac:dyDescent="0.2">
      <c r="B15091" s="186"/>
    </row>
    <row r="15092" spans="2:2" x14ac:dyDescent="0.2">
      <c r="B15092" s="186"/>
    </row>
    <row r="15093" spans="2:2" x14ac:dyDescent="0.2">
      <c r="B15093" s="186"/>
    </row>
    <row r="15094" spans="2:2" x14ac:dyDescent="0.2">
      <c r="B15094" s="186"/>
    </row>
    <row r="15095" spans="2:2" x14ac:dyDescent="0.2">
      <c r="B15095" s="186"/>
    </row>
    <row r="15096" spans="2:2" x14ac:dyDescent="0.2">
      <c r="B15096" s="186"/>
    </row>
    <row r="15097" spans="2:2" x14ac:dyDescent="0.2">
      <c r="B15097" s="186"/>
    </row>
    <row r="15098" spans="2:2" x14ac:dyDescent="0.2">
      <c r="B15098" s="186"/>
    </row>
    <row r="15099" spans="2:2" x14ac:dyDescent="0.2">
      <c r="B15099" s="186"/>
    </row>
    <row r="15100" spans="2:2" x14ac:dyDescent="0.2">
      <c r="B15100" s="186"/>
    </row>
    <row r="15101" spans="2:2" x14ac:dyDescent="0.2">
      <c r="B15101" s="186"/>
    </row>
    <row r="15102" spans="2:2" x14ac:dyDescent="0.2">
      <c r="B15102" s="186"/>
    </row>
    <row r="15103" spans="2:2" x14ac:dyDescent="0.2">
      <c r="B15103" s="186"/>
    </row>
    <row r="15104" spans="2:2" x14ac:dyDescent="0.2">
      <c r="B15104" s="186"/>
    </row>
    <row r="15105" spans="2:2" x14ac:dyDescent="0.2">
      <c r="B15105" s="186"/>
    </row>
    <row r="15106" spans="2:2" x14ac:dyDescent="0.2">
      <c r="B15106" s="186"/>
    </row>
    <row r="15107" spans="2:2" x14ac:dyDescent="0.2">
      <c r="B15107" s="186"/>
    </row>
    <row r="15108" spans="2:2" x14ac:dyDescent="0.2">
      <c r="B15108" s="186"/>
    </row>
    <row r="15109" spans="2:2" x14ac:dyDescent="0.2">
      <c r="B15109" s="186"/>
    </row>
    <row r="15110" spans="2:2" x14ac:dyDescent="0.2">
      <c r="B15110" s="186"/>
    </row>
    <row r="15111" spans="2:2" x14ac:dyDescent="0.2">
      <c r="B15111" s="186"/>
    </row>
    <row r="15112" spans="2:2" x14ac:dyDescent="0.2">
      <c r="B15112" s="186"/>
    </row>
    <row r="15113" spans="2:2" x14ac:dyDescent="0.2">
      <c r="B15113" s="186"/>
    </row>
    <row r="15114" spans="2:2" x14ac:dyDescent="0.2">
      <c r="B15114" s="186"/>
    </row>
    <row r="15115" spans="2:2" x14ac:dyDescent="0.2">
      <c r="B15115" s="186"/>
    </row>
    <row r="15116" spans="2:2" x14ac:dyDescent="0.2">
      <c r="B15116" s="186"/>
    </row>
    <row r="15117" spans="2:2" x14ac:dyDescent="0.2">
      <c r="B15117" s="186"/>
    </row>
    <row r="15118" spans="2:2" x14ac:dyDescent="0.2">
      <c r="B15118" s="186"/>
    </row>
    <row r="15119" spans="2:2" x14ac:dyDescent="0.2">
      <c r="B15119" s="186"/>
    </row>
    <row r="15120" spans="2:2" x14ac:dyDescent="0.2">
      <c r="B15120" s="186"/>
    </row>
    <row r="15121" spans="2:2" x14ac:dyDescent="0.2">
      <c r="B15121" s="186"/>
    </row>
    <row r="15122" spans="2:2" x14ac:dyDescent="0.2">
      <c r="B15122" s="186"/>
    </row>
    <row r="15123" spans="2:2" x14ac:dyDescent="0.2">
      <c r="B15123" s="186"/>
    </row>
    <row r="15124" spans="2:2" x14ac:dyDescent="0.2">
      <c r="B15124" s="186"/>
    </row>
    <row r="15125" spans="2:2" x14ac:dyDescent="0.2">
      <c r="B15125" s="186"/>
    </row>
    <row r="15126" spans="2:2" x14ac:dyDescent="0.2">
      <c r="B15126" s="186"/>
    </row>
    <row r="15127" spans="2:2" x14ac:dyDescent="0.2">
      <c r="B15127" s="186"/>
    </row>
    <row r="15128" spans="2:2" x14ac:dyDescent="0.2">
      <c r="B15128" s="186"/>
    </row>
    <row r="15129" spans="2:2" x14ac:dyDescent="0.2">
      <c r="B15129" s="186"/>
    </row>
    <row r="15130" spans="2:2" x14ac:dyDescent="0.2">
      <c r="B15130" s="186"/>
    </row>
    <row r="15131" spans="2:2" x14ac:dyDescent="0.2">
      <c r="B15131" s="186"/>
    </row>
    <row r="15132" spans="2:2" x14ac:dyDescent="0.2">
      <c r="B15132" s="186"/>
    </row>
    <row r="15133" spans="2:2" x14ac:dyDescent="0.2">
      <c r="B15133" s="186"/>
    </row>
    <row r="15134" spans="2:2" x14ac:dyDescent="0.2">
      <c r="B15134" s="186"/>
    </row>
    <row r="15135" spans="2:2" x14ac:dyDescent="0.2">
      <c r="B15135" s="186"/>
    </row>
    <row r="15136" spans="2:2" x14ac:dyDescent="0.2">
      <c r="B15136" s="186"/>
    </row>
    <row r="15137" spans="2:2" x14ac:dyDescent="0.2">
      <c r="B15137" s="186"/>
    </row>
    <row r="15138" spans="2:2" x14ac:dyDescent="0.2">
      <c r="B15138" s="186"/>
    </row>
    <row r="15139" spans="2:2" x14ac:dyDescent="0.2">
      <c r="B15139" s="186"/>
    </row>
    <row r="15140" spans="2:2" x14ac:dyDescent="0.2">
      <c r="B15140" s="186"/>
    </row>
    <row r="15141" spans="2:2" x14ac:dyDescent="0.2">
      <c r="B15141" s="186"/>
    </row>
    <row r="15142" spans="2:2" x14ac:dyDescent="0.2">
      <c r="B15142" s="186"/>
    </row>
    <row r="15143" spans="2:2" x14ac:dyDescent="0.2">
      <c r="B15143" s="186"/>
    </row>
    <row r="15144" spans="2:2" x14ac:dyDescent="0.2">
      <c r="B15144" s="186"/>
    </row>
    <row r="15145" spans="2:2" x14ac:dyDescent="0.2">
      <c r="B15145" s="186"/>
    </row>
    <row r="15146" spans="2:2" x14ac:dyDescent="0.2">
      <c r="B15146" s="186"/>
    </row>
    <row r="15147" spans="2:2" x14ac:dyDescent="0.2">
      <c r="B15147" s="186"/>
    </row>
    <row r="15148" spans="2:2" x14ac:dyDescent="0.2">
      <c r="B15148" s="186"/>
    </row>
    <row r="15149" spans="2:2" x14ac:dyDescent="0.2">
      <c r="B15149" s="186"/>
    </row>
    <row r="15150" spans="2:2" x14ac:dyDescent="0.2">
      <c r="B15150" s="186"/>
    </row>
    <row r="15151" spans="2:2" x14ac:dyDescent="0.2">
      <c r="B15151" s="186"/>
    </row>
    <row r="15152" spans="2:2" x14ac:dyDescent="0.2">
      <c r="B15152" s="186"/>
    </row>
    <row r="15153" spans="2:2" x14ac:dyDescent="0.2">
      <c r="B15153" s="186"/>
    </row>
    <row r="15154" spans="2:2" x14ac:dyDescent="0.2">
      <c r="B15154" s="186"/>
    </row>
    <row r="15155" spans="2:2" x14ac:dyDescent="0.2">
      <c r="B15155" s="186"/>
    </row>
    <row r="15156" spans="2:2" x14ac:dyDescent="0.2">
      <c r="B15156" s="186"/>
    </row>
    <row r="15157" spans="2:2" x14ac:dyDescent="0.2">
      <c r="B15157" s="186"/>
    </row>
    <row r="15158" spans="2:2" x14ac:dyDescent="0.2">
      <c r="B15158" s="186"/>
    </row>
    <row r="15159" spans="2:2" x14ac:dyDescent="0.2">
      <c r="B15159" s="186"/>
    </row>
    <row r="15160" spans="2:2" x14ac:dyDescent="0.2">
      <c r="B15160" s="186"/>
    </row>
    <row r="15161" spans="2:2" x14ac:dyDescent="0.2">
      <c r="B15161" s="186"/>
    </row>
    <row r="15162" spans="2:2" x14ac:dyDescent="0.2">
      <c r="B15162" s="186"/>
    </row>
    <row r="15163" spans="2:2" x14ac:dyDescent="0.2">
      <c r="B15163" s="186"/>
    </row>
    <row r="15164" spans="2:2" x14ac:dyDescent="0.2">
      <c r="B15164" s="186"/>
    </row>
    <row r="15165" spans="2:2" x14ac:dyDescent="0.2">
      <c r="B15165" s="186"/>
    </row>
    <row r="15166" spans="2:2" x14ac:dyDescent="0.2">
      <c r="B15166" s="186"/>
    </row>
    <row r="15167" spans="2:2" x14ac:dyDescent="0.2">
      <c r="B15167" s="186"/>
    </row>
    <row r="15168" spans="2:2" x14ac:dyDescent="0.2">
      <c r="B15168" s="186"/>
    </row>
    <row r="15169" spans="2:2" x14ac:dyDescent="0.2">
      <c r="B15169" s="186"/>
    </row>
    <row r="15170" spans="2:2" x14ac:dyDescent="0.2">
      <c r="B15170" s="186"/>
    </row>
    <row r="15171" spans="2:2" x14ac:dyDescent="0.2">
      <c r="B15171" s="186"/>
    </row>
    <row r="15172" spans="2:2" x14ac:dyDescent="0.2">
      <c r="B15172" s="186"/>
    </row>
    <row r="15173" spans="2:2" x14ac:dyDescent="0.2">
      <c r="B15173" s="186"/>
    </row>
    <row r="15174" spans="2:2" x14ac:dyDescent="0.2">
      <c r="B15174" s="186"/>
    </row>
    <row r="15175" spans="2:2" x14ac:dyDescent="0.2">
      <c r="B15175" s="186"/>
    </row>
    <row r="15176" spans="2:2" x14ac:dyDescent="0.2">
      <c r="B15176" s="186"/>
    </row>
    <row r="15177" spans="2:2" x14ac:dyDescent="0.2">
      <c r="B15177" s="186"/>
    </row>
    <row r="15178" spans="2:2" x14ac:dyDescent="0.2">
      <c r="B15178" s="186"/>
    </row>
    <row r="15179" spans="2:2" x14ac:dyDescent="0.2">
      <c r="B15179" s="186"/>
    </row>
    <row r="15180" spans="2:2" x14ac:dyDescent="0.2">
      <c r="B15180" s="186"/>
    </row>
    <row r="15181" spans="2:2" x14ac:dyDescent="0.2">
      <c r="B15181" s="186"/>
    </row>
    <row r="15182" spans="2:2" x14ac:dyDescent="0.2">
      <c r="B15182" s="186"/>
    </row>
    <row r="15183" spans="2:2" x14ac:dyDescent="0.2">
      <c r="B15183" s="186"/>
    </row>
    <row r="15184" spans="2:2" x14ac:dyDescent="0.2">
      <c r="B15184" s="186"/>
    </row>
    <row r="15185" spans="2:2" x14ac:dyDescent="0.2">
      <c r="B15185" s="186"/>
    </row>
    <row r="15186" spans="2:2" x14ac:dyDescent="0.2">
      <c r="B15186" s="186"/>
    </row>
    <row r="15187" spans="2:2" x14ac:dyDescent="0.2">
      <c r="B15187" s="186"/>
    </row>
    <row r="15188" spans="2:2" x14ac:dyDescent="0.2">
      <c r="B15188" s="186"/>
    </row>
    <row r="15189" spans="2:2" x14ac:dyDescent="0.2">
      <c r="B15189" s="186"/>
    </row>
    <row r="15190" spans="2:2" x14ac:dyDescent="0.2">
      <c r="B15190" s="186"/>
    </row>
    <row r="15191" spans="2:2" x14ac:dyDescent="0.2">
      <c r="B15191" s="186"/>
    </row>
    <row r="15192" spans="2:2" x14ac:dyDescent="0.2">
      <c r="B15192" s="186"/>
    </row>
    <row r="15193" spans="2:2" x14ac:dyDescent="0.2">
      <c r="B15193" s="186"/>
    </row>
    <row r="15194" spans="2:2" x14ac:dyDescent="0.2">
      <c r="B15194" s="186"/>
    </row>
    <row r="15195" spans="2:2" x14ac:dyDescent="0.2">
      <c r="B15195" s="186"/>
    </row>
    <row r="15196" spans="2:2" x14ac:dyDescent="0.2">
      <c r="B15196" s="186"/>
    </row>
    <row r="15197" spans="2:2" x14ac:dyDescent="0.2">
      <c r="B15197" s="186"/>
    </row>
    <row r="15198" spans="2:2" x14ac:dyDescent="0.2">
      <c r="B15198" s="186"/>
    </row>
    <row r="15199" spans="2:2" x14ac:dyDescent="0.2">
      <c r="B15199" s="186"/>
    </row>
    <row r="15200" spans="2:2" x14ac:dyDescent="0.2">
      <c r="B15200" s="186"/>
    </row>
    <row r="15201" spans="2:2" x14ac:dyDescent="0.2">
      <c r="B15201" s="186"/>
    </row>
    <row r="15202" spans="2:2" x14ac:dyDescent="0.2">
      <c r="B15202" s="186"/>
    </row>
    <row r="15203" spans="2:2" x14ac:dyDescent="0.2">
      <c r="B15203" s="186"/>
    </row>
    <row r="15204" spans="2:2" x14ac:dyDescent="0.2">
      <c r="B15204" s="186"/>
    </row>
    <row r="15205" spans="2:2" x14ac:dyDescent="0.2">
      <c r="B15205" s="186"/>
    </row>
    <row r="15206" spans="2:2" x14ac:dyDescent="0.2">
      <c r="B15206" s="186"/>
    </row>
    <row r="15207" spans="2:2" x14ac:dyDescent="0.2">
      <c r="B15207" s="186"/>
    </row>
    <row r="15208" spans="2:2" x14ac:dyDescent="0.2">
      <c r="B15208" s="186"/>
    </row>
    <row r="15209" spans="2:2" x14ac:dyDescent="0.2">
      <c r="B15209" s="186"/>
    </row>
    <row r="15210" spans="2:2" x14ac:dyDescent="0.2">
      <c r="B15210" s="186"/>
    </row>
    <row r="15211" spans="2:2" x14ac:dyDescent="0.2">
      <c r="B15211" s="186"/>
    </row>
    <row r="15212" spans="2:2" x14ac:dyDescent="0.2">
      <c r="B15212" s="186"/>
    </row>
    <row r="15213" spans="2:2" x14ac:dyDescent="0.2">
      <c r="B15213" s="186"/>
    </row>
    <row r="15214" spans="2:2" x14ac:dyDescent="0.2">
      <c r="B15214" s="186"/>
    </row>
    <row r="15215" spans="2:2" x14ac:dyDescent="0.2">
      <c r="B15215" s="186"/>
    </row>
    <row r="15216" spans="2:2" x14ac:dyDescent="0.2">
      <c r="B15216" s="186"/>
    </row>
    <row r="15217" spans="2:2" x14ac:dyDescent="0.2">
      <c r="B15217" s="186"/>
    </row>
    <row r="15218" spans="2:2" x14ac:dyDescent="0.2">
      <c r="B15218" s="186"/>
    </row>
    <row r="15219" spans="2:2" x14ac:dyDescent="0.2">
      <c r="B15219" s="186"/>
    </row>
    <row r="15220" spans="2:2" x14ac:dyDescent="0.2">
      <c r="B15220" s="186"/>
    </row>
    <row r="15221" spans="2:2" x14ac:dyDescent="0.2">
      <c r="B15221" s="186"/>
    </row>
    <row r="15222" spans="2:2" x14ac:dyDescent="0.2">
      <c r="B15222" s="186"/>
    </row>
    <row r="15223" spans="2:2" x14ac:dyDescent="0.2">
      <c r="B15223" s="186"/>
    </row>
    <row r="15224" spans="2:2" x14ac:dyDescent="0.2">
      <c r="B15224" s="186"/>
    </row>
    <row r="15225" spans="2:2" x14ac:dyDescent="0.2">
      <c r="B15225" s="186"/>
    </row>
    <row r="15226" spans="2:2" x14ac:dyDescent="0.2">
      <c r="B15226" s="186"/>
    </row>
    <row r="15227" spans="2:2" x14ac:dyDescent="0.2">
      <c r="B15227" s="186"/>
    </row>
    <row r="15228" spans="2:2" x14ac:dyDescent="0.2">
      <c r="B15228" s="186"/>
    </row>
    <row r="15229" spans="2:2" x14ac:dyDescent="0.2">
      <c r="B15229" s="186"/>
    </row>
    <row r="15230" spans="2:2" x14ac:dyDescent="0.2">
      <c r="B15230" s="186"/>
    </row>
    <row r="15231" spans="2:2" x14ac:dyDescent="0.2">
      <c r="B15231" s="186"/>
    </row>
    <row r="15232" spans="2:2" x14ac:dyDescent="0.2">
      <c r="B15232" s="186"/>
    </row>
    <row r="15233" spans="2:2" x14ac:dyDescent="0.2">
      <c r="B15233" s="186"/>
    </row>
    <row r="15234" spans="2:2" x14ac:dyDescent="0.2">
      <c r="B15234" s="186"/>
    </row>
    <row r="15235" spans="2:2" x14ac:dyDescent="0.2">
      <c r="B15235" s="186"/>
    </row>
    <row r="15236" spans="2:2" x14ac:dyDescent="0.2">
      <c r="B15236" s="186"/>
    </row>
    <row r="15237" spans="2:2" x14ac:dyDescent="0.2">
      <c r="B15237" s="186"/>
    </row>
    <row r="15238" spans="2:2" x14ac:dyDescent="0.2">
      <c r="B15238" s="186"/>
    </row>
    <row r="15239" spans="2:2" x14ac:dyDescent="0.2">
      <c r="B15239" s="186"/>
    </row>
    <row r="15240" spans="2:2" x14ac:dyDescent="0.2">
      <c r="B15240" s="186"/>
    </row>
    <row r="15241" spans="2:2" x14ac:dyDescent="0.2">
      <c r="B15241" s="186"/>
    </row>
    <row r="15242" spans="2:2" x14ac:dyDescent="0.2">
      <c r="B15242" s="186"/>
    </row>
    <row r="15243" spans="2:2" x14ac:dyDescent="0.2">
      <c r="B15243" s="186"/>
    </row>
    <row r="15244" spans="2:2" x14ac:dyDescent="0.2">
      <c r="B15244" s="186"/>
    </row>
    <row r="15245" spans="2:2" x14ac:dyDescent="0.2">
      <c r="B15245" s="186"/>
    </row>
    <row r="15246" spans="2:2" x14ac:dyDescent="0.2">
      <c r="B15246" s="186"/>
    </row>
    <row r="15247" spans="2:2" x14ac:dyDescent="0.2">
      <c r="B15247" s="186"/>
    </row>
    <row r="15248" spans="2:2" x14ac:dyDescent="0.2">
      <c r="B15248" s="186"/>
    </row>
    <row r="15249" spans="2:2" x14ac:dyDescent="0.2">
      <c r="B15249" s="186"/>
    </row>
    <row r="15250" spans="2:2" x14ac:dyDescent="0.2">
      <c r="B15250" s="186"/>
    </row>
    <row r="15251" spans="2:2" x14ac:dyDescent="0.2">
      <c r="B15251" s="186"/>
    </row>
    <row r="15252" spans="2:2" x14ac:dyDescent="0.2">
      <c r="B15252" s="186"/>
    </row>
    <row r="15253" spans="2:2" x14ac:dyDescent="0.2">
      <c r="B15253" s="186"/>
    </row>
    <row r="15254" spans="2:2" x14ac:dyDescent="0.2">
      <c r="B15254" s="186"/>
    </row>
    <row r="15255" spans="2:2" x14ac:dyDescent="0.2">
      <c r="B15255" s="186"/>
    </row>
    <row r="15256" spans="2:2" x14ac:dyDescent="0.2">
      <c r="B15256" s="186"/>
    </row>
    <row r="15257" spans="2:2" x14ac:dyDescent="0.2">
      <c r="B15257" s="186"/>
    </row>
    <row r="15258" spans="2:2" x14ac:dyDescent="0.2">
      <c r="B15258" s="186"/>
    </row>
    <row r="15259" spans="2:2" x14ac:dyDescent="0.2">
      <c r="B15259" s="186"/>
    </row>
    <row r="15260" spans="2:2" x14ac:dyDescent="0.2">
      <c r="B15260" s="186"/>
    </row>
    <row r="15261" spans="2:2" x14ac:dyDescent="0.2">
      <c r="B15261" s="186"/>
    </row>
    <row r="15262" spans="2:2" x14ac:dyDescent="0.2">
      <c r="B15262" s="186"/>
    </row>
    <row r="15263" spans="2:2" x14ac:dyDescent="0.2">
      <c r="B15263" s="186"/>
    </row>
    <row r="15264" spans="2:2" x14ac:dyDescent="0.2">
      <c r="B15264" s="186"/>
    </row>
    <row r="15265" spans="2:2" x14ac:dyDescent="0.2">
      <c r="B15265" s="186"/>
    </row>
    <row r="15266" spans="2:2" x14ac:dyDescent="0.2">
      <c r="B15266" s="186"/>
    </row>
    <row r="15267" spans="2:2" x14ac:dyDescent="0.2">
      <c r="B15267" s="186"/>
    </row>
    <row r="15268" spans="2:2" x14ac:dyDescent="0.2">
      <c r="B15268" s="186"/>
    </row>
    <row r="15269" spans="2:2" x14ac:dyDescent="0.2">
      <c r="B15269" s="186"/>
    </row>
    <row r="15270" spans="2:2" x14ac:dyDescent="0.2">
      <c r="B15270" s="186"/>
    </row>
    <row r="15271" spans="2:2" x14ac:dyDescent="0.2">
      <c r="B15271" s="186"/>
    </row>
    <row r="15272" spans="2:2" x14ac:dyDescent="0.2">
      <c r="B15272" s="186"/>
    </row>
    <row r="15273" spans="2:2" x14ac:dyDescent="0.2">
      <c r="B15273" s="186"/>
    </row>
    <row r="15274" spans="2:2" x14ac:dyDescent="0.2">
      <c r="B15274" s="186"/>
    </row>
    <row r="15275" spans="2:2" x14ac:dyDescent="0.2">
      <c r="B15275" s="186"/>
    </row>
    <row r="15276" spans="2:2" x14ac:dyDescent="0.2">
      <c r="B15276" s="186"/>
    </row>
    <row r="15277" spans="2:2" x14ac:dyDescent="0.2">
      <c r="B15277" s="186"/>
    </row>
    <row r="15278" spans="2:2" x14ac:dyDescent="0.2">
      <c r="B15278" s="186"/>
    </row>
    <row r="15279" spans="2:2" x14ac:dyDescent="0.2">
      <c r="B15279" s="186"/>
    </row>
    <row r="15280" spans="2:2" x14ac:dyDescent="0.2">
      <c r="B15280" s="186"/>
    </row>
    <row r="15281" spans="2:2" x14ac:dyDescent="0.2">
      <c r="B15281" s="186"/>
    </row>
    <row r="15282" spans="2:2" x14ac:dyDescent="0.2">
      <c r="B15282" s="186"/>
    </row>
    <row r="15283" spans="2:2" x14ac:dyDescent="0.2">
      <c r="B15283" s="186"/>
    </row>
    <row r="15284" spans="2:2" x14ac:dyDescent="0.2">
      <c r="B15284" s="186"/>
    </row>
    <row r="15285" spans="2:2" x14ac:dyDescent="0.2">
      <c r="B15285" s="186"/>
    </row>
    <row r="15286" spans="2:2" x14ac:dyDescent="0.2">
      <c r="B15286" s="186"/>
    </row>
    <row r="15287" spans="2:2" x14ac:dyDescent="0.2">
      <c r="B15287" s="186"/>
    </row>
    <row r="15288" spans="2:2" x14ac:dyDescent="0.2">
      <c r="B15288" s="186"/>
    </row>
    <row r="15289" spans="2:2" x14ac:dyDescent="0.2">
      <c r="B15289" s="186"/>
    </row>
    <row r="15290" spans="2:2" x14ac:dyDescent="0.2">
      <c r="B15290" s="186"/>
    </row>
    <row r="15291" spans="2:2" x14ac:dyDescent="0.2">
      <c r="B15291" s="186"/>
    </row>
    <row r="15292" spans="2:2" x14ac:dyDescent="0.2">
      <c r="B15292" s="186"/>
    </row>
    <row r="15293" spans="2:2" x14ac:dyDescent="0.2">
      <c r="B15293" s="186"/>
    </row>
    <row r="15294" spans="2:2" x14ac:dyDescent="0.2">
      <c r="B15294" s="186"/>
    </row>
    <row r="15295" spans="2:2" x14ac:dyDescent="0.2">
      <c r="B15295" s="186"/>
    </row>
    <row r="15296" spans="2:2" x14ac:dyDescent="0.2">
      <c r="B15296" s="186"/>
    </row>
    <row r="15297" spans="2:2" x14ac:dyDescent="0.2">
      <c r="B15297" s="186"/>
    </row>
    <row r="15298" spans="2:2" x14ac:dyDescent="0.2">
      <c r="B15298" s="186"/>
    </row>
    <row r="15299" spans="2:2" x14ac:dyDescent="0.2">
      <c r="B15299" s="186"/>
    </row>
    <row r="15300" spans="2:2" x14ac:dyDescent="0.2">
      <c r="B15300" s="186"/>
    </row>
    <row r="15301" spans="2:2" x14ac:dyDescent="0.2">
      <c r="B15301" s="186"/>
    </row>
    <row r="15302" spans="2:2" x14ac:dyDescent="0.2">
      <c r="B15302" s="186"/>
    </row>
    <row r="15303" spans="2:2" x14ac:dyDescent="0.2">
      <c r="B15303" s="186"/>
    </row>
    <row r="15304" spans="2:2" x14ac:dyDescent="0.2">
      <c r="B15304" s="186"/>
    </row>
    <row r="15305" spans="2:2" x14ac:dyDescent="0.2">
      <c r="B15305" s="186"/>
    </row>
    <row r="15306" spans="2:2" x14ac:dyDescent="0.2">
      <c r="B15306" s="186"/>
    </row>
    <row r="15307" spans="2:2" x14ac:dyDescent="0.2">
      <c r="B15307" s="186"/>
    </row>
    <row r="15308" spans="2:2" x14ac:dyDescent="0.2">
      <c r="B15308" s="186"/>
    </row>
    <row r="15309" spans="2:2" x14ac:dyDescent="0.2">
      <c r="B15309" s="186"/>
    </row>
    <row r="15310" spans="2:2" x14ac:dyDescent="0.2">
      <c r="B15310" s="186"/>
    </row>
    <row r="15311" spans="2:2" x14ac:dyDescent="0.2">
      <c r="B15311" s="186"/>
    </row>
    <row r="15312" spans="2:2" x14ac:dyDescent="0.2">
      <c r="B15312" s="186"/>
    </row>
    <row r="15313" spans="2:2" x14ac:dyDescent="0.2">
      <c r="B15313" s="186"/>
    </row>
    <row r="15314" spans="2:2" x14ac:dyDescent="0.2">
      <c r="B15314" s="186"/>
    </row>
    <row r="15315" spans="2:2" x14ac:dyDescent="0.2">
      <c r="B15315" s="186"/>
    </row>
    <row r="15316" spans="2:2" x14ac:dyDescent="0.2">
      <c r="B15316" s="186"/>
    </row>
    <row r="15317" spans="2:2" x14ac:dyDescent="0.2">
      <c r="B15317" s="186"/>
    </row>
    <row r="15318" spans="2:2" x14ac:dyDescent="0.2">
      <c r="B15318" s="186"/>
    </row>
    <row r="15319" spans="2:2" x14ac:dyDescent="0.2">
      <c r="B15319" s="186"/>
    </row>
    <row r="15320" spans="2:2" x14ac:dyDescent="0.2">
      <c r="B15320" s="186"/>
    </row>
    <row r="15321" spans="2:2" x14ac:dyDescent="0.2">
      <c r="B15321" s="186"/>
    </row>
    <row r="15322" spans="2:2" x14ac:dyDescent="0.2">
      <c r="B15322" s="186"/>
    </row>
    <row r="15323" spans="2:2" x14ac:dyDescent="0.2">
      <c r="B15323" s="186"/>
    </row>
    <row r="15324" spans="2:2" x14ac:dyDescent="0.2">
      <c r="B15324" s="186"/>
    </row>
    <row r="15325" spans="2:2" x14ac:dyDescent="0.2">
      <c r="B15325" s="186"/>
    </row>
    <row r="15326" spans="2:2" x14ac:dyDescent="0.2">
      <c r="B15326" s="186"/>
    </row>
    <row r="15327" spans="2:2" x14ac:dyDescent="0.2">
      <c r="B15327" s="186"/>
    </row>
    <row r="15328" spans="2:2" x14ac:dyDescent="0.2">
      <c r="B15328" s="186"/>
    </row>
    <row r="15329" spans="2:2" x14ac:dyDescent="0.2">
      <c r="B15329" s="186"/>
    </row>
    <row r="15330" spans="2:2" x14ac:dyDescent="0.2">
      <c r="B15330" s="186"/>
    </row>
    <row r="15331" spans="2:2" x14ac:dyDescent="0.2">
      <c r="B15331" s="186"/>
    </row>
    <row r="15332" spans="2:2" x14ac:dyDescent="0.2">
      <c r="B15332" s="186"/>
    </row>
    <row r="15333" spans="2:2" x14ac:dyDescent="0.2">
      <c r="B15333" s="186"/>
    </row>
    <row r="15334" spans="2:2" x14ac:dyDescent="0.2">
      <c r="B15334" s="186"/>
    </row>
    <row r="15335" spans="2:2" x14ac:dyDescent="0.2">
      <c r="B15335" s="186"/>
    </row>
    <row r="15336" spans="2:2" x14ac:dyDescent="0.2">
      <c r="B15336" s="186"/>
    </row>
    <row r="15337" spans="2:2" x14ac:dyDescent="0.2">
      <c r="B15337" s="186"/>
    </row>
    <row r="15338" spans="2:2" x14ac:dyDescent="0.2">
      <c r="B15338" s="186"/>
    </row>
    <row r="15339" spans="2:2" x14ac:dyDescent="0.2">
      <c r="B15339" s="186"/>
    </row>
    <row r="15340" spans="2:2" x14ac:dyDescent="0.2">
      <c r="B15340" s="186"/>
    </row>
    <row r="15341" spans="2:2" x14ac:dyDescent="0.2">
      <c r="B15341" s="186"/>
    </row>
    <row r="15342" spans="2:2" x14ac:dyDescent="0.2">
      <c r="B15342" s="186"/>
    </row>
    <row r="15343" spans="2:2" x14ac:dyDescent="0.2">
      <c r="B15343" s="186"/>
    </row>
    <row r="15344" spans="2:2" x14ac:dyDescent="0.2">
      <c r="B15344" s="186"/>
    </row>
    <row r="15345" spans="2:2" x14ac:dyDescent="0.2">
      <c r="B15345" s="186"/>
    </row>
    <row r="15346" spans="2:2" x14ac:dyDescent="0.2">
      <c r="B15346" s="186"/>
    </row>
    <row r="15347" spans="2:2" x14ac:dyDescent="0.2">
      <c r="B15347" s="186"/>
    </row>
    <row r="15348" spans="2:2" x14ac:dyDescent="0.2">
      <c r="B15348" s="186"/>
    </row>
    <row r="15349" spans="2:2" x14ac:dyDescent="0.2">
      <c r="B15349" s="186"/>
    </row>
    <row r="15350" spans="2:2" x14ac:dyDescent="0.2">
      <c r="B15350" s="186"/>
    </row>
    <row r="15351" spans="2:2" x14ac:dyDescent="0.2">
      <c r="B15351" s="186"/>
    </row>
    <row r="15352" spans="2:2" x14ac:dyDescent="0.2">
      <c r="B15352" s="186"/>
    </row>
    <row r="15353" spans="2:2" x14ac:dyDescent="0.2">
      <c r="B15353" s="186"/>
    </row>
    <row r="15354" spans="2:2" x14ac:dyDescent="0.2">
      <c r="B15354" s="186"/>
    </row>
    <row r="15355" spans="2:2" x14ac:dyDescent="0.2">
      <c r="B15355" s="186"/>
    </row>
    <row r="15356" spans="2:2" x14ac:dyDescent="0.2">
      <c r="B15356" s="186"/>
    </row>
    <row r="15357" spans="2:2" x14ac:dyDescent="0.2">
      <c r="B15357" s="186"/>
    </row>
    <row r="15358" spans="2:2" x14ac:dyDescent="0.2">
      <c r="B15358" s="186"/>
    </row>
    <row r="15359" spans="2:2" x14ac:dyDescent="0.2">
      <c r="B15359" s="186"/>
    </row>
    <row r="15360" spans="2:2" x14ac:dyDescent="0.2">
      <c r="B15360" s="186"/>
    </row>
    <row r="15361" spans="2:2" x14ac:dyDescent="0.2">
      <c r="B15361" s="186"/>
    </row>
    <row r="15362" spans="2:2" x14ac:dyDescent="0.2">
      <c r="B15362" s="186"/>
    </row>
    <row r="15363" spans="2:2" x14ac:dyDescent="0.2">
      <c r="B15363" s="186"/>
    </row>
    <row r="15364" spans="2:2" x14ac:dyDescent="0.2">
      <c r="B15364" s="186"/>
    </row>
    <row r="15365" spans="2:2" x14ac:dyDescent="0.2">
      <c r="B15365" s="186"/>
    </row>
    <row r="15366" spans="2:2" x14ac:dyDescent="0.2">
      <c r="B15366" s="186"/>
    </row>
    <row r="15367" spans="2:2" x14ac:dyDescent="0.2">
      <c r="B15367" s="186"/>
    </row>
    <row r="15368" spans="2:2" x14ac:dyDescent="0.2">
      <c r="B15368" s="186"/>
    </row>
    <row r="15369" spans="2:2" x14ac:dyDescent="0.2">
      <c r="B15369" s="186"/>
    </row>
    <row r="15370" spans="2:2" x14ac:dyDescent="0.2">
      <c r="B15370" s="186"/>
    </row>
    <row r="15371" spans="2:2" x14ac:dyDescent="0.2">
      <c r="B15371" s="186"/>
    </row>
    <row r="15372" spans="2:2" x14ac:dyDescent="0.2">
      <c r="B15372" s="186"/>
    </row>
    <row r="15373" spans="2:2" x14ac:dyDescent="0.2">
      <c r="B15373" s="186"/>
    </row>
    <row r="15374" spans="2:2" x14ac:dyDescent="0.2">
      <c r="B15374" s="186"/>
    </row>
    <row r="15375" spans="2:2" x14ac:dyDescent="0.2">
      <c r="B15375" s="186"/>
    </row>
    <row r="15376" spans="2:2" x14ac:dyDescent="0.2">
      <c r="B15376" s="186"/>
    </row>
    <row r="15377" spans="2:2" x14ac:dyDescent="0.2">
      <c r="B15377" s="186"/>
    </row>
    <row r="15378" spans="2:2" x14ac:dyDescent="0.2">
      <c r="B15378" s="186"/>
    </row>
    <row r="15379" spans="2:2" x14ac:dyDescent="0.2">
      <c r="B15379" s="186"/>
    </row>
    <row r="15380" spans="2:2" x14ac:dyDescent="0.2">
      <c r="B15380" s="186"/>
    </row>
    <row r="15381" spans="2:2" x14ac:dyDescent="0.2">
      <c r="B15381" s="186"/>
    </row>
    <row r="15382" spans="2:2" x14ac:dyDescent="0.2">
      <c r="B15382" s="186"/>
    </row>
    <row r="15383" spans="2:2" x14ac:dyDescent="0.2">
      <c r="B15383" s="186"/>
    </row>
    <row r="15384" spans="2:2" x14ac:dyDescent="0.2">
      <c r="B15384" s="186"/>
    </row>
    <row r="15385" spans="2:2" x14ac:dyDescent="0.2">
      <c r="B15385" s="186"/>
    </row>
    <row r="15386" spans="2:2" x14ac:dyDescent="0.2">
      <c r="B15386" s="186"/>
    </row>
    <row r="15387" spans="2:2" x14ac:dyDescent="0.2">
      <c r="B15387" s="186"/>
    </row>
    <row r="15388" spans="2:2" x14ac:dyDescent="0.2">
      <c r="B15388" s="186"/>
    </row>
    <row r="15389" spans="2:2" x14ac:dyDescent="0.2">
      <c r="B15389" s="186"/>
    </row>
    <row r="15390" spans="2:2" x14ac:dyDescent="0.2">
      <c r="B15390" s="186"/>
    </row>
    <row r="15391" spans="2:2" x14ac:dyDescent="0.2">
      <c r="B15391" s="186"/>
    </row>
    <row r="15392" spans="2:2" x14ac:dyDescent="0.2">
      <c r="B15392" s="186"/>
    </row>
    <row r="15393" spans="2:2" x14ac:dyDescent="0.2">
      <c r="B15393" s="186"/>
    </row>
    <row r="15394" spans="2:2" x14ac:dyDescent="0.2">
      <c r="B15394" s="186"/>
    </row>
    <row r="15395" spans="2:2" x14ac:dyDescent="0.2">
      <c r="B15395" s="186"/>
    </row>
    <row r="15396" spans="2:2" x14ac:dyDescent="0.2">
      <c r="B15396" s="186"/>
    </row>
    <row r="15397" spans="2:2" x14ac:dyDescent="0.2">
      <c r="B15397" s="186"/>
    </row>
    <row r="15398" spans="2:2" x14ac:dyDescent="0.2">
      <c r="B15398" s="186"/>
    </row>
    <row r="15399" spans="2:2" x14ac:dyDescent="0.2">
      <c r="B15399" s="186"/>
    </row>
    <row r="15400" spans="2:2" x14ac:dyDescent="0.2">
      <c r="B15400" s="186"/>
    </row>
    <row r="15401" spans="2:2" x14ac:dyDescent="0.2">
      <c r="B15401" s="186"/>
    </row>
    <row r="15402" spans="2:2" x14ac:dyDescent="0.2">
      <c r="B15402" s="186"/>
    </row>
    <row r="15403" spans="2:2" x14ac:dyDescent="0.2">
      <c r="B15403" s="186"/>
    </row>
    <row r="15404" spans="2:2" x14ac:dyDescent="0.2">
      <c r="B15404" s="186"/>
    </row>
    <row r="15405" spans="2:2" x14ac:dyDescent="0.2">
      <c r="B15405" s="186"/>
    </row>
    <row r="15406" spans="2:2" x14ac:dyDescent="0.2">
      <c r="B15406" s="186"/>
    </row>
    <row r="15407" spans="2:2" x14ac:dyDescent="0.2">
      <c r="B15407" s="186"/>
    </row>
    <row r="15408" spans="2:2" x14ac:dyDescent="0.2">
      <c r="B15408" s="186"/>
    </row>
    <row r="15409" spans="2:2" x14ac:dyDescent="0.2">
      <c r="B15409" s="186"/>
    </row>
    <row r="15410" spans="2:2" x14ac:dyDescent="0.2">
      <c r="B15410" s="186"/>
    </row>
    <row r="15411" spans="2:2" x14ac:dyDescent="0.2">
      <c r="B15411" s="186"/>
    </row>
    <row r="15412" spans="2:2" x14ac:dyDescent="0.2">
      <c r="B15412" s="186"/>
    </row>
    <row r="15413" spans="2:2" x14ac:dyDescent="0.2">
      <c r="B15413" s="186"/>
    </row>
    <row r="15414" spans="2:2" x14ac:dyDescent="0.2">
      <c r="B15414" s="186"/>
    </row>
    <row r="15415" spans="2:2" x14ac:dyDescent="0.2">
      <c r="B15415" s="186"/>
    </row>
    <row r="15416" spans="2:2" x14ac:dyDescent="0.2">
      <c r="B15416" s="186"/>
    </row>
    <row r="15417" spans="2:2" x14ac:dyDescent="0.2">
      <c r="B15417" s="186"/>
    </row>
    <row r="15418" spans="2:2" x14ac:dyDescent="0.2">
      <c r="B15418" s="186"/>
    </row>
    <row r="15419" spans="2:2" x14ac:dyDescent="0.2">
      <c r="B15419" s="186"/>
    </row>
    <row r="15420" spans="2:2" x14ac:dyDescent="0.2">
      <c r="B15420" s="186"/>
    </row>
    <row r="15421" spans="2:2" x14ac:dyDescent="0.2">
      <c r="B15421" s="186"/>
    </row>
    <row r="15422" spans="2:2" x14ac:dyDescent="0.2">
      <c r="B15422" s="186"/>
    </row>
    <row r="15423" spans="2:2" x14ac:dyDescent="0.2">
      <c r="B15423" s="186"/>
    </row>
    <row r="15424" spans="2:2" x14ac:dyDescent="0.2">
      <c r="B15424" s="186"/>
    </row>
    <row r="15425" spans="2:2" x14ac:dyDescent="0.2">
      <c r="B15425" s="186"/>
    </row>
    <row r="15426" spans="2:2" x14ac:dyDescent="0.2">
      <c r="B15426" s="186"/>
    </row>
    <row r="15427" spans="2:2" x14ac:dyDescent="0.2">
      <c r="B15427" s="186"/>
    </row>
    <row r="15428" spans="2:2" x14ac:dyDescent="0.2">
      <c r="B15428" s="186"/>
    </row>
    <row r="15429" spans="2:2" x14ac:dyDescent="0.2">
      <c r="B15429" s="186"/>
    </row>
    <row r="15430" spans="2:2" x14ac:dyDescent="0.2">
      <c r="B15430" s="186"/>
    </row>
    <row r="15431" spans="2:2" x14ac:dyDescent="0.2">
      <c r="B15431" s="186"/>
    </row>
    <row r="15432" spans="2:2" x14ac:dyDescent="0.2">
      <c r="B15432" s="186"/>
    </row>
    <row r="15433" spans="2:2" x14ac:dyDescent="0.2">
      <c r="B15433" s="186"/>
    </row>
    <row r="15434" spans="2:2" x14ac:dyDescent="0.2">
      <c r="B15434" s="186"/>
    </row>
    <row r="15435" spans="2:2" x14ac:dyDescent="0.2">
      <c r="B15435" s="186"/>
    </row>
    <row r="15436" spans="2:2" x14ac:dyDescent="0.2">
      <c r="B15436" s="186"/>
    </row>
    <row r="15437" spans="2:2" x14ac:dyDescent="0.2">
      <c r="B15437" s="186"/>
    </row>
    <row r="15438" spans="2:2" x14ac:dyDescent="0.2">
      <c r="B15438" s="186"/>
    </row>
    <row r="15439" spans="2:2" x14ac:dyDescent="0.2">
      <c r="B15439" s="186"/>
    </row>
    <row r="15440" spans="2:2" x14ac:dyDescent="0.2">
      <c r="B15440" s="186"/>
    </row>
    <row r="15441" spans="2:2" x14ac:dyDescent="0.2">
      <c r="B15441" s="186"/>
    </row>
    <row r="15442" spans="2:2" x14ac:dyDescent="0.2">
      <c r="B15442" s="186"/>
    </row>
    <row r="15443" spans="2:2" x14ac:dyDescent="0.2">
      <c r="B15443" s="186"/>
    </row>
    <row r="15444" spans="2:2" x14ac:dyDescent="0.2">
      <c r="B15444" s="186"/>
    </row>
    <row r="15445" spans="2:2" x14ac:dyDescent="0.2">
      <c r="B15445" s="186"/>
    </row>
    <row r="15446" spans="2:2" x14ac:dyDescent="0.2">
      <c r="B15446" s="186"/>
    </row>
    <row r="15447" spans="2:2" x14ac:dyDescent="0.2">
      <c r="B15447" s="186"/>
    </row>
    <row r="15448" spans="2:2" x14ac:dyDescent="0.2">
      <c r="B15448" s="186"/>
    </row>
    <row r="15449" spans="2:2" x14ac:dyDescent="0.2">
      <c r="B15449" s="186"/>
    </row>
    <row r="15450" spans="2:2" x14ac:dyDescent="0.2">
      <c r="B15450" s="186"/>
    </row>
    <row r="15451" spans="2:2" x14ac:dyDescent="0.2">
      <c r="B15451" s="186"/>
    </row>
    <row r="15452" spans="2:2" x14ac:dyDescent="0.2">
      <c r="B15452" s="186"/>
    </row>
    <row r="15453" spans="2:2" x14ac:dyDescent="0.2">
      <c r="B15453" s="186"/>
    </row>
    <row r="15454" spans="2:2" x14ac:dyDescent="0.2">
      <c r="B15454" s="186"/>
    </row>
    <row r="15455" spans="2:2" x14ac:dyDescent="0.2">
      <c r="B15455" s="186"/>
    </row>
    <row r="15456" spans="2:2" x14ac:dyDescent="0.2">
      <c r="B15456" s="186"/>
    </row>
    <row r="15457" spans="2:2" x14ac:dyDescent="0.2">
      <c r="B15457" s="186"/>
    </row>
    <row r="15458" spans="2:2" x14ac:dyDescent="0.2">
      <c r="B15458" s="186"/>
    </row>
    <row r="15459" spans="2:2" x14ac:dyDescent="0.2">
      <c r="B15459" s="186"/>
    </row>
    <row r="15460" spans="2:2" x14ac:dyDescent="0.2">
      <c r="B15460" s="186"/>
    </row>
    <row r="15461" spans="2:2" x14ac:dyDescent="0.2">
      <c r="B15461" s="186"/>
    </row>
    <row r="15462" spans="2:2" x14ac:dyDescent="0.2">
      <c r="B15462" s="186"/>
    </row>
    <row r="15463" spans="2:2" x14ac:dyDescent="0.2">
      <c r="B15463" s="186"/>
    </row>
    <row r="15464" spans="2:2" x14ac:dyDescent="0.2">
      <c r="B15464" s="186"/>
    </row>
    <row r="15465" spans="2:2" x14ac:dyDescent="0.2">
      <c r="B15465" s="186"/>
    </row>
    <row r="15466" spans="2:2" x14ac:dyDescent="0.2">
      <c r="B15466" s="186"/>
    </row>
    <row r="15467" spans="2:2" x14ac:dyDescent="0.2">
      <c r="B15467" s="186"/>
    </row>
    <row r="15468" spans="2:2" x14ac:dyDescent="0.2">
      <c r="B15468" s="186"/>
    </row>
    <row r="15469" spans="2:2" x14ac:dyDescent="0.2">
      <c r="B15469" s="186"/>
    </row>
    <row r="15470" spans="2:2" x14ac:dyDescent="0.2">
      <c r="B15470" s="186"/>
    </row>
    <row r="15471" spans="2:2" x14ac:dyDescent="0.2">
      <c r="B15471" s="186"/>
    </row>
    <row r="15472" spans="2:2" x14ac:dyDescent="0.2">
      <c r="B15472" s="186"/>
    </row>
    <row r="15473" spans="2:2" x14ac:dyDescent="0.2">
      <c r="B15473" s="186"/>
    </row>
    <row r="15474" spans="2:2" x14ac:dyDescent="0.2">
      <c r="B15474" s="186"/>
    </row>
    <row r="15475" spans="2:2" x14ac:dyDescent="0.2">
      <c r="B15475" s="186"/>
    </row>
    <row r="15476" spans="2:2" x14ac:dyDescent="0.2">
      <c r="B15476" s="186"/>
    </row>
    <row r="15477" spans="2:2" x14ac:dyDescent="0.2">
      <c r="B15477" s="186"/>
    </row>
    <row r="15478" spans="2:2" x14ac:dyDescent="0.2">
      <c r="B15478" s="186"/>
    </row>
    <row r="15479" spans="2:2" x14ac:dyDescent="0.2">
      <c r="B15479" s="186"/>
    </row>
    <row r="15480" spans="2:2" x14ac:dyDescent="0.2">
      <c r="B15480" s="186"/>
    </row>
    <row r="15481" spans="2:2" x14ac:dyDescent="0.2">
      <c r="B15481" s="186"/>
    </row>
    <row r="15482" spans="2:2" x14ac:dyDescent="0.2">
      <c r="B15482" s="186"/>
    </row>
    <row r="15483" spans="2:2" x14ac:dyDescent="0.2">
      <c r="B15483" s="186"/>
    </row>
    <row r="15484" spans="2:2" x14ac:dyDescent="0.2">
      <c r="B15484" s="186"/>
    </row>
    <row r="15485" spans="2:2" x14ac:dyDescent="0.2">
      <c r="B15485" s="186"/>
    </row>
    <row r="15486" spans="2:2" x14ac:dyDescent="0.2">
      <c r="B15486" s="186"/>
    </row>
    <row r="15487" spans="2:2" x14ac:dyDescent="0.2">
      <c r="B15487" s="186"/>
    </row>
    <row r="15488" spans="2:2" x14ac:dyDescent="0.2">
      <c r="B15488" s="186"/>
    </row>
    <row r="15489" spans="2:2" x14ac:dyDescent="0.2">
      <c r="B15489" s="186"/>
    </row>
    <row r="15490" spans="2:2" x14ac:dyDescent="0.2">
      <c r="B15490" s="186"/>
    </row>
    <row r="15491" spans="2:2" x14ac:dyDescent="0.2">
      <c r="B15491" s="186"/>
    </row>
    <row r="15492" spans="2:2" x14ac:dyDescent="0.2">
      <c r="B15492" s="186"/>
    </row>
    <row r="15493" spans="2:2" x14ac:dyDescent="0.2">
      <c r="B15493" s="186"/>
    </row>
    <row r="15494" spans="2:2" x14ac:dyDescent="0.2">
      <c r="B15494" s="186"/>
    </row>
    <row r="15495" spans="2:2" x14ac:dyDescent="0.2">
      <c r="B15495" s="186"/>
    </row>
    <row r="15496" spans="2:2" x14ac:dyDescent="0.2">
      <c r="B15496" s="186"/>
    </row>
    <row r="15497" spans="2:2" x14ac:dyDescent="0.2">
      <c r="B15497" s="186"/>
    </row>
    <row r="15498" spans="2:2" x14ac:dyDescent="0.2">
      <c r="B15498" s="186"/>
    </row>
    <row r="15499" spans="2:2" x14ac:dyDescent="0.2">
      <c r="B15499" s="186"/>
    </row>
    <row r="15500" spans="2:2" x14ac:dyDescent="0.2">
      <c r="B15500" s="186"/>
    </row>
    <row r="15501" spans="2:2" x14ac:dyDescent="0.2">
      <c r="B15501" s="186"/>
    </row>
    <row r="15502" spans="2:2" x14ac:dyDescent="0.2">
      <c r="B15502" s="186"/>
    </row>
    <row r="15503" spans="2:2" x14ac:dyDescent="0.2">
      <c r="B15503" s="186"/>
    </row>
    <row r="15504" spans="2:2" x14ac:dyDescent="0.2">
      <c r="B15504" s="186"/>
    </row>
    <row r="15505" spans="2:2" x14ac:dyDescent="0.2">
      <c r="B15505" s="186"/>
    </row>
    <row r="15506" spans="2:2" x14ac:dyDescent="0.2">
      <c r="B15506" s="186"/>
    </row>
    <row r="15507" spans="2:2" x14ac:dyDescent="0.2">
      <c r="B15507" s="186"/>
    </row>
    <row r="15508" spans="2:2" x14ac:dyDescent="0.2">
      <c r="B15508" s="186"/>
    </row>
    <row r="15509" spans="2:2" x14ac:dyDescent="0.2">
      <c r="B15509" s="186"/>
    </row>
    <row r="15510" spans="2:2" x14ac:dyDescent="0.2">
      <c r="B15510" s="186"/>
    </row>
    <row r="15511" spans="2:2" x14ac:dyDescent="0.2">
      <c r="B15511" s="186"/>
    </row>
    <row r="15512" spans="2:2" x14ac:dyDescent="0.2">
      <c r="B15512" s="186"/>
    </row>
    <row r="15513" spans="2:2" x14ac:dyDescent="0.2">
      <c r="B15513" s="186"/>
    </row>
    <row r="15514" spans="2:2" x14ac:dyDescent="0.2">
      <c r="B15514" s="186"/>
    </row>
    <row r="15515" spans="2:2" x14ac:dyDescent="0.2">
      <c r="B15515" s="186"/>
    </row>
    <row r="15516" spans="2:2" x14ac:dyDescent="0.2">
      <c r="B15516" s="186"/>
    </row>
    <row r="15517" spans="2:2" x14ac:dyDescent="0.2">
      <c r="B15517" s="186"/>
    </row>
    <row r="15518" spans="2:2" x14ac:dyDescent="0.2">
      <c r="B15518" s="186"/>
    </row>
    <row r="15519" spans="2:2" x14ac:dyDescent="0.2">
      <c r="B15519" s="186"/>
    </row>
    <row r="15520" spans="2:2" x14ac:dyDescent="0.2">
      <c r="B15520" s="186"/>
    </row>
    <row r="15521" spans="2:2" x14ac:dyDescent="0.2">
      <c r="B15521" s="186"/>
    </row>
    <row r="15522" spans="2:2" x14ac:dyDescent="0.2">
      <c r="B15522" s="186"/>
    </row>
    <row r="15523" spans="2:2" x14ac:dyDescent="0.2">
      <c r="B15523" s="186"/>
    </row>
    <row r="15524" spans="2:2" x14ac:dyDescent="0.2">
      <c r="B15524" s="186"/>
    </row>
    <row r="15525" spans="2:2" x14ac:dyDescent="0.2">
      <c r="B15525" s="186"/>
    </row>
    <row r="15526" spans="2:2" x14ac:dyDescent="0.2">
      <c r="B15526" s="186"/>
    </row>
    <row r="15527" spans="2:2" x14ac:dyDescent="0.2">
      <c r="B15527" s="186"/>
    </row>
    <row r="15528" spans="2:2" x14ac:dyDescent="0.2">
      <c r="B15528" s="186"/>
    </row>
    <row r="15529" spans="2:2" x14ac:dyDescent="0.2">
      <c r="B15529" s="186"/>
    </row>
    <row r="15530" spans="2:2" x14ac:dyDescent="0.2">
      <c r="B15530" s="186"/>
    </row>
    <row r="15531" spans="2:2" x14ac:dyDescent="0.2">
      <c r="B15531" s="186"/>
    </row>
    <row r="15532" spans="2:2" x14ac:dyDescent="0.2">
      <c r="B15532" s="186"/>
    </row>
    <row r="15533" spans="2:2" x14ac:dyDescent="0.2">
      <c r="B15533" s="186"/>
    </row>
    <row r="15534" spans="2:2" x14ac:dyDescent="0.2">
      <c r="B15534" s="186"/>
    </row>
    <row r="15535" spans="2:2" x14ac:dyDescent="0.2">
      <c r="B15535" s="186"/>
    </row>
    <row r="15536" spans="2:2" x14ac:dyDescent="0.2">
      <c r="B15536" s="186"/>
    </row>
    <row r="15537" spans="2:2" x14ac:dyDescent="0.2">
      <c r="B15537" s="186"/>
    </row>
    <row r="15538" spans="2:2" x14ac:dyDescent="0.2">
      <c r="B15538" s="186"/>
    </row>
    <row r="15539" spans="2:2" x14ac:dyDescent="0.2">
      <c r="B15539" s="186"/>
    </row>
    <row r="15540" spans="2:2" x14ac:dyDescent="0.2">
      <c r="B15540" s="186"/>
    </row>
    <row r="15541" spans="2:2" x14ac:dyDescent="0.2">
      <c r="B15541" s="186"/>
    </row>
    <row r="15542" spans="2:2" x14ac:dyDescent="0.2">
      <c r="B15542" s="186"/>
    </row>
    <row r="15543" spans="2:2" x14ac:dyDescent="0.2">
      <c r="B15543" s="186"/>
    </row>
    <row r="15544" spans="2:2" x14ac:dyDescent="0.2">
      <c r="B15544" s="186"/>
    </row>
    <row r="15545" spans="2:2" x14ac:dyDescent="0.2">
      <c r="B15545" s="186"/>
    </row>
    <row r="15546" spans="2:2" x14ac:dyDescent="0.2">
      <c r="B15546" s="186"/>
    </row>
    <row r="15547" spans="2:2" x14ac:dyDescent="0.2">
      <c r="B15547" s="186"/>
    </row>
    <row r="15548" spans="2:2" x14ac:dyDescent="0.2">
      <c r="B15548" s="186"/>
    </row>
    <row r="15549" spans="2:2" x14ac:dyDescent="0.2">
      <c r="B15549" s="186"/>
    </row>
    <row r="15550" spans="2:2" x14ac:dyDescent="0.2">
      <c r="B15550" s="186"/>
    </row>
    <row r="15551" spans="2:2" x14ac:dyDescent="0.2">
      <c r="B15551" s="186"/>
    </row>
    <row r="15552" spans="2:2" x14ac:dyDescent="0.2">
      <c r="B15552" s="186"/>
    </row>
    <row r="15553" spans="2:2" x14ac:dyDescent="0.2">
      <c r="B15553" s="186"/>
    </row>
    <row r="15554" spans="2:2" x14ac:dyDescent="0.2">
      <c r="B15554" s="186"/>
    </row>
    <row r="15555" spans="2:2" x14ac:dyDescent="0.2">
      <c r="B15555" s="186"/>
    </row>
    <row r="15556" spans="2:2" x14ac:dyDescent="0.2">
      <c r="B15556" s="186"/>
    </row>
    <row r="15557" spans="2:2" x14ac:dyDescent="0.2">
      <c r="B15557" s="186"/>
    </row>
    <row r="15558" spans="2:2" x14ac:dyDescent="0.2">
      <c r="B15558" s="186"/>
    </row>
    <row r="15559" spans="2:2" x14ac:dyDescent="0.2">
      <c r="B15559" s="186"/>
    </row>
    <row r="15560" spans="2:2" x14ac:dyDescent="0.2">
      <c r="B15560" s="186"/>
    </row>
    <row r="15561" spans="2:2" x14ac:dyDescent="0.2">
      <c r="B15561" s="186"/>
    </row>
    <row r="15562" spans="2:2" x14ac:dyDescent="0.2">
      <c r="B15562" s="186"/>
    </row>
    <row r="15563" spans="2:2" x14ac:dyDescent="0.2">
      <c r="B15563" s="186"/>
    </row>
    <row r="15564" spans="2:2" x14ac:dyDescent="0.2">
      <c r="B15564" s="186"/>
    </row>
    <row r="15565" spans="2:2" x14ac:dyDescent="0.2">
      <c r="B15565" s="186"/>
    </row>
    <row r="15566" spans="2:2" x14ac:dyDescent="0.2">
      <c r="B15566" s="186"/>
    </row>
    <row r="15567" spans="2:2" x14ac:dyDescent="0.2">
      <c r="B15567" s="186"/>
    </row>
    <row r="15568" spans="2:2" x14ac:dyDescent="0.2">
      <c r="B15568" s="186"/>
    </row>
    <row r="15569" spans="2:2" x14ac:dyDescent="0.2">
      <c r="B15569" s="186"/>
    </row>
    <row r="15570" spans="2:2" x14ac:dyDescent="0.2">
      <c r="B15570" s="186"/>
    </row>
    <row r="15571" spans="2:2" x14ac:dyDescent="0.2">
      <c r="B15571" s="186"/>
    </row>
    <row r="15572" spans="2:2" x14ac:dyDescent="0.2">
      <c r="B15572" s="186"/>
    </row>
    <row r="15573" spans="2:2" x14ac:dyDescent="0.2">
      <c r="B15573" s="186"/>
    </row>
    <row r="15574" spans="2:2" x14ac:dyDescent="0.2">
      <c r="B15574" s="186"/>
    </row>
    <row r="15575" spans="2:2" x14ac:dyDescent="0.2">
      <c r="B15575" s="186"/>
    </row>
    <row r="15576" spans="2:2" x14ac:dyDescent="0.2">
      <c r="B15576" s="186"/>
    </row>
    <row r="15577" spans="2:2" x14ac:dyDescent="0.2">
      <c r="B15577" s="186"/>
    </row>
    <row r="15578" spans="2:2" x14ac:dyDescent="0.2">
      <c r="B15578" s="186"/>
    </row>
    <row r="15579" spans="2:2" x14ac:dyDescent="0.2">
      <c r="B15579" s="186"/>
    </row>
    <row r="15580" spans="2:2" x14ac:dyDescent="0.2">
      <c r="B15580" s="186"/>
    </row>
    <row r="15581" spans="2:2" x14ac:dyDescent="0.2">
      <c r="B15581" s="186"/>
    </row>
    <row r="15582" spans="2:2" x14ac:dyDescent="0.2">
      <c r="B15582" s="186"/>
    </row>
    <row r="15583" spans="2:2" x14ac:dyDescent="0.2">
      <c r="B15583" s="186"/>
    </row>
    <row r="15584" spans="2:2" x14ac:dyDescent="0.2">
      <c r="B15584" s="186"/>
    </row>
    <row r="15585" spans="2:2" x14ac:dyDescent="0.2">
      <c r="B15585" s="186"/>
    </row>
    <row r="15586" spans="2:2" x14ac:dyDescent="0.2">
      <c r="B15586" s="186"/>
    </row>
    <row r="15587" spans="2:2" x14ac:dyDescent="0.2">
      <c r="B15587" s="186"/>
    </row>
    <row r="15588" spans="2:2" x14ac:dyDescent="0.2">
      <c r="B15588" s="186"/>
    </row>
    <row r="15589" spans="2:2" x14ac:dyDescent="0.2">
      <c r="B15589" s="186"/>
    </row>
    <row r="15590" spans="2:2" x14ac:dyDescent="0.2">
      <c r="B15590" s="186"/>
    </row>
    <row r="15591" spans="2:2" x14ac:dyDescent="0.2">
      <c r="B15591" s="186"/>
    </row>
    <row r="15592" spans="2:2" x14ac:dyDescent="0.2">
      <c r="B15592" s="186"/>
    </row>
    <row r="15593" spans="2:2" x14ac:dyDescent="0.2">
      <c r="B15593" s="186"/>
    </row>
    <row r="15594" spans="2:2" x14ac:dyDescent="0.2">
      <c r="B15594" s="186"/>
    </row>
    <row r="15595" spans="2:2" x14ac:dyDescent="0.2">
      <c r="B15595" s="186"/>
    </row>
    <row r="15596" spans="2:2" x14ac:dyDescent="0.2">
      <c r="B15596" s="186"/>
    </row>
    <row r="15597" spans="2:2" x14ac:dyDescent="0.2">
      <c r="B15597" s="186"/>
    </row>
    <row r="15598" spans="2:2" x14ac:dyDescent="0.2">
      <c r="B15598" s="186"/>
    </row>
    <row r="15599" spans="2:2" x14ac:dyDescent="0.2">
      <c r="B15599" s="186"/>
    </row>
    <row r="15600" spans="2:2" x14ac:dyDescent="0.2">
      <c r="B15600" s="186"/>
    </row>
    <row r="15601" spans="2:2" x14ac:dyDescent="0.2">
      <c r="B15601" s="186"/>
    </row>
    <row r="15602" spans="2:2" x14ac:dyDescent="0.2">
      <c r="B15602" s="186"/>
    </row>
    <row r="15603" spans="2:2" x14ac:dyDescent="0.2">
      <c r="B15603" s="186"/>
    </row>
    <row r="15604" spans="2:2" x14ac:dyDescent="0.2">
      <c r="B15604" s="186"/>
    </row>
    <row r="15605" spans="2:2" x14ac:dyDescent="0.2">
      <c r="B15605" s="186"/>
    </row>
    <row r="15606" spans="2:2" x14ac:dyDescent="0.2">
      <c r="B15606" s="186"/>
    </row>
    <row r="15607" spans="2:2" x14ac:dyDescent="0.2">
      <c r="B15607" s="186"/>
    </row>
    <row r="15608" spans="2:2" x14ac:dyDescent="0.2">
      <c r="B15608" s="186"/>
    </row>
    <row r="15609" spans="2:2" x14ac:dyDescent="0.2">
      <c r="B15609" s="186"/>
    </row>
    <row r="15610" spans="2:2" x14ac:dyDescent="0.2">
      <c r="B15610" s="186"/>
    </row>
    <row r="15611" spans="2:2" x14ac:dyDescent="0.2">
      <c r="B15611" s="186"/>
    </row>
    <row r="15612" spans="2:2" x14ac:dyDescent="0.2">
      <c r="B15612" s="186"/>
    </row>
    <row r="15613" spans="2:2" x14ac:dyDescent="0.2">
      <c r="B15613" s="186"/>
    </row>
    <row r="15614" spans="2:2" x14ac:dyDescent="0.2">
      <c r="B15614" s="186"/>
    </row>
    <row r="15615" spans="2:2" x14ac:dyDescent="0.2">
      <c r="B15615" s="186"/>
    </row>
    <row r="15616" spans="2:2" x14ac:dyDescent="0.2">
      <c r="B15616" s="186"/>
    </row>
    <row r="15617" spans="2:2" x14ac:dyDescent="0.2">
      <c r="B15617" s="186"/>
    </row>
    <row r="15618" spans="2:2" x14ac:dyDescent="0.2">
      <c r="B15618" s="186"/>
    </row>
    <row r="15619" spans="2:2" x14ac:dyDescent="0.2">
      <c r="B15619" s="186"/>
    </row>
    <row r="15620" spans="2:2" x14ac:dyDescent="0.2">
      <c r="B15620" s="186"/>
    </row>
    <row r="15621" spans="2:2" x14ac:dyDescent="0.2">
      <c r="B15621" s="186"/>
    </row>
    <row r="15622" spans="2:2" x14ac:dyDescent="0.2">
      <c r="B15622" s="186"/>
    </row>
    <row r="15623" spans="2:2" x14ac:dyDescent="0.2">
      <c r="B15623" s="186"/>
    </row>
    <row r="15624" spans="2:2" x14ac:dyDescent="0.2">
      <c r="B15624" s="186"/>
    </row>
    <row r="15625" spans="2:2" x14ac:dyDescent="0.2">
      <c r="B15625" s="186"/>
    </row>
    <row r="15626" spans="2:2" x14ac:dyDescent="0.2">
      <c r="B15626" s="186"/>
    </row>
    <row r="15627" spans="2:2" x14ac:dyDescent="0.2">
      <c r="B15627" s="186"/>
    </row>
    <row r="15628" spans="2:2" x14ac:dyDescent="0.2">
      <c r="B15628" s="186"/>
    </row>
    <row r="15629" spans="2:2" x14ac:dyDescent="0.2">
      <c r="B15629" s="186"/>
    </row>
    <row r="15630" spans="2:2" x14ac:dyDescent="0.2">
      <c r="B15630" s="186"/>
    </row>
    <row r="15631" spans="2:2" x14ac:dyDescent="0.2">
      <c r="B15631" s="186"/>
    </row>
    <row r="15632" spans="2:2" x14ac:dyDescent="0.2">
      <c r="B15632" s="186"/>
    </row>
    <row r="15633" spans="2:2" x14ac:dyDescent="0.2">
      <c r="B15633" s="186"/>
    </row>
    <row r="15634" spans="2:2" x14ac:dyDescent="0.2">
      <c r="B15634" s="186"/>
    </row>
    <row r="15635" spans="2:2" x14ac:dyDescent="0.2">
      <c r="B15635" s="186"/>
    </row>
    <row r="15636" spans="2:2" x14ac:dyDescent="0.2">
      <c r="B15636" s="186"/>
    </row>
    <row r="15637" spans="2:2" x14ac:dyDescent="0.2">
      <c r="B15637" s="186"/>
    </row>
    <row r="15638" spans="2:2" x14ac:dyDescent="0.2">
      <c r="B15638" s="186"/>
    </row>
    <row r="15639" spans="2:2" x14ac:dyDescent="0.2">
      <c r="B15639" s="186"/>
    </row>
    <row r="15640" spans="2:2" x14ac:dyDescent="0.2">
      <c r="B15640" s="186"/>
    </row>
    <row r="15641" spans="2:2" x14ac:dyDescent="0.2">
      <c r="B15641" s="186"/>
    </row>
    <row r="15642" spans="2:2" x14ac:dyDescent="0.2">
      <c r="B15642" s="186"/>
    </row>
    <row r="15643" spans="2:2" x14ac:dyDescent="0.2">
      <c r="B15643" s="186"/>
    </row>
    <row r="15644" spans="2:2" x14ac:dyDescent="0.2">
      <c r="B15644" s="186"/>
    </row>
    <row r="15645" spans="2:2" x14ac:dyDescent="0.2">
      <c r="B15645" s="186"/>
    </row>
    <row r="15646" spans="2:2" x14ac:dyDescent="0.2">
      <c r="B15646" s="186"/>
    </row>
    <row r="15647" spans="2:2" x14ac:dyDescent="0.2">
      <c r="B15647" s="186"/>
    </row>
    <row r="15648" spans="2:2" x14ac:dyDescent="0.2">
      <c r="B15648" s="186"/>
    </row>
    <row r="15649" spans="2:2" x14ac:dyDescent="0.2">
      <c r="B15649" s="186"/>
    </row>
    <row r="15650" spans="2:2" x14ac:dyDescent="0.2">
      <c r="B15650" s="186"/>
    </row>
    <row r="15651" spans="2:2" x14ac:dyDescent="0.2">
      <c r="B15651" s="186"/>
    </row>
    <row r="15652" spans="2:2" x14ac:dyDescent="0.2">
      <c r="B15652" s="186"/>
    </row>
    <row r="15653" spans="2:2" x14ac:dyDescent="0.2">
      <c r="B15653" s="186"/>
    </row>
    <row r="15654" spans="2:2" x14ac:dyDescent="0.2">
      <c r="B15654" s="186"/>
    </row>
    <row r="15655" spans="2:2" x14ac:dyDescent="0.2">
      <c r="B15655" s="186"/>
    </row>
    <row r="15656" spans="2:2" x14ac:dyDescent="0.2">
      <c r="B15656" s="186"/>
    </row>
    <row r="15657" spans="2:2" x14ac:dyDescent="0.2">
      <c r="B15657" s="186"/>
    </row>
    <row r="15658" spans="2:2" x14ac:dyDescent="0.2">
      <c r="B15658" s="186"/>
    </row>
    <row r="15659" spans="2:2" x14ac:dyDescent="0.2">
      <c r="B15659" s="186"/>
    </row>
    <row r="15660" spans="2:2" x14ac:dyDescent="0.2">
      <c r="B15660" s="186"/>
    </row>
    <row r="15661" spans="2:2" x14ac:dyDescent="0.2">
      <c r="B15661" s="186"/>
    </row>
    <row r="15662" spans="2:2" x14ac:dyDescent="0.2">
      <c r="B15662" s="186"/>
    </row>
    <row r="15663" spans="2:2" x14ac:dyDescent="0.2">
      <c r="B15663" s="186"/>
    </row>
    <row r="15664" spans="2:2" x14ac:dyDescent="0.2">
      <c r="B15664" s="186"/>
    </row>
    <row r="15665" spans="2:2" x14ac:dyDescent="0.2">
      <c r="B15665" s="186"/>
    </row>
    <row r="15666" spans="2:2" x14ac:dyDescent="0.2">
      <c r="B15666" s="186"/>
    </row>
    <row r="15667" spans="2:2" x14ac:dyDescent="0.2">
      <c r="B15667" s="186"/>
    </row>
    <row r="15668" spans="2:2" x14ac:dyDescent="0.2">
      <c r="B15668" s="186"/>
    </row>
    <row r="15669" spans="2:2" x14ac:dyDescent="0.2">
      <c r="B15669" s="186"/>
    </row>
    <row r="15670" spans="2:2" x14ac:dyDescent="0.2">
      <c r="B15670" s="186"/>
    </row>
    <row r="15671" spans="2:2" x14ac:dyDescent="0.2">
      <c r="B15671" s="186"/>
    </row>
    <row r="15672" spans="2:2" x14ac:dyDescent="0.2">
      <c r="B15672" s="186"/>
    </row>
    <row r="15673" spans="2:2" x14ac:dyDescent="0.2">
      <c r="B15673" s="186"/>
    </row>
    <row r="15674" spans="2:2" x14ac:dyDescent="0.2">
      <c r="B15674" s="186"/>
    </row>
    <row r="15675" spans="2:2" x14ac:dyDescent="0.2">
      <c r="B15675" s="186"/>
    </row>
    <row r="15676" spans="2:2" x14ac:dyDescent="0.2">
      <c r="B15676" s="186"/>
    </row>
    <row r="15677" spans="2:2" x14ac:dyDescent="0.2">
      <c r="B15677" s="186"/>
    </row>
    <row r="15678" spans="2:2" x14ac:dyDescent="0.2">
      <c r="B15678" s="186"/>
    </row>
    <row r="15679" spans="2:2" x14ac:dyDescent="0.2">
      <c r="B15679" s="186"/>
    </row>
    <row r="15680" spans="2:2" x14ac:dyDescent="0.2">
      <c r="B15680" s="186"/>
    </row>
    <row r="15681" spans="2:2" x14ac:dyDescent="0.2">
      <c r="B15681" s="186"/>
    </row>
    <row r="15682" spans="2:2" x14ac:dyDescent="0.2">
      <c r="B15682" s="186"/>
    </row>
    <row r="15683" spans="2:2" x14ac:dyDescent="0.2">
      <c r="B15683" s="186"/>
    </row>
    <row r="15684" spans="2:2" x14ac:dyDescent="0.2">
      <c r="B15684" s="186"/>
    </row>
    <row r="15685" spans="2:2" x14ac:dyDescent="0.2">
      <c r="B15685" s="186"/>
    </row>
    <row r="15686" spans="2:2" x14ac:dyDescent="0.2">
      <c r="B15686" s="186"/>
    </row>
    <row r="15687" spans="2:2" x14ac:dyDescent="0.2">
      <c r="B15687" s="186"/>
    </row>
    <row r="15688" spans="2:2" x14ac:dyDescent="0.2">
      <c r="B15688" s="186"/>
    </row>
    <row r="15689" spans="2:2" x14ac:dyDescent="0.2">
      <c r="B15689" s="186"/>
    </row>
    <row r="15690" spans="2:2" x14ac:dyDescent="0.2">
      <c r="B15690" s="186"/>
    </row>
    <row r="15691" spans="2:2" x14ac:dyDescent="0.2">
      <c r="B15691" s="186"/>
    </row>
    <row r="15692" spans="2:2" x14ac:dyDescent="0.2">
      <c r="B15692" s="186"/>
    </row>
    <row r="15693" spans="2:2" x14ac:dyDescent="0.2">
      <c r="B15693" s="186"/>
    </row>
    <row r="15694" spans="2:2" x14ac:dyDescent="0.2">
      <c r="B15694" s="186"/>
    </row>
    <row r="15695" spans="2:2" x14ac:dyDescent="0.2">
      <c r="B15695" s="186"/>
    </row>
    <row r="15696" spans="2:2" x14ac:dyDescent="0.2">
      <c r="B15696" s="186"/>
    </row>
    <row r="15697" spans="2:2" x14ac:dyDescent="0.2">
      <c r="B15697" s="186"/>
    </row>
    <row r="15698" spans="2:2" x14ac:dyDescent="0.2">
      <c r="B15698" s="186"/>
    </row>
    <row r="15699" spans="2:2" x14ac:dyDescent="0.2">
      <c r="B15699" s="186"/>
    </row>
    <row r="15700" spans="2:2" x14ac:dyDescent="0.2">
      <c r="B15700" s="186"/>
    </row>
    <row r="15701" spans="2:2" x14ac:dyDescent="0.2">
      <c r="B15701" s="186"/>
    </row>
    <row r="15702" spans="2:2" x14ac:dyDescent="0.2">
      <c r="B15702" s="186"/>
    </row>
    <row r="15703" spans="2:2" x14ac:dyDescent="0.2">
      <c r="B15703" s="186"/>
    </row>
    <row r="15704" spans="2:2" x14ac:dyDescent="0.2">
      <c r="B15704" s="186"/>
    </row>
    <row r="15705" spans="2:2" x14ac:dyDescent="0.2">
      <c r="B15705" s="186"/>
    </row>
    <row r="15706" spans="2:2" x14ac:dyDescent="0.2">
      <c r="B15706" s="186"/>
    </row>
    <row r="15707" spans="2:2" x14ac:dyDescent="0.2">
      <c r="B15707" s="186"/>
    </row>
    <row r="15708" spans="2:2" x14ac:dyDescent="0.2">
      <c r="B15708" s="186"/>
    </row>
    <row r="15709" spans="2:2" x14ac:dyDescent="0.2">
      <c r="B15709" s="186"/>
    </row>
    <row r="15710" spans="2:2" x14ac:dyDescent="0.2">
      <c r="B15710" s="186"/>
    </row>
    <row r="15711" spans="2:2" x14ac:dyDescent="0.2">
      <c r="B15711" s="186"/>
    </row>
    <row r="15712" spans="2:2" x14ac:dyDescent="0.2">
      <c r="B15712" s="186"/>
    </row>
    <row r="15713" spans="2:2" x14ac:dyDescent="0.2">
      <c r="B15713" s="186"/>
    </row>
    <row r="15714" spans="2:2" x14ac:dyDescent="0.2">
      <c r="B15714" s="186"/>
    </row>
    <row r="15715" spans="2:2" x14ac:dyDescent="0.2">
      <c r="B15715" s="186"/>
    </row>
    <row r="15716" spans="2:2" x14ac:dyDescent="0.2">
      <c r="B15716" s="186"/>
    </row>
    <row r="15717" spans="2:2" x14ac:dyDescent="0.2">
      <c r="B15717" s="186"/>
    </row>
    <row r="15718" spans="2:2" x14ac:dyDescent="0.2">
      <c r="B15718" s="186"/>
    </row>
    <row r="15719" spans="2:2" x14ac:dyDescent="0.2">
      <c r="B15719" s="186"/>
    </row>
    <row r="15720" spans="2:2" x14ac:dyDescent="0.2">
      <c r="B15720" s="186"/>
    </row>
    <row r="15721" spans="2:2" x14ac:dyDescent="0.2">
      <c r="B15721" s="186"/>
    </row>
    <row r="15722" spans="2:2" x14ac:dyDescent="0.2">
      <c r="B15722" s="186"/>
    </row>
    <row r="15723" spans="2:2" x14ac:dyDescent="0.2">
      <c r="B15723" s="186"/>
    </row>
    <row r="15724" spans="2:2" x14ac:dyDescent="0.2">
      <c r="B15724" s="186"/>
    </row>
    <row r="15725" spans="2:2" x14ac:dyDescent="0.2">
      <c r="B15725" s="186"/>
    </row>
    <row r="15726" spans="2:2" x14ac:dyDescent="0.2">
      <c r="B15726" s="186"/>
    </row>
    <row r="15727" spans="2:2" x14ac:dyDescent="0.2">
      <c r="B15727" s="186"/>
    </row>
    <row r="15728" spans="2:2" x14ac:dyDescent="0.2">
      <c r="B15728" s="186"/>
    </row>
    <row r="15729" spans="2:2" x14ac:dyDescent="0.2">
      <c r="B15729" s="186"/>
    </row>
    <row r="15730" spans="2:2" x14ac:dyDescent="0.2">
      <c r="B15730" s="186"/>
    </row>
    <row r="15731" spans="2:2" x14ac:dyDescent="0.2">
      <c r="B15731" s="186"/>
    </row>
    <row r="15732" spans="2:2" x14ac:dyDescent="0.2">
      <c r="B15732" s="186"/>
    </row>
    <row r="15733" spans="2:2" x14ac:dyDescent="0.2">
      <c r="B15733" s="186"/>
    </row>
    <row r="15734" spans="2:2" x14ac:dyDescent="0.2">
      <c r="B15734" s="186"/>
    </row>
    <row r="15735" spans="2:2" x14ac:dyDescent="0.2">
      <c r="B15735" s="186"/>
    </row>
    <row r="15736" spans="2:2" x14ac:dyDescent="0.2">
      <c r="B15736" s="186"/>
    </row>
    <row r="15737" spans="2:2" x14ac:dyDescent="0.2">
      <c r="B15737" s="186"/>
    </row>
    <row r="15738" spans="2:2" x14ac:dyDescent="0.2">
      <c r="B15738" s="186"/>
    </row>
    <row r="15739" spans="2:2" x14ac:dyDescent="0.2">
      <c r="B15739" s="186"/>
    </row>
    <row r="15740" spans="2:2" x14ac:dyDescent="0.2">
      <c r="B15740" s="186"/>
    </row>
    <row r="15741" spans="2:2" x14ac:dyDescent="0.2">
      <c r="B15741" s="186"/>
    </row>
    <row r="15742" spans="2:2" x14ac:dyDescent="0.2">
      <c r="B15742" s="186"/>
    </row>
    <row r="15743" spans="2:2" x14ac:dyDescent="0.2">
      <c r="B15743" s="186"/>
    </row>
    <row r="15744" spans="2:2" x14ac:dyDescent="0.2">
      <c r="B15744" s="186"/>
    </row>
    <row r="15745" spans="2:2" x14ac:dyDescent="0.2">
      <c r="B15745" s="186"/>
    </row>
    <row r="15746" spans="2:2" x14ac:dyDescent="0.2">
      <c r="B15746" s="186"/>
    </row>
    <row r="15747" spans="2:2" x14ac:dyDescent="0.2">
      <c r="B15747" s="186"/>
    </row>
    <row r="15748" spans="2:2" x14ac:dyDescent="0.2">
      <c r="B15748" s="186"/>
    </row>
    <row r="15749" spans="2:2" x14ac:dyDescent="0.2">
      <c r="B15749" s="186"/>
    </row>
    <row r="15750" spans="2:2" x14ac:dyDescent="0.2">
      <c r="B15750" s="186"/>
    </row>
    <row r="15751" spans="2:2" x14ac:dyDescent="0.2">
      <c r="B15751" s="186"/>
    </row>
    <row r="15752" spans="2:2" x14ac:dyDescent="0.2">
      <c r="B15752" s="186"/>
    </row>
    <row r="15753" spans="2:2" x14ac:dyDescent="0.2">
      <c r="B15753" s="186"/>
    </row>
    <row r="15754" spans="2:2" x14ac:dyDescent="0.2">
      <c r="B15754" s="186"/>
    </row>
    <row r="15755" spans="2:2" x14ac:dyDescent="0.2">
      <c r="B15755" s="186"/>
    </row>
    <row r="15756" spans="2:2" x14ac:dyDescent="0.2">
      <c r="B15756" s="186"/>
    </row>
    <row r="15757" spans="2:2" x14ac:dyDescent="0.2">
      <c r="B15757" s="186"/>
    </row>
    <row r="15758" spans="2:2" x14ac:dyDescent="0.2">
      <c r="B15758" s="186"/>
    </row>
    <row r="15759" spans="2:2" x14ac:dyDescent="0.2">
      <c r="B15759" s="186"/>
    </row>
    <row r="15760" spans="2:2" x14ac:dyDescent="0.2">
      <c r="B15760" s="186"/>
    </row>
    <row r="15761" spans="2:2" x14ac:dyDescent="0.2">
      <c r="B15761" s="186"/>
    </row>
    <row r="15762" spans="2:2" x14ac:dyDescent="0.2">
      <c r="B15762" s="186"/>
    </row>
    <row r="15763" spans="2:2" x14ac:dyDescent="0.2">
      <c r="B15763" s="186"/>
    </row>
    <row r="15764" spans="2:2" x14ac:dyDescent="0.2">
      <c r="B15764" s="186"/>
    </row>
    <row r="15765" spans="2:2" x14ac:dyDescent="0.2">
      <c r="B15765" s="186"/>
    </row>
    <row r="15766" spans="2:2" x14ac:dyDescent="0.2">
      <c r="B15766" s="186"/>
    </row>
    <row r="15767" spans="2:2" x14ac:dyDescent="0.2">
      <c r="B15767" s="186"/>
    </row>
    <row r="15768" spans="2:2" x14ac:dyDescent="0.2">
      <c r="B15768" s="186"/>
    </row>
    <row r="15769" spans="2:2" x14ac:dyDescent="0.2">
      <c r="B15769" s="186"/>
    </row>
    <row r="15770" spans="2:2" x14ac:dyDescent="0.2">
      <c r="B15770" s="186"/>
    </row>
    <row r="15771" spans="2:2" x14ac:dyDescent="0.2">
      <c r="B15771" s="186"/>
    </row>
    <row r="15772" spans="2:2" x14ac:dyDescent="0.2">
      <c r="B15772" s="186"/>
    </row>
    <row r="15773" spans="2:2" x14ac:dyDescent="0.2">
      <c r="B15773" s="186"/>
    </row>
    <row r="15774" spans="2:2" x14ac:dyDescent="0.2">
      <c r="B15774" s="186"/>
    </row>
    <row r="15775" spans="2:2" x14ac:dyDescent="0.2">
      <c r="B15775" s="186"/>
    </row>
    <row r="15776" spans="2:2" x14ac:dyDescent="0.2">
      <c r="B15776" s="186"/>
    </row>
    <row r="15777" spans="2:2" x14ac:dyDescent="0.2">
      <c r="B15777" s="186"/>
    </row>
    <row r="15778" spans="2:2" x14ac:dyDescent="0.2">
      <c r="B15778" s="186"/>
    </row>
    <row r="15779" spans="2:2" x14ac:dyDescent="0.2">
      <c r="B15779" s="186"/>
    </row>
    <row r="15780" spans="2:2" x14ac:dyDescent="0.2">
      <c r="B15780" s="186"/>
    </row>
    <row r="15781" spans="2:2" x14ac:dyDescent="0.2">
      <c r="B15781" s="186"/>
    </row>
    <row r="15782" spans="2:2" x14ac:dyDescent="0.2">
      <c r="B15782" s="186"/>
    </row>
    <row r="15783" spans="2:2" x14ac:dyDescent="0.2">
      <c r="B15783" s="186"/>
    </row>
    <row r="15784" spans="2:2" x14ac:dyDescent="0.2">
      <c r="B15784" s="186"/>
    </row>
    <row r="15785" spans="2:2" x14ac:dyDescent="0.2">
      <c r="B15785" s="186"/>
    </row>
    <row r="15786" spans="2:2" x14ac:dyDescent="0.2">
      <c r="B15786" s="186"/>
    </row>
    <row r="15787" spans="2:2" x14ac:dyDescent="0.2">
      <c r="B15787" s="186"/>
    </row>
    <row r="15788" spans="2:2" x14ac:dyDescent="0.2">
      <c r="B15788" s="186"/>
    </row>
    <row r="15789" spans="2:2" x14ac:dyDescent="0.2">
      <c r="B15789" s="186"/>
    </row>
    <row r="15790" spans="2:2" x14ac:dyDescent="0.2">
      <c r="B15790" s="186"/>
    </row>
    <row r="15791" spans="2:2" x14ac:dyDescent="0.2">
      <c r="B15791" s="186"/>
    </row>
    <row r="15792" spans="2:2" x14ac:dyDescent="0.2">
      <c r="B15792" s="186"/>
    </row>
    <row r="15793" spans="2:2" x14ac:dyDescent="0.2">
      <c r="B15793" s="186"/>
    </row>
    <row r="15794" spans="2:2" x14ac:dyDescent="0.2">
      <c r="B15794" s="186"/>
    </row>
    <row r="15795" spans="2:2" x14ac:dyDescent="0.2">
      <c r="B15795" s="186"/>
    </row>
    <row r="15796" spans="2:2" x14ac:dyDescent="0.2">
      <c r="B15796" s="186"/>
    </row>
    <row r="15797" spans="2:2" x14ac:dyDescent="0.2">
      <c r="B15797" s="186"/>
    </row>
    <row r="15798" spans="2:2" x14ac:dyDescent="0.2">
      <c r="B15798" s="186"/>
    </row>
    <row r="15799" spans="2:2" x14ac:dyDescent="0.2">
      <c r="B15799" s="186"/>
    </row>
    <row r="15800" spans="2:2" x14ac:dyDescent="0.2">
      <c r="B15800" s="186"/>
    </row>
    <row r="15801" spans="2:2" x14ac:dyDescent="0.2">
      <c r="B15801" s="186"/>
    </row>
    <row r="15802" spans="2:2" x14ac:dyDescent="0.2">
      <c r="B15802" s="186"/>
    </row>
    <row r="15803" spans="2:2" x14ac:dyDescent="0.2">
      <c r="B15803" s="186"/>
    </row>
    <row r="15804" spans="2:2" x14ac:dyDescent="0.2">
      <c r="B15804" s="186"/>
    </row>
    <row r="15805" spans="2:2" x14ac:dyDescent="0.2">
      <c r="B15805" s="186"/>
    </row>
    <row r="15806" spans="2:2" x14ac:dyDescent="0.2">
      <c r="B15806" s="186"/>
    </row>
    <row r="15807" spans="2:2" x14ac:dyDescent="0.2">
      <c r="B15807" s="186"/>
    </row>
    <row r="15808" spans="2:2" x14ac:dyDescent="0.2">
      <c r="B15808" s="186"/>
    </row>
    <row r="15809" spans="2:2" x14ac:dyDescent="0.2">
      <c r="B15809" s="186"/>
    </row>
    <row r="15810" spans="2:2" x14ac:dyDescent="0.2">
      <c r="B15810" s="186"/>
    </row>
    <row r="15811" spans="2:2" x14ac:dyDescent="0.2">
      <c r="B15811" s="186"/>
    </row>
    <row r="15812" spans="2:2" x14ac:dyDescent="0.2">
      <c r="B15812" s="186"/>
    </row>
    <row r="15813" spans="2:2" x14ac:dyDescent="0.2">
      <c r="B15813" s="186"/>
    </row>
    <row r="15814" spans="2:2" x14ac:dyDescent="0.2">
      <c r="B15814" s="186"/>
    </row>
    <row r="15815" spans="2:2" x14ac:dyDescent="0.2">
      <c r="B15815" s="186"/>
    </row>
    <row r="15816" spans="2:2" x14ac:dyDescent="0.2">
      <c r="B15816" s="186"/>
    </row>
    <row r="15817" spans="2:2" x14ac:dyDescent="0.2">
      <c r="B15817" s="186"/>
    </row>
    <row r="15818" spans="2:2" x14ac:dyDescent="0.2">
      <c r="B15818" s="186"/>
    </row>
    <row r="15819" spans="2:2" x14ac:dyDescent="0.2">
      <c r="B15819" s="186"/>
    </row>
    <row r="15820" spans="2:2" x14ac:dyDescent="0.2">
      <c r="B15820" s="186"/>
    </row>
    <row r="15821" spans="2:2" x14ac:dyDescent="0.2">
      <c r="B15821" s="186"/>
    </row>
    <row r="15822" spans="2:2" x14ac:dyDescent="0.2">
      <c r="B15822" s="186"/>
    </row>
    <row r="15823" spans="2:2" x14ac:dyDescent="0.2">
      <c r="B15823" s="186"/>
    </row>
    <row r="15824" spans="2:2" x14ac:dyDescent="0.2">
      <c r="B15824" s="186"/>
    </row>
    <row r="15825" spans="2:2" x14ac:dyDescent="0.2">
      <c r="B15825" s="186"/>
    </row>
    <row r="15826" spans="2:2" x14ac:dyDescent="0.2">
      <c r="B15826" s="186"/>
    </row>
    <row r="15827" spans="2:2" x14ac:dyDescent="0.2">
      <c r="B15827" s="186"/>
    </row>
    <row r="15828" spans="2:2" x14ac:dyDescent="0.2">
      <c r="B15828" s="186"/>
    </row>
    <row r="15829" spans="2:2" x14ac:dyDescent="0.2">
      <c r="B15829" s="186"/>
    </row>
    <row r="15830" spans="2:2" x14ac:dyDescent="0.2">
      <c r="B15830" s="186"/>
    </row>
    <row r="15831" spans="2:2" x14ac:dyDescent="0.2">
      <c r="B15831" s="186"/>
    </row>
    <row r="15832" spans="2:2" x14ac:dyDescent="0.2">
      <c r="B15832" s="186"/>
    </row>
    <row r="15833" spans="2:2" x14ac:dyDescent="0.2">
      <c r="B15833" s="186"/>
    </row>
    <row r="15834" spans="2:2" x14ac:dyDescent="0.2">
      <c r="B15834" s="186"/>
    </row>
    <row r="15835" spans="2:2" x14ac:dyDescent="0.2">
      <c r="B15835" s="186"/>
    </row>
    <row r="15836" spans="2:2" x14ac:dyDescent="0.2">
      <c r="B15836" s="186"/>
    </row>
    <row r="15837" spans="2:2" x14ac:dyDescent="0.2">
      <c r="B15837" s="186"/>
    </row>
    <row r="15838" spans="2:2" x14ac:dyDescent="0.2">
      <c r="B15838" s="186"/>
    </row>
    <row r="15839" spans="2:2" x14ac:dyDescent="0.2">
      <c r="B15839" s="186"/>
    </row>
    <row r="15840" spans="2:2" x14ac:dyDescent="0.2">
      <c r="B15840" s="186"/>
    </row>
    <row r="15841" spans="2:2" x14ac:dyDescent="0.2">
      <c r="B15841" s="186"/>
    </row>
    <row r="15842" spans="2:2" x14ac:dyDescent="0.2">
      <c r="B15842" s="186"/>
    </row>
    <row r="15843" spans="2:2" x14ac:dyDescent="0.2">
      <c r="B15843" s="186"/>
    </row>
    <row r="15844" spans="2:2" x14ac:dyDescent="0.2">
      <c r="B15844" s="186"/>
    </row>
    <row r="15845" spans="2:2" x14ac:dyDescent="0.2">
      <c r="B15845" s="186"/>
    </row>
    <row r="15846" spans="2:2" x14ac:dyDescent="0.2">
      <c r="B15846" s="186"/>
    </row>
    <row r="15847" spans="2:2" x14ac:dyDescent="0.2">
      <c r="B15847" s="186"/>
    </row>
    <row r="15848" spans="2:2" x14ac:dyDescent="0.2">
      <c r="B15848" s="186"/>
    </row>
    <row r="15849" spans="2:2" x14ac:dyDescent="0.2">
      <c r="B15849" s="186"/>
    </row>
    <row r="15850" spans="2:2" x14ac:dyDescent="0.2">
      <c r="B15850" s="186"/>
    </row>
    <row r="15851" spans="2:2" x14ac:dyDescent="0.2">
      <c r="B15851" s="186"/>
    </row>
    <row r="15852" spans="2:2" x14ac:dyDescent="0.2">
      <c r="B15852" s="186"/>
    </row>
    <row r="15853" spans="2:2" x14ac:dyDescent="0.2">
      <c r="B15853" s="186"/>
    </row>
    <row r="15854" spans="2:2" x14ac:dyDescent="0.2">
      <c r="B15854" s="186"/>
    </row>
    <row r="15855" spans="2:2" x14ac:dyDescent="0.2">
      <c r="B15855" s="186"/>
    </row>
    <row r="15856" spans="2:2" x14ac:dyDescent="0.2">
      <c r="B15856" s="186"/>
    </row>
    <row r="15857" spans="2:2" x14ac:dyDescent="0.2">
      <c r="B15857" s="186"/>
    </row>
    <row r="15858" spans="2:2" x14ac:dyDescent="0.2">
      <c r="B15858" s="186"/>
    </row>
    <row r="15859" spans="2:2" x14ac:dyDescent="0.2">
      <c r="B15859" s="186"/>
    </row>
    <row r="15860" spans="2:2" x14ac:dyDescent="0.2">
      <c r="B15860" s="186"/>
    </row>
    <row r="15861" spans="2:2" x14ac:dyDescent="0.2">
      <c r="B15861" s="186"/>
    </row>
    <row r="15862" spans="2:2" x14ac:dyDescent="0.2">
      <c r="B15862" s="186"/>
    </row>
    <row r="15863" spans="2:2" x14ac:dyDescent="0.2">
      <c r="B15863" s="186"/>
    </row>
    <row r="15864" spans="2:2" x14ac:dyDescent="0.2">
      <c r="B15864" s="186"/>
    </row>
    <row r="15865" spans="2:2" x14ac:dyDescent="0.2">
      <c r="B15865" s="186"/>
    </row>
    <row r="15866" spans="2:2" x14ac:dyDescent="0.2">
      <c r="B15866" s="186"/>
    </row>
    <row r="15867" spans="2:2" x14ac:dyDescent="0.2">
      <c r="B15867" s="186"/>
    </row>
    <row r="15868" spans="2:2" x14ac:dyDescent="0.2">
      <c r="B15868" s="186"/>
    </row>
    <row r="15869" spans="2:2" x14ac:dyDescent="0.2">
      <c r="B15869" s="186"/>
    </row>
    <row r="15870" spans="2:2" x14ac:dyDescent="0.2">
      <c r="B15870" s="186"/>
    </row>
    <row r="15871" spans="2:2" x14ac:dyDescent="0.2">
      <c r="B15871" s="186"/>
    </row>
    <row r="15872" spans="2:2" x14ac:dyDescent="0.2">
      <c r="B15872" s="186"/>
    </row>
    <row r="15873" spans="2:2" x14ac:dyDescent="0.2">
      <c r="B15873" s="186"/>
    </row>
    <row r="15874" spans="2:2" x14ac:dyDescent="0.2">
      <c r="B15874" s="186"/>
    </row>
    <row r="15875" spans="2:2" x14ac:dyDescent="0.2">
      <c r="B15875" s="186"/>
    </row>
    <row r="15876" spans="2:2" x14ac:dyDescent="0.2">
      <c r="B15876" s="186"/>
    </row>
    <row r="15877" spans="2:2" x14ac:dyDescent="0.2">
      <c r="B15877" s="186"/>
    </row>
    <row r="15878" spans="2:2" x14ac:dyDescent="0.2">
      <c r="B15878" s="186"/>
    </row>
    <row r="15879" spans="2:2" x14ac:dyDescent="0.2">
      <c r="B15879" s="186"/>
    </row>
    <row r="15880" spans="2:2" x14ac:dyDescent="0.2">
      <c r="B15880" s="186"/>
    </row>
    <row r="15881" spans="2:2" x14ac:dyDescent="0.2">
      <c r="B15881" s="186"/>
    </row>
    <row r="15882" spans="2:2" x14ac:dyDescent="0.2">
      <c r="B15882" s="186"/>
    </row>
    <row r="15883" spans="2:2" x14ac:dyDescent="0.2">
      <c r="B15883" s="186"/>
    </row>
    <row r="15884" spans="2:2" x14ac:dyDescent="0.2">
      <c r="B15884" s="186"/>
    </row>
    <row r="15885" spans="2:2" x14ac:dyDescent="0.2">
      <c r="B15885" s="186"/>
    </row>
    <row r="15886" spans="2:2" x14ac:dyDescent="0.2">
      <c r="B15886" s="186"/>
    </row>
    <row r="15887" spans="2:2" x14ac:dyDescent="0.2">
      <c r="B15887" s="186"/>
    </row>
    <row r="15888" spans="2:2" x14ac:dyDescent="0.2">
      <c r="B15888" s="186"/>
    </row>
    <row r="15889" spans="2:2" x14ac:dyDescent="0.2">
      <c r="B15889" s="186"/>
    </row>
    <row r="15890" spans="2:2" x14ac:dyDescent="0.2">
      <c r="B15890" s="186"/>
    </row>
    <row r="15891" spans="2:2" x14ac:dyDescent="0.2">
      <c r="B15891" s="186"/>
    </row>
    <row r="15892" spans="2:2" x14ac:dyDescent="0.2">
      <c r="B15892" s="186"/>
    </row>
    <row r="15893" spans="2:2" x14ac:dyDescent="0.2">
      <c r="B15893" s="186"/>
    </row>
    <row r="15894" spans="2:2" x14ac:dyDescent="0.2">
      <c r="B15894" s="186"/>
    </row>
    <row r="15895" spans="2:2" x14ac:dyDescent="0.2">
      <c r="B15895" s="186"/>
    </row>
    <row r="15896" spans="2:2" x14ac:dyDescent="0.2">
      <c r="B15896" s="186"/>
    </row>
    <row r="15897" spans="2:2" x14ac:dyDescent="0.2">
      <c r="B15897" s="186"/>
    </row>
    <row r="15898" spans="2:2" x14ac:dyDescent="0.2">
      <c r="B15898" s="186"/>
    </row>
    <row r="15899" spans="2:2" x14ac:dyDescent="0.2">
      <c r="B15899" s="186"/>
    </row>
    <row r="15900" spans="2:2" x14ac:dyDescent="0.2">
      <c r="B15900" s="186"/>
    </row>
    <row r="15901" spans="2:2" x14ac:dyDescent="0.2">
      <c r="B15901" s="186"/>
    </row>
    <row r="15902" spans="2:2" x14ac:dyDescent="0.2">
      <c r="B15902" s="186"/>
    </row>
    <row r="15903" spans="2:2" x14ac:dyDescent="0.2">
      <c r="B15903" s="186"/>
    </row>
    <row r="15904" spans="2:2" x14ac:dyDescent="0.2">
      <c r="B15904" s="186"/>
    </row>
    <row r="15905" spans="2:2" x14ac:dyDescent="0.2">
      <c r="B15905" s="186"/>
    </row>
    <row r="15906" spans="2:2" x14ac:dyDescent="0.2">
      <c r="B15906" s="186"/>
    </row>
    <row r="15907" spans="2:2" x14ac:dyDescent="0.2">
      <c r="B15907" s="186"/>
    </row>
    <row r="15908" spans="2:2" x14ac:dyDescent="0.2">
      <c r="B15908" s="186"/>
    </row>
    <row r="15909" spans="2:2" x14ac:dyDescent="0.2">
      <c r="B15909" s="186"/>
    </row>
    <row r="15910" spans="2:2" x14ac:dyDescent="0.2">
      <c r="B15910" s="186"/>
    </row>
    <row r="15911" spans="2:2" x14ac:dyDescent="0.2">
      <c r="B15911" s="186"/>
    </row>
    <row r="15912" spans="2:2" x14ac:dyDescent="0.2">
      <c r="B15912" s="186"/>
    </row>
    <row r="15913" spans="2:2" x14ac:dyDescent="0.2">
      <c r="B15913" s="186"/>
    </row>
    <row r="15914" spans="2:2" x14ac:dyDescent="0.2">
      <c r="B15914" s="186"/>
    </row>
    <row r="15915" spans="2:2" x14ac:dyDescent="0.2">
      <c r="B15915" s="186"/>
    </row>
    <row r="15916" spans="2:2" x14ac:dyDescent="0.2">
      <c r="B15916" s="186"/>
    </row>
    <row r="15917" spans="2:2" x14ac:dyDescent="0.2">
      <c r="B15917" s="186"/>
    </row>
    <row r="15918" spans="2:2" x14ac:dyDescent="0.2">
      <c r="B15918" s="186"/>
    </row>
    <row r="15919" spans="2:2" x14ac:dyDescent="0.2">
      <c r="B15919" s="186"/>
    </row>
    <row r="15920" spans="2:2" x14ac:dyDescent="0.2">
      <c r="B15920" s="186"/>
    </row>
    <row r="15921" spans="2:2" x14ac:dyDescent="0.2">
      <c r="B15921" s="186"/>
    </row>
    <row r="15922" spans="2:2" x14ac:dyDescent="0.2">
      <c r="B15922" s="186"/>
    </row>
    <row r="15923" spans="2:2" x14ac:dyDescent="0.2">
      <c r="B15923" s="186"/>
    </row>
    <row r="15924" spans="2:2" x14ac:dyDescent="0.2">
      <c r="B15924" s="186"/>
    </row>
    <row r="15925" spans="2:2" x14ac:dyDescent="0.2">
      <c r="B15925" s="186"/>
    </row>
    <row r="15926" spans="2:2" x14ac:dyDescent="0.2">
      <c r="B15926" s="186"/>
    </row>
    <row r="15927" spans="2:2" x14ac:dyDescent="0.2">
      <c r="B15927" s="186"/>
    </row>
    <row r="15928" spans="2:2" x14ac:dyDescent="0.2">
      <c r="B15928" s="186"/>
    </row>
    <row r="15929" spans="2:2" x14ac:dyDescent="0.2">
      <c r="B15929" s="186"/>
    </row>
    <row r="15930" spans="2:2" x14ac:dyDescent="0.2">
      <c r="B15930" s="186"/>
    </row>
    <row r="15931" spans="2:2" x14ac:dyDescent="0.2">
      <c r="B15931" s="186"/>
    </row>
    <row r="15932" spans="2:2" x14ac:dyDescent="0.2">
      <c r="B15932" s="186"/>
    </row>
    <row r="15933" spans="2:2" x14ac:dyDescent="0.2">
      <c r="B15933" s="186"/>
    </row>
    <row r="15934" spans="2:2" x14ac:dyDescent="0.2">
      <c r="B15934" s="186"/>
    </row>
    <row r="15935" spans="2:2" x14ac:dyDescent="0.2">
      <c r="B15935" s="186"/>
    </row>
    <row r="15936" spans="2:2" x14ac:dyDescent="0.2">
      <c r="B15936" s="186"/>
    </row>
    <row r="15937" spans="2:2" x14ac:dyDescent="0.2">
      <c r="B15937" s="186"/>
    </row>
    <row r="15938" spans="2:2" x14ac:dyDescent="0.2">
      <c r="B15938" s="186"/>
    </row>
    <row r="15939" spans="2:2" x14ac:dyDescent="0.2">
      <c r="B15939" s="186"/>
    </row>
    <row r="15940" spans="2:2" x14ac:dyDescent="0.2">
      <c r="B15940" s="186"/>
    </row>
    <row r="15941" spans="2:2" x14ac:dyDescent="0.2">
      <c r="B15941" s="186"/>
    </row>
    <row r="15942" spans="2:2" x14ac:dyDescent="0.2">
      <c r="B15942" s="186"/>
    </row>
    <row r="15943" spans="2:2" x14ac:dyDescent="0.2">
      <c r="B15943" s="186"/>
    </row>
    <row r="15944" spans="2:2" x14ac:dyDescent="0.2">
      <c r="B15944" s="186"/>
    </row>
    <row r="15945" spans="2:2" x14ac:dyDescent="0.2">
      <c r="B15945" s="186"/>
    </row>
    <row r="15946" spans="2:2" x14ac:dyDescent="0.2">
      <c r="B15946" s="186"/>
    </row>
    <row r="15947" spans="2:2" x14ac:dyDescent="0.2">
      <c r="B15947" s="186"/>
    </row>
    <row r="15948" spans="2:2" x14ac:dyDescent="0.2">
      <c r="B15948" s="186"/>
    </row>
    <row r="15949" spans="2:2" x14ac:dyDescent="0.2">
      <c r="B15949" s="186"/>
    </row>
    <row r="15950" spans="2:2" x14ac:dyDescent="0.2">
      <c r="B15950" s="186"/>
    </row>
    <row r="15951" spans="2:2" x14ac:dyDescent="0.2">
      <c r="B15951" s="186"/>
    </row>
    <row r="15952" spans="2:2" x14ac:dyDescent="0.2">
      <c r="B15952" s="186"/>
    </row>
    <row r="15953" spans="2:2" x14ac:dyDescent="0.2">
      <c r="B15953" s="186"/>
    </row>
    <row r="15954" spans="2:2" x14ac:dyDescent="0.2">
      <c r="B15954" s="186"/>
    </row>
    <row r="15955" spans="2:2" x14ac:dyDescent="0.2">
      <c r="B15955" s="186"/>
    </row>
    <row r="15956" spans="2:2" x14ac:dyDescent="0.2">
      <c r="B15956" s="186"/>
    </row>
    <row r="15957" spans="2:2" x14ac:dyDescent="0.2">
      <c r="B15957" s="186"/>
    </row>
    <row r="15958" spans="2:2" x14ac:dyDescent="0.2">
      <c r="B15958" s="186"/>
    </row>
    <row r="15959" spans="2:2" x14ac:dyDescent="0.2">
      <c r="B15959" s="186"/>
    </row>
    <row r="15960" spans="2:2" x14ac:dyDescent="0.2">
      <c r="B15960" s="186"/>
    </row>
    <row r="15961" spans="2:2" x14ac:dyDescent="0.2">
      <c r="B15961" s="186"/>
    </row>
    <row r="15962" spans="2:2" x14ac:dyDescent="0.2">
      <c r="B15962" s="186"/>
    </row>
    <row r="15963" spans="2:2" x14ac:dyDescent="0.2">
      <c r="B15963" s="186"/>
    </row>
    <row r="15964" spans="2:2" x14ac:dyDescent="0.2">
      <c r="B15964" s="186"/>
    </row>
    <row r="15965" spans="2:2" x14ac:dyDescent="0.2">
      <c r="B15965" s="186"/>
    </row>
    <row r="15966" spans="2:2" x14ac:dyDescent="0.2">
      <c r="B15966" s="186"/>
    </row>
    <row r="15967" spans="2:2" x14ac:dyDescent="0.2">
      <c r="B15967" s="186"/>
    </row>
    <row r="15968" spans="2:2" x14ac:dyDescent="0.2">
      <c r="B15968" s="186"/>
    </row>
    <row r="15969" spans="2:2" x14ac:dyDescent="0.2">
      <c r="B15969" s="186"/>
    </row>
    <row r="15970" spans="2:2" x14ac:dyDescent="0.2">
      <c r="B15970" s="186"/>
    </row>
    <row r="15971" spans="2:2" x14ac:dyDescent="0.2">
      <c r="B15971" s="186"/>
    </row>
    <row r="15972" spans="2:2" x14ac:dyDescent="0.2">
      <c r="B15972" s="186"/>
    </row>
    <row r="15973" spans="2:2" x14ac:dyDescent="0.2">
      <c r="B15973" s="186"/>
    </row>
    <row r="15974" spans="2:2" x14ac:dyDescent="0.2">
      <c r="B15974" s="186"/>
    </row>
    <row r="15975" spans="2:2" x14ac:dyDescent="0.2">
      <c r="B15975" s="186"/>
    </row>
    <row r="15976" spans="2:2" x14ac:dyDescent="0.2">
      <c r="B15976" s="186"/>
    </row>
    <row r="15977" spans="2:2" x14ac:dyDescent="0.2">
      <c r="B15977" s="186"/>
    </row>
    <row r="15978" spans="2:2" x14ac:dyDescent="0.2">
      <c r="B15978" s="186"/>
    </row>
    <row r="15979" spans="2:2" x14ac:dyDescent="0.2">
      <c r="B15979" s="186"/>
    </row>
    <row r="15980" spans="2:2" x14ac:dyDescent="0.2">
      <c r="B15980" s="186"/>
    </row>
    <row r="15981" spans="2:2" x14ac:dyDescent="0.2">
      <c r="B15981" s="186"/>
    </row>
    <row r="15982" spans="2:2" x14ac:dyDescent="0.2">
      <c r="B15982" s="186"/>
    </row>
    <row r="15983" spans="2:2" x14ac:dyDescent="0.2">
      <c r="B15983" s="186"/>
    </row>
    <row r="15984" spans="2:2" x14ac:dyDescent="0.2">
      <c r="B15984" s="186"/>
    </row>
    <row r="15985" spans="2:2" x14ac:dyDescent="0.2">
      <c r="B15985" s="186"/>
    </row>
    <row r="15986" spans="2:2" x14ac:dyDescent="0.2">
      <c r="B15986" s="186"/>
    </row>
    <row r="15987" spans="2:2" x14ac:dyDescent="0.2">
      <c r="B15987" s="186"/>
    </row>
    <row r="15988" spans="2:2" x14ac:dyDescent="0.2">
      <c r="B15988" s="186"/>
    </row>
    <row r="15989" spans="2:2" x14ac:dyDescent="0.2">
      <c r="B15989" s="186"/>
    </row>
    <row r="15990" spans="2:2" x14ac:dyDescent="0.2">
      <c r="B15990" s="186"/>
    </row>
    <row r="15991" spans="2:2" x14ac:dyDescent="0.2">
      <c r="B15991" s="186"/>
    </row>
    <row r="15992" spans="2:2" x14ac:dyDescent="0.2">
      <c r="B15992" s="186"/>
    </row>
    <row r="15993" spans="2:2" x14ac:dyDescent="0.2">
      <c r="B15993" s="186"/>
    </row>
    <row r="15994" spans="2:2" x14ac:dyDescent="0.2">
      <c r="B15994" s="186"/>
    </row>
    <row r="15995" spans="2:2" x14ac:dyDescent="0.2">
      <c r="B15995" s="186"/>
    </row>
    <row r="15996" spans="2:2" x14ac:dyDescent="0.2">
      <c r="B15996" s="186"/>
    </row>
    <row r="15997" spans="2:2" x14ac:dyDescent="0.2">
      <c r="B15997" s="186"/>
    </row>
    <row r="15998" spans="2:2" x14ac:dyDescent="0.2">
      <c r="B15998" s="186"/>
    </row>
    <row r="15999" spans="2:2" x14ac:dyDescent="0.2">
      <c r="B15999" s="186"/>
    </row>
    <row r="16000" spans="2:2" x14ac:dyDescent="0.2">
      <c r="B16000" s="186"/>
    </row>
    <row r="16001" spans="2:2" x14ac:dyDescent="0.2">
      <c r="B16001" s="186"/>
    </row>
    <row r="16002" spans="2:2" x14ac:dyDescent="0.2">
      <c r="B16002" s="186"/>
    </row>
    <row r="16003" spans="2:2" x14ac:dyDescent="0.2">
      <c r="B16003" s="186"/>
    </row>
    <row r="16004" spans="2:2" x14ac:dyDescent="0.2">
      <c r="B16004" s="186"/>
    </row>
    <row r="16005" spans="2:2" x14ac:dyDescent="0.2">
      <c r="B16005" s="186"/>
    </row>
    <row r="16006" spans="2:2" x14ac:dyDescent="0.2">
      <c r="B16006" s="186"/>
    </row>
    <row r="16007" spans="2:2" x14ac:dyDescent="0.2">
      <c r="B16007" s="186"/>
    </row>
    <row r="16008" spans="2:2" x14ac:dyDescent="0.2">
      <c r="B16008" s="186"/>
    </row>
    <row r="16009" spans="2:2" x14ac:dyDescent="0.2">
      <c r="B16009" s="186"/>
    </row>
    <row r="16010" spans="2:2" x14ac:dyDescent="0.2">
      <c r="B16010" s="186"/>
    </row>
    <row r="16011" spans="2:2" x14ac:dyDescent="0.2">
      <c r="B16011" s="186"/>
    </row>
    <row r="16012" spans="2:2" x14ac:dyDescent="0.2">
      <c r="B16012" s="186"/>
    </row>
    <row r="16013" spans="2:2" x14ac:dyDescent="0.2">
      <c r="B16013" s="186"/>
    </row>
    <row r="16014" spans="2:2" x14ac:dyDescent="0.2">
      <c r="B16014" s="186"/>
    </row>
    <row r="16015" spans="2:2" x14ac:dyDescent="0.2">
      <c r="B16015" s="186"/>
    </row>
    <row r="16016" spans="2:2" x14ac:dyDescent="0.2">
      <c r="B16016" s="186"/>
    </row>
    <row r="16017" spans="2:2" x14ac:dyDescent="0.2">
      <c r="B16017" s="186"/>
    </row>
    <row r="16018" spans="2:2" x14ac:dyDescent="0.2">
      <c r="B16018" s="186"/>
    </row>
    <row r="16019" spans="2:2" x14ac:dyDescent="0.2">
      <c r="B16019" s="186"/>
    </row>
    <row r="16020" spans="2:2" x14ac:dyDescent="0.2">
      <c r="B16020" s="186"/>
    </row>
    <row r="16021" spans="2:2" x14ac:dyDescent="0.2">
      <c r="B16021" s="186"/>
    </row>
    <row r="16022" spans="2:2" x14ac:dyDescent="0.2">
      <c r="B16022" s="186"/>
    </row>
    <row r="16023" spans="2:2" x14ac:dyDescent="0.2">
      <c r="B16023" s="186"/>
    </row>
    <row r="16024" spans="2:2" x14ac:dyDescent="0.2">
      <c r="B16024" s="186"/>
    </row>
    <row r="16025" spans="2:2" x14ac:dyDescent="0.2">
      <c r="B16025" s="186"/>
    </row>
    <row r="16026" spans="2:2" x14ac:dyDescent="0.2">
      <c r="B16026" s="186"/>
    </row>
    <row r="16027" spans="2:2" x14ac:dyDescent="0.2">
      <c r="B16027" s="186"/>
    </row>
    <row r="16028" spans="2:2" x14ac:dyDescent="0.2">
      <c r="B16028" s="186"/>
    </row>
    <row r="16029" spans="2:2" x14ac:dyDescent="0.2">
      <c r="B16029" s="186"/>
    </row>
    <row r="16030" spans="2:2" x14ac:dyDescent="0.2">
      <c r="B16030" s="186"/>
    </row>
    <row r="16031" spans="2:2" x14ac:dyDescent="0.2">
      <c r="B16031" s="186"/>
    </row>
    <row r="16032" spans="2:2" x14ac:dyDescent="0.2">
      <c r="B16032" s="186"/>
    </row>
    <row r="16033" spans="2:2" x14ac:dyDescent="0.2">
      <c r="B16033" s="186"/>
    </row>
    <row r="16034" spans="2:2" x14ac:dyDescent="0.2">
      <c r="B16034" s="186"/>
    </row>
    <row r="16035" spans="2:2" x14ac:dyDescent="0.2">
      <c r="B16035" s="186"/>
    </row>
    <row r="16036" spans="2:2" x14ac:dyDescent="0.2">
      <c r="B16036" s="186"/>
    </row>
    <row r="16037" spans="2:2" x14ac:dyDescent="0.2">
      <c r="B16037" s="186"/>
    </row>
    <row r="16038" spans="2:2" x14ac:dyDescent="0.2">
      <c r="B16038" s="186"/>
    </row>
    <row r="16039" spans="2:2" x14ac:dyDescent="0.2">
      <c r="B16039" s="186"/>
    </row>
    <row r="16040" spans="2:2" x14ac:dyDescent="0.2">
      <c r="B16040" s="186"/>
    </row>
    <row r="16041" spans="2:2" x14ac:dyDescent="0.2">
      <c r="B16041" s="186"/>
    </row>
    <row r="16042" spans="2:2" x14ac:dyDescent="0.2">
      <c r="B16042" s="186"/>
    </row>
    <row r="16043" spans="2:2" x14ac:dyDescent="0.2">
      <c r="B16043" s="186"/>
    </row>
    <row r="16044" spans="2:2" x14ac:dyDescent="0.2">
      <c r="B16044" s="186"/>
    </row>
    <row r="16045" spans="2:2" x14ac:dyDescent="0.2">
      <c r="B16045" s="186"/>
    </row>
    <row r="16046" spans="2:2" x14ac:dyDescent="0.2">
      <c r="B16046" s="186"/>
    </row>
    <row r="16047" spans="2:2" x14ac:dyDescent="0.2">
      <c r="B16047" s="186"/>
    </row>
    <row r="16048" spans="2:2" x14ac:dyDescent="0.2">
      <c r="B16048" s="186"/>
    </row>
    <row r="16049" spans="2:2" x14ac:dyDescent="0.2">
      <c r="B16049" s="186"/>
    </row>
    <row r="16050" spans="2:2" x14ac:dyDescent="0.2">
      <c r="B16050" s="186"/>
    </row>
    <row r="16051" spans="2:2" x14ac:dyDescent="0.2">
      <c r="B16051" s="186"/>
    </row>
    <row r="16052" spans="2:2" x14ac:dyDescent="0.2">
      <c r="B16052" s="186"/>
    </row>
    <row r="16053" spans="2:2" x14ac:dyDescent="0.2">
      <c r="B16053" s="186"/>
    </row>
    <row r="16054" spans="2:2" x14ac:dyDescent="0.2">
      <c r="B16054" s="186"/>
    </row>
    <row r="16055" spans="2:2" x14ac:dyDescent="0.2">
      <c r="B16055" s="186"/>
    </row>
    <row r="16056" spans="2:2" x14ac:dyDescent="0.2">
      <c r="B16056" s="186"/>
    </row>
    <row r="16057" spans="2:2" x14ac:dyDescent="0.2">
      <c r="B16057" s="186"/>
    </row>
    <row r="16058" spans="2:2" x14ac:dyDescent="0.2">
      <c r="B16058" s="186"/>
    </row>
    <row r="16059" spans="2:2" x14ac:dyDescent="0.2">
      <c r="B16059" s="186"/>
    </row>
    <row r="16060" spans="2:2" x14ac:dyDescent="0.2">
      <c r="B16060" s="186"/>
    </row>
    <row r="16061" spans="2:2" x14ac:dyDescent="0.2">
      <c r="B16061" s="186"/>
    </row>
    <row r="16062" spans="2:2" x14ac:dyDescent="0.2">
      <c r="B16062" s="186"/>
    </row>
    <row r="16063" spans="2:2" x14ac:dyDescent="0.2">
      <c r="B16063" s="186"/>
    </row>
    <row r="16064" spans="2:2" x14ac:dyDescent="0.2">
      <c r="B16064" s="186"/>
    </row>
    <row r="16065" spans="2:2" x14ac:dyDescent="0.2">
      <c r="B16065" s="186"/>
    </row>
    <row r="16066" spans="2:2" x14ac:dyDescent="0.2">
      <c r="B16066" s="186"/>
    </row>
    <row r="16067" spans="2:2" x14ac:dyDescent="0.2">
      <c r="B16067" s="186"/>
    </row>
    <row r="16068" spans="2:2" x14ac:dyDescent="0.2">
      <c r="B16068" s="186"/>
    </row>
    <row r="16069" spans="2:2" x14ac:dyDescent="0.2">
      <c r="B16069" s="186"/>
    </row>
    <row r="16070" spans="2:2" x14ac:dyDescent="0.2">
      <c r="B16070" s="186"/>
    </row>
    <row r="16071" spans="2:2" x14ac:dyDescent="0.2">
      <c r="B16071" s="186"/>
    </row>
    <row r="16072" spans="2:2" x14ac:dyDescent="0.2">
      <c r="B16072" s="186"/>
    </row>
    <row r="16073" spans="2:2" x14ac:dyDescent="0.2">
      <c r="B16073" s="186"/>
    </row>
    <row r="16074" spans="2:2" x14ac:dyDescent="0.2">
      <c r="B16074" s="186"/>
    </row>
    <row r="16075" spans="2:2" x14ac:dyDescent="0.2">
      <c r="B16075" s="186"/>
    </row>
    <row r="16076" spans="2:2" x14ac:dyDescent="0.2">
      <c r="B16076" s="186"/>
    </row>
    <row r="16077" spans="2:2" x14ac:dyDescent="0.2">
      <c r="B16077" s="186"/>
    </row>
    <row r="16078" spans="2:2" x14ac:dyDescent="0.2">
      <c r="B16078" s="186"/>
    </row>
    <row r="16079" spans="2:2" x14ac:dyDescent="0.2">
      <c r="B16079" s="186"/>
    </row>
    <row r="16080" spans="2:2" x14ac:dyDescent="0.2">
      <c r="B16080" s="186"/>
    </row>
    <row r="16081" spans="2:2" x14ac:dyDescent="0.2">
      <c r="B16081" s="186"/>
    </row>
    <row r="16082" spans="2:2" x14ac:dyDescent="0.2">
      <c r="B16082" s="186"/>
    </row>
    <row r="16083" spans="2:2" x14ac:dyDescent="0.2">
      <c r="B16083" s="186"/>
    </row>
    <row r="16084" spans="2:2" x14ac:dyDescent="0.2">
      <c r="B16084" s="186"/>
    </row>
    <row r="16085" spans="2:2" x14ac:dyDescent="0.2">
      <c r="B16085" s="186"/>
    </row>
    <row r="16086" spans="2:2" x14ac:dyDescent="0.2">
      <c r="B16086" s="186"/>
    </row>
    <row r="16087" spans="2:2" x14ac:dyDescent="0.2">
      <c r="B16087" s="186"/>
    </row>
    <row r="16088" spans="2:2" x14ac:dyDescent="0.2">
      <c r="B16088" s="186"/>
    </row>
    <row r="16089" spans="2:2" x14ac:dyDescent="0.2">
      <c r="B16089" s="186"/>
    </row>
    <row r="16090" spans="2:2" x14ac:dyDescent="0.2">
      <c r="B16090" s="186"/>
    </row>
    <row r="16091" spans="2:2" x14ac:dyDescent="0.2">
      <c r="B16091" s="186"/>
    </row>
    <row r="16092" spans="2:2" x14ac:dyDescent="0.2">
      <c r="B16092" s="186"/>
    </row>
    <row r="16093" spans="2:2" x14ac:dyDescent="0.2">
      <c r="B16093" s="186"/>
    </row>
    <row r="16094" spans="2:2" x14ac:dyDescent="0.2">
      <c r="B16094" s="186"/>
    </row>
    <row r="16095" spans="2:2" x14ac:dyDescent="0.2">
      <c r="B16095" s="186"/>
    </row>
    <row r="16096" spans="2:2" x14ac:dyDescent="0.2">
      <c r="B16096" s="186"/>
    </row>
    <row r="16097" spans="2:2" x14ac:dyDescent="0.2">
      <c r="B16097" s="186"/>
    </row>
    <row r="16098" spans="2:2" x14ac:dyDescent="0.2">
      <c r="B16098" s="186"/>
    </row>
    <row r="16099" spans="2:2" x14ac:dyDescent="0.2">
      <c r="B16099" s="186"/>
    </row>
    <row r="16100" spans="2:2" x14ac:dyDescent="0.2">
      <c r="B16100" s="186"/>
    </row>
    <row r="16101" spans="2:2" x14ac:dyDescent="0.2">
      <c r="B16101" s="186"/>
    </row>
    <row r="16102" spans="2:2" x14ac:dyDescent="0.2">
      <c r="B16102" s="186"/>
    </row>
    <row r="16103" spans="2:2" x14ac:dyDescent="0.2">
      <c r="B16103" s="186"/>
    </row>
    <row r="16104" spans="2:2" x14ac:dyDescent="0.2">
      <c r="B16104" s="186"/>
    </row>
    <row r="16105" spans="2:2" x14ac:dyDescent="0.2">
      <c r="B16105" s="186"/>
    </row>
    <row r="16106" spans="2:2" x14ac:dyDescent="0.2">
      <c r="B16106" s="186"/>
    </row>
    <row r="16107" spans="2:2" x14ac:dyDescent="0.2">
      <c r="B16107" s="186"/>
    </row>
    <row r="16108" spans="2:2" x14ac:dyDescent="0.2">
      <c r="B16108" s="186"/>
    </row>
    <row r="16109" spans="2:2" x14ac:dyDescent="0.2">
      <c r="B16109" s="186"/>
    </row>
    <row r="16110" spans="2:2" x14ac:dyDescent="0.2">
      <c r="B16110" s="186"/>
    </row>
    <row r="16111" spans="2:2" x14ac:dyDescent="0.2">
      <c r="B16111" s="186"/>
    </row>
    <row r="16112" spans="2:2" x14ac:dyDescent="0.2">
      <c r="B16112" s="186"/>
    </row>
    <row r="16113" spans="2:2" x14ac:dyDescent="0.2">
      <c r="B16113" s="186"/>
    </row>
    <row r="16114" spans="2:2" x14ac:dyDescent="0.2">
      <c r="B16114" s="186"/>
    </row>
    <row r="16115" spans="2:2" x14ac:dyDescent="0.2">
      <c r="B16115" s="186"/>
    </row>
    <row r="16116" spans="2:2" x14ac:dyDescent="0.2">
      <c r="B16116" s="186"/>
    </row>
    <row r="16117" spans="2:2" x14ac:dyDescent="0.2">
      <c r="B16117" s="186"/>
    </row>
    <row r="16118" spans="2:2" x14ac:dyDescent="0.2">
      <c r="B16118" s="186"/>
    </row>
    <row r="16119" spans="2:2" x14ac:dyDescent="0.2">
      <c r="B16119" s="186"/>
    </row>
    <row r="16120" spans="2:2" x14ac:dyDescent="0.2">
      <c r="B16120" s="186"/>
    </row>
    <row r="16121" spans="2:2" x14ac:dyDescent="0.2">
      <c r="B16121" s="186"/>
    </row>
    <row r="16122" spans="2:2" x14ac:dyDescent="0.2">
      <c r="B16122" s="186"/>
    </row>
    <row r="16123" spans="2:2" x14ac:dyDescent="0.2">
      <c r="B16123" s="186"/>
    </row>
    <row r="16124" spans="2:2" x14ac:dyDescent="0.2">
      <c r="B16124" s="186"/>
    </row>
    <row r="16125" spans="2:2" x14ac:dyDescent="0.2">
      <c r="B16125" s="186"/>
    </row>
    <row r="16126" spans="2:2" x14ac:dyDescent="0.2">
      <c r="B16126" s="186"/>
    </row>
    <row r="16127" spans="2:2" x14ac:dyDescent="0.2">
      <c r="B16127" s="186"/>
    </row>
    <row r="16128" spans="2:2" x14ac:dyDescent="0.2">
      <c r="B16128" s="186"/>
    </row>
    <row r="16129" spans="2:2" x14ac:dyDescent="0.2">
      <c r="B16129" s="186"/>
    </row>
    <row r="16130" spans="2:2" x14ac:dyDescent="0.2">
      <c r="B16130" s="186"/>
    </row>
    <row r="16131" spans="2:2" x14ac:dyDescent="0.2">
      <c r="B16131" s="186"/>
    </row>
    <row r="16132" spans="2:2" x14ac:dyDescent="0.2">
      <c r="B16132" s="186"/>
    </row>
    <row r="16133" spans="2:2" x14ac:dyDescent="0.2">
      <c r="B16133" s="186"/>
    </row>
    <row r="16134" spans="2:2" x14ac:dyDescent="0.2">
      <c r="B16134" s="186"/>
    </row>
    <row r="16135" spans="2:2" x14ac:dyDescent="0.2">
      <c r="B16135" s="186"/>
    </row>
    <row r="16136" spans="2:2" x14ac:dyDescent="0.2">
      <c r="B16136" s="186"/>
    </row>
    <row r="16137" spans="2:2" x14ac:dyDescent="0.2">
      <c r="B16137" s="186"/>
    </row>
    <row r="16138" spans="2:2" x14ac:dyDescent="0.2">
      <c r="B16138" s="186"/>
    </row>
    <row r="16139" spans="2:2" x14ac:dyDescent="0.2">
      <c r="B16139" s="186"/>
    </row>
    <row r="16140" spans="2:2" x14ac:dyDescent="0.2">
      <c r="B16140" s="186"/>
    </row>
    <row r="16141" spans="2:2" x14ac:dyDescent="0.2">
      <c r="B16141" s="186"/>
    </row>
    <row r="16142" spans="2:2" x14ac:dyDescent="0.2">
      <c r="B16142" s="186"/>
    </row>
    <row r="16143" spans="2:2" x14ac:dyDescent="0.2">
      <c r="B16143" s="186"/>
    </row>
    <row r="16144" spans="2:2" x14ac:dyDescent="0.2">
      <c r="B16144" s="186"/>
    </row>
    <row r="16145" spans="2:2" x14ac:dyDescent="0.2">
      <c r="B16145" s="186"/>
    </row>
    <row r="16146" spans="2:2" x14ac:dyDescent="0.2">
      <c r="B16146" s="186"/>
    </row>
    <row r="16147" spans="2:2" x14ac:dyDescent="0.2">
      <c r="B16147" s="186"/>
    </row>
    <row r="16148" spans="2:2" x14ac:dyDescent="0.2">
      <c r="B16148" s="186"/>
    </row>
    <row r="16149" spans="2:2" x14ac:dyDescent="0.2">
      <c r="B16149" s="186"/>
    </row>
    <row r="16150" spans="2:2" x14ac:dyDescent="0.2">
      <c r="B16150" s="186"/>
    </row>
    <row r="16151" spans="2:2" x14ac:dyDescent="0.2">
      <c r="B16151" s="186"/>
    </row>
    <row r="16152" spans="2:2" x14ac:dyDescent="0.2">
      <c r="B16152" s="186"/>
    </row>
    <row r="16153" spans="2:2" x14ac:dyDescent="0.2">
      <c r="B16153" s="186"/>
    </row>
    <row r="16154" spans="2:2" x14ac:dyDescent="0.2">
      <c r="B16154" s="186"/>
    </row>
    <row r="16155" spans="2:2" x14ac:dyDescent="0.2">
      <c r="B16155" s="186"/>
    </row>
    <row r="16156" spans="2:2" x14ac:dyDescent="0.2">
      <c r="B16156" s="186"/>
    </row>
    <row r="16157" spans="2:2" x14ac:dyDescent="0.2">
      <c r="B16157" s="186"/>
    </row>
    <row r="16158" spans="2:2" x14ac:dyDescent="0.2">
      <c r="B16158" s="186"/>
    </row>
    <row r="16159" spans="2:2" x14ac:dyDescent="0.2">
      <c r="B16159" s="186"/>
    </row>
    <row r="16160" spans="2:2" x14ac:dyDescent="0.2">
      <c r="B16160" s="186"/>
    </row>
    <row r="16161" spans="2:2" x14ac:dyDescent="0.2">
      <c r="B16161" s="186"/>
    </row>
    <row r="16162" spans="2:2" x14ac:dyDescent="0.2">
      <c r="B16162" s="186"/>
    </row>
    <row r="16163" spans="2:2" x14ac:dyDescent="0.2">
      <c r="B16163" s="186"/>
    </row>
    <row r="16164" spans="2:2" x14ac:dyDescent="0.2">
      <c r="B16164" s="186"/>
    </row>
    <row r="16165" spans="2:2" x14ac:dyDescent="0.2">
      <c r="B16165" s="186"/>
    </row>
    <row r="16166" spans="2:2" x14ac:dyDescent="0.2">
      <c r="B16166" s="186"/>
    </row>
    <row r="16167" spans="2:2" x14ac:dyDescent="0.2">
      <c r="B16167" s="186"/>
    </row>
    <row r="16168" spans="2:2" x14ac:dyDescent="0.2">
      <c r="B16168" s="186"/>
    </row>
    <row r="16169" spans="2:2" x14ac:dyDescent="0.2">
      <c r="B16169" s="186"/>
    </row>
    <row r="16170" spans="2:2" x14ac:dyDescent="0.2">
      <c r="B16170" s="186"/>
    </row>
    <row r="16171" spans="2:2" x14ac:dyDescent="0.2">
      <c r="B16171" s="186"/>
    </row>
    <row r="16172" spans="2:2" x14ac:dyDescent="0.2">
      <c r="B16172" s="186"/>
    </row>
    <row r="16173" spans="2:2" x14ac:dyDescent="0.2">
      <c r="B16173" s="186"/>
    </row>
    <row r="16174" spans="2:2" x14ac:dyDescent="0.2">
      <c r="B16174" s="186"/>
    </row>
    <row r="16175" spans="2:2" x14ac:dyDescent="0.2">
      <c r="B16175" s="186"/>
    </row>
    <row r="16176" spans="2:2" x14ac:dyDescent="0.2">
      <c r="B16176" s="186"/>
    </row>
    <row r="16177" spans="2:2" x14ac:dyDescent="0.2">
      <c r="B16177" s="186"/>
    </row>
    <row r="16178" spans="2:2" x14ac:dyDescent="0.2">
      <c r="B16178" s="186"/>
    </row>
    <row r="16179" spans="2:2" x14ac:dyDescent="0.2">
      <c r="B16179" s="186"/>
    </row>
    <row r="16180" spans="2:2" x14ac:dyDescent="0.2">
      <c r="B16180" s="186"/>
    </row>
    <row r="16181" spans="2:2" x14ac:dyDescent="0.2">
      <c r="B16181" s="186"/>
    </row>
    <row r="16182" spans="2:2" x14ac:dyDescent="0.2">
      <c r="B16182" s="186"/>
    </row>
    <row r="16183" spans="2:2" x14ac:dyDescent="0.2">
      <c r="B16183" s="186"/>
    </row>
    <row r="16184" spans="2:2" x14ac:dyDescent="0.2">
      <c r="B16184" s="186"/>
    </row>
    <row r="16185" spans="2:2" x14ac:dyDescent="0.2">
      <c r="B16185" s="186"/>
    </row>
    <row r="16186" spans="2:2" x14ac:dyDescent="0.2">
      <c r="B16186" s="186"/>
    </row>
    <row r="16187" spans="2:2" x14ac:dyDescent="0.2">
      <c r="B16187" s="186"/>
    </row>
    <row r="16188" spans="2:2" x14ac:dyDescent="0.2">
      <c r="B16188" s="186"/>
    </row>
    <row r="16189" spans="2:2" x14ac:dyDescent="0.2">
      <c r="B16189" s="186"/>
    </row>
    <row r="16190" spans="2:2" x14ac:dyDescent="0.2">
      <c r="B16190" s="186"/>
    </row>
    <row r="16191" spans="2:2" x14ac:dyDescent="0.2">
      <c r="B16191" s="186"/>
    </row>
    <row r="16192" spans="2:2" x14ac:dyDescent="0.2">
      <c r="B16192" s="186"/>
    </row>
    <row r="16193" spans="2:2" x14ac:dyDescent="0.2">
      <c r="B16193" s="186"/>
    </row>
    <row r="16194" spans="2:2" x14ac:dyDescent="0.2">
      <c r="B16194" s="186"/>
    </row>
    <row r="16195" spans="2:2" x14ac:dyDescent="0.2">
      <c r="B16195" s="186"/>
    </row>
    <row r="16196" spans="2:2" x14ac:dyDescent="0.2">
      <c r="B16196" s="186"/>
    </row>
    <row r="16197" spans="2:2" x14ac:dyDescent="0.2">
      <c r="B16197" s="186"/>
    </row>
    <row r="16198" spans="2:2" x14ac:dyDescent="0.2">
      <c r="B16198" s="186"/>
    </row>
    <row r="16199" spans="2:2" x14ac:dyDescent="0.2">
      <c r="B16199" s="186"/>
    </row>
    <row r="16200" spans="2:2" x14ac:dyDescent="0.2">
      <c r="B16200" s="186"/>
    </row>
    <row r="16201" spans="2:2" x14ac:dyDescent="0.2">
      <c r="B16201" s="186"/>
    </row>
    <row r="16202" spans="2:2" x14ac:dyDescent="0.2">
      <c r="B16202" s="186"/>
    </row>
    <row r="16203" spans="2:2" x14ac:dyDescent="0.2">
      <c r="B16203" s="186"/>
    </row>
    <row r="16204" spans="2:2" x14ac:dyDescent="0.2">
      <c r="B16204" s="186"/>
    </row>
    <row r="16205" spans="2:2" x14ac:dyDescent="0.2">
      <c r="B16205" s="186"/>
    </row>
    <row r="16206" spans="2:2" x14ac:dyDescent="0.2">
      <c r="B16206" s="186"/>
    </row>
    <row r="16207" spans="2:2" x14ac:dyDescent="0.2">
      <c r="B16207" s="186"/>
    </row>
    <row r="16208" spans="2:2" x14ac:dyDescent="0.2">
      <c r="B16208" s="186"/>
    </row>
    <row r="16209" spans="2:2" x14ac:dyDescent="0.2">
      <c r="B16209" s="186"/>
    </row>
    <row r="16210" spans="2:2" x14ac:dyDescent="0.2">
      <c r="B16210" s="186"/>
    </row>
    <row r="16211" spans="2:2" x14ac:dyDescent="0.2">
      <c r="B16211" s="186"/>
    </row>
    <row r="16212" spans="2:2" x14ac:dyDescent="0.2">
      <c r="B16212" s="186"/>
    </row>
    <row r="16213" spans="2:2" x14ac:dyDescent="0.2">
      <c r="B16213" s="186"/>
    </row>
    <row r="16214" spans="2:2" x14ac:dyDescent="0.2">
      <c r="B16214" s="186"/>
    </row>
    <row r="16215" spans="2:2" x14ac:dyDescent="0.2">
      <c r="B16215" s="186"/>
    </row>
    <row r="16216" spans="2:2" x14ac:dyDescent="0.2">
      <c r="B16216" s="186"/>
    </row>
    <row r="16217" spans="2:2" x14ac:dyDescent="0.2">
      <c r="B16217" s="186"/>
    </row>
    <row r="16218" spans="2:2" x14ac:dyDescent="0.2">
      <c r="B16218" s="186"/>
    </row>
    <row r="16219" spans="2:2" x14ac:dyDescent="0.2">
      <c r="B16219" s="186"/>
    </row>
    <row r="16220" spans="2:2" x14ac:dyDescent="0.2">
      <c r="B16220" s="186"/>
    </row>
    <row r="16221" spans="2:2" x14ac:dyDescent="0.2">
      <c r="B16221" s="186"/>
    </row>
    <row r="16222" spans="2:2" x14ac:dyDescent="0.2">
      <c r="B16222" s="186"/>
    </row>
    <row r="16223" spans="2:2" x14ac:dyDescent="0.2">
      <c r="B16223" s="186"/>
    </row>
    <row r="16224" spans="2:2" x14ac:dyDescent="0.2">
      <c r="B16224" s="186"/>
    </row>
    <row r="16225" spans="2:2" x14ac:dyDescent="0.2">
      <c r="B16225" s="186"/>
    </row>
    <row r="16226" spans="2:2" x14ac:dyDescent="0.2">
      <c r="B16226" s="186"/>
    </row>
    <row r="16227" spans="2:2" x14ac:dyDescent="0.2">
      <c r="B16227" s="186"/>
    </row>
    <row r="16228" spans="2:2" x14ac:dyDescent="0.2">
      <c r="B16228" s="186"/>
    </row>
    <row r="16229" spans="2:2" x14ac:dyDescent="0.2">
      <c r="B16229" s="186"/>
    </row>
    <row r="16230" spans="2:2" x14ac:dyDescent="0.2">
      <c r="B16230" s="186"/>
    </row>
    <row r="16231" spans="2:2" x14ac:dyDescent="0.2">
      <c r="B16231" s="186"/>
    </row>
    <row r="16232" spans="2:2" x14ac:dyDescent="0.2">
      <c r="B16232" s="186"/>
    </row>
    <row r="16233" spans="2:2" x14ac:dyDescent="0.2">
      <c r="B16233" s="186"/>
    </row>
    <row r="16234" spans="2:2" x14ac:dyDescent="0.2">
      <c r="B16234" s="186"/>
    </row>
    <row r="16235" spans="2:2" x14ac:dyDescent="0.2">
      <c r="B16235" s="186"/>
    </row>
    <row r="16236" spans="2:2" x14ac:dyDescent="0.2">
      <c r="B16236" s="186"/>
    </row>
    <row r="16237" spans="2:2" x14ac:dyDescent="0.2">
      <c r="B16237" s="186"/>
    </row>
    <row r="16238" spans="2:2" x14ac:dyDescent="0.2">
      <c r="B16238" s="186"/>
    </row>
    <row r="16239" spans="2:2" x14ac:dyDescent="0.2">
      <c r="B16239" s="186"/>
    </row>
    <row r="16240" spans="2:2" x14ac:dyDescent="0.2">
      <c r="B16240" s="186"/>
    </row>
    <row r="16241" spans="2:2" x14ac:dyDescent="0.2">
      <c r="B16241" s="186"/>
    </row>
    <row r="16242" spans="2:2" x14ac:dyDescent="0.2">
      <c r="B16242" s="186"/>
    </row>
    <row r="16243" spans="2:2" x14ac:dyDescent="0.2">
      <c r="B16243" s="186"/>
    </row>
    <row r="16244" spans="2:2" x14ac:dyDescent="0.2">
      <c r="B16244" s="186"/>
    </row>
    <row r="16245" spans="2:2" x14ac:dyDescent="0.2">
      <c r="B16245" s="186"/>
    </row>
    <row r="16246" spans="2:2" x14ac:dyDescent="0.2">
      <c r="B16246" s="186"/>
    </row>
    <row r="16247" spans="2:2" x14ac:dyDescent="0.2">
      <c r="B16247" s="186"/>
    </row>
    <row r="16248" spans="2:2" x14ac:dyDescent="0.2">
      <c r="B16248" s="186"/>
    </row>
    <row r="16249" spans="2:2" x14ac:dyDescent="0.2">
      <c r="B16249" s="186"/>
    </row>
    <row r="16250" spans="2:2" x14ac:dyDescent="0.2">
      <c r="B16250" s="186"/>
    </row>
    <row r="16251" spans="2:2" x14ac:dyDescent="0.2">
      <c r="B16251" s="186"/>
    </row>
    <row r="16252" spans="2:2" x14ac:dyDescent="0.2">
      <c r="B16252" s="186"/>
    </row>
    <row r="16253" spans="2:2" x14ac:dyDescent="0.2">
      <c r="B16253" s="186"/>
    </row>
    <row r="16254" spans="2:2" x14ac:dyDescent="0.2">
      <c r="B16254" s="186"/>
    </row>
    <row r="16255" spans="2:2" x14ac:dyDescent="0.2">
      <c r="B16255" s="186"/>
    </row>
    <row r="16256" spans="2:2" x14ac:dyDescent="0.2">
      <c r="B16256" s="186"/>
    </row>
    <row r="16257" spans="2:2" x14ac:dyDescent="0.2">
      <c r="B16257" s="186"/>
    </row>
    <row r="16258" spans="2:2" x14ac:dyDescent="0.2">
      <c r="B16258" s="186"/>
    </row>
    <row r="16259" spans="2:2" x14ac:dyDescent="0.2">
      <c r="B16259" s="186"/>
    </row>
    <row r="16260" spans="2:2" x14ac:dyDescent="0.2">
      <c r="B16260" s="186"/>
    </row>
    <row r="16261" spans="2:2" x14ac:dyDescent="0.2">
      <c r="B16261" s="186"/>
    </row>
    <row r="16262" spans="2:2" x14ac:dyDescent="0.2">
      <c r="B16262" s="186"/>
    </row>
    <row r="16263" spans="2:2" x14ac:dyDescent="0.2">
      <c r="B16263" s="186"/>
    </row>
    <row r="16264" spans="2:2" x14ac:dyDescent="0.2">
      <c r="B16264" s="186"/>
    </row>
    <row r="16265" spans="2:2" x14ac:dyDescent="0.2">
      <c r="B16265" s="186"/>
    </row>
    <row r="16266" spans="2:2" x14ac:dyDescent="0.2">
      <c r="B16266" s="186"/>
    </row>
    <row r="16267" spans="2:2" x14ac:dyDescent="0.2">
      <c r="B16267" s="186"/>
    </row>
    <row r="16268" spans="2:2" x14ac:dyDescent="0.2">
      <c r="B16268" s="186"/>
    </row>
    <row r="16269" spans="2:2" x14ac:dyDescent="0.2">
      <c r="B16269" s="186"/>
    </row>
    <row r="16270" spans="2:2" x14ac:dyDescent="0.2">
      <c r="B16270" s="186"/>
    </row>
    <row r="16271" spans="2:2" x14ac:dyDescent="0.2">
      <c r="B16271" s="186"/>
    </row>
    <row r="16272" spans="2:2" x14ac:dyDescent="0.2">
      <c r="B16272" s="186"/>
    </row>
    <row r="16273" spans="2:2" x14ac:dyDescent="0.2">
      <c r="B16273" s="186"/>
    </row>
    <row r="16274" spans="2:2" x14ac:dyDescent="0.2">
      <c r="B16274" s="186"/>
    </row>
    <row r="16275" spans="2:2" x14ac:dyDescent="0.2">
      <c r="B16275" s="186"/>
    </row>
    <row r="16276" spans="2:2" x14ac:dyDescent="0.2">
      <c r="B16276" s="186"/>
    </row>
    <row r="16277" spans="2:2" x14ac:dyDescent="0.2">
      <c r="B16277" s="186"/>
    </row>
    <row r="16278" spans="2:2" x14ac:dyDescent="0.2">
      <c r="B16278" s="186"/>
    </row>
    <row r="16279" spans="2:2" x14ac:dyDescent="0.2">
      <c r="B16279" s="186"/>
    </row>
    <row r="16280" spans="2:2" x14ac:dyDescent="0.2">
      <c r="B16280" s="186"/>
    </row>
    <row r="16281" spans="2:2" x14ac:dyDescent="0.2">
      <c r="B16281" s="186"/>
    </row>
    <row r="16282" spans="2:2" x14ac:dyDescent="0.2">
      <c r="B16282" s="186"/>
    </row>
    <row r="16283" spans="2:2" x14ac:dyDescent="0.2">
      <c r="B16283" s="186"/>
    </row>
    <row r="16284" spans="2:2" x14ac:dyDescent="0.2">
      <c r="B16284" s="186"/>
    </row>
    <row r="16285" spans="2:2" x14ac:dyDescent="0.2">
      <c r="B16285" s="186"/>
    </row>
    <row r="16286" spans="2:2" x14ac:dyDescent="0.2">
      <c r="B16286" s="186"/>
    </row>
    <row r="16287" spans="2:2" x14ac:dyDescent="0.2">
      <c r="B16287" s="186"/>
    </row>
    <row r="16288" spans="2:2" x14ac:dyDescent="0.2">
      <c r="B16288" s="186"/>
    </row>
    <row r="16289" spans="2:2" x14ac:dyDescent="0.2">
      <c r="B16289" s="186"/>
    </row>
    <row r="16290" spans="2:2" x14ac:dyDescent="0.2">
      <c r="B16290" s="186"/>
    </row>
    <row r="16291" spans="2:2" x14ac:dyDescent="0.2">
      <c r="B16291" s="186"/>
    </row>
    <row r="16292" spans="2:2" x14ac:dyDescent="0.2">
      <c r="B16292" s="186"/>
    </row>
    <row r="16293" spans="2:2" x14ac:dyDescent="0.2">
      <c r="B16293" s="186"/>
    </row>
    <row r="16294" spans="2:2" x14ac:dyDescent="0.2">
      <c r="B16294" s="186"/>
    </row>
    <row r="16295" spans="2:2" x14ac:dyDescent="0.2">
      <c r="B16295" s="186"/>
    </row>
    <row r="16296" spans="2:2" x14ac:dyDescent="0.2">
      <c r="B16296" s="186"/>
    </row>
    <row r="16297" spans="2:2" x14ac:dyDescent="0.2">
      <c r="B16297" s="186"/>
    </row>
    <row r="16298" spans="2:2" x14ac:dyDescent="0.2">
      <c r="B16298" s="186"/>
    </row>
    <row r="16299" spans="2:2" x14ac:dyDescent="0.2">
      <c r="B16299" s="186"/>
    </row>
    <row r="16300" spans="2:2" x14ac:dyDescent="0.2">
      <c r="B16300" s="186"/>
    </row>
    <row r="16301" spans="2:2" x14ac:dyDescent="0.2">
      <c r="B16301" s="186"/>
    </row>
    <row r="16302" spans="2:2" x14ac:dyDescent="0.2">
      <c r="B16302" s="186"/>
    </row>
    <row r="16303" spans="2:2" x14ac:dyDescent="0.2">
      <c r="B16303" s="186"/>
    </row>
    <row r="16304" spans="2:2" x14ac:dyDescent="0.2">
      <c r="B16304" s="186"/>
    </row>
    <row r="16305" spans="2:2" x14ac:dyDescent="0.2">
      <c r="B16305" s="186"/>
    </row>
    <row r="16306" spans="2:2" x14ac:dyDescent="0.2">
      <c r="B16306" s="186"/>
    </row>
    <row r="16307" spans="2:2" x14ac:dyDescent="0.2">
      <c r="B16307" s="186"/>
    </row>
    <row r="16308" spans="2:2" x14ac:dyDescent="0.2">
      <c r="B16308" s="186"/>
    </row>
    <row r="16309" spans="2:2" x14ac:dyDescent="0.2">
      <c r="B16309" s="186"/>
    </row>
    <row r="16310" spans="2:2" x14ac:dyDescent="0.2">
      <c r="B16310" s="186"/>
    </row>
    <row r="16311" spans="2:2" x14ac:dyDescent="0.2">
      <c r="B16311" s="186"/>
    </row>
    <row r="16312" spans="2:2" x14ac:dyDescent="0.2">
      <c r="B16312" s="186"/>
    </row>
    <row r="16313" spans="2:2" x14ac:dyDescent="0.2">
      <c r="B16313" s="186"/>
    </row>
    <row r="16314" spans="2:2" x14ac:dyDescent="0.2">
      <c r="B16314" s="186"/>
    </row>
    <row r="16315" spans="2:2" x14ac:dyDescent="0.2">
      <c r="B16315" s="186"/>
    </row>
    <row r="16316" spans="2:2" x14ac:dyDescent="0.2">
      <c r="B16316" s="186"/>
    </row>
    <row r="16317" spans="2:2" x14ac:dyDescent="0.2">
      <c r="B16317" s="186"/>
    </row>
    <row r="16318" spans="2:2" x14ac:dyDescent="0.2">
      <c r="B16318" s="186"/>
    </row>
    <row r="16319" spans="2:2" x14ac:dyDescent="0.2">
      <c r="B16319" s="186"/>
    </row>
    <row r="16320" spans="2:2" x14ac:dyDescent="0.2">
      <c r="B16320" s="186"/>
    </row>
    <row r="16321" spans="2:2" x14ac:dyDescent="0.2">
      <c r="B16321" s="186"/>
    </row>
    <row r="16322" spans="2:2" x14ac:dyDescent="0.2">
      <c r="B16322" s="186"/>
    </row>
    <row r="16323" spans="2:2" x14ac:dyDescent="0.2">
      <c r="B16323" s="186"/>
    </row>
    <row r="16324" spans="2:2" x14ac:dyDescent="0.2">
      <c r="B16324" s="186"/>
    </row>
    <row r="16325" spans="2:2" x14ac:dyDescent="0.2">
      <c r="B16325" s="186"/>
    </row>
    <row r="16326" spans="2:2" x14ac:dyDescent="0.2">
      <c r="B16326" s="186"/>
    </row>
    <row r="16327" spans="2:2" x14ac:dyDescent="0.2">
      <c r="B16327" s="186"/>
    </row>
    <row r="16328" spans="2:2" x14ac:dyDescent="0.2">
      <c r="B16328" s="186"/>
    </row>
    <row r="16329" spans="2:2" x14ac:dyDescent="0.2">
      <c r="B16329" s="186"/>
    </row>
    <row r="16330" spans="2:2" x14ac:dyDescent="0.2">
      <c r="B16330" s="186"/>
    </row>
    <row r="16331" spans="2:2" x14ac:dyDescent="0.2">
      <c r="B16331" s="186"/>
    </row>
    <row r="16332" spans="2:2" x14ac:dyDescent="0.2">
      <c r="B16332" s="186"/>
    </row>
    <row r="16333" spans="2:2" x14ac:dyDescent="0.2">
      <c r="B16333" s="186"/>
    </row>
    <row r="16334" spans="2:2" x14ac:dyDescent="0.2">
      <c r="B16334" s="186"/>
    </row>
    <row r="16335" spans="2:2" x14ac:dyDescent="0.2">
      <c r="B16335" s="186"/>
    </row>
    <row r="16336" spans="2:2" x14ac:dyDescent="0.2">
      <c r="B16336" s="186"/>
    </row>
    <row r="16337" spans="2:2" x14ac:dyDescent="0.2">
      <c r="B16337" s="186"/>
    </row>
    <row r="16338" spans="2:2" x14ac:dyDescent="0.2">
      <c r="B16338" s="186"/>
    </row>
    <row r="16339" spans="2:2" x14ac:dyDescent="0.2">
      <c r="B16339" s="186"/>
    </row>
    <row r="16340" spans="2:2" x14ac:dyDescent="0.2">
      <c r="B16340" s="186"/>
    </row>
    <row r="16341" spans="2:2" x14ac:dyDescent="0.2">
      <c r="B16341" s="186"/>
    </row>
    <row r="16342" spans="2:2" x14ac:dyDescent="0.2">
      <c r="B16342" s="186"/>
    </row>
    <row r="16343" spans="2:2" x14ac:dyDescent="0.2">
      <c r="B16343" s="186"/>
    </row>
    <row r="16344" spans="2:2" x14ac:dyDescent="0.2">
      <c r="B16344" s="186"/>
    </row>
    <row r="16345" spans="2:2" x14ac:dyDescent="0.2">
      <c r="B16345" s="186"/>
    </row>
    <row r="16346" spans="2:2" x14ac:dyDescent="0.2">
      <c r="B16346" s="186"/>
    </row>
    <row r="16347" spans="2:2" x14ac:dyDescent="0.2">
      <c r="B16347" s="186"/>
    </row>
    <row r="16348" spans="2:2" x14ac:dyDescent="0.2">
      <c r="B16348" s="186"/>
    </row>
    <row r="16349" spans="2:2" x14ac:dyDescent="0.2">
      <c r="B16349" s="186"/>
    </row>
    <row r="16350" spans="2:2" x14ac:dyDescent="0.2">
      <c r="B16350" s="186"/>
    </row>
    <row r="16351" spans="2:2" x14ac:dyDescent="0.2">
      <c r="B16351" s="186"/>
    </row>
    <row r="16352" spans="2:2" x14ac:dyDescent="0.2">
      <c r="B16352" s="186"/>
    </row>
    <row r="16353" spans="2:2" x14ac:dyDescent="0.2">
      <c r="B16353" s="186"/>
    </row>
    <row r="16354" spans="2:2" x14ac:dyDescent="0.2">
      <c r="B16354" s="186"/>
    </row>
    <row r="16355" spans="2:2" x14ac:dyDescent="0.2">
      <c r="B16355" s="186"/>
    </row>
    <row r="16356" spans="2:2" x14ac:dyDescent="0.2">
      <c r="B16356" s="186"/>
    </row>
    <row r="16357" spans="2:2" x14ac:dyDescent="0.2">
      <c r="B16357" s="186"/>
    </row>
    <row r="16358" spans="2:2" x14ac:dyDescent="0.2">
      <c r="B16358" s="186"/>
    </row>
    <row r="16359" spans="2:2" x14ac:dyDescent="0.2">
      <c r="B16359" s="186"/>
    </row>
    <row r="16360" spans="2:2" x14ac:dyDescent="0.2">
      <c r="B16360" s="186"/>
    </row>
    <row r="16361" spans="2:2" x14ac:dyDescent="0.2">
      <c r="B16361" s="186"/>
    </row>
    <row r="16362" spans="2:2" x14ac:dyDescent="0.2">
      <c r="B16362" s="186"/>
    </row>
    <row r="16363" spans="2:2" x14ac:dyDescent="0.2">
      <c r="B16363" s="186"/>
    </row>
    <row r="16364" spans="2:2" x14ac:dyDescent="0.2">
      <c r="B16364" s="186"/>
    </row>
    <row r="16365" spans="2:2" x14ac:dyDescent="0.2">
      <c r="B16365" s="186"/>
    </row>
    <row r="16366" spans="2:2" x14ac:dyDescent="0.2">
      <c r="B16366" s="186"/>
    </row>
    <row r="16367" spans="2:2" x14ac:dyDescent="0.2">
      <c r="B16367" s="186"/>
    </row>
    <row r="16368" spans="2:2" x14ac:dyDescent="0.2">
      <c r="B16368" s="186"/>
    </row>
    <row r="16369" spans="2:2" x14ac:dyDescent="0.2">
      <c r="B16369" s="186"/>
    </row>
    <row r="16370" spans="2:2" x14ac:dyDescent="0.2">
      <c r="B16370" s="186"/>
    </row>
    <row r="16371" spans="2:2" x14ac:dyDescent="0.2">
      <c r="B16371" s="186"/>
    </row>
    <row r="16372" spans="2:2" x14ac:dyDescent="0.2">
      <c r="B16372" s="186"/>
    </row>
    <row r="16373" spans="2:2" x14ac:dyDescent="0.2">
      <c r="B16373" s="186"/>
    </row>
    <row r="16374" spans="2:2" x14ac:dyDescent="0.2">
      <c r="B16374" s="186"/>
    </row>
    <row r="16375" spans="2:2" x14ac:dyDescent="0.2">
      <c r="B16375" s="186"/>
    </row>
    <row r="16378" spans="2:2" x14ac:dyDescent="0.2">
      <c r="B16378" s="61" t="s">
        <v>173</v>
      </c>
    </row>
    <row r="16379" spans="2:2" x14ac:dyDescent="0.2">
      <c r="B16379" s="61" t="s">
        <v>174</v>
      </c>
    </row>
    <row r="16380" spans="2:2" x14ac:dyDescent="0.2">
      <c r="B16380" s="61" t="s">
        <v>175</v>
      </c>
    </row>
    <row r="16381" spans="2:2" x14ac:dyDescent="0.2">
      <c r="B16381" s="61" t="s">
        <v>176</v>
      </c>
    </row>
    <row r="16382" spans="2:2" x14ac:dyDescent="0.2">
      <c r="B16382" s="61" t="s">
        <v>177</v>
      </c>
    </row>
    <row r="16383" spans="2:2" x14ac:dyDescent="0.2">
      <c r="B16383" s="61" t="s">
        <v>178</v>
      </c>
    </row>
    <row r="16384" spans="2:2" x14ac:dyDescent="0.2">
      <c r="B16384" s="61" t="s">
        <v>179</v>
      </c>
    </row>
    <row r="16385" spans="2:2" x14ac:dyDescent="0.2">
      <c r="B16385" s="61" t="s">
        <v>180</v>
      </c>
    </row>
    <row r="16386" spans="2:2" x14ac:dyDescent="0.2">
      <c r="B16386" s="61" t="s">
        <v>181</v>
      </c>
    </row>
    <row r="16387" spans="2:2" x14ac:dyDescent="0.2">
      <c r="B16387" s="61" t="s">
        <v>182</v>
      </c>
    </row>
    <row r="16388" spans="2:2" x14ac:dyDescent="0.2">
      <c r="B16388" s="61" t="s">
        <v>183</v>
      </c>
    </row>
    <row r="16389" spans="2:2" x14ac:dyDescent="0.2">
      <c r="B16389" s="61" t="s">
        <v>184</v>
      </c>
    </row>
    <row r="16390" spans="2:2" x14ac:dyDescent="0.2">
      <c r="B16390" s="61" t="s">
        <v>185</v>
      </c>
    </row>
    <row r="16391" spans="2:2" x14ac:dyDescent="0.2">
      <c r="B16391" s="61" t="s">
        <v>186</v>
      </c>
    </row>
    <row r="16392" spans="2:2" x14ac:dyDescent="0.2">
      <c r="B16392" s="61" t="s">
        <v>176</v>
      </c>
    </row>
    <row r="16393" spans="2:2" x14ac:dyDescent="0.2">
      <c r="B16393" s="61" t="s">
        <v>174</v>
      </c>
    </row>
    <row r="16394" spans="2:2" x14ac:dyDescent="0.2">
      <c r="B16394" s="61" t="s">
        <v>187</v>
      </c>
    </row>
    <row r="16395" spans="2:2" x14ac:dyDescent="0.2">
      <c r="B16395" s="61" t="s">
        <v>188</v>
      </c>
    </row>
    <row r="16396" spans="2:2" x14ac:dyDescent="0.2">
      <c r="B16396" s="61" t="s">
        <v>50</v>
      </c>
    </row>
    <row r="32762" spans="2:2" x14ac:dyDescent="0.2">
      <c r="B32762" s="61" t="s">
        <v>173</v>
      </c>
    </row>
    <row r="32763" spans="2:2" x14ac:dyDescent="0.2">
      <c r="B32763" s="61" t="s">
        <v>174</v>
      </c>
    </row>
    <row r="32764" spans="2:2" x14ac:dyDescent="0.2">
      <c r="B32764" s="61" t="s">
        <v>175</v>
      </c>
    </row>
    <row r="32765" spans="2:2" x14ac:dyDescent="0.2">
      <c r="B32765" s="61" t="s">
        <v>176</v>
      </c>
    </row>
    <row r="32766" spans="2:2" x14ac:dyDescent="0.2">
      <c r="B32766" s="61" t="s">
        <v>177</v>
      </c>
    </row>
    <row r="32767" spans="2:2" x14ac:dyDescent="0.2">
      <c r="B32767" s="61" t="s">
        <v>178</v>
      </c>
    </row>
    <row r="32768" spans="2:2" x14ac:dyDescent="0.2">
      <c r="B32768" s="61" t="s">
        <v>179</v>
      </c>
    </row>
    <row r="32769" spans="2:2" x14ac:dyDescent="0.2">
      <c r="B32769" s="61" t="s">
        <v>180</v>
      </c>
    </row>
    <row r="32770" spans="2:2" x14ac:dyDescent="0.2">
      <c r="B32770" s="61" t="s">
        <v>181</v>
      </c>
    </row>
    <row r="32771" spans="2:2" x14ac:dyDescent="0.2">
      <c r="B32771" s="61" t="s">
        <v>182</v>
      </c>
    </row>
    <row r="32772" spans="2:2" x14ac:dyDescent="0.2">
      <c r="B32772" s="61" t="s">
        <v>183</v>
      </c>
    </row>
    <row r="32773" spans="2:2" x14ac:dyDescent="0.2">
      <c r="B32773" s="61" t="s">
        <v>184</v>
      </c>
    </row>
    <row r="32774" spans="2:2" x14ac:dyDescent="0.2">
      <c r="B32774" s="61" t="s">
        <v>185</v>
      </c>
    </row>
    <row r="32775" spans="2:2" x14ac:dyDescent="0.2">
      <c r="B32775" s="61" t="s">
        <v>186</v>
      </c>
    </row>
    <row r="32776" spans="2:2" x14ac:dyDescent="0.2">
      <c r="B32776" s="61" t="s">
        <v>176</v>
      </c>
    </row>
    <row r="32777" spans="2:2" x14ac:dyDescent="0.2">
      <c r="B32777" s="61" t="s">
        <v>174</v>
      </c>
    </row>
    <row r="32778" spans="2:2" x14ac:dyDescent="0.2">
      <c r="B32778" s="61" t="s">
        <v>187</v>
      </c>
    </row>
    <row r="32779" spans="2:2" x14ac:dyDescent="0.2">
      <c r="B32779" s="61" t="s">
        <v>188</v>
      </c>
    </row>
    <row r="32780" spans="2:2" x14ac:dyDescent="0.2">
      <c r="B32780" s="61" t="s">
        <v>50</v>
      </c>
    </row>
    <row r="49146" spans="2:2" x14ac:dyDescent="0.2">
      <c r="B49146" s="61" t="s">
        <v>173</v>
      </c>
    </row>
    <row r="49147" spans="2:2" x14ac:dyDescent="0.2">
      <c r="B49147" s="61" t="s">
        <v>174</v>
      </c>
    </row>
    <row r="49148" spans="2:2" x14ac:dyDescent="0.2">
      <c r="B49148" s="61" t="s">
        <v>175</v>
      </c>
    </row>
    <row r="49149" spans="2:2" x14ac:dyDescent="0.2">
      <c r="B49149" s="61" t="s">
        <v>176</v>
      </c>
    </row>
    <row r="49150" spans="2:2" x14ac:dyDescent="0.2">
      <c r="B49150" s="61" t="s">
        <v>177</v>
      </c>
    </row>
    <row r="49151" spans="2:2" x14ac:dyDescent="0.2">
      <c r="B49151" s="61" t="s">
        <v>178</v>
      </c>
    </row>
    <row r="49152" spans="2:2" x14ac:dyDescent="0.2">
      <c r="B49152" s="61" t="s">
        <v>179</v>
      </c>
    </row>
    <row r="49153" spans="2:2" x14ac:dyDescent="0.2">
      <c r="B49153" s="61" t="s">
        <v>180</v>
      </c>
    </row>
    <row r="49154" spans="2:2" x14ac:dyDescent="0.2">
      <c r="B49154" s="61" t="s">
        <v>181</v>
      </c>
    </row>
    <row r="49155" spans="2:2" x14ac:dyDescent="0.2">
      <c r="B49155" s="61" t="s">
        <v>182</v>
      </c>
    </row>
    <row r="49156" spans="2:2" x14ac:dyDescent="0.2">
      <c r="B49156" s="61" t="s">
        <v>183</v>
      </c>
    </row>
    <row r="49157" spans="2:2" x14ac:dyDescent="0.2">
      <c r="B49157" s="61" t="s">
        <v>184</v>
      </c>
    </row>
    <row r="49158" spans="2:2" x14ac:dyDescent="0.2">
      <c r="B49158" s="61" t="s">
        <v>185</v>
      </c>
    </row>
    <row r="49159" spans="2:2" x14ac:dyDescent="0.2">
      <c r="B49159" s="61" t="s">
        <v>186</v>
      </c>
    </row>
    <row r="49160" spans="2:2" x14ac:dyDescent="0.2">
      <c r="B49160" s="61" t="s">
        <v>176</v>
      </c>
    </row>
    <row r="49161" spans="2:2" x14ac:dyDescent="0.2">
      <c r="B49161" s="61" t="s">
        <v>174</v>
      </c>
    </row>
    <row r="49162" spans="2:2" x14ac:dyDescent="0.2">
      <c r="B49162" s="61" t="s">
        <v>187</v>
      </c>
    </row>
    <row r="49163" spans="2:2" x14ac:dyDescent="0.2">
      <c r="B49163" s="61" t="s">
        <v>188</v>
      </c>
    </row>
    <row r="49164" spans="2:2" x14ac:dyDescent="0.2">
      <c r="B49164" s="61" t="s">
        <v>50</v>
      </c>
    </row>
    <row r="65530" spans="2:2" x14ac:dyDescent="0.2">
      <c r="B65530" s="61" t="s">
        <v>173</v>
      </c>
    </row>
    <row r="65531" spans="2:2" x14ac:dyDescent="0.2">
      <c r="B65531" s="61" t="s">
        <v>174</v>
      </c>
    </row>
    <row r="65532" spans="2:2" x14ac:dyDescent="0.2">
      <c r="B65532" s="61" t="s">
        <v>175</v>
      </c>
    </row>
    <row r="65533" spans="2:2" x14ac:dyDescent="0.2">
      <c r="B65533" s="61" t="s">
        <v>176</v>
      </c>
    </row>
    <row r="65534" spans="2:2" x14ac:dyDescent="0.2">
      <c r="B65534" s="61" t="s">
        <v>177</v>
      </c>
    </row>
    <row r="65535" spans="2:2" x14ac:dyDescent="0.2">
      <c r="B65535" s="61" t="s">
        <v>178</v>
      </c>
    </row>
    <row r="65536" spans="2:2" x14ac:dyDescent="0.2">
      <c r="B65536" s="61" t="s">
        <v>179</v>
      </c>
    </row>
    <row r="65537" spans="2:2" x14ac:dyDescent="0.2">
      <c r="B65537" s="61" t="s">
        <v>180</v>
      </c>
    </row>
    <row r="65538" spans="2:2" x14ac:dyDescent="0.2">
      <c r="B65538" s="61" t="s">
        <v>181</v>
      </c>
    </row>
    <row r="65539" spans="2:2" x14ac:dyDescent="0.2">
      <c r="B65539" s="61" t="s">
        <v>182</v>
      </c>
    </row>
    <row r="65540" spans="2:2" x14ac:dyDescent="0.2">
      <c r="B65540" s="61" t="s">
        <v>183</v>
      </c>
    </row>
    <row r="65541" spans="2:2" x14ac:dyDescent="0.2">
      <c r="B65541" s="61" t="s">
        <v>184</v>
      </c>
    </row>
    <row r="65542" spans="2:2" x14ac:dyDescent="0.2">
      <c r="B65542" s="61" t="s">
        <v>185</v>
      </c>
    </row>
    <row r="65543" spans="2:2" x14ac:dyDescent="0.2">
      <c r="B65543" s="61" t="s">
        <v>186</v>
      </c>
    </row>
    <row r="65544" spans="2:2" x14ac:dyDescent="0.2">
      <c r="B65544" s="61" t="s">
        <v>176</v>
      </c>
    </row>
    <row r="65545" spans="2:2" x14ac:dyDescent="0.2">
      <c r="B65545" s="61" t="s">
        <v>174</v>
      </c>
    </row>
    <row r="65546" spans="2:2" x14ac:dyDescent="0.2">
      <c r="B65546" s="61" t="s">
        <v>187</v>
      </c>
    </row>
    <row r="65547" spans="2:2" x14ac:dyDescent="0.2">
      <c r="B65547" s="61" t="s">
        <v>188</v>
      </c>
    </row>
    <row r="65548" spans="2:2" x14ac:dyDescent="0.2">
      <c r="B65548" s="61" t="s">
        <v>50</v>
      </c>
    </row>
    <row r="81914" spans="2:2" x14ac:dyDescent="0.2">
      <c r="B81914" s="61" t="s">
        <v>173</v>
      </c>
    </row>
    <row r="81915" spans="2:2" x14ac:dyDescent="0.2">
      <c r="B81915" s="61" t="s">
        <v>174</v>
      </c>
    </row>
    <row r="81916" spans="2:2" x14ac:dyDescent="0.2">
      <c r="B81916" s="61" t="s">
        <v>175</v>
      </c>
    </row>
    <row r="81917" spans="2:2" x14ac:dyDescent="0.2">
      <c r="B81917" s="61" t="s">
        <v>176</v>
      </c>
    </row>
    <row r="81918" spans="2:2" x14ac:dyDescent="0.2">
      <c r="B81918" s="61" t="s">
        <v>177</v>
      </c>
    </row>
    <row r="81919" spans="2:2" x14ac:dyDescent="0.2">
      <c r="B81919" s="61" t="s">
        <v>178</v>
      </c>
    </row>
    <row r="81920" spans="2:2" x14ac:dyDescent="0.2">
      <c r="B81920" s="61" t="s">
        <v>179</v>
      </c>
    </row>
    <row r="81921" spans="2:2" x14ac:dyDescent="0.2">
      <c r="B81921" s="61" t="s">
        <v>180</v>
      </c>
    </row>
    <row r="81922" spans="2:2" x14ac:dyDescent="0.2">
      <c r="B81922" s="61" t="s">
        <v>181</v>
      </c>
    </row>
    <row r="81923" spans="2:2" x14ac:dyDescent="0.2">
      <c r="B81923" s="61" t="s">
        <v>182</v>
      </c>
    </row>
    <row r="81924" spans="2:2" x14ac:dyDescent="0.2">
      <c r="B81924" s="61" t="s">
        <v>183</v>
      </c>
    </row>
    <row r="81925" spans="2:2" x14ac:dyDescent="0.2">
      <c r="B81925" s="61" t="s">
        <v>184</v>
      </c>
    </row>
    <row r="81926" spans="2:2" x14ac:dyDescent="0.2">
      <c r="B81926" s="61" t="s">
        <v>185</v>
      </c>
    </row>
    <row r="81927" spans="2:2" x14ac:dyDescent="0.2">
      <c r="B81927" s="61" t="s">
        <v>186</v>
      </c>
    </row>
    <row r="81928" spans="2:2" x14ac:dyDescent="0.2">
      <c r="B81928" s="61" t="s">
        <v>176</v>
      </c>
    </row>
    <row r="81929" spans="2:2" x14ac:dyDescent="0.2">
      <c r="B81929" s="61" t="s">
        <v>174</v>
      </c>
    </row>
    <row r="81930" spans="2:2" x14ac:dyDescent="0.2">
      <c r="B81930" s="61" t="s">
        <v>187</v>
      </c>
    </row>
    <row r="81931" spans="2:2" x14ac:dyDescent="0.2">
      <c r="B81931" s="61" t="s">
        <v>188</v>
      </c>
    </row>
    <row r="81932" spans="2:2" x14ac:dyDescent="0.2">
      <c r="B81932" s="61" t="s">
        <v>50</v>
      </c>
    </row>
    <row r="98298" spans="2:2" x14ac:dyDescent="0.2">
      <c r="B98298" s="61" t="s">
        <v>173</v>
      </c>
    </row>
    <row r="98299" spans="2:2" x14ac:dyDescent="0.2">
      <c r="B98299" s="61" t="s">
        <v>174</v>
      </c>
    </row>
    <row r="98300" spans="2:2" x14ac:dyDescent="0.2">
      <c r="B98300" s="61" t="s">
        <v>175</v>
      </c>
    </row>
    <row r="98301" spans="2:2" x14ac:dyDescent="0.2">
      <c r="B98301" s="61" t="s">
        <v>176</v>
      </c>
    </row>
    <row r="98302" spans="2:2" x14ac:dyDescent="0.2">
      <c r="B98302" s="61" t="s">
        <v>177</v>
      </c>
    </row>
    <row r="98303" spans="2:2" x14ac:dyDescent="0.2">
      <c r="B98303" s="61" t="s">
        <v>178</v>
      </c>
    </row>
    <row r="98304" spans="2:2" x14ac:dyDescent="0.2">
      <c r="B98304" s="61" t="s">
        <v>179</v>
      </c>
    </row>
    <row r="98305" spans="2:2" x14ac:dyDescent="0.2">
      <c r="B98305" s="61" t="s">
        <v>180</v>
      </c>
    </row>
    <row r="98306" spans="2:2" x14ac:dyDescent="0.2">
      <c r="B98306" s="61" t="s">
        <v>181</v>
      </c>
    </row>
    <row r="98307" spans="2:2" x14ac:dyDescent="0.2">
      <c r="B98307" s="61" t="s">
        <v>182</v>
      </c>
    </row>
    <row r="98308" spans="2:2" x14ac:dyDescent="0.2">
      <c r="B98308" s="61" t="s">
        <v>183</v>
      </c>
    </row>
    <row r="98309" spans="2:2" x14ac:dyDescent="0.2">
      <c r="B98309" s="61" t="s">
        <v>184</v>
      </c>
    </row>
    <row r="98310" spans="2:2" x14ac:dyDescent="0.2">
      <c r="B98310" s="61" t="s">
        <v>185</v>
      </c>
    </row>
    <row r="98311" spans="2:2" x14ac:dyDescent="0.2">
      <c r="B98311" s="61" t="s">
        <v>186</v>
      </c>
    </row>
    <row r="98312" spans="2:2" x14ac:dyDescent="0.2">
      <c r="B98312" s="61" t="s">
        <v>176</v>
      </c>
    </row>
    <row r="98313" spans="2:2" x14ac:dyDescent="0.2">
      <c r="B98313" s="61" t="s">
        <v>174</v>
      </c>
    </row>
    <row r="98314" spans="2:2" x14ac:dyDescent="0.2">
      <c r="B98314" s="61" t="s">
        <v>187</v>
      </c>
    </row>
    <row r="98315" spans="2:2" x14ac:dyDescent="0.2">
      <c r="B98315" s="61" t="s">
        <v>188</v>
      </c>
    </row>
    <row r="98316" spans="2:2" x14ac:dyDescent="0.2">
      <c r="B98316" s="61" t="s">
        <v>50</v>
      </c>
    </row>
    <row r="114682" spans="2:2" x14ac:dyDescent="0.2">
      <c r="B114682" s="61" t="s">
        <v>173</v>
      </c>
    </row>
    <row r="114683" spans="2:2" x14ac:dyDescent="0.2">
      <c r="B114683" s="61" t="s">
        <v>174</v>
      </c>
    </row>
    <row r="114684" spans="2:2" x14ac:dyDescent="0.2">
      <c r="B114684" s="61" t="s">
        <v>175</v>
      </c>
    </row>
    <row r="114685" spans="2:2" x14ac:dyDescent="0.2">
      <c r="B114685" s="61" t="s">
        <v>176</v>
      </c>
    </row>
    <row r="114686" spans="2:2" x14ac:dyDescent="0.2">
      <c r="B114686" s="61" t="s">
        <v>177</v>
      </c>
    </row>
    <row r="114687" spans="2:2" x14ac:dyDescent="0.2">
      <c r="B114687" s="61" t="s">
        <v>178</v>
      </c>
    </row>
    <row r="114688" spans="2:2" x14ac:dyDescent="0.2">
      <c r="B114688" s="61" t="s">
        <v>179</v>
      </c>
    </row>
    <row r="114689" spans="2:2" x14ac:dyDescent="0.2">
      <c r="B114689" s="61" t="s">
        <v>180</v>
      </c>
    </row>
    <row r="114690" spans="2:2" x14ac:dyDescent="0.2">
      <c r="B114690" s="61" t="s">
        <v>181</v>
      </c>
    </row>
    <row r="114691" spans="2:2" x14ac:dyDescent="0.2">
      <c r="B114691" s="61" t="s">
        <v>182</v>
      </c>
    </row>
    <row r="114692" spans="2:2" x14ac:dyDescent="0.2">
      <c r="B114692" s="61" t="s">
        <v>183</v>
      </c>
    </row>
    <row r="114693" spans="2:2" x14ac:dyDescent="0.2">
      <c r="B114693" s="61" t="s">
        <v>184</v>
      </c>
    </row>
    <row r="114694" spans="2:2" x14ac:dyDescent="0.2">
      <c r="B114694" s="61" t="s">
        <v>185</v>
      </c>
    </row>
    <row r="114695" spans="2:2" x14ac:dyDescent="0.2">
      <c r="B114695" s="61" t="s">
        <v>186</v>
      </c>
    </row>
    <row r="114696" spans="2:2" x14ac:dyDescent="0.2">
      <c r="B114696" s="61" t="s">
        <v>176</v>
      </c>
    </row>
    <row r="114697" spans="2:2" x14ac:dyDescent="0.2">
      <c r="B114697" s="61" t="s">
        <v>174</v>
      </c>
    </row>
    <row r="114698" spans="2:2" x14ac:dyDescent="0.2">
      <c r="B114698" s="61" t="s">
        <v>187</v>
      </c>
    </row>
    <row r="114699" spans="2:2" x14ac:dyDescent="0.2">
      <c r="B114699" s="61" t="s">
        <v>188</v>
      </c>
    </row>
    <row r="114700" spans="2:2" x14ac:dyDescent="0.2">
      <c r="B114700" s="61" t="s">
        <v>50</v>
      </c>
    </row>
    <row r="131066" spans="2:2" x14ac:dyDescent="0.2">
      <c r="B131066" s="61" t="s">
        <v>173</v>
      </c>
    </row>
    <row r="131067" spans="2:2" x14ac:dyDescent="0.2">
      <c r="B131067" s="61" t="s">
        <v>174</v>
      </c>
    </row>
    <row r="131068" spans="2:2" x14ac:dyDescent="0.2">
      <c r="B131068" s="61" t="s">
        <v>175</v>
      </c>
    </row>
    <row r="131069" spans="2:2" x14ac:dyDescent="0.2">
      <c r="B131069" s="61" t="s">
        <v>176</v>
      </c>
    </row>
    <row r="131070" spans="2:2" x14ac:dyDescent="0.2">
      <c r="B131070" s="61" t="s">
        <v>177</v>
      </c>
    </row>
    <row r="131071" spans="2:2" x14ac:dyDescent="0.2">
      <c r="B131071" s="61" t="s">
        <v>178</v>
      </c>
    </row>
    <row r="131072" spans="2:2" x14ac:dyDescent="0.2">
      <c r="B131072" s="61" t="s">
        <v>179</v>
      </c>
    </row>
    <row r="131073" spans="2:2" x14ac:dyDescent="0.2">
      <c r="B131073" s="61" t="s">
        <v>180</v>
      </c>
    </row>
    <row r="131074" spans="2:2" x14ac:dyDescent="0.2">
      <c r="B131074" s="61" t="s">
        <v>181</v>
      </c>
    </row>
    <row r="131075" spans="2:2" x14ac:dyDescent="0.2">
      <c r="B131075" s="61" t="s">
        <v>182</v>
      </c>
    </row>
    <row r="131076" spans="2:2" x14ac:dyDescent="0.2">
      <c r="B131076" s="61" t="s">
        <v>183</v>
      </c>
    </row>
    <row r="131077" spans="2:2" x14ac:dyDescent="0.2">
      <c r="B131077" s="61" t="s">
        <v>184</v>
      </c>
    </row>
    <row r="131078" spans="2:2" x14ac:dyDescent="0.2">
      <c r="B131078" s="61" t="s">
        <v>185</v>
      </c>
    </row>
    <row r="131079" spans="2:2" x14ac:dyDescent="0.2">
      <c r="B131079" s="61" t="s">
        <v>186</v>
      </c>
    </row>
    <row r="131080" spans="2:2" x14ac:dyDescent="0.2">
      <c r="B131080" s="61" t="s">
        <v>176</v>
      </c>
    </row>
    <row r="131081" spans="2:2" x14ac:dyDescent="0.2">
      <c r="B131081" s="61" t="s">
        <v>174</v>
      </c>
    </row>
    <row r="131082" spans="2:2" x14ac:dyDescent="0.2">
      <c r="B131082" s="61" t="s">
        <v>187</v>
      </c>
    </row>
    <row r="131083" spans="2:2" x14ac:dyDescent="0.2">
      <c r="B131083" s="61" t="s">
        <v>188</v>
      </c>
    </row>
    <row r="131084" spans="2:2" x14ac:dyDescent="0.2">
      <c r="B131084" s="61" t="s">
        <v>50</v>
      </c>
    </row>
    <row r="147450" spans="2:2" x14ac:dyDescent="0.2">
      <c r="B147450" s="61" t="s">
        <v>173</v>
      </c>
    </row>
    <row r="147451" spans="2:2" x14ac:dyDescent="0.2">
      <c r="B147451" s="61" t="s">
        <v>174</v>
      </c>
    </row>
    <row r="147452" spans="2:2" x14ac:dyDescent="0.2">
      <c r="B147452" s="61" t="s">
        <v>175</v>
      </c>
    </row>
    <row r="147453" spans="2:2" x14ac:dyDescent="0.2">
      <c r="B147453" s="61" t="s">
        <v>176</v>
      </c>
    </row>
    <row r="147454" spans="2:2" x14ac:dyDescent="0.2">
      <c r="B147454" s="61" t="s">
        <v>177</v>
      </c>
    </row>
    <row r="147455" spans="2:2" x14ac:dyDescent="0.2">
      <c r="B147455" s="61" t="s">
        <v>178</v>
      </c>
    </row>
    <row r="147456" spans="2:2" x14ac:dyDescent="0.2">
      <c r="B147456" s="61" t="s">
        <v>179</v>
      </c>
    </row>
    <row r="147457" spans="2:2" x14ac:dyDescent="0.2">
      <c r="B147457" s="61" t="s">
        <v>180</v>
      </c>
    </row>
    <row r="147458" spans="2:2" x14ac:dyDescent="0.2">
      <c r="B147458" s="61" t="s">
        <v>181</v>
      </c>
    </row>
    <row r="147459" spans="2:2" x14ac:dyDescent="0.2">
      <c r="B147459" s="61" t="s">
        <v>182</v>
      </c>
    </row>
    <row r="147460" spans="2:2" x14ac:dyDescent="0.2">
      <c r="B147460" s="61" t="s">
        <v>183</v>
      </c>
    </row>
    <row r="147461" spans="2:2" x14ac:dyDescent="0.2">
      <c r="B147461" s="61" t="s">
        <v>184</v>
      </c>
    </row>
    <row r="147462" spans="2:2" x14ac:dyDescent="0.2">
      <c r="B147462" s="61" t="s">
        <v>185</v>
      </c>
    </row>
    <row r="147463" spans="2:2" x14ac:dyDescent="0.2">
      <c r="B147463" s="61" t="s">
        <v>186</v>
      </c>
    </row>
    <row r="147464" spans="2:2" x14ac:dyDescent="0.2">
      <c r="B147464" s="61" t="s">
        <v>176</v>
      </c>
    </row>
    <row r="147465" spans="2:2" x14ac:dyDescent="0.2">
      <c r="B147465" s="61" t="s">
        <v>174</v>
      </c>
    </row>
    <row r="147466" spans="2:2" x14ac:dyDescent="0.2">
      <c r="B147466" s="61" t="s">
        <v>187</v>
      </c>
    </row>
    <row r="147467" spans="2:2" x14ac:dyDescent="0.2">
      <c r="B147467" s="61" t="s">
        <v>188</v>
      </c>
    </row>
    <row r="147468" spans="2:2" x14ac:dyDescent="0.2">
      <c r="B147468" s="61" t="s">
        <v>50</v>
      </c>
    </row>
    <row r="163834" spans="2:2" x14ac:dyDescent="0.2">
      <c r="B163834" s="61" t="s">
        <v>173</v>
      </c>
    </row>
    <row r="163835" spans="2:2" x14ac:dyDescent="0.2">
      <c r="B163835" s="61" t="s">
        <v>174</v>
      </c>
    </row>
    <row r="163836" spans="2:2" x14ac:dyDescent="0.2">
      <c r="B163836" s="61" t="s">
        <v>175</v>
      </c>
    </row>
    <row r="163837" spans="2:2" x14ac:dyDescent="0.2">
      <c r="B163837" s="61" t="s">
        <v>176</v>
      </c>
    </row>
    <row r="163838" spans="2:2" x14ac:dyDescent="0.2">
      <c r="B163838" s="61" t="s">
        <v>177</v>
      </c>
    </row>
    <row r="163839" spans="2:2" x14ac:dyDescent="0.2">
      <c r="B163839" s="61" t="s">
        <v>178</v>
      </c>
    </row>
    <row r="163840" spans="2:2" x14ac:dyDescent="0.2">
      <c r="B163840" s="61" t="s">
        <v>179</v>
      </c>
    </row>
    <row r="163841" spans="2:2" x14ac:dyDescent="0.2">
      <c r="B163841" s="61" t="s">
        <v>180</v>
      </c>
    </row>
    <row r="163842" spans="2:2" x14ac:dyDescent="0.2">
      <c r="B163842" s="61" t="s">
        <v>181</v>
      </c>
    </row>
    <row r="163843" spans="2:2" x14ac:dyDescent="0.2">
      <c r="B163843" s="61" t="s">
        <v>182</v>
      </c>
    </row>
    <row r="163844" spans="2:2" x14ac:dyDescent="0.2">
      <c r="B163844" s="61" t="s">
        <v>183</v>
      </c>
    </row>
    <row r="163845" spans="2:2" x14ac:dyDescent="0.2">
      <c r="B163845" s="61" t="s">
        <v>184</v>
      </c>
    </row>
    <row r="163846" spans="2:2" x14ac:dyDescent="0.2">
      <c r="B163846" s="61" t="s">
        <v>185</v>
      </c>
    </row>
    <row r="163847" spans="2:2" x14ac:dyDescent="0.2">
      <c r="B163847" s="61" t="s">
        <v>186</v>
      </c>
    </row>
    <row r="163848" spans="2:2" x14ac:dyDescent="0.2">
      <c r="B163848" s="61" t="s">
        <v>176</v>
      </c>
    </row>
    <row r="163849" spans="2:2" x14ac:dyDescent="0.2">
      <c r="B163849" s="61" t="s">
        <v>174</v>
      </c>
    </row>
    <row r="163850" spans="2:2" x14ac:dyDescent="0.2">
      <c r="B163850" s="61" t="s">
        <v>187</v>
      </c>
    </row>
    <row r="163851" spans="2:2" x14ac:dyDescent="0.2">
      <c r="B163851" s="61" t="s">
        <v>188</v>
      </c>
    </row>
    <row r="163852" spans="2:2" x14ac:dyDescent="0.2">
      <c r="B163852" s="61" t="s">
        <v>50</v>
      </c>
    </row>
    <row r="180218" spans="2:2" x14ac:dyDescent="0.2">
      <c r="B180218" s="61" t="s">
        <v>173</v>
      </c>
    </row>
    <row r="180219" spans="2:2" x14ac:dyDescent="0.2">
      <c r="B180219" s="61" t="s">
        <v>174</v>
      </c>
    </row>
    <row r="180220" spans="2:2" x14ac:dyDescent="0.2">
      <c r="B180220" s="61" t="s">
        <v>175</v>
      </c>
    </row>
    <row r="180221" spans="2:2" x14ac:dyDescent="0.2">
      <c r="B180221" s="61" t="s">
        <v>176</v>
      </c>
    </row>
    <row r="180222" spans="2:2" x14ac:dyDescent="0.2">
      <c r="B180222" s="61" t="s">
        <v>177</v>
      </c>
    </row>
    <row r="180223" spans="2:2" x14ac:dyDescent="0.2">
      <c r="B180223" s="61" t="s">
        <v>178</v>
      </c>
    </row>
    <row r="180224" spans="2:2" x14ac:dyDescent="0.2">
      <c r="B180224" s="61" t="s">
        <v>179</v>
      </c>
    </row>
    <row r="180225" spans="2:2" x14ac:dyDescent="0.2">
      <c r="B180225" s="61" t="s">
        <v>180</v>
      </c>
    </row>
    <row r="180226" spans="2:2" x14ac:dyDescent="0.2">
      <c r="B180226" s="61" t="s">
        <v>181</v>
      </c>
    </row>
    <row r="180227" spans="2:2" x14ac:dyDescent="0.2">
      <c r="B180227" s="61" t="s">
        <v>182</v>
      </c>
    </row>
    <row r="180228" spans="2:2" x14ac:dyDescent="0.2">
      <c r="B180228" s="61" t="s">
        <v>183</v>
      </c>
    </row>
    <row r="180229" spans="2:2" x14ac:dyDescent="0.2">
      <c r="B180229" s="61" t="s">
        <v>184</v>
      </c>
    </row>
    <row r="180230" spans="2:2" x14ac:dyDescent="0.2">
      <c r="B180230" s="61" t="s">
        <v>185</v>
      </c>
    </row>
    <row r="180231" spans="2:2" x14ac:dyDescent="0.2">
      <c r="B180231" s="61" t="s">
        <v>186</v>
      </c>
    </row>
    <row r="180232" spans="2:2" x14ac:dyDescent="0.2">
      <c r="B180232" s="61" t="s">
        <v>176</v>
      </c>
    </row>
    <row r="180233" spans="2:2" x14ac:dyDescent="0.2">
      <c r="B180233" s="61" t="s">
        <v>174</v>
      </c>
    </row>
    <row r="180234" spans="2:2" x14ac:dyDescent="0.2">
      <c r="B180234" s="61" t="s">
        <v>187</v>
      </c>
    </row>
    <row r="180235" spans="2:2" x14ac:dyDescent="0.2">
      <c r="B180235" s="61" t="s">
        <v>188</v>
      </c>
    </row>
    <row r="180236" spans="2:2" x14ac:dyDescent="0.2">
      <c r="B180236" s="61" t="s">
        <v>50</v>
      </c>
    </row>
    <row r="196602" spans="2:2" x14ac:dyDescent="0.2">
      <c r="B196602" s="61" t="s">
        <v>173</v>
      </c>
    </row>
    <row r="196603" spans="2:2" x14ac:dyDescent="0.2">
      <c r="B196603" s="61" t="s">
        <v>174</v>
      </c>
    </row>
    <row r="196604" spans="2:2" x14ac:dyDescent="0.2">
      <c r="B196604" s="61" t="s">
        <v>175</v>
      </c>
    </row>
    <row r="196605" spans="2:2" x14ac:dyDescent="0.2">
      <c r="B196605" s="61" t="s">
        <v>176</v>
      </c>
    </row>
    <row r="196606" spans="2:2" x14ac:dyDescent="0.2">
      <c r="B196606" s="61" t="s">
        <v>177</v>
      </c>
    </row>
    <row r="196607" spans="2:2" x14ac:dyDescent="0.2">
      <c r="B196607" s="61" t="s">
        <v>178</v>
      </c>
    </row>
    <row r="196608" spans="2:2" x14ac:dyDescent="0.2">
      <c r="B196608" s="61" t="s">
        <v>179</v>
      </c>
    </row>
    <row r="196609" spans="2:2" x14ac:dyDescent="0.2">
      <c r="B196609" s="61" t="s">
        <v>180</v>
      </c>
    </row>
    <row r="196610" spans="2:2" x14ac:dyDescent="0.2">
      <c r="B196610" s="61" t="s">
        <v>181</v>
      </c>
    </row>
    <row r="196611" spans="2:2" x14ac:dyDescent="0.2">
      <c r="B196611" s="61" t="s">
        <v>182</v>
      </c>
    </row>
    <row r="196612" spans="2:2" x14ac:dyDescent="0.2">
      <c r="B196612" s="61" t="s">
        <v>183</v>
      </c>
    </row>
    <row r="196613" spans="2:2" x14ac:dyDescent="0.2">
      <c r="B196613" s="61" t="s">
        <v>184</v>
      </c>
    </row>
    <row r="196614" spans="2:2" x14ac:dyDescent="0.2">
      <c r="B196614" s="61" t="s">
        <v>185</v>
      </c>
    </row>
    <row r="196615" spans="2:2" x14ac:dyDescent="0.2">
      <c r="B196615" s="61" t="s">
        <v>186</v>
      </c>
    </row>
    <row r="196616" spans="2:2" x14ac:dyDescent="0.2">
      <c r="B196616" s="61" t="s">
        <v>176</v>
      </c>
    </row>
    <row r="196617" spans="2:2" x14ac:dyDescent="0.2">
      <c r="B196617" s="61" t="s">
        <v>174</v>
      </c>
    </row>
    <row r="196618" spans="2:2" x14ac:dyDescent="0.2">
      <c r="B196618" s="61" t="s">
        <v>187</v>
      </c>
    </row>
    <row r="196619" spans="2:2" x14ac:dyDescent="0.2">
      <c r="B196619" s="61" t="s">
        <v>188</v>
      </c>
    </row>
    <row r="196620" spans="2:2" x14ac:dyDescent="0.2">
      <c r="B196620" s="61" t="s">
        <v>50</v>
      </c>
    </row>
    <row r="212986" spans="2:2" x14ac:dyDescent="0.2">
      <c r="B212986" s="61" t="s">
        <v>173</v>
      </c>
    </row>
    <row r="212987" spans="2:2" x14ac:dyDescent="0.2">
      <c r="B212987" s="61" t="s">
        <v>174</v>
      </c>
    </row>
    <row r="212988" spans="2:2" x14ac:dyDescent="0.2">
      <c r="B212988" s="61" t="s">
        <v>175</v>
      </c>
    </row>
    <row r="212989" spans="2:2" x14ac:dyDescent="0.2">
      <c r="B212989" s="61" t="s">
        <v>176</v>
      </c>
    </row>
    <row r="212990" spans="2:2" x14ac:dyDescent="0.2">
      <c r="B212990" s="61" t="s">
        <v>177</v>
      </c>
    </row>
    <row r="212991" spans="2:2" x14ac:dyDescent="0.2">
      <c r="B212991" s="61" t="s">
        <v>178</v>
      </c>
    </row>
    <row r="212992" spans="2:2" x14ac:dyDescent="0.2">
      <c r="B212992" s="61" t="s">
        <v>179</v>
      </c>
    </row>
    <row r="212993" spans="2:2" x14ac:dyDescent="0.2">
      <c r="B212993" s="61" t="s">
        <v>180</v>
      </c>
    </row>
    <row r="212994" spans="2:2" x14ac:dyDescent="0.2">
      <c r="B212994" s="61" t="s">
        <v>181</v>
      </c>
    </row>
    <row r="212995" spans="2:2" x14ac:dyDescent="0.2">
      <c r="B212995" s="61" t="s">
        <v>182</v>
      </c>
    </row>
    <row r="212996" spans="2:2" x14ac:dyDescent="0.2">
      <c r="B212996" s="61" t="s">
        <v>183</v>
      </c>
    </row>
    <row r="212997" spans="2:2" x14ac:dyDescent="0.2">
      <c r="B212997" s="61" t="s">
        <v>184</v>
      </c>
    </row>
    <row r="212998" spans="2:2" x14ac:dyDescent="0.2">
      <c r="B212998" s="61" t="s">
        <v>185</v>
      </c>
    </row>
    <row r="212999" spans="2:2" x14ac:dyDescent="0.2">
      <c r="B212999" s="61" t="s">
        <v>186</v>
      </c>
    </row>
    <row r="213000" spans="2:2" x14ac:dyDescent="0.2">
      <c r="B213000" s="61" t="s">
        <v>176</v>
      </c>
    </row>
    <row r="213001" spans="2:2" x14ac:dyDescent="0.2">
      <c r="B213001" s="61" t="s">
        <v>174</v>
      </c>
    </row>
    <row r="213002" spans="2:2" x14ac:dyDescent="0.2">
      <c r="B213002" s="61" t="s">
        <v>187</v>
      </c>
    </row>
    <row r="213003" spans="2:2" x14ac:dyDescent="0.2">
      <c r="B213003" s="61" t="s">
        <v>188</v>
      </c>
    </row>
    <row r="213004" spans="2:2" x14ac:dyDescent="0.2">
      <c r="B213004" s="61" t="s">
        <v>50</v>
      </c>
    </row>
    <row r="229370" spans="2:2" x14ac:dyDescent="0.2">
      <c r="B229370" s="61" t="s">
        <v>173</v>
      </c>
    </row>
    <row r="229371" spans="2:2" x14ac:dyDescent="0.2">
      <c r="B229371" s="61" t="s">
        <v>174</v>
      </c>
    </row>
    <row r="229372" spans="2:2" x14ac:dyDescent="0.2">
      <c r="B229372" s="61" t="s">
        <v>175</v>
      </c>
    </row>
    <row r="229373" spans="2:2" x14ac:dyDescent="0.2">
      <c r="B229373" s="61" t="s">
        <v>176</v>
      </c>
    </row>
    <row r="229374" spans="2:2" x14ac:dyDescent="0.2">
      <c r="B229374" s="61" t="s">
        <v>177</v>
      </c>
    </row>
    <row r="229375" spans="2:2" x14ac:dyDescent="0.2">
      <c r="B229375" s="61" t="s">
        <v>178</v>
      </c>
    </row>
    <row r="229376" spans="2:2" x14ac:dyDescent="0.2">
      <c r="B229376" s="61" t="s">
        <v>179</v>
      </c>
    </row>
    <row r="229377" spans="2:2" x14ac:dyDescent="0.2">
      <c r="B229377" s="61" t="s">
        <v>180</v>
      </c>
    </row>
    <row r="229378" spans="2:2" x14ac:dyDescent="0.2">
      <c r="B229378" s="61" t="s">
        <v>181</v>
      </c>
    </row>
    <row r="229379" spans="2:2" x14ac:dyDescent="0.2">
      <c r="B229379" s="61" t="s">
        <v>182</v>
      </c>
    </row>
    <row r="229380" spans="2:2" x14ac:dyDescent="0.2">
      <c r="B229380" s="61" t="s">
        <v>183</v>
      </c>
    </row>
    <row r="229381" spans="2:2" x14ac:dyDescent="0.2">
      <c r="B229381" s="61" t="s">
        <v>184</v>
      </c>
    </row>
    <row r="229382" spans="2:2" x14ac:dyDescent="0.2">
      <c r="B229382" s="61" t="s">
        <v>185</v>
      </c>
    </row>
    <row r="229383" spans="2:2" x14ac:dyDescent="0.2">
      <c r="B229383" s="61" t="s">
        <v>186</v>
      </c>
    </row>
    <row r="229384" spans="2:2" x14ac:dyDescent="0.2">
      <c r="B229384" s="61" t="s">
        <v>176</v>
      </c>
    </row>
    <row r="229385" spans="2:2" x14ac:dyDescent="0.2">
      <c r="B229385" s="61" t="s">
        <v>174</v>
      </c>
    </row>
    <row r="229386" spans="2:2" x14ac:dyDescent="0.2">
      <c r="B229386" s="61" t="s">
        <v>187</v>
      </c>
    </row>
    <row r="229387" spans="2:2" x14ac:dyDescent="0.2">
      <c r="B229387" s="61" t="s">
        <v>188</v>
      </c>
    </row>
    <row r="229388" spans="2:2" x14ac:dyDescent="0.2">
      <c r="B229388" s="61" t="s">
        <v>50</v>
      </c>
    </row>
    <row r="245754" spans="2:2" x14ac:dyDescent="0.2">
      <c r="B245754" s="61" t="s">
        <v>173</v>
      </c>
    </row>
    <row r="245755" spans="2:2" x14ac:dyDescent="0.2">
      <c r="B245755" s="61" t="s">
        <v>174</v>
      </c>
    </row>
    <row r="245756" spans="2:2" x14ac:dyDescent="0.2">
      <c r="B245756" s="61" t="s">
        <v>175</v>
      </c>
    </row>
    <row r="245757" spans="2:2" x14ac:dyDescent="0.2">
      <c r="B245757" s="61" t="s">
        <v>176</v>
      </c>
    </row>
    <row r="245758" spans="2:2" x14ac:dyDescent="0.2">
      <c r="B245758" s="61" t="s">
        <v>177</v>
      </c>
    </row>
    <row r="245759" spans="2:2" x14ac:dyDescent="0.2">
      <c r="B245759" s="61" t="s">
        <v>178</v>
      </c>
    </row>
    <row r="245760" spans="2:2" x14ac:dyDescent="0.2">
      <c r="B245760" s="61" t="s">
        <v>179</v>
      </c>
    </row>
    <row r="245761" spans="2:2" x14ac:dyDescent="0.2">
      <c r="B245761" s="61" t="s">
        <v>180</v>
      </c>
    </row>
    <row r="245762" spans="2:2" x14ac:dyDescent="0.2">
      <c r="B245762" s="61" t="s">
        <v>181</v>
      </c>
    </row>
    <row r="245763" spans="2:2" x14ac:dyDescent="0.2">
      <c r="B245763" s="61" t="s">
        <v>182</v>
      </c>
    </row>
    <row r="245764" spans="2:2" x14ac:dyDescent="0.2">
      <c r="B245764" s="61" t="s">
        <v>183</v>
      </c>
    </row>
    <row r="245765" spans="2:2" x14ac:dyDescent="0.2">
      <c r="B245765" s="61" t="s">
        <v>184</v>
      </c>
    </row>
    <row r="245766" spans="2:2" x14ac:dyDescent="0.2">
      <c r="B245766" s="61" t="s">
        <v>185</v>
      </c>
    </row>
    <row r="245767" spans="2:2" x14ac:dyDescent="0.2">
      <c r="B245767" s="61" t="s">
        <v>186</v>
      </c>
    </row>
    <row r="245768" spans="2:2" x14ac:dyDescent="0.2">
      <c r="B245768" s="61" t="s">
        <v>176</v>
      </c>
    </row>
    <row r="245769" spans="2:2" x14ac:dyDescent="0.2">
      <c r="B245769" s="61" t="s">
        <v>174</v>
      </c>
    </row>
    <row r="245770" spans="2:2" x14ac:dyDescent="0.2">
      <c r="B245770" s="61" t="s">
        <v>187</v>
      </c>
    </row>
    <row r="245771" spans="2:2" x14ac:dyDescent="0.2">
      <c r="B245771" s="61" t="s">
        <v>188</v>
      </c>
    </row>
    <row r="245772" spans="2:2" x14ac:dyDescent="0.2">
      <c r="B245772" s="61" t="s">
        <v>50</v>
      </c>
    </row>
    <row r="262138" spans="2:2" x14ac:dyDescent="0.2">
      <c r="B262138" s="61" t="s">
        <v>173</v>
      </c>
    </row>
    <row r="262139" spans="2:2" x14ac:dyDescent="0.2">
      <c r="B262139" s="61" t="s">
        <v>174</v>
      </c>
    </row>
    <row r="262140" spans="2:2" x14ac:dyDescent="0.2">
      <c r="B262140" s="61" t="s">
        <v>175</v>
      </c>
    </row>
    <row r="262141" spans="2:2" x14ac:dyDescent="0.2">
      <c r="B262141" s="61" t="s">
        <v>176</v>
      </c>
    </row>
    <row r="262142" spans="2:2" x14ac:dyDescent="0.2">
      <c r="B262142" s="61" t="s">
        <v>177</v>
      </c>
    </row>
    <row r="262143" spans="2:2" x14ac:dyDescent="0.2">
      <c r="B262143" s="61" t="s">
        <v>178</v>
      </c>
    </row>
    <row r="262144" spans="2:2" x14ac:dyDescent="0.2">
      <c r="B262144" s="61" t="s">
        <v>179</v>
      </c>
    </row>
    <row r="262145" spans="2:2" x14ac:dyDescent="0.2">
      <c r="B262145" s="61" t="s">
        <v>180</v>
      </c>
    </row>
    <row r="262146" spans="2:2" x14ac:dyDescent="0.2">
      <c r="B262146" s="61" t="s">
        <v>181</v>
      </c>
    </row>
    <row r="262147" spans="2:2" x14ac:dyDescent="0.2">
      <c r="B262147" s="61" t="s">
        <v>182</v>
      </c>
    </row>
    <row r="262148" spans="2:2" x14ac:dyDescent="0.2">
      <c r="B262148" s="61" t="s">
        <v>183</v>
      </c>
    </row>
    <row r="262149" spans="2:2" x14ac:dyDescent="0.2">
      <c r="B262149" s="61" t="s">
        <v>184</v>
      </c>
    </row>
    <row r="262150" spans="2:2" x14ac:dyDescent="0.2">
      <c r="B262150" s="61" t="s">
        <v>185</v>
      </c>
    </row>
    <row r="262151" spans="2:2" x14ac:dyDescent="0.2">
      <c r="B262151" s="61" t="s">
        <v>186</v>
      </c>
    </row>
    <row r="262152" spans="2:2" x14ac:dyDescent="0.2">
      <c r="B262152" s="61" t="s">
        <v>176</v>
      </c>
    </row>
    <row r="262153" spans="2:2" x14ac:dyDescent="0.2">
      <c r="B262153" s="61" t="s">
        <v>174</v>
      </c>
    </row>
    <row r="262154" spans="2:2" x14ac:dyDescent="0.2">
      <c r="B262154" s="61" t="s">
        <v>187</v>
      </c>
    </row>
    <row r="262155" spans="2:2" x14ac:dyDescent="0.2">
      <c r="B262155" s="61" t="s">
        <v>188</v>
      </c>
    </row>
    <row r="262156" spans="2:2" x14ac:dyDescent="0.2">
      <c r="B262156" s="61" t="s">
        <v>50</v>
      </c>
    </row>
    <row r="278522" spans="2:2" x14ac:dyDescent="0.2">
      <c r="B278522" s="61" t="s">
        <v>173</v>
      </c>
    </row>
    <row r="278523" spans="2:2" x14ac:dyDescent="0.2">
      <c r="B278523" s="61" t="s">
        <v>174</v>
      </c>
    </row>
    <row r="278524" spans="2:2" x14ac:dyDescent="0.2">
      <c r="B278524" s="61" t="s">
        <v>175</v>
      </c>
    </row>
    <row r="278525" spans="2:2" x14ac:dyDescent="0.2">
      <c r="B278525" s="61" t="s">
        <v>176</v>
      </c>
    </row>
    <row r="278526" spans="2:2" x14ac:dyDescent="0.2">
      <c r="B278526" s="61" t="s">
        <v>177</v>
      </c>
    </row>
    <row r="278527" spans="2:2" x14ac:dyDescent="0.2">
      <c r="B278527" s="61" t="s">
        <v>178</v>
      </c>
    </row>
    <row r="278528" spans="2:2" x14ac:dyDescent="0.2">
      <c r="B278528" s="61" t="s">
        <v>179</v>
      </c>
    </row>
    <row r="278529" spans="2:2" x14ac:dyDescent="0.2">
      <c r="B278529" s="61" t="s">
        <v>180</v>
      </c>
    </row>
    <row r="278530" spans="2:2" x14ac:dyDescent="0.2">
      <c r="B278530" s="61" t="s">
        <v>181</v>
      </c>
    </row>
    <row r="278531" spans="2:2" x14ac:dyDescent="0.2">
      <c r="B278531" s="61" t="s">
        <v>182</v>
      </c>
    </row>
    <row r="278532" spans="2:2" x14ac:dyDescent="0.2">
      <c r="B278532" s="61" t="s">
        <v>183</v>
      </c>
    </row>
    <row r="278533" spans="2:2" x14ac:dyDescent="0.2">
      <c r="B278533" s="61" t="s">
        <v>184</v>
      </c>
    </row>
    <row r="278534" spans="2:2" x14ac:dyDescent="0.2">
      <c r="B278534" s="61" t="s">
        <v>185</v>
      </c>
    </row>
    <row r="278535" spans="2:2" x14ac:dyDescent="0.2">
      <c r="B278535" s="61" t="s">
        <v>186</v>
      </c>
    </row>
    <row r="278536" spans="2:2" x14ac:dyDescent="0.2">
      <c r="B278536" s="61" t="s">
        <v>176</v>
      </c>
    </row>
    <row r="278537" spans="2:2" x14ac:dyDescent="0.2">
      <c r="B278537" s="61" t="s">
        <v>174</v>
      </c>
    </row>
    <row r="278538" spans="2:2" x14ac:dyDescent="0.2">
      <c r="B278538" s="61" t="s">
        <v>187</v>
      </c>
    </row>
    <row r="278539" spans="2:2" x14ac:dyDescent="0.2">
      <c r="B278539" s="61" t="s">
        <v>188</v>
      </c>
    </row>
    <row r="278540" spans="2:2" x14ac:dyDescent="0.2">
      <c r="B278540" s="61" t="s">
        <v>50</v>
      </c>
    </row>
    <row r="294906" spans="2:2" x14ac:dyDescent="0.2">
      <c r="B294906" s="61" t="s">
        <v>173</v>
      </c>
    </row>
    <row r="294907" spans="2:2" x14ac:dyDescent="0.2">
      <c r="B294907" s="61" t="s">
        <v>174</v>
      </c>
    </row>
    <row r="294908" spans="2:2" x14ac:dyDescent="0.2">
      <c r="B294908" s="61" t="s">
        <v>175</v>
      </c>
    </row>
    <row r="294909" spans="2:2" x14ac:dyDescent="0.2">
      <c r="B294909" s="61" t="s">
        <v>176</v>
      </c>
    </row>
    <row r="294910" spans="2:2" x14ac:dyDescent="0.2">
      <c r="B294910" s="61" t="s">
        <v>177</v>
      </c>
    </row>
    <row r="294911" spans="2:2" x14ac:dyDescent="0.2">
      <c r="B294911" s="61" t="s">
        <v>178</v>
      </c>
    </row>
    <row r="294912" spans="2:2" x14ac:dyDescent="0.2">
      <c r="B294912" s="61" t="s">
        <v>179</v>
      </c>
    </row>
    <row r="294913" spans="2:2" x14ac:dyDescent="0.2">
      <c r="B294913" s="61" t="s">
        <v>180</v>
      </c>
    </row>
    <row r="294914" spans="2:2" x14ac:dyDescent="0.2">
      <c r="B294914" s="61" t="s">
        <v>181</v>
      </c>
    </row>
    <row r="294915" spans="2:2" x14ac:dyDescent="0.2">
      <c r="B294915" s="61" t="s">
        <v>182</v>
      </c>
    </row>
    <row r="294916" spans="2:2" x14ac:dyDescent="0.2">
      <c r="B294916" s="61" t="s">
        <v>183</v>
      </c>
    </row>
    <row r="294917" spans="2:2" x14ac:dyDescent="0.2">
      <c r="B294917" s="61" t="s">
        <v>184</v>
      </c>
    </row>
    <row r="294918" spans="2:2" x14ac:dyDescent="0.2">
      <c r="B294918" s="61" t="s">
        <v>185</v>
      </c>
    </row>
    <row r="294919" spans="2:2" x14ac:dyDescent="0.2">
      <c r="B294919" s="61" t="s">
        <v>186</v>
      </c>
    </row>
    <row r="294920" spans="2:2" x14ac:dyDescent="0.2">
      <c r="B294920" s="61" t="s">
        <v>176</v>
      </c>
    </row>
    <row r="294921" spans="2:2" x14ac:dyDescent="0.2">
      <c r="B294921" s="61" t="s">
        <v>174</v>
      </c>
    </row>
    <row r="294922" spans="2:2" x14ac:dyDescent="0.2">
      <c r="B294922" s="61" t="s">
        <v>187</v>
      </c>
    </row>
    <row r="294923" spans="2:2" x14ac:dyDescent="0.2">
      <c r="B294923" s="61" t="s">
        <v>188</v>
      </c>
    </row>
    <row r="294924" spans="2:2" x14ac:dyDescent="0.2">
      <c r="B294924" s="61" t="s">
        <v>50</v>
      </c>
    </row>
    <row r="311290" spans="2:2" x14ac:dyDescent="0.2">
      <c r="B311290" s="61" t="s">
        <v>173</v>
      </c>
    </row>
    <row r="311291" spans="2:2" x14ac:dyDescent="0.2">
      <c r="B311291" s="61" t="s">
        <v>174</v>
      </c>
    </row>
    <row r="311292" spans="2:2" x14ac:dyDescent="0.2">
      <c r="B311292" s="61" t="s">
        <v>175</v>
      </c>
    </row>
    <row r="311293" spans="2:2" x14ac:dyDescent="0.2">
      <c r="B311293" s="61" t="s">
        <v>176</v>
      </c>
    </row>
    <row r="311294" spans="2:2" x14ac:dyDescent="0.2">
      <c r="B311294" s="61" t="s">
        <v>177</v>
      </c>
    </row>
    <row r="311295" spans="2:2" x14ac:dyDescent="0.2">
      <c r="B311295" s="61" t="s">
        <v>178</v>
      </c>
    </row>
    <row r="311296" spans="2:2" x14ac:dyDescent="0.2">
      <c r="B311296" s="61" t="s">
        <v>179</v>
      </c>
    </row>
    <row r="311297" spans="2:2" x14ac:dyDescent="0.2">
      <c r="B311297" s="61" t="s">
        <v>180</v>
      </c>
    </row>
    <row r="311298" spans="2:2" x14ac:dyDescent="0.2">
      <c r="B311298" s="61" t="s">
        <v>181</v>
      </c>
    </row>
    <row r="311299" spans="2:2" x14ac:dyDescent="0.2">
      <c r="B311299" s="61" t="s">
        <v>182</v>
      </c>
    </row>
    <row r="311300" spans="2:2" x14ac:dyDescent="0.2">
      <c r="B311300" s="61" t="s">
        <v>183</v>
      </c>
    </row>
    <row r="311301" spans="2:2" x14ac:dyDescent="0.2">
      <c r="B311301" s="61" t="s">
        <v>184</v>
      </c>
    </row>
    <row r="311302" spans="2:2" x14ac:dyDescent="0.2">
      <c r="B311302" s="61" t="s">
        <v>185</v>
      </c>
    </row>
    <row r="311303" spans="2:2" x14ac:dyDescent="0.2">
      <c r="B311303" s="61" t="s">
        <v>186</v>
      </c>
    </row>
    <row r="311304" spans="2:2" x14ac:dyDescent="0.2">
      <c r="B311304" s="61" t="s">
        <v>176</v>
      </c>
    </row>
    <row r="311305" spans="2:2" x14ac:dyDescent="0.2">
      <c r="B311305" s="61" t="s">
        <v>174</v>
      </c>
    </row>
    <row r="311306" spans="2:2" x14ac:dyDescent="0.2">
      <c r="B311306" s="61" t="s">
        <v>187</v>
      </c>
    </row>
    <row r="311307" spans="2:2" x14ac:dyDescent="0.2">
      <c r="B311307" s="61" t="s">
        <v>188</v>
      </c>
    </row>
    <row r="311308" spans="2:2" x14ac:dyDescent="0.2">
      <c r="B311308" s="61" t="s">
        <v>50</v>
      </c>
    </row>
    <row r="327674" spans="2:2" x14ac:dyDescent="0.2">
      <c r="B327674" s="61" t="s">
        <v>173</v>
      </c>
    </row>
    <row r="327675" spans="2:2" x14ac:dyDescent="0.2">
      <c r="B327675" s="61" t="s">
        <v>174</v>
      </c>
    </row>
    <row r="327676" spans="2:2" x14ac:dyDescent="0.2">
      <c r="B327676" s="61" t="s">
        <v>175</v>
      </c>
    </row>
    <row r="327677" spans="2:2" x14ac:dyDescent="0.2">
      <c r="B327677" s="61" t="s">
        <v>176</v>
      </c>
    </row>
    <row r="327678" spans="2:2" x14ac:dyDescent="0.2">
      <c r="B327678" s="61" t="s">
        <v>177</v>
      </c>
    </row>
    <row r="327679" spans="2:2" x14ac:dyDescent="0.2">
      <c r="B327679" s="61" t="s">
        <v>178</v>
      </c>
    </row>
    <row r="327680" spans="2:2" x14ac:dyDescent="0.2">
      <c r="B327680" s="61" t="s">
        <v>179</v>
      </c>
    </row>
    <row r="327681" spans="2:2" x14ac:dyDescent="0.2">
      <c r="B327681" s="61" t="s">
        <v>180</v>
      </c>
    </row>
    <row r="327682" spans="2:2" x14ac:dyDescent="0.2">
      <c r="B327682" s="61" t="s">
        <v>181</v>
      </c>
    </row>
    <row r="327683" spans="2:2" x14ac:dyDescent="0.2">
      <c r="B327683" s="61" t="s">
        <v>182</v>
      </c>
    </row>
    <row r="327684" spans="2:2" x14ac:dyDescent="0.2">
      <c r="B327684" s="61" t="s">
        <v>183</v>
      </c>
    </row>
    <row r="327685" spans="2:2" x14ac:dyDescent="0.2">
      <c r="B327685" s="61" t="s">
        <v>184</v>
      </c>
    </row>
    <row r="327686" spans="2:2" x14ac:dyDescent="0.2">
      <c r="B327686" s="61" t="s">
        <v>185</v>
      </c>
    </row>
    <row r="327687" spans="2:2" x14ac:dyDescent="0.2">
      <c r="B327687" s="61" t="s">
        <v>186</v>
      </c>
    </row>
    <row r="327688" spans="2:2" x14ac:dyDescent="0.2">
      <c r="B327688" s="61" t="s">
        <v>176</v>
      </c>
    </row>
    <row r="327689" spans="2:2" x14ac:dyDescent="0.2">
      <c r="B327689" s="61" t="s">
        <v>174</v>
      </c>
    </row>
    <row r="327690" spans="2:2" x14ac:dyDescent="0.2">
      <c r="B327690" s="61" t="s">
        <v>187</v>
      </c>
    </row>
    <row r="327691" spans="2:2" x14ac:dyDescent="0.2">
      <c r="B327691" s="61" t="s">
        <v>188</v>
      </c>
    </row>
    <row r="327692" spans="2:2" x14ac:dyDescent="0.2">
      <c r="B327692" s="61" t="s">
        <v>50</v>
      </c>
    </row>
    <row r="344058" spans="2:2" x14ac:dyDescent="0.2">
      <c r="B344058" s="61" t="s">
        <v>173</v>
      </c>
    </row>
    <row r="344059" spans="2:2" x14ac:dyDescent="0.2">
      <c r="B344059" s="61" t="s">
        <v>174</v>
      </c>
    </row>
    <row r="344060" spans="2:2" x14ac:dyDescent="0.2">
      <c r="B344060" s="61" t="s">
        <v>175</v>
      </c>
    </row>
    <row r="344061" spans="2:2" x14ac:dyDescent="0.2">
      <c r="B344061" s="61" t="s">
        <v>176</v>
      </c>
    </row>
    <row r="344062" spans="2:2" x14ac:dyDescent="0.2">
      <c r="B344062" s="61" t="s">
        <v>177</v>
      </c>
    </row>
    <row r="344063" spans="2:2" x14ac:dyDescent="0.2">
      <c r="B344063" s="61" t="s">
        <v>178</v>
      </c>
    </row>
    <row r="344064" spans="2:2" x14ac:dyDescent="0.2">
      <c r="B344064" s="61" t="s">
        <v>179</v>
      </c>
    </row>
    <row r="344065" spans="2:2" x14ac:dyDescent="0.2">
      <c r="B344065" s="61" t="s">
        <v>180</v>
      </c>
    </row>
    <row r="344066" spans="2:2" x14ac:dyDescent="0.2">
      <c r="B344066" s="61" t="s">
        <v>181</v>
      </c>
    </row>
    <row r="344067" spans="2:2" x14ac:dyDescent="0.2">
      <c r="B344067" s="61" t="s">
        <v>182</v>
      </c>
    </row>
    <row r="344068" spans="2:2" x14ac:dyDescent="0.2">
      <c r="B344068" s="61" t="s">
        <v>183</v>
      </c>
    </row>
    <row r="344069" spans="2:2" x14ac:dyDescent="0.2">
      <c r="B344069" s="61" t="s">
        <v>184</v>
      </c>
    </row>
    <row r="344070" spans="2:2" x14ac:dyDescent="0.2">
      <c r="B344070" s="61" t="s">
        <v>185</v>
      </c>
    </row>
    <row r="344071" spans="2:2" x14ac:dyDescent="0.2">
      <c r="B344071" s="61" t="s">
        <v>186</v>
      </c>
    </row>
    <row r="344072" spans="2:2" x14ac:dyDescent="0.2">
      <c r="B344072" s="61" t="s">
        <v>176</v>
      </c>
    </row>
    <row r="344073" spans="2:2" x14ac:dyDescent="0.2">
      <c r="B344073" s="61" t="s">
        <v>174</v>
      </c>
    </row>
    <row r="344074" spans="2:2" x14ac:dyDescent="0.2">
      <c r="B344074" s="61" t="s">
        <v>187</v>
      </c>
    </row>
    <row r="344075" spans="2:2" x14ac:dyDescent="0.2">
      <c r="B344075" s="61" t="s">
        <v>188</v>
      </c>
    </row>
    <row r="344076" spans="2:2" x14ac:dyDescent="0.2">
      <c r="B344076" s="61" t="s">
        <v>50</v>
      </c>
    </row>
    <row r="360442" spans="2:2" x14ac:dyDescent="0.2">
      <c r="B360442" s="61" t="s">
        <v>173</v>
      </c>
    </row>
    <row r="360443" spans="2:2" x14ac:dyDescent="0.2">
      <c r="B360443" s="61" t="s">
        <v>174</v>
      </c>
    </row>
    <row r="360444" spans="2:2" x14ac:dyDescent="0.2">
      <c r="B360444" s="61" t="s">
        <v>175</v>
      </c>
    </row>
    <row r="360445" spans="2:2" x14ac:dyDescent="0.2">
      <c r="B360445" s="61" t="s">
        <v>176</v>
      </c>
    </row>
    <row r="360446" spans="2:2" x14ac:dyDescent="0.2">
      <c r="B360446" s="61" t="s">
        <v>177</v>
      </c>
    </row>
    <row r="360447" spans="2:2" x14ac:dyDescent="0.2">
      <c r="B360447" s="61" t="s">
        <v>178</v>
      </c>
    </row>
    <row r="360448" spans="2:2" x14ac:dyDescent="0.2">
      <c r="B360448" s="61" t="s">
        <v>179</v>
      </c>
    </row>
    <row r="360449" spans="2:2" x14ac:dyDescent="0.2">
      <c r="B360449" s="61" t="s">
        <v>180</v>
      </c>
    </row>
    <row r="360450" spans="2:2" x14ac:dyDescent="0.2">
      <c r="B360450" s="61" t="s">
        <v>181</v>
      </c>
    </row>
    <row r="360451" spans="2:2" x14ac:dyDescent="0.2">
      <c r="B360451" s="61" t="s">
        <v>182</v>
      </c>
    </row>
    <row r="360452" spans="2:2" x14ac:dyDescent="0.2">
      <c r="B360452" s="61" t="s">
        <v>183</v>
      </c>
    </row>
    <row r="360453" spans="2:2" x14ac:dyDescent="0.2">
      <c r="B360453" s="61" t="s">
        <v>184</v>
      </c>
    </row>
    <row r="360454" spans="2:2" x14ac:dyDescent="0.2">
      <c r="B360454" s="61" t="s">
        <v>185</v>
      </c>
    </row>
    <row r="360455" spans="2:2" x14ac:dyDescent="0.2">
      <c r="B360455" s="61" t="s">
        <v>186</v>
      </c>
    </row>
    <row r="360456" spans="2:2" x14ac:dyDescent="0.2">
      <c r="B360456" s="61" t="s">
        <v>176</v>
      </c>
    </row>
    <row r="360457" spans="2:2" x14ac:dyDescent="0.2">
      <c r="B360457" s="61" t="s">
        <v>174</v>
      </c>
    </row>
    <row r="360458" spans="2:2" x14ac:dyDescent="0.2">
      <c r="B360458" s="61" t="s">
        <v>187</v>
      </c>
    </row>
    <row r="360459" spans="2:2" x14ac:dyDescent="0.2">
      <c r="B360459" s="61" t="s">
        <v>188</v>
      </c>
    </row>
    <row r="360460" spans="2:2" x14ac:dyDescent="0.2">
      <c r="B360460" s="61" t="s">
        <v>50</v>
      </c>
    </row>
    <row r="376826" spans="2:2" x14ac:dyDescent="0.2">
      <c r="B376826" s="61" t="s">
        <v>173</v>
      </c>
    </row>
    <row r="376827" spans="2:2" x14ac:dyDescent="0.2">
      <c r="B376827" s="61" t="s">
        <v>174</v>
      </c>
    </row>
    <row r="376828" spans="2:2" x14ac:dyDescent="0.2">
      <c r="B376828" s="61" t="s">
        <v>175</v>
      </c>
    </row>
    <row r="376829" spans="2:2" x14ac:dyDescent="0.2">
      <c r="B376829" s="61" t="s">
        <v>176</v>
      </c>
    </row>
    <row r="376830" spans="2:2" x14ac:dyDescent="0.2">
      <c r="B376830" s="61" t="s">
        <v>177</v>
      </c>
    </row>
    <row r="376831" spans="2:2" x14ac:dyDescent="0.2">
      <c r="B376831" s="61" t="s">
        <v>178</v>
      </c>
    </row>
    <row r="376832" spans="2:2" x14ac:dyDescent="0.2">
      <c r="B376832" s="61" t="s">
        <v>179</v>
      </c>
    </row>
    <row r="376833" spans="2:2" x14ac:dyDescent="0.2">
      <c r="B376833" s="61" t="s">
        <v>180</v>
      </c>
    </row>
    <row r="376834" spans="2:2" x14ac:dyDescent="0.2">
      <c r="B376834" s="61" t="s">
        <v>181</v>
      </c>
    </row>
    <row r="376835" spans="2:2" x14ac:dyDescent="0.2">
      <c r="B376835" s="61" t="s">
        <v>182</v>
      </c>
    </row>
    <row r="376836" spans="2:2" x14ac:dyDescent="0.2">
      <c r="B376836" s="61" t="s">
        <v>183</v>
      </c>
    </row>
    <row r="376837" spans="2:2" x14ac:dyDescent="0.2">
      <c r="B376837" s="61" t="s">
        <v>184</v>
      </c>
    </row>
    <row r="376838" spans="2:2" x14ac:dyDescent="0.2">
      <c r="B376838" s="61" t="s">
        <v>185</v>
      </c>
    </row>
    <row r="376839" spans="2:2" x14ac:dyDescent="0.2">
      <c r="B376839" s="61" t="s">
        <v>186</v>
      </c>
    </row>
    <row r="376840" spans="2:2" x14ac:dyDescent="0.2">
      <c r="B376840" s="61" t="s">
        <v>176</v>
      </c>
    </row>
    <row r="376841" spans="2:2" x14ac:dyDescent="0.2">
      <c r="B376841" s="61" t="s">
        <v>174</v>
      </c>
    </row>
    <row r="376842" spans="2:2" x14ac:dyDescent="0.2">
      <c r="B376842" s="61" t="s">
        <v>187</v>
      </c>
    </row>
    <row r="376843" spans="2:2" x14ac:dyDescent="0.2">
      <c r="B376843" s="61" t="s">
        <v>188</v>
      </c>
    </row>
    <row r="376844" spans="2:2" x14ac:dyDescent="0.2">
      <c r="B376844" s="61" t="s">
        <v>50</v>
      </c>
    </row>
    <row r="393210" spans="2:2" x14ac:dyDescent="0.2">
      <c r="B393210" s="61" t="s">
        <v>173</v>
      </c>
    </row>
    <row r="393211" spans="2:2" x14ac:dyDescent="0.2">
      <c r="B393211" s="61" t="s">
        <v>174</v>
      </c>
    </row>
    <row r="393212" spans="2:2" x14ac:dyDescent="0.2">
      <c r="B393212" s="61" t="s">
        <v>175</v>
      </c>
    </row>
    <row r="393213" spans="2:2" x14ac:dyDescent="0.2">
      <c r="B393213" s="61" t="s">
        <v>176</v>
      </c>
    </row>
    <row r="393214" spans="2:2" x14ac:dyDescent="0.2">
      <c r="B393214" s="61" t="s">
        <v>177</v>
      </c>
    </row>
    <row r="393215" spans="2:2" x14ac:dyDescent="0.2">
      <c r="B393215" s="61" t="s">
        <v>178</v>
      </c>
    </row>
    <row r="393216" spans="2:2" x14ac:dyDescent="0.2">
      <c r="B393216" s="61" t="s">
        <v>179</v>
      </c>
    </row>
    <row r="393217" spans="2:2" x14ac:dyDescent="0.2">
      <c r="B393217" s="61" t="s">
        <v>180</v>
      </c>
    </row>
    <row r="393218" spans="2:2" x14ac:dyDescent="0.2">
      <c r="B393218" s="61" t="s">
        <v>181</v>
      </c>
    </row>
    <row r="393219" spans="2:2" x14ac:dyDescent="0.2">
      <c r="B393219" s="61" t="s">
        <v>182</v>
      </c>
    </row>
    <row r="393220" spans="2:2" x14ac:dyDescent="0.2">
      <c r="B393220" s="61" t="s">
        <v>183</v>
      </c>
    </row>
    <row r="393221" spans="2:2" x14ac:dyDescent="0.2">
      <c r="B393221" s="61" t="s">
        <v>184</v>
      </c>
    </row>
    <row r="393222" spans="2:2" x14ac:dyDescent="0.2">
      <c r="B393222" s="61" t="s">
        <v>185</v>
      </c>
    </row>
    <row r="393223" spans="2:2" x14ac:dyDescent="0.2">
      <c r="B393223" s="61" t="s">
        <v>186</v>
      </c>
    </row>
    <row r="393224" spans="2:2" x14ac:dyDescent="0.2">
      <c r="B393224" s="61" t="s">
        <v>176</v>
      </c>
    </row>
    <row r="393225" spans="2:2" x14ac:dyDescent="0.2">
      <c r="B393225" s="61" t="s">
        <v>174</v>
      </c>
    </row>
    <row r="393226" spans="2:2" x14ac:dyDescent="0.2">
      <c r="B393226" s="61" t="s">
        <v>187</v>
      </c>
    </row>
    <row r="393227" spans="2:2" x14ac:dyDescent="0.2">
      <c r="B393227" s="61" t="s">
        <v>188</v>
      </c>
    </row>
    <row r="393228" spans="2:2" x14ac:dyDescent="0.2">
      <c r="B393228" s="61" t="s">
        <v>50</v>
      </c>
    </row>
    <row r="409594" spans="2:2" x14ac:dyDescent="0.2">
      <c r="B409594" s="61" t="s">
        <v>173</v>
      </c>
    </row>
    <row r="409595" spans="2:2" x14ac:dyDescent="0.2">
      <c r="B409595" s="61" t="s">
        <v>174</v>
      </c>
    </row>
    <row r="409596" spans="2:2" x14ac:dyDescent="0.2">
      <c r="B409596" s="61" t="s">
        <v>175</v>
      </c>
    </row>
    <row r="409597" spans="2:2" x14ac:dyDescent="0.2">
      <c r="B409597" s="61" t="s">
        <v>176</v>
      </c>
    </row>
    <row r="409598" spans="2:2" x14ac:dyDescent="0.2">
      <c r="B409598" s="61" t="s">
        <v>177</v>
      </c>
    </row>
    <row r="409599" spans="2:2" x14ac:dyDescent="0.2">
      <c r="B409599" s="61" t="s">
        <v>178</v>
      </c>
    </row>
    <row r="409600" spans="2:2" x14ac:dyDescent="0.2">
      <c r="B409600" s="61" t="s">
        <v>179</v>
      </c>
    </row>
    <row r="409601" spans="2:2" x14ac:dyDescent="0.2">
      <c r="B409601" s="61" t="s">
        <v>180</v>
      </c>
    </row>
    <row r="409602" spans="2:2" x14ac:dyDescent="0.2">
      <c r="B409602" s="61" t="s">
        <v>181</v>
      </c>
    </row>
    <row r="409603" spans="2:2" x14ac:dyDescent="0.2">
      <c r="B409603" s="61" t="s">
        <v>182</v>
      </c>
    </row>
    <row r="409604" spans="2:2" x14ac:dyDescent="0.2">
      <c r="B409604" s="61" t="s">
        <v>183</v>
      </c>
    </row>
    <row r="409605" spans="2:2" x14ac:dyDescent="0.2">
      <c r="B409605" s="61" t="s">
        <v>184</v>
      </c>
    </row>
    <row r="409606" spans="2:2" x14ac:dyDescent="0.2">
      <c r="B409606" s="61" t="s">
        <v>185</v>
      </c>
    </row>
    <row r="409607" spans="2:2" x14ac:dyDescent="0.2">
      <c r="B409607" s="61" t="s">
        <v>186</v>
      </c>
    </row>
    <row r="409608" spans="2:2" x14ac:dyDescent="0.2">
      <c r="B409608" s="61" t="s">
        <v>176</v>
      </c>
    </row>
    <row r="409609" spans="2:2" x14ac:dyDescent="0.2">
      <c r="B409609" s="61" t="s">
        <v>174</v>
      </c>
    </row>
    <row r="409610" spans="2:2" x14ac:dyDescent="0.2">
      <c r="B409610" s="61" t="s">
        <v>187</v>
      </c>
    </row>
    <row r="409611" spans="2:2" x14ac:dyDescent="0.2">
      <c r="B409611" s="61" t="s">
        <v>188</v>
      </c>
    </row>
    <row r="409612" spans="2:2" x14ac:dyDescent="0.2">
      <c r="B409612" s="61" t="s">
        <v>50</v>
      </c>
    </row>
    <row r="425978" spans="2:2" x14ac:dyDescent="0.2">
      <c r="B425978" s="61" t="s">
        <v>173</v>
      </c>
    </row>
    <row r="425979" spans="2:2" x14ac:dyDescent="0.2">
      <c r="B425979" s="61" t="s">
        <v>174</v>
      </c>
    </row>
    <row r="425980" spans="2:2" x14ac:dyDescent="0.2">
      <c r="B425980" s="61" t="s">
        <v>175</v>
      </c>
    </row>
    <row r="425981" spans="2:2" x14ac:dyDescent="0.2">
      <c r="B425981" s="61" t="s">
        <v>176</v>
      </c>
    </row>
    <row r="425982" spans="2:2" x14ac:dyDescent="0.2">
      <c r="B425982" s="61" t="s">
        <v>177</v>
      </c>
    </row>
    <row r="425983" spans="2:2" x14ac:dyDescent="0.2">
      <c r="B425983" s="61" t="s">
        <v>178</v>
      </c>
    </row>
    <row r="425984" spans="2:2" x14ac:dyDescent="0.2">
      <c r="B425984" s="61" t="s">
        <v>179</v>
      </c>
    </row>
    <row r="425985" spans="2:2" x14ac:dyDescent="0.2">
      <c r="B425985" s="61" t="s">
        <v>180</v>
      </c>
    </row>
    <row r="425986" spans="2:2" x14ac:dyDescent="0.2">
      <c r="B425986" s="61" t="s">
        <v>181</v>
      </c>
    </row>
    <row r="425987" spans="2:2" x14ac:dyDescent="0.2">
      <c r="B425987" s="61" t="s">
        <v>182</v>
      </c>
    </row>
    <row r="425988" spans="2:2" x14ac:dyDescent="0.2">
      <c r="B425988" s="61" t="s">
        <v>183</v>
      </c>
    </row>
    <row r="425989" spans="2:2" x14ac:dyDescent="0.2">
      <c r="B425989" s="61" t="s">
        <v>184</v>
      </c>
    </row>
    <row r="425990" spans="2:2" x14ac:dyDescent="0.2">
      <c r="B425990" s="61" t="s">
        <v>185</v>
      </c>
    </row>
    <row r="425991" spans="2:2" x14ac:dyDescent="0.2">
      <c r="B425991" s="61" t="s">
        <v>186</v>
      </c>
    </row>
    <row r="425992" spans="2:2" x14ac:dyDescent="0.2">
      <c r="B425992" s="61" t="s">
        <v>176</v>
      </c>
    </row>
    <row r="425993" spans="2:2" x14ac:dyDescent="0.2">
      <c r="B425993" s="61" t="s">
        <v>174</v>
      </c>
    </row>
    <row r="425994" spans="2:2" x14ac:dyDescent="0.2">
      <c r="B425994" s="61" t="s">
        <v>187</v>
      </c>
    </row>
    <row r="425995" spans="2:2" x14ac:dyDescent="0.2">
      <c r="B425995" s="61" t="s">
        <v>188</v>
      </c>
    </row>
    <row r="425996" spans="2:2" x14ac:dyDescent="0.2">
      <c r="B425996" s="61" t="s">
        <v>50</v>
      </c>
    </row>
    <row r="442362" spans="2:2" x14ac:dyDescent="0.2">
      <c r="B442362" s="61" t="s">
        <v>173</v>
      </c>
    </row>
    <row r="442363" spans="2:2" x14ac:dyDescent="0.2">
      <c r="B442363" s="61" t="s">
        <v>174</v>
      </c>
    </row>
    <row r="442364" spans="2:2" x14ac:dyDescent="0.2">
      <c r="B442364" s="61" t="s">
        <v>175</v>
      </c>
    </row>
    <row r="442365" spans="2:2" x14ac:dyDescent="0.2">
      <c r="B442365" s="61" t="s">
        <v>176</v>
      </c>
    </row>
    <row r="442366" spans="2:2" x14ac:dyDescent="0.2">
      <c r="B442366" s="61" t="s">
        <v>177</v>
      </c>
    </row>
    <row r="442367" spans="2:2" x14ac:dyDescent="0.2">
      <c r="B442367" s="61" t="s">
        <v>178</v>
      </c>
    </row>
    <row r="442368" spans="2:2" x14ac:dyDescent="0.2">
      <c r="B442368" s="61" t="s">
        <v>179</v>
      </c>
    </row>
    <row r="442369" spans="2:2" x14ac:dyDescent="0.2">
      <c r="B442369" s="61" t="s">
        <v>180</v>
      </c>
    </row>
    <row r="442370" spans="2:2" x14ac:dyDescent="0.2">
      <c r="B442370" s="61" t="s">
        <v>181</v>
      </c>
    </row>
    <row r="442371" spans="2:2" x14ac:dyDescent="0.2">
      <c r="B442371" s="61" t="s">
        <v>182</v>
      </c>
    </row>
    <row r="442372" spans="2:2" x14ac:dyDescent="0.2">
      <c r="B442372" s="61" t="s">
        <v>183</v>
      </c>
    </row>
    <row r="442373" spans="2:2" x14ac:dyDescent="0.2">
      <c r="B442373" s="61" t="s">
        <v>184</v>
      </c>
    </row>
    <row r="442374" spans="2:2" x14ac:dyDescent="0.2">
      <c r="B442374" s="61" t="s">
        <v>185</v>
      </c>
    </row>
    <row r="442375" spans="2:2" x14ac:dyDescent="0.2">
      <c r="B442375" s="61" t="s">
        <v>186</v>
      </c>
    </row>
    <row r="442376" spans="2:2" x14ac:dyDescent="0.2">
      <c r="B442376" s="61" t="s">
        <v>176</v>
      </c>
    </row>
    <row r="442377" spans="2:2" x14ac:dyDescent="0.2">
      <c r="B442377" s="61" t="s">
        <v>174</v>
      </c>
    </row>
    <row r="442378" spans="2:2" x14ac:dyDescent="0.2">
      <c r="B442378" s="61" t="s">
        <v>187</v>
      </c>
    </row>
    <row r="442379" spans="2:2" x14ac:dyDescent="0.2">
      <c r="B442379" s="61" t="s">
        <v>188</v>
      </c>
    </row>
    <row r="442380" spans="2:2" x14ac:dyDescent="0.2">
      <c r="B442380" s="61" t="s">
        <v>50</v>
      </c>
    </row>
    <row r="458746" spans="2:2" x14ac:dyDescent="0.2">
      <c r="B458746" s="61" t="s">
        <v>173</v>
      </c>
    </row>
    <row r="458747" spans="2:2" x14ac:dyDescent="0.2">
      <c r="B458747" s="61" t="s">
        <v>174</v>
      </c>
    </row>
    <row r="458748" spans="2:2" x14ac:dyDescent="0.2">
      <c r="B458748" s="61" t="s">
        <v>175</v>
      </c>
    </row>
    <row r="458749" spans="2:2" x14ac:dyDescent="0.2">
      <c r="B458749" s="61" t="s">
        <v>176</v>
      </c>
    </row>
    <row r="458750" spans="2:2" x14ac:dyDescent="0.2">
      <c r="B458750" s="61" t="s">
        <v>177</v>
      </c>
    </row>
    <row r="458751" spans="2:2" x14ac:dyDescent="0.2">
      <c r="B458751" s="61" t="s">
        <v>178</v>
      </c>
    </row>
    <row r="458752" spans="2:2" x14ac:dyDescent="0.2">
      <c r="B458752" s="61" t="s">
        <v>179</v>
      </c>
    </row>
    <row r="458753" spans="2:2" x14ac:dyDescent="0.2">
      <c r="B458753" s="61" t="s">
        <v>180</v>
      </c>
    </row>
    <row r="458754" spans="2:2" x14ac:dyDescent="0.2">
      <c r="B458754" s="61" t="s">
        <v>181</v>
      </c>
    </row>
    <row r="458755" spans="2:2" x14ac:dyDescent="0.2">
      <c r="B458755" s="61" t="s">
        <v>182</v>
      </c>
    </row>
    <row r="458756" spans="2:2" x14ac:dyDescent="0.2">
      <c r="B458756" s="61" t="s">
        <v>183</v>
      </c>
    </row>
    <row r="458757" spans="2:2" x14ac:dyDescent="0.2">
      <c r="B458757" s="61" t="s">
        <v>184</v>
      </c>
    </row>
    <row r="458758" spans="2:2" x14ac:dyDescent="0.2">
      <c r="B458758" s="61" t="s">
        <v>185</v>
      </c>
    </row>
    <row r="458759" spans="2:2" x14ac:dyDescent="0.2">
      <c r="B458759" s="61" t="s">
        <v>186</v>
      </c>
    </row>
    <row r="458760" spans="2:2" x14ac:dyDescent="0.2">
      <c r="B458760" s="61" t="s">
        <v>176</v>
      </c>
    </row>
    <row r="458761" spans="2:2" x14ac:dyDescent="0.2">
      <c r="B458761" s="61" t="s">
        <v>174</v>
      </c>
    </row>
    <row r="458762" spans="2:2" x14ac:dyDescent="0.2">
      <c r="B458762" s="61" t="s">
        <v>187</v>
      </c>
    </row>
    <row r="458763" spans="2:2" x14ac:dyDescent="0.2">
      <c r="B458763" s="61" t="s">
        <v>188</v>
      </c>
    </row>
    <row r="458764" spans="2:2" x14ac:dyDescent="0.2">
      <c r="B458764" s="61" t="s">
        <v>50</v>
      </c>
    </row>
    <row r="475130" spans="2:2" x14ac:dyDescent="0.2">
      <c r="B475130" s="61" t="s">
        <v>173</v>
      </c>
    </row>
    <row r="475131" spans="2:2" x14ac:dyDescent="0.2">
      <c r="B475131" s="61" t="s">
        <v>174</v>
      </c>
    </row>
    <row r="475132" spans="2:2" x14ac:dyDescent="0.2">
      <c r="B475132" s="61" t="s">
        <v>175</v>
      </c>
    </row>
    <row r="475133" spans="2:2" x14ac:dyDescent="0.2">
      <c r="B475133" s="61" t="s">
        <v>176</v>
      </c>
    </row>
    <row r="475134" spans="2:2" x14ac:dyDescent="0.2">
      <c r="B475134" s="61" t="s">
        <v>177</v>
      </c>
    </row>
    <row r="475135" spans="2:2" x14ac:dyDescent="0.2">
      <c r="B475135" s="61" t="s">
        <v>178</v>
      </c>
    </row>
    <row r="475136" spans="2:2" x14ac:dyDescent="0.2">
      <c r="B475136" s="61" t="s">
        <v>179</v>
      </c>
    </row>
    <row r="475137" spans="2:2" x14ac:dyDescent="0.2">
      <c r="B475137" s="61" t="s">
        <v>180</v>
      </c>
    </row>
    <row r="475138" spans="2:2" x14ac:dyDescent="0.2">
      <c r="B475138" s="61" t="s">
        <v>181</v>
      </c>
    </row>
    <row r="475139" spans="2:2" x14ac:dyDescent="0.2">
      <c r="B475139" s="61" t="s">
        <v>182</v>
      </c>
    </row>
    <row r="475140" spans="2:2" x14ac:dyDescent="0.2">
      <c r="B475140" s="61" t="s">
        <v>183</v>
      </c>
    </row>
    <row r="475141" spans="2:2" x14ac:dyDescent="0.2">
      <c r="B475141" s="61" t="s">
        <v>184</v>
      </c>
    </row>
    <row r="475142" spans="2:2" x14ac:dyDescent="0.2">
      <c r="B475142" s="61" t="s">
        <v>185</v>
      </c>
    </row>
    <row r="475143" spans="2:2" x14ac:dyDescent="0.2">
      <c r="B475143" s="61" t="s">
        <v>186</v>
      </c>
    </row>
    <row r="475144" spans="2:2" x14ac:dyDescent="0.2">
      <c r="B475144" s="61" t="s">
        <v>176</v>
      </c>
    </row>
    <row r="475145" spans="2:2" x14ac:dyDescent="0.2">
      <c r="B475145" s="61" t="s">
        <v>174</v>
      </c>
    </row>
    <row r="475146" spans="2:2" x14ac:dyDescent="0.2">
      <c r="B475146" s="61" t="s">
        <v>187</v>
      </c>
    </row>
    <row r="475147" spans="2:2" x14ac:dyDescent="0.2">
      <c r="B475147" s="61" t="s">
        <v>188</v>
      </c>
    </row>
    <row r="475148" spans="2:2" x14ac:dyDescent="0.2">
      <c r="B475148" s="61" t="s">
        <v>50</v>
      </c>
    </row>
    <row r="491514" spans="2:2" x14ac:dyDescent="0.2">
      <c r="B491514" s="61" t="s">
        <v>173</v>
      </c>
    </row>
    <row r="491515" spans="2:2" x14ac:dyDescent="0.2">
      <c r="B491515" s="61" t="s">
        <v>174</v>
      </c>
    </row>
    <row r="491516" spans="2:2" x14ac:dyDescent="0.2">
      <c r="B491516" s="61" t="s">
        <v>175</v>
      </c>
    </row>
    <row r="491517" spans="2:2" x14ac:dyDescent="0.2">
      <c r="B491517" s="61" t="s">
        <v>176</v>
      </c>
    </row>
    <row r="491518" spans="2:2" x14ac:dyDescent="0.2">
      <c r="B491518" s="61" t="s">
        <v>177</v>
      </c>
    </row>
    <row r="491519" spans="2:2" x14ac:dyDescent="0.2">
      <c r="B491519" s="61" t="s">
        <v>178</v>
      </c>
    </row>
    <row r="491520" spans="2:2" x14ac:dyDescent="0.2">
      <c r="B491520" s="61" t="s">
        <v>179</v>
      </c>
    </row>
    <row r="491521" spans="2:2" x14ac:dyDescent="0.2">
      <c r="B491521" s="61" t="s">
        <v>180</v>
      </c>
    </row>
    <row r="491522" spans="2:2" x14ac:dyDescent="0.2">
      <c r="B491522" s="61" t="s">
        <v>181</v>
      </c>
    </row>
    <row r="491523" spans="2:2" x14ac:dyDescent="0.2">
      <c r="B491523" s="61" t="s">
        <v>182</v>
      </c>
    </row>
    <row r="491524" spans="2:2" x14ac:dyDescent="0.2">
      <c r="B491524" s="61" t="s">
        <v>183</v>
      </c>
    </row>
    <row r="491525" spans="2:2" x14ac:dyDescent="0.2">
      <c r="B491525" s="61" t="s">
        <v>184</v>
      </c>
    </row>
    <row r="491526" spans="2:2" x14ac:dyDescent="0.2">
      <c r="B491526" s="61" t="s">
        <v>185</v>
      </c>
    </row>
    <row r="491527" spans="2:2" x14ac:dyDescent="0.2">
      <c r="B491527" s="61" t="s">
        <v>186</v>
      </c>
    </row>
    <row r="491528" spans="2:2" x14ac:dyDescent="0.2">
      <c r="B491528" s="61" t="s">
        <v>176</v>
      </c>
    </row>
    <row r="491529" spans="2:2" x14ac:dyDescent="0.2">
      <c r="B491529" s="61" t="s">
        <v>174</v>
      </c>
    </row>
    <row r="491530" spans="2:2" x14ac:dyDescent="0.2">
      <c r="B491530" s="61" t="s">
        <v>187</v>
      </c>
    </row>
    <row r="491531" spans="2:2" x14ac:dyDescent="0.2">
      <c r="B491531" s="61" t="s">
        <v>188</v>
      </c>
    </row>
    <row r="491532" spans="2:2" x14ac:dyDescent="0.2">
      <c r="B491532" s="61" t="s">
        <v>50</v>
      </c>
    </row>
    <row r="507898" spans="2:2" x14ac:dyDescent="0.2">
      <c r="B507898" s="61" t="s">
        <v>173</v>
      </c>
    </row>
    <row r="507899" spans="2:2" x14ac:dyDescent="0.2">
      <c r="B507899" s="61" t="s">
        <v>174</v>
      </c>
    </row>
    <row r="507900" spans="2:2" x14ac:dyDescent="0.2">
      <c r="B507900" s="61" t="s">
        <v>175</v>
      </c>
    </row>
    <row r="507901" spans="2:2" x14ac:dyDescent="0.2">
      <c r="B507901" s="61" t="s">
        <v>176</v>
      </c>
    </row>
    <row r="507902" spans="2:2" x14ac:dyDescent="0.2">
      <c r="B507902" s="61" t="s">
        <v>177</v>
      </c>
    </row>
    <row r="507903" spans="2:2" x14ac:dyDescent="0.2">
      <c r="B507903" s="61" t="s">
        <v>178</v>
      </c>
    </row>
    <row r="507904" spans="2:2" x14ac:dyDescent="0.2">
      <c r="B507904" s="61" t="s">
        <v>179</v>
      </c>
    </row>
    <row r="507905" spans="2:2" x14ac:dyDescent="0.2">
      <c r="B507905" s="61" t="s">
        <v>180</v>
      </c>
    </row>
    <row r="507906" spans="2:2" x14ac:dyDescent="0.2">
      <c r="B507906" s="61" t="s">
        <v>181</v>
      </c>
    </row>
    <row r="507907" spans="2:2" x14ac:dyDescent="0.2">
      <c r="B507907" s="61" t="s">
        <v>182</v>
      </c>
    </row>
    <row r="507908" spans="2:2" x14ac:dyDescent="0.2">
      <c r="B507908" s="61" t="s">
        <v>183</v>
      </c>
    </row>
    <row r="507909" spans="2:2" x14ac:dyDescent="0.2">
      <c r="B507909" s="61" t="s">
        <v>184</v>
      </c>
    </row>
    <row r="507910" spans="2:2" x14ac:dyDescent="0.2">
      <c r="B507910" s="61" t="s">
        <v>185</v>
      </c>
    </row>
    <row r="507911" spans="2:2" x14ac:dyDescent="0.2">
      <c r="B507911" s="61" t="s">
        <v>186</v>
      </c>
    </row>
    <row r="507912" spans="2:2" x14ac:dyDescent="0.2">
      <c r="B507912" s="61" t="s">
        <v>176</v>
      </c>
    </row>
    <row r="507913" spans="2:2" x14ac:dyDescent="0.2">
      <c r="B507913" s="61" t="s">
        <v>174</v>
      </c>
    </row>
    <row r="507914" spans="2:2" x14ac:dyDescent="0.2">
      <c r="B507914" s="61" t="s">
        <v>187</v>
      </c>
    </row>
    <row r="507915" spans="2:2" x14ac:dyDescent="0.2">
      <c r="B507915" s="61" t="s">
        <v>188</v>
      </c>
    </row>
    <row r="507916" spans="2:2" x14ac:dyDescent="0.2">
      <c r="B507916" s="61" t="s">
        <v>50</v>
      </c>
    </row>
    <row r="524282" spans="2:2" x14ac:dyDescent="0.2">
      <c r="B524282" s="61" t="s">
        <v>173</v>
      </c>
    </row>
    <row r="524283" spans="2:2" x14ac:dyDescent="0.2">
      <c r="B524283" s="61" t="s">
        <v>174</v>
      </c>
    </row>
    <row r="524284" spans="2:2" x14ac:dyDescent="0.2">
      <c r="B524284" s="61" t="s">
        <v>175</v>
      </c>
    </row>
    <row r="524285" spans="2:2" x14ac:dyDescent="0.2">
      <c r="B524285" s="61" t="s">
        <v>176</v>
      </c>
    </row>
    <row r="524286" spans="2:2" x14ac:dyDescent="0.2">
      <c r="B524286" s="61" t="s">
        <v>177</v>
      </c>
    </row>
    <row r="524287" spans="2:2" x14ac:dyDescent="0.2">
      <c r="B524287" s="61" t="s">
        <v>178</v>
      </c>
    </row>
    <row r="524288" spans="2:2" x14ac:dyDescent="0.2">
      <c r="B524288" s="61" t="s">
        <v>179</v>
      </c>
    </row>
    <row r="524289" spans="2:2" x14ac:dyDescent="0.2">
      <c r="B524289" s="61" t="s">
        <v>180</v>
      </c>
    </row>
    <row r="524290" spans="2:2" x14ac:dyDescent="0.2">
      <c r="B524290" s="61" t="s">
        <v>181</v>
      </c>
    </row>
    <row r="524291" spans="2:2" x14ac:dyDescent="0.2">
      <c r="B524291" s="61" t="s">
        <v>182</v>
      </c>
    </row>
    <row r="524292" spans="2:2" x14ac:dyDescent="0.2">
      <c r="B524292" s="61" t="s">
        <v>183</v>
      </c>
    </row>
    <row r="524293" spans="2:2" x14ac:dyDescent="0.2">
      <c r="B524293" s="61" t="s">
        <v>184</v>
      </c>
    </row>
    <row r="524294" spans="2:2" x14ac:dyDescent="0.2">
      <c r="B524294" s="61" t="s">
        <v>185</v>
      </c>
    </row>
    <row r="524295" spans="2:2" x14ac:dyDescent="0.2">
      <c r="B524295" s="61" t="s">
        <v>186</v>
      </c>
    </row>
    <row r="524296" spans="2:2" x14ac:dyDescent="0.2">
      <c r="B524296" s="61" t="s">
        <v>176</v>
      </c>
    </row>
    <row r="524297" spans="2:2" x14ac:dyDescent="0.2">
      <c r="B524297" s="61" t="s">
        <v>174</v>
      </c>
    </row>
    <row r="524298" spans="2:2" x14ac:dyDescent="0.2">
      <c r="B524298" s="61" t="s">
        <v>187</v>
      </c>
    </row>
    <row r="524299" spans="2:2" x14ac:dyDescent="0.2">
      <c r="B524299" s="61" t="s">
        <v>188</v>
      </c>
    </row>
    <row r="524300" spans="2:2" x14ac:dyDescent="0.2">
      <c r="B524300" s="61" t="s">
        <v>50</v>
      </c>
    </row>
    <row r="540666" spans="2:2" x14ac:dyDescent="0.2">
      <c r="B540666" s="61" t="s">
        <v>173</v>
      </c>
    </row>
    <row r="540667" spans="2:2" x14ac:dyDescent="0.2">
      <c r="B540667" s="61" t="s">
        <v>174</v>
      </c>
    </row>
    <row r="540668" spans="2:2" x14ac:dyDescent="0.2">
      <c r="B540668" s="61" t="s">
        <v>175</v>
      </c>
    </row>
    <row r="540669" spans="2:2" x14ac:dyDescent="0.2">
      <c r="B540669" s="61" t="s">
        <v>176</v>
      </c>
    </row>
    <row r="540670" spans="2:2" x14ac:dyDescent="0.2">
      <c r="B540670" s="61" t="s">
        <v>177</v>
      </c>
    </row>
    <row r="540671" spans="2:2" x14ac:dyDescent="0.2">
      <c r="B540671" s="61" t="s">
        <v>178</v>
      </c>
    </row>
    <row r="540672" spans="2:2" x14ac:dyDescent="0.2">
      <c r="B540672" s="61" t="s">
        <v>179</v>
      </c>
    </row>
    <row r="540673" spans="2:2" x14ac:dyDescent="0.2">
      <c r="B540673" s="61" t="s">
        <v>180</v>
      </c>
    </row>
    <row r="540674" spans="2:2" x14ac:dyDescent="0.2">
      <c r="B540674" s="61" t="s">
        <v>181</v>
      </c>
    </row>
    <row r="540675" spans="2:2" x14ac:dyDescent="0.2">
      <c r="B540675" s="61" t="s">
        <v>182</v>
      </c>
    </row>
    <row r="540676" spans="2:2" x14ac:dyDescent="0.2">
      <c r="B540676" s="61" t="s">
        <v>183</v>
      </c>
    </row>
    <row r="540677" spans="2:2" x14ac:dyDescent="0.2">
      <c r="B540677" s="61" t="s">
        <v>184</v>
      </c>
    </row>
    <row r="540678" spans="2:2" x14ac:dyDescent="0.2">
      <c r="B540678" s="61" t="s">
        <v>185</v>
      </c>
    </row>
    <row r="540679" spans="2:2" x14ac:dyDescent="0.2">
      <c r="B540679" s="61" t="s">
        <v>186</v>
      </c>
    </row>
    <row r="540680" spans="2:2" x14ac:dyDescent="0.2">
      <c r="B540680" s="61" t="s">
        <v>176</v>
      </c>
    </row>
    <row r="540681" spans="2:2" x14ac:dyDescent="0.2">
      <c r="B540681" s="61" t="s">
        <v>174</v>
      </c>
    </row>
    <row r="540682" spans="2:2" x14ac:dyDescent="0.2">
      <c r="B540682" s="61" t="s">
        <v>187</v>
      </c>
    </row>
    <row r="540683" spans="2:2" x14ac:dyDescent="0.2">
      <c r="B540683" s="61" t="s">
        <v>188</v>
      </c>
    </row>
    <row r="540684" spans="2:2" x14ac:dyDescent="0.2">
      <c r="B540684" s="61" t="s">
        <v>50</v>
      </c>
    </row>
    <row r="557050" spans="2:2" x14ac:dyDescent="0.2">
      <c r="B557050" s="61" t="s">
        <v>173</v>
      </c>
    </row>
    <row r="557051" spans="2:2" x14ac:dyDescent="0.2">
      <c r="B557051" s="61" t="s">
        <v>174</v>
      </c>
    </row>
    <row r="557052" spans="2:2" x14ac:dyDescent="0.2">
      <c r="B557052" s="61" t="s">
        <v>175</v>
      </c>
    </row>
    <row r="557053" spans="2:2" x14ac:dyDescent="0.2">
      <c r="B557053" s="61" t="s">
        <v>176</v>
      </c>
    </row>
    <row r="557054" spans="2:2" x14ac:dyDescent="0.2">
      <c r="B557054" s="61" t="s">
        <v>177</v>
      </c>
    </row>
    <row r="557055" spans="2:2" x14ac:dyDescent="0.2">
      <c r="B557055" s="61" t="s">
        <v>178</v>
      </c>
    </row>
    <row r="557056" spans="2:2" x14ac:dyDescent="0.2">
      <c r="B557056" s="61" t="s">
        <v>179</v>
      </c>
    </row>
    <row r="557057" spans="2:2" x14ac:dyDescent="0.2">
      <c r="B557057" s="61" t="s">
        <v>180</v>
      </c>
    </row>
    <row r="557058" spans="2:2" x14ac:dyDescent="0.2">
      <c r="B557058" s="61" t="s">
        <v>181</v>
      </c>
    </row>
    <row r="557059" spans="2:2" x14ac:dyDescent="0.2">
      <c r="B557059" s="61" t="s">
        <v>182</v>
      </c>
    </row>
    <row r="557060" spans="2:2" x14ac:dyDescent="0.2">
      <c r="B557060" s="61" t="s">
        <v>183</v>
      </c>
    </row>
    <row r="557061" spans="2:2" x14ac:dyDescent="0.2">
      <c r="B557061" s="61" t="s">
        <v>184</v>
      </c>
    </row>
    <row r="557062" spans="2:2" x14ac:dyDescent="0.2">
      <c r="B557062" s="61" t="s">
        <v>185</v>
      </c>
    </row>
    <row r="557063" spans="2:2" x14ac:dyDescent="0.2">
      <c r="B557063" s="61" t="s">
        <v>186</v>
      </c>
    </row>
    <row r="557064" spans="2:2" x14ac:dyDescent="0.2">
      <c r="B557064" s="61" t="s">
        <v>176</v>
      </c>
    </row>
    <row r="557065" spans="2:2" x14ac:dyDescent="0.2">
      <c r="B557065" s="61" t="s">
        <v>174</v>
      </c>
    </row>
    <row r="557066" spans="2:2" x14ac:dyDescent="0.2">
      <c r="B557066" s="61" t="s">
        <v>187</v>
      </c>
    </row>
    <row r="557067" spans="2:2" x14ac:dyDescent="0.2">
      <c r="B557067" s="61" t="s">
        <v>188</v>
      </c>
    </row>
    <row r="557068" spans="2:2" x14ac:dyDescent="0.2">
      <c r="B557068" s="61" t="s">
        <v>50</v>
      </c>
    </row>
    <row r="573434" spans="2:2" x14ac:dyDescent="0.2">
      <c r="B573434" s="61" t="s">
        <v>173</v>
      </c>
    </row>
    <row r="573435" spans="2:2" x14ac:dyDescent="0.2">
      <c r="B573435" s="61" t="s">
        <v>174</v>
      </c>
    </row>
    <row r="573436" spans="2:2" x14ac:dyDescent="0.2">
      <c r="B573436" s="61" t="s">
        <v>175</v>
      </c>
    </row>
    <row r="573437" spans="2:2" x14ac:dyDescent="0.2">
      <c r="B573437" s="61" t="s">
        <v>176</v>
      </c>
    </row>
    <row r="573438" spans="2:2" x14ac:dyDescent="0.2">
      <c r="B573438" s="61" t="s">
        <v>177</v>
      </c>
    </row>
    <row r="573439" spans="2:2" x14ac:dyDescent="0.2">
      <c r="B573439" s="61" t="s">
        <v>178</v>
      </c>
    </row>
    <row r="573440" spans="2:2" x14ac:dyDescent="0.2">
      <c r="B573440" s="61" t="s">
        <v>179</v>
      </c>
    </row>
    <row r="573441" spans="2:2" x14ac:dyDescent="0.2">
      <c r="B573441" s="61" t="s">
        <v>180</v>
      </c>
    </row>
    <row r="573442" spans="2:2" x14ac:dyDescent="0.2">
      <c r="B573442" s="61" t="s">
        <v>181</v>
      </c>
    </row>
    <row r="573443" spans="2:2" x14ac:dyDescent="0.2">
      <c r="B573443" s="61" t="s">
        <v>182</v>
      </c>
    </row>
    <row r="573444" spans="2:2" x14ac:dyDescent="0.2">
      <c r="B573444" s="61" t="s">
        <v>183</v>
      </c>
    </row>
    <row r="573445" spans="2:2" x14ac:dyDescent="0.2">
      <c r="B573445" s="61" t="s">
        <v>184</v>
      </c>
    </row>
    <row r="573446" spans="2:2" x14ac:dyDescent="0.2">
      <c r="B573446" s="61" t="s">
        <v>185</v>
      </c>
    </row>
    <row r="573447" spans="2:2" x14ac:dyDescent="0.2">
      <c r="B573447" s="61" t="s">
        <v>186</v>
      </c>
    </row>
    <row r="573448" spans="2:2" x14ac:dyDescent="0.2">
      <c r="B573448" s="61" t="s">
        <v>176</v>
      </c>
    </row>
    <row r="573449" spans="2:2" x14ac:dyDescent="0.2">
      <c r="B573449" s="61" t="s">
        <v>174</v>
      </c>
    </row>
    <row r="573450" spans="2:2" x14ac:dyDescent="0.2">
      <c r="B573450" s="61" t="s">
        <v>187</v>
      </c>
    </row>
    <row r="573451" spans="2:2" x14ac:dyDescent="0.2">
      <c r="B573451" s="61" t="s">
        <v>188</v>
      </c>
    </row>
    <row r="573452" spans="2:2" x14ac:dyDescent="0.2">
      <c r="B573452" s="61" t="s">
        <v>50</v>
      </c>
    </row>
    <row r="589818" spans="2:2" x14ac:dyDescent="0.2">
      <c r="B589818" s="61" t="s">
        <v>173</v>
      </c>
    </row>
    <row r="589819" spans="2:2" x14ac:dyDescent="0.2">
      <c r="B589819" s="61" t="s">
        <v>174</v>
      </c>
    </row>
    <row r="589820" spans="2:2" x14ac:dyDescent="0.2">
      <c r="B589820" s="61" t="s">
        <v>175</v>
      </c>
    </row>
    <row r="589821" spans="2:2" x14ac:dyDescent="0.2">
      <c r="B589821" s="61" t="s">
        <v>176</v>
      </c>
    </row>
    <row r="589822" spans="2:2" x14ac:dyDescent="0.2">
      <c r="B589822" s="61" t="s">
        <v>177</v>
      </c>
    </row>
    <row r="589823" spans="2:2" x14ac:dyDescent="0.2">
      <c r="B589823" s="61" t="s">
        <v>178</v>
      </c>
    </row>
    <row r="589824" spans="2:2" x14ac:dyDescent="0.2">
      <c r="B589824" s="61" t="s">
        <v>179</v>
      </c>
    </row>
    <row r="589825" spans="2:2" x14ac:dyDescent="0.2">
      <c r="B589825" s="61" t="s">
        <v>180</v>
      </c>
    </row>
    <row r="589826" spans="2:2" x14ac:dyDescent="0.2">
      <c r="B589826" s="61" t="s">
        <v>181</v>
      </c>
    </row>
    <row r="589827" spans="2:2" x14ac:dyDescent="0.2">
      <c r="B589827" s="61" t="s">
        <v>182</v>
      </c>
    </row>
    <row r="589828" spans="2:2" x14ac:dyDescent="0.2">
      <c r="B589828" s="61" t="s">
        <v>183</v>
      </c>
    </row>
    <row r="589829" spans="2:2" x14ac:dyDescent="0.2">
      <c r="B589829" s="61" t="s">
        <v>184</v>
      </c>
    </row>
    <row r="589830" spans="2:2" x14ac:dyDescent="0.2">
      <c r="B589830" s="61" t="s">
        <v>185</v>
      </c>
    </row>
    <row r="589831" spans="2:2" x14ac:dyDescent="0.2">
      <c r="B589831" s="61" t="s">
        <v>186</v>
      </c>
    </row>
    <row r="589832" spans="2:2" x14ac:dyDescent="0.2">
      <c r="B589832" s="61" t="s">
        <v>176</v>
      </c>
    </row>
    <row r="589833" spans="2:2" x14ac:dyDescent="0.2">
      <c r="B589833" s="61" t="s">
        <v>174</v>
      </c>
    </row>
    <row r="589834" spans="2:2" x14ac:dyDescent="0.2">
      <c r="B589834" s="61" t="s">
        <v>187</v>
      </c>
    </row>
    <row r="589835" spans="2:2" x14ac:dyDescent="0.2">
      <c r="B589835" s="61" t="s">
        <v>188</v>
      </c>
    </row>
    <row r="589836" spans="2:2" x14ac:dyDescent="0.2">
      <c r="B589836" s="61" t="s">
        <v>50</v>
      </c>
    </row>
    <row r="606202" spans="2:2" x14ac:dyDescent="0.2">
      <c r="B606202" s="61" t="s">
        <v>173</v>
      </c>
    </row>
    <row r="606203" spans="2:2" x14ac:dyDescent="0.2">
      <c r="B606203" s="61" t="s">
        <v>174</v>
      </c>
    </row>
    <row r="606204" spans="2:2" x14ac:dyDescent="0.2">
      <c r="B606204" s="61" t="s">
        <v>175</v>
      </c>
    </row>
    <row r="606205" spans="2:2" x14ac:dyDescent="0.2">
      <c r="B606205" s="61" t="s">
        <v>176</v>
      </c>
    </row>
    <row r="606206" spans="2:2" x14ac:dyDescent="0.2">
      <c r="B606206" s="61" t="s">
        <v>177</v>
      </c>
    </row>
    <row r="606207" spans="2:2" x14ac:dyDescent="0.2">
      <c r="B606207" s="61" t="s">
        <v>178</v>
      </c>
    </row>
    <row r="606208" spans="2:2" x14ac:dyDescent="0.2">
      <c r="B606208" s="61" t="s">
        <v>179</v>
      </c>
    </row>
    <row r="606209" spans="2:2" x14ac:dyDescent="0.2">
      <c r="B606209" s="61" t="s">
        <v>180</v>
      </c>
    </row>
    <row r="606210" spans="2:2" x14ac:dyDescent="0.2">
      <c r="B606210" s="61" t="s">
        <v>181</v>
      </c>
    </row>
    <row r="606211" spans="2:2" x14ac:dyDescent="0.2">
      <c r="B606211" s="61" t="s">
        <v>182</v>
      </c>
    </row>
    <row r="606212" spans="2:2" x14ac:dyDescent="0.2">
      <c r="B606212" s="61" t="s">
        <v>183</v>
      </c>
    </row>
    <row r="606213" spans="2:2" x14ac:dyDescent="0.2">
      <c r="B606213" s="61" t="s">
        <v>184</v>
      </c>
    </row>
    <row r="606214" spans="2:2" x14ac:dyDescent="0.2">
      <c r="B606214" s="61" t="s">
        <v>185</v>
      </c>
    </row>
    <row r="606215" spans="2:2" x14ac:dyDescent="0.2">
      <c r="B606215" s="61" t="s">
        <v>186</v>
      </c>
    </row>
    <row r="606216" spans="2:2" x14ac:dyDescent="0.2">
      <c r="B606216" s="61" t="s">
        <v>176</v>
      </c>
    </row>
    <row r="606217" spans="2:2" x14ac:dyDescent="0.2">
      <c r="B606217" s="61" t="s">
        <v>174</v>
      </c>
    </row>
    <row r="606218" spans="2:2" x14ac:dyDescent="0.2">
      <c r="B606218" s="61" t="s">
        <v>187</v>
      </c>
    </row>
    <row r="606219" spans="2:2" x14ac:dyDescent="0.2">
      <c r="B606219" s="61" t="s">
        <v>188</v>
      </c>
    </row>
    <row r="606220" spans="2:2" x14ac:dyDescent="0.2">
      <c r="B606220" s="61" t="s">
        <v>50</v>
      </c>
    </row>
    <row r="622586" spans="2:2" x14ac:dyDescent="0.2">
      <c r="B622586" s="61" t="s">
        <v>173</v>
      </c>
    </row>
    <row r="622587" spans="2:2" x14ac:dyDescent="0.2">
      <c r="B622587" s="61" t="s">
        <v>174</v>
      </c>
    </row>
    <row r="622588" spans="2:2" x14ac:dyDescent="0.2">
      <c r="B622588" s="61" t="s">
        <v>175</v>
      </c>
    </row>
    <row r="622589" spans="2:2" x14ac:dyDescent="0.2">
      <c r="B622589" s="61" t="s">
        <v>176</v>
      </c>
    </row>
    <row r="622590" spans="2:2" x14ac:dyDescent="0.2">
      <c r="B622590" s="61" t="s">
        <v>177</v>
      </c>
    </row>
    <row r="622591" spans="2:2" x14ac:dyDescent="0.2">
      <c r="B622591" s="61" t="s">
        <v>178</v>
      </c>
    </row>
    <row r="622592" spans="2:2" x14ac:dyDescent="0.2">
      <c r="B622592" s="61" t="s">
        <v>179</v>
      </c>
    </row>
    <row r="622593" spans="2:2" x14ac:dyDescent="0.2">
      <c r="B622593" s="61" t="s">
        <v>180</v>
      </c>
    </row>
    <row r="622594" spans="2:2" x14ac:dyDescent="0.2">
      <c r="B622594" s="61" t="s">
        <v>181</v>
      </c>
    </row>
    <row r="622595" spans="2:2" x14ac:dyDescent="0.2">
      <c r="B622595" s="61" t="s">
        <v>182</v>
      </c>
    </row>
    <row r="622596" spans="2:2" x14ac:dyDescent="0.2">
      <c r="B622596" s="61" t="s">
        <v>183</v>
      </c>
    </row>
    <row r="622597" spans="2:2" x14ac:dyDescent="0.2">
      <c r="B622597" s="61" t="s">
        <v>184</v>
      </c>
    </row>
    <row r="622598" spans="2:2" x14ac:dyDescent="0.2">
      <c r="B622598" s="61" t="s">
        <v>185</v>
      </c>
    </row>
    <row r="622599" spans="2:2" x14ac:dyDescent="0.2">
      <c r="B622599" s="61" t="s">
        <v>186</v>
      </c>
    </row>
    <row r="622600" spans="2:2" x14ac:dyDescent="0.2">
      <c r="B622600" s="61" t="s">
        <v>176</v>
      </c>
    </row>
    <row r="622601" spans="2:2" x14ac:dyDescent="0.2">
      <c r="B622601" s="61" t="s">
        <v>174</v>
      </c>
    </row>
    <row r="622602" spans="2:2" x14ac:dyDescent="0.2">
      <c r="B622602" s="61" t="s">
        <v>187</v>
      </c>
    </row>
    <row r="622603" spans="2:2" x14ac:dyDescent="0.2">
      <c r="B622603" s="61" t="s">
        <v>188</v>
      </c>
    </row>
    <row r="622604" spans="2:2" x14ac:dyDescent="0.2">
      <c r="B622604" s="61" t="s">
        <v>50</v>
      </c>
    </row>
    <row r="638970" spans="2:2" x14ac:dyDescent="0.2">
      <c r="B638970" s="61" t="s">
        <v>173</v>
      </c>
    </row>
    <row r="638971" spans="2:2" x14ac:dyDescent="0.2">
      <c r="B638971" s="61" t="s">
        <v>174</v>
      </c>
    </row>
    <row r="638972" spans="2:2" x14ac:dyDescent="0.2">
      <c r="B638972" s="61" t="s">
        <v>175</v>
      </c>
    </row>
    <row r="638973" spans="2:2" x14ac:dyDescent="0.2">
      <c r="B638973" s="61" t="s">
        <v>176</v>
      </c>
    </row>
    <row r="638974" spans="2:2" x14ac:dyDescent="0.2">
      <c r="B638974" s="61" t="s">
        <v>177</v>
      </c>
    </row>
    <row r="638975" spans="2:2" x14ac:dyDescent="0.2">
      <c r="B638975" s="61" t="s">
        <v>178</v>
      </c>
    </row>
    <row r="638976" spans="2:2" x14ac:dyDescent="0.2">
      <c r="B638976" s="61" t="s">
        <v>179</v>
      </c>
    </row>
    <row r="638977" spans="2:2" x14ac:dyDescent="0.2">
      <c r="B638977" s="61" t="s">
        <v>180</v>
      </c>
    </row>
    <row r="638978" spans="2:2" x14ac:dyDescent="0.2">
      <c r="B638978" s="61" t="s">
        <v>181</v>
      </c>
    </row>
    <row r="638979" spans="2:2" x14ac:dyDescent="0.2">
      <c r="B638979" s="61" t="s">
        <v>182</v>
      </c>
    </row>
    <row r="638980" spans="2:2" x14ac:dyDescent="0.2">
      <c r="B638980" s="61" t="s">
        <v>183</v>
      </c>
    </row>
    <row r="638981" spans="2:2" x14ac:dyDescent="0.2">
      <c r="B638981" s="61" t="s">
        <v>184</v>
      </c>
    </row>
    <row r="638982" spans="2:2" x14ac:dyDescent="0.2">
      <c r="B638982" s="61" t="s">
        <v>185</v>
      </c>
    </row>
    <row r="638983" spans="2:2" x14ac:dyDescent="0.2">
      <c r="B638983" s="61" t="s">
        <v>186</v>
      </c>
    </row>
    <row r="638984" spans="2:2" x14ac:dyDescent="0.2">
      <c r="B638984" s="61" t="s">
        <v>176</v>
      </c>
    </row>
    <row r="638985" spans="2:2" x14ac:dyDescent="0.2">
      <c r="B638985" s="61" t="s">
        <v>174</v>
      </c>
    </row>
    <row r="638986" spans="2:2" x14ac:dyDescent="0.2">
      <c r="B638986" s="61" t="s">
        <v>187</v>
      </c>
    </row>
    <row r="638987" spans="2:2" x14ac:dyDescent="0.2">
      <c r="B638987" s="61" t="s">
        <v>188</v>
      </c>
    </row>
    <row r="638988" spans="2:2" x14ac:dyDescent="0.2">
      <c r="B638988" s="61" t="s">
        <v>50</v>
      </c>
    </row>
    <row r="655354" spans="2:2" x14ac:dyDescent="0.2">
      <c r="B655354" s="61" t="s">
        <v>173</v>
      </c>
    </row>
    <row r="655355" spans="2:2" x14ac:dyDescent="0.2">
      <c r="B655355" s="61" t="s">
        <v>174</v>
      </c>
    </row>
    <row r="655356" spans="2:2" x14ac:dyDescent="0.2">
      <c r="B655356" s="61" t="s">
        <v>175</v>
      </c>
    </row>
    <row r="655357" spans="2:2" x14ac:dyDescent="0.2">
      <c r="B655357" s="61" t="s">
        <v>176</v>
      </c>
    </row>
    <row r="655358" spans="2:2" x14ac:dyDescent="0.2">
      <c r="B655358" s="61" t="s">
        <v>177</v>
      </c>
    </row>
    <row r="655359" spans="2:2" x14ac:dyDescent="0.2">
      <c r="B655359" s="61" t="s">
        <v>178</v>
      </c>
    </row>
    <row r="655360" spans="2:2" x14ac:dyDescent="0.2">
      <c r="B655360" s="61" t="s">
        <v>179</v>
      </c>
    </row>
    <row r="655361" spans="2:2" x14ac:dyDescent="0.2">
      <c r="B655361" s="61" t="s">
        <v>180</v>
      </c>
    </row>
    <row r="655362" spans="2:2" x14ac:dyDescent="0.2">
      <c r="B655362" s="61" t="s">
        <v>181</v>
      </c>
    </row>
    <row r="655363" spans="2:2" x14ac:dyDescent="0.2">
      <c r="B655363" s="61" t="s">
        <v>182</v>
      </c>
    </row>
    <row r="655364" spans="2:2" x14ac:dyDescent="0.2">
      <c r="B655364" s="61" t="s">
        <v>183</v>
      </c>
    </row>
    <row r="655365" spans="2:2" x14ac:dyDescent="0.2">
      <c r="B655365" s="61" t="s">
        <v>184</v>
      </c>
    </row>
    <row r="655366" spans="2:2" x14ac:dyDescent="0.2">
      <c r="B655366" s="61" t="s">
        <v>185</v>
      </c>
    </row>
    <row r="655367" spans="2:2" x14ac:dyDescent="0.2">
      <c r="B655367" s="61" t="s">
        <v>186</v>
      </c>
    </row>
    <row r="655368" spans="2:2" x14ac:dyDescent="0.2">
      <c r="B655368" s="61" t="s">
        <v>176</v>
      </c>
    </row>
    <row r="655369" spans="2:2" x14ac:dyDescent="0.2">
      <c r="B655369" s="61" t="s">
        <v>174</v>
      </c>
    </row>
    <row r="655370" spans="2:2" x14ac:dyDescent="0.2">
      <c r="B655370" s="61" t="s">
        <v>187</v>
      </c>
    </row>
    <row r="655371" spans="2:2" x14ac:dyDescent="0.2">
      <c r="B655371" s="61" t="s">
        <v>188</v>
      </c>
    </row>
    <row r="655372" spans="2:2" x14ac:dyDescent="0.2">
      <c r="B655372" s="61" t="s">
        <v>50</v>
      </c>
    </row>
    <row r="671738" spans="2:2" x14ac:dyDescent="0.2">
      <c r="B671738" s="61" t="s">
        <v>173</v>
      </c>
    </row>
    <row r="671739" spans="2:2" x14ac:dyDescent="0.2">
      <c r="B671739" s="61" t="s">
        <v>174</v>
      </c>
    </row>
    <row r="671740" spans="2:2" x14ac:dyDescent="0.2">
      <c r="B671740" s="61" t="s">
        <v>175</v>
      </c>
    </row>
    <row r="671741" spans="2:2" x14ac:dyDescent="0.2">
      <c r="B671741" s="61" t="s">
        <v>176</v>
      </c>
    </row>
    <row r="671742" spans="2:2" x14ac:dyDescent="0.2">
      <c r="B671742" s="61" t="s">
        <v>177</v>
      </c>
    </row>
    <row r="671743" spans="2:2" x14ac:dyDescent="0.2">
      <c r="B671743" s="61" t="s">
        <v>178</v>
      </c>
    </row>
    <row r="671744" spans="2:2" x14ac:dyDescent="0.2">
      <c r="B671744" s="61" t="s">
        <v>179</v>
      </c>
    </row>
    <row r="671745" spans="2:2" x14ac:dyDescent="0.2">
      <c r="B671745" s="61" t="s">
        <v>180</v>
      </c>
    </row>
    <row r="671746" spans="2:2" x14ac:dyDescent="0.2">
      <c r="B671746" s="61" t="s">
        <v>181</v>
      </c>
    </row>
    <row r="671747" spans="2:2" x14ac:dyDescent="0.2">
      <c r="B671747" s="61" t="s">
        <v>182</v>
      </c>
    </row>
    <row r="671748" spans="2:2" x14ac:dyDescent="0.2">
      <c r="B671748" s="61" t="s">
        <v>183</v>
      </c>
    </row>
    <row r="671749" spans="2:2" x14ac:dyDescent="0.2">
      <c r="B671749" s="61" t="s">
        <v>184</v>
      </c>
    </row>
    <row r="671750" spans="2:2" x14ac:dyDescent="0.2">
      <c r="B671750" s="61" t="s">
        <v>185</v>
      </c>
    </row>
    <row r="671751" spans="2:2" x14ac:dyDescent="0.2">
      <c r="B671751" s="61" t="s">
        <v>186</v>
      </c>
    </row>
    <row r="671752" spans="2:2" x14ac:dyDescent="0.2">
      <c r="B671752" s="61" t="s">
        <v>176</v>
      </c>
    </row>
    <row r="671753" spans="2:2" x14ac:dyDescent="0.2">
      <c r="B671753" s="61" t="s">
        <v>174</v>
      </c>
    </row>
    <row r="671754" spans="2:2" x14ac:dyDescent="0.2">
      <c r="B671754" s="61" t="s">
        <v>187</v>
      </c>
    </row>
    <row r="671755" spans="2:2" x14ac:dyDescent="0.2">
      <c r="B671755" s="61" t="s">
        <v>188</v>
      </c>
    </row>
    <row r="671756" spans="2:2" x14ac:dyDescent="0.2">
      <c r="B671756" s="61" t="s">
        <v>50</v>
      </c>
    </row>
    <row r="688122" spans="2:2" x14ac:dyDescent="0.2">
      <c r="B688122" s="61" t="s">
        <v>173</v>
      </c>
    </row>
    <row r="688123" spans="2:2" x14ac:dyDescent="0.2">
      <c r="B688123" s="61" t="s">
        <v>174</v>
      </c>
    </row>
    <row r="688124" spans="2:2" x14ac:dyDescent="0.2">
      <c r="B688124" s="61" t="s">
        <v>175</v>
      </c>
    </row>
    <row r="688125" spans="2:2" x14ac:dyDescent="0.2">
      <c r="B688125" s="61" t="s">
        <v>176</v>
      </c>
    </row>
    <row r="688126" spans="2:2" x14ac:dyDescent="0.2">
      <c r="B688126" s="61" t="s">
        <v>177</v>
      </c>
    </row>
    <row r="688127" spans="2:2" x14ac:dyDescent="0.2">
      <c r="B688127" s="61" t="s">
        <v>178</v>
      </c>
    </row>
    <row r="688128" spans="2:2" x14ac:dyDescent="0.2">
      <c r="B688128" s="61" t="s">
        <v>179</v>
      </c>
    </row>
    <row r="688129" spans="2:2" x14ac:dyDescent="0.2">
      <c r="B688129" s="61" t="s">
        <v>180</v>
      </c>
    </row>
    <row r="688130" spans="2:2" x14ac:dyDescent="0.2">
      <c r="B688130" s="61" t="s">
        <v>181</v>
      </c>
    </row>
    <row r="688131" spans="2:2" x14ac:dyDescent="0.2">
      <c r="B688131" s="61" t="s">
        <v>182</v>
      </c>
    </row>
    <row r="688132" spans="2:2" x14ac:dyDescent="0.2">
      <c r="B688132" s="61" t="s">
        <v>183</v>
      </c>
    </row>
    <row r="688133" spans="2:2" x14ac:dyDescent="0.2">
      <c r="B688133" s="61" t="s">
        <v>184</v>
      </c>
    </row>
    <row r="688134" spans="2:2" x14ac:dyDescent="0.2">
      <c r="B688134" s="61" t="s">
        <v>185</v>
      </c>
    </row>
    <row r="688135" spans="2:2" x14ac:dyDescent="0.2">
      <c r="B688135" s="61" t="s">
        <v>186</v>
      </c>
    </row>
    <row r="688136" spans="2:2" x14ac:dyDescent="0.2">
      <c r="B688136" s="61" t="s">
        <v>176</v>
      </c>
    </row>
    <row r="688137" spans="2:2" x14ac:dyDescent="0.2">
      <c r="B688137" s="61" t="s">
        <v>174</v>
      </c>
    </row>
    <row r="688138" spans="2:2" x14ac:dyDescent="0.2">
      <c r="B688138" s="61" t="s">
        <v>187</v>
      </c>
    </row>
    <row r="688139" spans="2:2" x14ac:dyDescent="0.2">
      <c r="B688139" s="61" t="s">
        <v>188</v>
      </c>
    </row>
    <row r="688140" spans="2:2" x14ac:dyDescent="0.2">
      <c r="B688140" s="61" t="s">
        <v>50</v>
      </c>
    </row>
    <row r="704506" spans="2:2" x14ac:dyDescent="0.2">
      <c r="B704506" s="61" t="s">
        <v>173</v>
      </c>
    </row>
    <row r="704507" spans="2:2" x14ac:dyDescent="0.2">
      <c r="B704507" s="61" t="s">
        <v>174</v>
      </c>
    </row>
    <row r="704508" spans="2:2" x14ac:dyDescent="0.2">
      <c r="B704508" s="61" t="s">
        <v>175</v>
      </c>
    </row>
    <row r="704509" spans="2:2" x14ac:dyDescent="0.2">
      <c r="B704509" s="61" t="s">
        <v>176</v>
      </c>
    </row>
    <row r="704510" spans="2:2" x14ac:dyDescent="0.2">
      <c r="B704510" s="61" t="s">
        <v>177</v>
      </c>
    </row>
    <row r="704511" spans="2:2" x14ac:dyDescent="0.2">
      <c r="B704511" s="61" t="s">
        <v>178</v>
      </c>
    </row>
    <row r="704512" spans="2:2" x14ac:dyDescent="0.2">
      <c r="B704512" s="61" t="s">
        <v>179</v>
      </c>
    </row>
    <row r="704513" spans="2:2" x14ac:dyDescent="0.2">
      <c r="B704513" s="61" t="s">
        <v>180</v>
      </c>
    </row>
    <row r="704514" spans="2:2" x14ac:dyDescent="0.2">
      <c r="B704514" s="61" t="s">
        <v>181</v>
      </c>
    </row>
    <row r="704515" spans="2:2" x14ac:dyDescent="0.2">
      <c r="B704515" s="61" t="s">
        <v>182</v>
      </c>
    </row>
    <row r="704516" spans="2:2" x14ac:dyDescent="0.2">
      <c r="B704516" s="61" t="s">
        <v>183</v>
      </c>
    </row>
    <row r="704517" spans="2:2" x14ac:dyDescent="0.2">
      <c r="B704517" s="61" t="s">
        <v>184</v>
      </c>
    </row>
    <row r="704518" spans="2:2" x14ac:dyDescent="0.2">
      <c r="B704518" s="61" t="s">
        <v>185</v>
      </c>
    </row>
    <row r="704519" spans="2:2" x14ac:dyDescent="0.2">
      <c r="B704519" s="61" t="s">
        <v>186</v>
      </c>
    </row>
    <row r="704520" spans="2:2" x14ac:dyDescent="0.2">
      <c r="B704520" s="61" t="s">
        <v>176</v>
      </c>
    </row>
    <row r="704521" spans="2:2" x14ac:dyDescent="0.2">
      <c r="B704521" s="61" t="s">
        <v>174</v>
      </c>
    </row>
    <row r="704522" spans="2:2" x14ac:dyDescent="0.2">
      <c r="B704522" s="61" t="s">
        <v>187</v>
      </c>
    </row>
    <row r="704523" spans="2:2" x14ac:dyDescent="0.2">
      <c r="B704523" s="61" t="s">
        <v>188</v>
      </c>
    </row>
    <row r="704524" spans="2:2" x14ac:dyDescent="0.2">
      <c r="B704524" s="61" t="s">
        <v>50</v>
      </c>
    </row>
    <row r="720890" spans="2:2" x14ac:dyDescent="0.2">
      <c r="B720890" s="61" t="s">
        <v>173</v>
      </c>
    </row>
    <row r="720891" spans="2:2" x14ac:dyDescent="0.2">
      <c r="B720891" s="61" t="s">
        <v>174</v>
      </c>
    </row>
    <row r="720892" spans="2:2" x14ac:dyDescent="0.2">
      <c r="B720892" s="61" t="s">
        <v>175</v>
      </c>
    </row>
    <row r="720893" spans="2:2" x14ac:dyDescent="0.2">
      <c r="B720893" s="61" t="s">
        <v>176</v>
      </c>
    </row>
    <row r="720894" spans="2:2" x14ac:dyDescent="0.2">
      <c r="B720894" s="61" t="s">
        <v>177</v>
      </c>
    </row>
    <row r="720895" spans="2:2" x14ac:dyDescent="0.2">
      <c r="B720895" s="61" t="s">
        <v>178</v>
      </c>
    </row>
    <row r="720896" spans="2:2" x14ac:dyDescent="0.2">
      <c r="B720896" s="61" t="s">
        <v>179</v>
      </c>
    </row>
    <row r="720897" spans="2:2" x14ac:dyDescent="0.2">
      <c r="B720897" s="61" t="s">
        <v>180</v>
      </c>
    </row>
    <row r="720898" spans="2:2" x14ac:dyDescent="0.2">
      <c r="B720898" s="61" t="s">
        <v>181</v>
      </c>
    </row>
    <row r="720899" spans="2:2" x14ac:dyDescent="0.2">
      <c r="B720899" s="61" t="s">
        <v>182</v>
      </c>
    </row>
    <row r="720900" spans="2:2" x14ac:dyDescent="0.2">
      <c r="B720900" s="61" t="s">
        <v>183</v>
      </c>
    </row>
    <row r="720901" spans="2:2" x14ac:dyDescent="0.2">
      <c r="B720901" s="61" t="s">
        <v>184</v>
      </c>
    </row>
    <row r="720902" spans="2:2" x14ac:dyDescent="0.2">
      <c r="B720902" s="61" t="s">
        <v>185</v>
      </c>
    </row>
    <row r="720903" spans="2:2" x14ac:dyDescent="0.2">
      <c r="B720903" s="61" t="s">
        <v>186</v>
      </c>
    </row>
    <row r="720904" spans="2:2" x14ac:dyDescent="0.2">
      <c r="B720904" s="61" t="s">
        <v>176</v>
      </c>
    </row>
    <row r="720905" spans="2:2" x14ac:dyDescent="0.2">
      <c r="B720905" s="61" t="s">
        <v>174</v>
      </c>
    </row>
    <row r="720906" spans="2:2" x14ac:dyDescent="0.2">
      <c r="B720906" s="61" t="s">
        <v>187</v>
      </c>
    </row>
    <row r="720907" spans="2:2" x14ac:dyDescent="0.2">
      <c r="B720907" s="61" t="s">
        <v>188</v>
      </c>
    </row>
    <row r="720908" spans="2:2" x14ac:dyDescent="0.2">
      <c r="B720908" s="61" t="s">
        <v>50</v>
      </c>
    </row>
    <row r="737274" spans="2:2" x14ac:dyDescent="0.2">
      <c r="B737274" s="61" t="s">
        <v>173</v>
      </c>
    </row>
    <row r="737275" spans="2:2" x14ac:dyDescent="0.2">
      <c r="B737275" s="61" t="s">
        <v>174</v>
      </c>
    </row>
    <row r="737276" spans="2:2" x14ac:dyDescent="0.2">
      <c r="B737276" s="61" t="s">
        <v>175</v>
      </c>
    </row>
    <row r="737277" spans="2:2" x14ac:dyDescent="0.2">
      <c r="B737277" s="61" t="s">
        <v>176</v>
      </c>
    </row>
    <row r="737278" spans="2:2" x14ac:dyDescent="0.2">
      <c r="B737278" s="61" t="s">
        <v>177</v>
      </c>
    </row>
    <row r="737279" spans="2:2" x14ac:dyDescent="0.2">
      <c r="B737279" s="61" t="s">
        <v>178</v>
      </c>
    </row>
    <row r="737280" spans="2:2" x14ac:dyDescent="0.2">
      <c r="B737280" s="61" t="s">
        <v>179</v>
      </c>
    </row>
    <row r="737281" spans="2:2" x14ac:dyDescent="0.2">
      <c r="B737281" s="61" t="s">
        <v>180</v>
      </c>
    </row>
    <row r="737282" spans="2:2" x14ac:dyDescent="0.2">
      <c r="B737282" s="61" t="s">
        <v>181</v>
      </c>
    </row>
    <row r="737283" spans="2:2" x14ac:dyDescent="0.2">
      <c r="B737283" s="61" t="s">
        <v>182</v>
      </c>
    </row>
    <row r="737284" spans="2:2" x14ac:dyDescent="0.2">
      <c r="B737284" s="61" t="s">
        <v>183</v>
      </c>
    </row>
    <row r="737285" spans="2:2" x14ac:dyDescent="0.2">
      <c r="B737285" s="61" t="s">
        <v>184</v>
      </c>
    </row>
    <row r="737286" spans="2:2" x14ac:dyDescent="0.2">
      <c r="B737286" s="61" t="s">
        <v>185</v>
      </c>
    </row>
    <row r="737287" spans="2:2" x14ac:dyDescent="0.2">
      <c r="B737287" s="61" t="s">
        <v>186</v>
      </c>
    </row>
    <row r="737288" spans="2:2" x14ac:dyDescent="0.2">
      <c r="B737288" s="61" t="s">
        <v>176</v>
      </c>
    </row>
    <row r="737289" spans="2:2" x14ac:dyDescent="0.2">
      <c r="B737289" s="61" t="s">
        <v>174</v>
      </c>
    </row>
    <row r="737290" spans="2:2" x14ac:dyDescent="0.2">
      <c r="B737290" s="61" t="s">
        <v>187</v>
      </c>
    </row>
    <row r="737291" spans="2:2" x14ac:dyDescent="0.2">
      <c r="B737291" s="61" t="s">
        <v>188</v>
      </c>
    </row>
    <row r="737292" spans="2:2" x14ac:dyDescent="0.2">
      <c r="B737292" s="61" t="s">
        <v>50</v>
      </c>
    </row>
    <row r="753658" spans="2:2" x14ac:dyDescent="0.2">
      <c r="B753658" s="61" t="s">
        <v>173</v>
      </c>
    </row>
    <row r="753659" spans="2:2" x14ac:dyDescent="0.2">
      <c r="B753659" s="61" t="s">
        <v>174</v>
      </c>
    </row>
    <row r="753660" spans="2:2" x14ac:dyDescent="0.2">
      <c r="B753660" s="61" t="s">
        <v>175</v>
      </c>
    </row>
    <row r="753661" spans="2:2" x14ac:dyDescent="0.2">
      <c r="B753661" s="61" t="s">
        <v>176</v>
      </c>
    </row>
    <row r="753662" spans="2:2" x14ac:dyDescent="0.2">
      <c r="B753662" s="61" t="s">
        <v>177</v>
      </c>
    </row>
    <row r="753663" spans="2:2" x14ac:dyDescent="0.2">
      <c r="B753663" s="61" t="s">
        <v>178</v>
      </c>
    </row>
    <row r="753664" spans="2:2" x14ac:dyDescent="0.2">
      <c r="B753664" s="61" t="s">
        <v>179</v>
      </c>
    </row>
    <row r="753665" spans="2:2" x14ac:dyDescent="0.2">
      <c r="B753665" s="61" t="s">
        <v>180</v>
      </c>
    </row>
    <row r="753666" spans="2:2" x14ac:dyDescent="0.2">
      <c r="B753666" s="61" t="s">
        <v>181</v>
      </c>
    </row>
    <row r="753667" spans="2:2" x14ac:dyDescent="0.2">
      <c r="B753667" s="61" t="s">
        <v>182</v>
      </c>
    </row>
    <row r="753668" spans="2:2" x14ac:dyDescent="0.2">
      <c r="B753668" s="61" t="s">
        <v>183</v>
      </c>
    </row>
    <row r="753669" spans="2:2" x14ac:dyDescent="0.2">
      <c r="B753669" s="61" t="s">
        <v>184</v>
      </c>
    </row>
    <row r="753670" spans="2:2" x14ac:dyDescent="0.2">
      <c r="B753670" s="61" t="s">
        <v>185</v>
      </c>
    </row>
    <row r="753671" spans="2:2" x14ac:dyDescent="0.2">
      <c r="B753671" s="61" t="s">
        <v>186</v>
      </c>
    </row>
    <row r="753672" spans="2:2" x14ac:dyDescent="0.2">
      <c r="B753672" s="61" t="s">
        <v>176</v>
      </c>
    </row>
    <row r="753673" spans="2:2" x14ac:dyDescent="0.2">
      <c r="B753673" s="61" t="s">
        <v>174</v>
      </c>
    </row>
    <row r="753674" spans="2:2" x14ac:dyDescent="0.2">
      <c r="B753674" s="61" t="s">
        <v>187</v>
      </c>
    </row>
    <row r="753675" spans="2:2" x14ac:dyDescent="0.2">
      <c r="B753675" s="61" t="s">
        <v>188</v>
      </c>
    </row>
    <row r="753676" spans="2:2" x14ac:dyDescent="0.2">
      <c r="B753676" s="61" t="s">
        <v>50</v>
      </c>
    </row>
    <row r="770042" spans="2:2" x14ac:dyDescent="0.2">
      <c r="B770042" s="61" t="s">
        <v>173</v>
      </c>
    </row>
    <row r="770043" spans="2:2" x14ac:dyDescent="0.2">
      <c r="B770043" s="61" t="s">
        <v>174</v>
      </c>
    </row>
    <row r="770044" spans="2:2" x14ac:dyDescent="0.2">
      <c r="B770044" s="61" t="s">
        <v>175</v>
      </c>
    </row>
    <row r="770045" spans="2:2" x14ac:dyDescent="0.2">
      <c r="B770045" s="61" t="s">
        <v>176</v>
      </c>
    </row>
    <row r="770046" spans="2:2" x14ac:dyDescent="0.2">
      <c r="B770046" s="61" t="s">
        <v>177</v>
      </c>
    </row>
    <row r="770047" spans="2:2" x14ac:dyDescent="0.2">
      <c r="B770047" s="61" t="s">
        <v>178</v>
      </c>
    </row>
    <row r="770048" spans="2:2" x14ac:dyDescent="0.2">
      <c r="B770048" s="61" t="s">
        <v>179</v>
      </c>
    </row>
    <row r="770049" spans="2:2" x14ac:dyDescent="0.2">
      <c r="B770049" s="61" t="s">
        <v>180</v>
      </c>
    </row>
    <row r="770050" spans="2:2" x14ac:dyDescent="0.2">
      <c r="B770050" s="61" t="s">
        <v>181</v>
      </c>
    </row>
    <row r="770051" spans="2:2" x14ac:dyDescent="0.2">
      <c r="B770051" s="61" t="s">
        <v>182</v>
      </c>
    </row>
    <row r="770052" spans="2:2" x14ac:dyDescent="0.2">
      <c r="B770052" s="61" t="s">
        <v>183</v>
      </c>
    </row>
    <row r="770053" spans="2:2" x14ac:dyDescent="0.2">
      <c r="B770053" s="61" t="s">
        <v>184</v>
      </c>
    </row>
    <row r="770054" spans="2:2" x14ac:dyDescent="0.2">
      <c r="B770054" s="61" t="s">
        <v>185</v>
      </c>
    </row>
    <row r="770055" spans="2:2" x14ac:dyDescent="0.2">
      <c r="B770055" s="61" t="s">
        <v>186</v>
      </c>
    </row>
    <row r="770056" spans="2:2" x14ac:dyDescent="0.2">
      <c r="B770056" s="61" t="s">
        <v>176</v>
      </c>
    </row>
    <row r="770057" spans="2:2" x14ac:dyDescent="0.2">
      <c r="B770057" s="61" t="s">
        <v>174</v>
      </c>
    </row>
    <row r="770058" spans="2:2" x14ac:dyDescent="0.2">
      <c r="B770058" s="61" t="s">
        <v>187</v>
      </c>
    </row>
    <row r="770059" spans="2:2" x14ac:dyDescent="0.2">
      <c r="B770059" s="61" t="s">
        <v>188</v>
      </c>
    </row>
    <row r="770060" spans="2:2" x14ac:dyDescent="0.2">
      <c r="B770060" s="61" t="s">
        <v>50</v>
      </c>
    </row>
    <row r="786426" spans="2:2" x14ac:dyDescent="0.2">
      <c r="B786426" s="61" t="s">
        <v>173</v>
      </c>
    </row>
    <row r="786427" spans="2:2" x14ac:dyDescent="0.2">
      <c r="B786427" s="61" t="s">
        <v>174</v>
      </c>
    </row>
    <row r="786428" spans="2:2" x14ac:dyDescent="0.2">
      <c r="B786428" s="61" t="s">
        <v>175</v>
      </c>
    </row>
    <row r="786429" spans="2:2" x14ac:dyDescent="0.2">
      <c r="B786429" s="61" t="s">
        <v>176</v>
      </c>
    </row>
    <row r="786430" spans="2:2" x14ac:dyDescent="0.2">
      <c r="B786430" s="61" t="s">
        <v>177</v>
      </c>
    </row>
    <row r="786431" spans="2:2" x14ac:dyDescent="0.2">
      <c r="B786431" s="61" t="s">
        <v>178</v>
      </c>
    </row>
    <row r="786432" spans="2:2" x14ac:dyDescent="0.2">
      <c r="B786432" s="61" t="s">
        <v>179</v>
      </c>
    </row>
    <row r="786433" spans="2:2" x14ac:dyDescent="0.2">
      <c r="B786433" s="61" t="s">
        <v>180</v>
      </c>
    </row>
    <row r="786434" spans="2:2" x14ac:dyDescent="0.2">
      <c r="B786434" s="61" t="s">
        <v>181</v>
      </c>
    </row>
    <row r="786435" spans="2:2" x14ac:dyDescent="0.2">
      <c r="B786435" s="61" t="s">
        <v>182</v>
      </c>
    </row>
    <row r="786436" spans="2:2" x14ac:dyDescent="0.2">
      <c r="B786436" s="61" t="s">
        <v>183</v>
      </c>
    </row>
    <row r="786437" spans="2:2" x14ac:dyDescent="0.2">
      <c r="B786437" s="61" t="s">
        <v>184</v>
      </c>
    </row>
    <row r="786438" spans="2:2" x14ac:dyDescent="0.2">
      <c r="B786438" s="61" t="s">
        <v>185</v>
      </c>
    </row>
    <row r="786439" spans="2:2" x14ac:dyDescent="0.2">
      <c r="B786439" s="61" t="s">
        <v>186</v>
      </c>
    </row>
    <row r="786440" spans="2:2" x14ac:dyDescent="0.2">
      <c r="B786440" s="61" t="s">
        <v>176</v>
      </c>
    </row>
    <row r="786441" spans="2:2" x14ac:dyDescent="0.2">
      <c r="B786441" s="61" t="s">
        <v>174</v>
      </c>
    </row>
    <row r="786442" spans="2:2" x14ac:dyDescent="0.2">
      <c r="B786442" s="61" t="s">
        <v>187</v>
      </c>
    </row>
    <row r="786443" spans="2:2" x14ac:dyDescent="0.2">
      <c r="B786443" s="61" t="s">
        <v>188</v>
      </c>
    </row>
    <row r="786444" spans="2:2" x14ac:dyDescent="0.2">
      <c r="B786444" s="61" t="s">
        <v>50</v>
      </c>
    </row>
    <row r="802810" spans="2:2" x14ac:dyDescent="0.2">
      <c r="B802810" s="61" t="s">
        <v>173</v>
      </c>
    </row>
    <row r="802811" spans="2:2" x14ac:dyDescent="0.2">
      <c r="B802811" s="61" t="s">
        <v>174</v>
      </c>
    </row>
    <row r="802812" spans="2:2" x14ac:dyDescent="0.2">
      <c r="B802812" s="61" t="s">
        <v>175</v>
      </c>
    </row>
    <row r="802813" spans="2:2" x14ac:dyDescent="0.2">
      <c r="B802813" s="61" t="s">
        <v>176</v>
      </c>
    </row>
    <row r="802814" spans="2:2" x14ac:dyDescent="0.2">
      <c r="B802814" s="61" t="s">
        <v>177</v>
      </c>
    </row>
    <row r="802815" spans="2:2" x14ac:dyDescent="0.2">
      <c r="B802815" s="61" t="s">
        <v>178</v>
      </c>
    </row>
    <row r="802816" spans="2:2" x14ac:dyDescent="0.2">
      <c r="B802816" s="61" t="s">
        <v>179</v>
      </c>
    </row>
    <row r="802817" spans="2:2" x14ac:dyDescent="0.2">
      <c r="B802817" s="61" t="s">
        <v>180</v>
      </c>
    </row>
    <row r="802818" spans="2:2" x14ac:dyDescent="0.2">
      <c r="B802818" s="61" t="s">
        <v>181</v>
      </c>
    </row>
    <row r="802819" spans="2:2" x14ac:dyDescent="0.2">
      <c r="B802819" s="61" t="s">
        <v>182</v>
      </c>
    </row>
    <row r="802820" spans="2:2" x14ac:dyDescent="0.2">
      <c r="B802820" s="61" t="s">
        <v>183</v>
      </c>
    </row>
    <row r="802821" spans="2:2" x14ac:dyDescent="0.2">
      <c r="B802821" s="61" t="s">
        <v>184</v>
      </c>
    </row>
    <row r="802822" spans="2:2" x14ac:dyDescent="0.2">
      <c r="B802822" s="61" t="s">
        <v>185</v>
      </c>
    </row>
    <row r="802823" spans="2:2" x14ac:dyDescent="0.2">
      <c r="B802823" s="61" t="s">
        <v>186</v>
      </c>
    </row>
    <row r="802824" spans="2:2" x14ac:dyDescent="0.2">
      <c r="B802824" s="61" t="s">
        <v>176</v>
      </c>
    </row>
    <row r="802825" spans="2:2" x14ac:dyDescent="0.2">
      <c r="B802825" s="61" t="s">
        <v>174</v>
      </c>
    </row>
    <row r="802826" spans="2:2" x14ac:dyDescent="0.2">
      <c r="B802826" s="61" t="s">
        <v>187</v>
      </c>
    </row>
    <row r="802827" spans="2:2" x14ac:dyDescent="0.2">
      <c r="B802827" s="61" t="s">
        <v>188</v>
      </c>
    </row>
    <row r="802828" spans="2:2" x14ac:dyDescent="0.2">
      <c r="B802828" s="61" t="s">
        <v>50</v>
      </c>
    </row>
    <row r="819194" spans="2:2" x14ac:dyDescent="0.2">
      <c r="B819194" s="61" t="s">
        <v>173</v>
      </c>
    </row>
    <row r="819195" spans="2:2" x14ac:dyDescent="0.2">
      <c r="B819195" s="61" t="s">
        <v>174</v>
      </c>
    </row>
    <row r="819196" spans="2:2" x14ac:dyDescent="0.2">
      <c r="B819196" s="61" t="s">
        <v>175</v>
      </c>
    </row>
    <row r="819197" spans="2:2" x14ac:dyDescent="0.2">
      <c r="B819197" s="61" t="s">
        <v>176</v>
      </c>
    </row>
    <row r="819198" spans="2:2" x14ac:dyDescent="0.2">
      <c r="B819198" s="61" t="s">
        <v>177</v>
      </c>
    </row>
    <row r="819199" spans="2:2" x14ac:dyDescent="0.2">
      <c r="B819199" s="61" t="s">
        <v>178</v>
      </c>
    </row>
    <row r="819200" spans="2:2" x14ac:dyDescent="0.2">
      <c r="B819200" s="61" t="s">
        <v>179</v>
      </c>
    </row>
    <row r="819201" spans="2:2" x14ac:dyDescent="0.2">
      <c r="B819201" s="61" t="s">
        <v>180</v>
      </c>
    </row>
    <row r="819202" spans="2:2" x14ac:dyDescent="0.2">
      <c r="B819202" s="61" t="s">
        <v>181</v>
      </c>
    </row>
    <row r="819203" spans="2:2" x14ac:dyDescent="0.2">
      <c r="B819203" s="61" t="s">
        <v>182</v>
      </c>
    </row>
    <row r="819204" spans="2:2" x14ac:dyDescent="0.2">
      <c r="B819204" s="61" t="s">
        <v>183</v>
      </c>
    </row>
    <row r="819205" spans="2:2" x14ac:dyDescent="0.2">
      <c r="B819205" s="61" t="s">
        <v>184</v>
      </c>
    </row>
    <row r="819206" spans="2:2" x14ac:dyDescent="0.2">
      <c r="B819206" s="61" t="s">
        <v>185</v>
      </c>
    </row>
    <row r="819207" spans="2:2" x14ac:dyDescent="0.2">
      <c r="B819207" s="61" t="s">
        <v>186</v>
      </c>
    </row>
    <row r="819208" spans="2:2" x14ac:dyDescent="0.2">
      <c r="B819208" s="61" t="s">
        <v>176</v>
      </c>
    </row>
    <row r="819209" spans="2:2" x14ac:dyDescent="0.2">
      <c r="B819209" s="61" t="s">
        <v>174</v>
      </c>
    </row>
    <row r="819210" spans="2:2" x14ac:dyDescent="0.2">
      <c r="B819210" s="61" t="s">
        <v>187</v>
      </c>
    </row>
    <row r="819211" spans="2:2" x14ac:dyDescent="0.2">
      <c r="B819211" s="61" t="s">
        <v>188</v>
      </c>
    </row>
    <row r="819212" spans="2:2" x14ac:dyDescent="0.2">
      <c r="B819212" s="61" t="s">
        <v>50</v>
      </c>
    </row>
    <row r="835578" spans="2:2" x14ac:dyDescent="0.2">
      <c r="B835578" s="61" t="s">
        <v>173</v>
      </c>
    </row>
    <row r="835579" spans="2:2" x14ac:dyDescent="0.2">
      <c r="B835579" s="61" t="s">
        <v>174</v>
      </c>
    </row>
    <row r="835580" spans="2:2" x14ac:dyDescent="0.2">
      <c r="B835580" s="61" t="s">
        <v>175</v>
      </c>
    </row>
    <row r="835581" spans="2:2" x14ac:dyDescent="0.2">
      <c r="B835581" s="61" t="s">
        <v>176</v>
      </c>
    </row>
    <row r="835582" spans="2:2" x14ac:dyDescent="0.2">
      <c r="B835582" s="61" t="s">
        <v>177</v>
      </c>
    </row>
    <row r="835583" spans="2:2" x14ac:dyDescent="0.2">
      <c r="B835583" s="61" t="s">
        <v>178</v>
      </c>
    </row>
    <row r="835584" spans="2:2" x14ac:dyDescent="0.2">
      <c r="B835584" s="61" t="s">
        <v>179</v>
      </c>
    </row>
    <row r="835585" spans="2:2" x14ac:dyDescent="0.2">
      <c r="B835585" s="61" t="s">
        <v>180</v>
      </c>
    </row>
    <row r="835586" spans="2:2" x14ac:dyDescent="0.2">
      <c r="B835586" s="61" t="s">
        <v>181</v>
      </c>
    </row>
    <row r="835587" spans="2:2" x14ac:dyDescent="0.2">
      <c r="B835587" s="61" t="s">
        <v>182</v>
      </c>
    </row>
    <row r="835588" spans="2:2" x14ac:dyDescent="0.2">
      <c r="B835588" s="61" t="s">
        <v>183</v>
      </c>
    </row>
    <row r="835589" spans="2:2" x14ac:dyDescent="0.2">
      <c r="B835589" s="61" t="s">
        <v>184</v>
      </c>
    </row>
    <row r="835590" spans="2:2" x14ac:dyDescent="0.2">
      <c r="B835590" s="61" t="s">
        <v>185</v>
      </c>
    </row>
    <row r="835591" spans="2:2" x14ac:dyDescent="0.2">
      <c r="B835591" s="61" t="s">
        <v>186</v>
      </c>
    </row>
    <row r="835592" spans="2:2" x14ac:dyDescent="0.2">
      <c r="B835592" s="61" t="s">
        <v>176</v>
      </c>
    </row>
    <row r="835593" spans="2:2" x14ac:dyDescent="0.2">
      <c r="B835593" s="61" t="s">
        <v>174</v>
      </c>
    </row>
    <row r="835594" spans="2:2" x14ac:dyDescent="0.2">
      <c r="B835594" s="61" t="s">
        <v>187</v>
      </c>
    </row>
    <row r="835595" spans="2:2" x14ac:dyDescent="0.2">
      <c r="B835595" s="61" t="s">
        <v>188</v>
      </c>
    </row>
    <row r="835596" spans="2:2" x14ac:dyDescent="0.2">
      <c r="B835596" s="61" t="s">
        <v>50</v>
      </c>
    </row>
    <row r="851962" spans="2:2" x14ac:dyDescent="0.2">
      <c r="B851962" s="61" t="s">
        <v>173</v>
      </c>
    </row>
    <row r="851963" spans="2:2" x14ac:dyDescent="0.2">
      <c r="B851963" s="61" t="s">
        <v>174</v>
      </c>
    </row>
    <row r="851964" spans="2:2" x14ac:dyDescent="0.2">
      <c r="B851964" s="61" t="s">
        <v>175</v>
      </c>
    </row>
    <row r="851965" spans="2:2" x14ac:dyDescent="0.2">
      <c r="B851965" s="61" t="s">
        <v>176</v>
      </c>
    </row>
    <row r="851966" spans="2:2" x14ac:dyDescent="0.2">
      <c r="B851966" s="61" t="s">
        <v>177</v>
      </c>
    </row>
    <row r="851967" spans="2:2" x14ac:dyDescent="0.2">
      <c r="B851967" s="61" t="s">
        <v>178</v>
      </c>
    </row>
    <row r="851968" spans="2:2" x14ac:dyDescent="0.2">
      <c r="B851968" s="61" t="s">
        <v>179</v>
      </c>
    </row>
    <row r="851969" spans="2:2" x14ac:dyDescent="0.2">
      <c r="B851969" s="61" t="s">
        <v>180</v>
      </c>
    </row>
    <row r="851970" spans="2:2" x14ac:dyDescent="0.2">
      <c r="B851970" s="61" t="s">
        <v>181</v>
      </c>
    </row>
    <row r="851971" spans="2:2" x14ac:dyDescent="0.2">
      <c r="B851971" s="61" t="s">
        <v>182</v>
      </c>
    </row>
    <row r="851972" spans="2:2" x14ac:dyDescent="0.2">
      <c r="B851972" s="61" t="s">
        <v>183</v>
      </c>
    </row>
    <row r="851973" spans="2:2" x14ac:dyDescent="0.2">
      <c r="B851973" s="61" t="s">
        <v>184</v>
      </c>
    </row>
    <row r="851974" spans="2:2" x14ac:dyDescent="0.2">
      <c r="B851974" s="61" t="s">
        <v>185</v>
      </c>
    </row>
    <row r="851975" spans="2:2" x14ac:dyDescent="0.2">
      <c r="B851975" s="61" t="s">
        <v>186</v>
      </c>
    </row>
    <row r="851976" spans="2:2" x14ac:dyDescent="0.2">
      <c r="B851976" s="61" t="s">
        <v>176</v>
      </c>
    </row>
    <row r="851977" spans="2:2" x14ac:dyDescent="0.2">
      <c r="B851977" s="61" t="s">
        <v>174</v>
      </c>
    </row>
    <row r="851978" spans="2:2" x14ac:dyDescent="0.2">
      <c r="B851978" s="61" t="s">
        <v>187</v>
      </c>
    </row>
    <row r="851979" spans="2:2" x14ac:dyDescent="0.2">
      <c r="B851979" s="61" t="s">
        <v>188</v>
      </c>
    </row>
    <row r="851980" spans="2:2" x14ac:dyDescent="0.2">
      <c r="B851980" s="61" t="s">
        <v>50</v>
      </c>
    </row>
    <row r="868346" spans="2:2" x14ac:dyDescent="0.2">
      <c r="B868346" s="61" t="s">
        <v>173</v>
      </c>
    </row>
    <row r="868347" spans="2:2" x14ac:dyDescent="0.2">
      <c r="B868347" s="61" t="s">
        <v>174</v>
      </c>
    </row>
    <row r="868348" spans="2:2" x14ac:dyDescent="0.2">
      <c r="B868348" s="61" t="s">
        <v>175</v>
      </c>
    </row>
    <row r="868349" spans="2:2" x14ac:dyDescent="0.2">
      <c r="B868349" s="61" t="s">
        <v>176</v>
      </c>
    </row>
    <row r="868350" spans="2:2" x14ac:dyDescent="0.2">
      <c r="B868350" s="61" t="s">
        <v>177</v>
      </c>
    </row>
    <row r="868351" spans="2:2" x14ac:dyDescent="0.2">
      <c r="B868351" s="61" t="s">
        <v>178</v>
      </c>
    </row>
    <row r="868352" spans="2:2" x14ac:dyDescent="0.2">
      <c r="B868352" s="61" t="s">
        <v>179</v>
      </c>
    </row>
    <row r="868353" spans="2:2" x14ac:dyDescent="0.2">
      <c r="B868353" s="61" t="s">
        <v>180</v>
      </c>
    </row>
    <row r="868354" spans="2:2" x14ac:dyDescent="0.2">
      <c r="B868354" s="61" t="s">
        <v>181</v>
      </c>
    </row>
    <row r="868355" spans="2:2" x14ac:dyDescent="0.2">
      <c r="B868355" s="61" t="s">
        <v>182</v>
      </c>
    </row>
    <row r="868356" spans="2:2" x14ac:dyDescent="0.2">
      <c r="B868356" s="61" t="s">
        <v>183</v>
      </c>
    </row>
    <row r="868357" spans="2:2" x14ac:dyDescent="0.2">
      <c r="B868357" s="61" t="s">
        <v>184</v>
      </c>
    </row>
    <row r="868358" spans="2:2" x14ac:dyDescent="0.2">
      <c r="B868358" s="61" t="s">
        <v>185</v>
      </c>
    </row>
    <row r="868359" spans="2:2" x14ac:dyDescent="0.2">
      <c r="B868359" s="61" t="s">
        <v>186</v>
      </c>
    </row>
    <row r="868360" spans="2:2" x14ac:dyDescent="0.2">
      <c r="B868360" s="61" t="s">
        <v>176</v>
      </c>
    </row>
    <row r="868361" spans="2:2" x14ac:dyDescent="0.2">
      <c r="B868361" s="61" t="s">
        <v>174</v>
      </c>
    </row>
    <row r="868362" spans="2:2" x14ac:dyDescent="0.2">
      <c r="B868362" s="61" t="s">
        <v>187</v>
      </c>
    </row>
    <row r="868363" spans="2:2" x14ac:dyDescent="0.2">
      <c r="B868363" s="61" t="s">
        <v>188</v>
      </c>
    </row>
    <row r="868364" spans="2:2" x14ac:dyDescent="0.2">
      <c r="B868364" s="61" t="s">
        <v>50</v>
      </c>
    </row>
    <row r="884730" spans="2:2" x14ac:dyDescent="0.2">
      <c r="B884730" s="61" t="s">
        <v>173</v>
      </c>
    </row>
    <row r="884731" spans="2:2" x14ac:dyDescent="0.2">
      <c r="B884731" s="61" t="s">
        <v>174</v>
      </c>
    </row>
    <row r="884732" spans="2:2" x14ac:dyDescent="0.2">
      <c r="B884732" s="61" t="s">
        <v>175</v>
      </c>
    </row>
    <row r="884733" spans="2:2" x14ac:dyDescent="0.2">
      <c r="B884733" s="61" t="s">
        <v>176</v>
      </c>
    </row>
    <row r="884734" spans="2:2" x14ac:dyDescent="0.2">
      <c r="B884734" s="61" t="s">
        <v>177</v>
      </c>
    </row>
    <row r="884735" spans="2:2" x14ac:dyDescent="0.2">
      <c r="B884735" s="61" t="s">
        <v>178</v>
      </c>
    </row>
    <row r="884736" spans="2:2" x14ac:dyDescent="0.2">
      <c r="B884736" s="61" t="s">
        <v>179</v>
      </c>
    </row>
    <row r="884737" spans="2:2" x14ac:dyDescent="0.2">
      <c r="B884737" s="61" t="s">
        <v>180</v>
      </c>
    </row>
    <row r="884738" spans="2:2" x14ac:dyDescent="0.2">
      <c r="B884738" s="61" t="s">
        <v>181</v>
      </c>
    </row>
    <row r="884739" spans="2:2" x14ac:dyDescent="0.2">
      <c r="B884739" s="61" t="s">
        <v>182</v>
      </c>
    </row>
    <row r="884740" spans="2:2" x14ac:dyDescent="0.2">
      <c r="B884740" s="61" t="s">
        <v>183</v>
      </c>
    </row>
    <row r="884741" spans="2:2" x14ac:dyDescent="0.2">
      <c r="B884741" s="61" t="s">
        <v>184</v>
      </c>
    </row>
    <row r="884742" spans="2:2" x14ac:dyDescent="0.2">
      <c r="B884742" s="61" t="s">
        <v>185</v>
      </c>
    </row>
    <row r="884743" spans="2:2" x14ac:dyDescent="0.2">
      <c r="B884743" s="61" t="s">
        <v>186</v>
      </c>
    </row>
    <row r="884744" spans="2:2" x14ac:dyDescent="0.2">
      <c r="B884744" s="61" t="s">
        <v>176</v>
      </c>
    </row>
    <row r="884745" spans="2:2" x14ac:dyDescent="0.2">
      <c r="B884745" s="61" t="s">
        <v>174</v>
      </c>
    </row>
    <row r="884746" spans="2:2" x14ac:dyDescent="0.2">
      <c r="B884746" s="61" t="s">
        <v>187</v>
      </c>
    </row>
    <row r="884747" spans="2:2" x14ac:dyDescent="0.2">
      <c r="B884747" s="61" t="s">
        <v>188</v>
      </c>
    </row>
    <row r="884748" spans="2:2" x14ac:dyDescent="0.2">
      <c r="B884748" s="61" t="s">
        <v>50</v>
      </c>
    </row>
    <row r="901114" spans="2:2" x14ac:dyDescent="0.2">
      <c r="B901114" s="61" t="s">
        <v>173</v>
      </c>
    </row>
    <row r="901115" spans="2:2" x14ac:dyDescent="0.2">
      <c r="B901115" s="61" t="s">
        <v>174</v>
      </c>
    </row>
    <row r="901116" spans="2:2" x14ac:dyDescent="0.2">
      <c r="B901116" s="61" t="s">
        <v>175</v>
      </c>
    </row>
    <row r="901117" spans="2:2" x14ac:dyDescent="0.2">
      <c r="B901117" s="61" t="s">
        <v>176</v>
      </c>
    </row>
    <row r="901118" spans="2:2" x14ac:dyDescent="0.2">
      <c r="B901118" s="61" t="s">
        <v>177</v>
      </c>
    </row>
    <row r="901119" spans="2:2" x14ac:dyDescent="0.2">
      <c r="B901119" s="61" t="s">
        <v>178</v>
      </c>
    </row>
    <row r="901120" spans="2:2" x14ac:dyDescent="0.2">
      <c r="B901120" s="61" t="s">
        <v>179</v>
      </c>
    </row>
    <row r="901121" spans="2:2" x14ac:dyDescent="0.2">
      <c r="B901121" s="61" t="s">
        <v>180</v>
      </c>
    </row>
    <row r="901122" spans="2:2" x14ac:dyDescent="0.2">
      <c r="B901122" s="61" t="s">
        <v>181</v>
      </c>
    </row>
    <row r="901123" spans="2:2" x14ac:dyDescent="0.2">
      <c r="B901123" s="61" t="s">
        <v>182</v>
      </c>
    </row>
    <row r="901124" spans="2:2" x14ac:dyDescent="0.2">
      <c r="B901124" s="61" t="s">
        <v>183</v>
      </c>
    </row>
    <row r="901125" spans="2:2" x14ac:dyDescent="0.2">
      <c r="B901125" s="61" t="s">
        <v>184</v>
      </c>
    </row>
    <row r="901126" spans="2:2" x14ac:dyDescent="0.2">
      <c r="B901126" s="61" t="s">
        <v>185</v>
      </c>
    </row>
    <row r="901127" spans="2:2" x14ac:dyDescent="0.2">
      <c r="B901127" s="61" t="s">
        <v>186</v>
      </c>
    </row>
    <row r="901128" spans="2:2" x14ac:dyDescent="0.2">
      <c r="B901128" s="61" t="s">
        <v>176</v>
      </c>
    </row>
    <row r="901129" spans="2:2" x14ac:dyDescent="0.2">
      <c r="B901129" s="61" t="s">
        <v>174</v>
      </c>
    </row>
    <row r="901130" spans="2:2" x14ac:dyDescent="0.2">
      <c r="B901130" s="61" t="s">
        <v>187</v>
      </c>
    </row>
    <row r="901131" spans="2:2" x14ac:dyDescent="0.2">
      <c r="B901131" s="61" t="s">
        <v>188</v>
      </c>
    </row>
    <row r="901132" spans="2:2" x14ac:dyDescent="0.2">
      <c r="B901132" s="61" t="s">
        <v>50</v>
      </c>
    </row>
    <row r="917498" spans="2:2" x14ac:dyDescent="0.2">
      <c r="B917498" s="61" t="s">
        <v>173</v>
      </c>
    </row>
    <row r="917499" spans="2:2" x14ac:dyDescent="0.2">
      <c r="B917499" s="61" t="s">
        <v>174</v>
      </c>
    </row>
    <row r="917500" spans="2:2" x14ac:dyDescent="0.2">
      <c r="B917500" s="61" t="s">
        <v>175</v>
      </c>
    </row>
    <row r="917501" spans="2:2" x14ac:dyDescent="0.2">
      <c r="B917501" s="61" t="s">
        <v>176</v>
      </c>
    </row>
    <row r="917502" spans="2:2" x14ac:dyDescent="0.2">
      <c r="B917502" s="61" t="s">
        <v>177</v>
      </c>
    </row>
    <row r="917503" spans="2:2" x14ac:dyDescent="0.2">
      <c r="B917503" s="61" t="s">
        <v>178</v>
      </c>
    </row>
    <row r="917504" spans="2:2" x14ac:dyDescent="0.2">
      <c r="B917504" s="61" t="s">
        <v>179</v>
      </c>
    </row>
    <row r="917505" spans="2:2" x14ac:dyDescent="0.2">
      <c r="B917505" s="61" t="s">
        <v>180</v>
      </c>
    </row>
    <row r="917506" spans="2:2" x14ac:dyDescent="0.2">
      <c r="B917506" s="61" t="s">
        <v>181</v>
      </c>
    </row>
    <row r="917507" spans="2:2" x14ac:dyDescent="0.2">
      <c r="B917507" s="61" t="s">
        <v>182</v>
      </c>
    </row>
    <row r="917508" spans="2:2" x14ac:dyDescent="0.2">
      <c r="B917508" s="61" t="s">
        <v>183</v>
      </c>
    </row>
    <row r="917509" spans="2:2" x14ac:dyDescent="0.2">
      <c r="B917509" s="61" t="s">
        <v>184</v>
      </c>
    </row>
    <row r="917510" spans="2:2" x14ac:dyDescent="0.2">
      <c r="B917510" s="61" t="s">
        <v>185</v>
      </c>
    </row>
    <row r="917511" spans="2:2" x14ac:dyDescent="0.2">
      <c r="B917511" s="61" t="s">
        <v>186</v>
      </c>
    </row>
    <row r="917512" spans="2:2" x14ac:dyDescent="0.2">
      <c r="B917512" s="61" t="s">
        <v>176</v>
      </c>
    </row>
    <row r="917513" spans="2:2" x14ac:dyDescent="0.2">
      <c r="B917513" s="61" t="s">
        <v>174</v>
      </c>
    </row>
    <row r="917514" spans="2:2" x14ac:dyDescent="0.2">
      <c r="B917514" s="61" t="s">
        <v>187</v>
      </c>
    </row>
    <row r="917515" spans="2:2" x14ac:dyDescent="0.2">
      <c r="B917515" s="61" t="s">
        <v>188</v>
      </c>
    </row>
    <row r="917516" spans="2:2" x14ac:dyDescent="0.2">
      <c r="B917516" s="61" t="s">
        <v>50</v>
      </c>
    </row>
    <row r="933882" spans="2:2" x14ac:dyDescent="0.2">
      <c r="B933882" s="61" t="s">
        <v>173</v>
      </c>
    </row>
    <row r="933883" spans="2:2" x14ac:dyDescent="0.2">
      <c r="B933883" s="61" t="s">
        <v>174</v>
      </c>
    </row>
    <row r="933884" spans="2:2" x14ac:dyDescent="0.2">
      <c r="B933884" s="61" t="s">
        <v>175</v>
      </c>
    </row>
    <row r="933885" spans="2:2" x14ac:dyDescent="0.2">
      <c r="B933885" s="61" t="s">
        <v>176</v>
      </c>
    </row>
    <row r="933886" spans="2:2" x14ac:dyDescent="0.2">
      <c r="B933886" s="61" t="s">
        <v>177</v>
      </c>
    </row>
    <row r="933887" spans="2:2" x14ac:dyDescent="0.2">
      <c r="B933887" s="61" t="s">
        <v>178</v>
      </c>
    </row>
    <row r="933888" spans="2:2" x14ac:dyDescent="0.2">
      <c r="B933888" s="61" t="s">
        <v>179</v>
      </c>
    </row>
    <row r="933889" spans="2:2" x14ac:dyDescent="0.2">
      <c r="B933889" s="61" t="s">
        <v>180</v>
      </c>
    </row>
    <row r="933890" spans="2:2" x14ac:dyDescent="0.2">
      <c r="B933890" s="61" t="s">
        <v>181</v>
      </c>
    </row>
    <row r="933891" spans="2:2" x14ac:dyDescent="0.2">
      <c r="B933891" s="61" t="s">
        <v>182</v>
      </c>
    </row>
    <row r="933892" spans="2:2" x14ac:dyDescent="0.2">
      <c r="B933892" s="61" t="s">
        <v>183</v>
      </c>
    </row>
    <row r="933893" spans="2:2" x14ac:dyDescent="0.2">
      <c r="B933893" s="61" t="s">
        <v>184</v>
      </c>
    </row>
    <row r="933894" spans="2:2" x14ac:dyDescent="0.2">
      <c r="B933894" s="61" t="s">
        <v>185</v>
      </c>
    </row>
    <row r="933895" spans="2:2" x14ac:dyDescent="0.2">
      <c r="B933895" s="61" t="s">
        <v>186</v>
      </c>
    </row>
    <row r="933896" spans="2:2" x14ac:dyDescent="0.2">
      <c r="B933896" s="61" t="s">
        <v>176</v>
      </c>
    </row>
    <row r="933897" spans="2:2" x14ac:dyDescent="0.2">
      <c r="B933897" s="61" t="s">
        <v>174</v>
      </c>
    </row>
    <row r="933898" spans="2:2" x14ac:dyDescent="0.2">
      <c r="B933898" s="61" t="s">
        <v>187</v>
      </c>
    </row>
    <row r="933899" spans="2:2" x14ac:dyDescent="0.2">
      <c r="B933899" s="61" t="s">
        <v>188</v>
      </c>
    </row>
    <row r="933900" spans="2:2" x14ac:dyDescent="0.2">
      <c r="B933900" s="61" t="s">
        <v>50</v>
      </c>
    </row>
    <row r="950266" spans="2:2" x14ac:dyDescent="0.2">
      <c r="B950266" s="61" t="s">
        <v>173</v>
      </c>
    </row>
    <row r="950267" spans="2:2" x14ac:dyDescent="0.2">
      <c r="B950267" s="61" t="s">
        <v>174</v>
      </c>
    </row>
    <row r="950268" spans="2:2" x14ac:dyDescent="0.2">
      <c r="B950268" s="61" t="s">
        <v>175</v>
      </c>
    </row>
    <row r="950269" spans="2:2" x14ac:dyDescent="0.2">
      <c r="B950269" s="61" t="s">
        <v>176</v>
      </c>
    </row>
    <row r="950270" spans="2:2" x14ac:dyDescent="0.2">
      <c r="B950270" s="61" t="s">
        <v>177</v>
      </c>
    </row>
    <row r="950271" spans="2:2" x14ac:dyDescent="0.2">
      <c r="B950271" s="61" t="s">
        <v>178</v>
      </c>
    </row>
    <row r="950272" spans="2:2" x14ac:dyDescent="0.2">
      <c r="B950272" s="61" t="s">
        <v>179</v>
      </c>
    </row>
    <row r="950273" spans="2:2" x14ac:dyDescent="0.2">
      <c r="B950273" s="61" t="s">
        <v>180</v>
      </c>
    </row>
    <row r="950274" spans="2:2" x14ac:dyDescent="0.2">
      <c r="B950274" s="61" t="s">
        <v>181</v>
      </c>
    </row>
    <row r="950275" spans="2:2" x14ac:dyDescent="0.2">
      <c r="B950275" s="61" t="s">
        <v>182</v>
      </c>
    </row>
    <row r="950276" spans="2:2" x14ac:dyDescent="0.2">
      <c r="B950276" s="61" t="s">
        <v>183</v>
      </c>
    </row>
    <row r="950277" spans="2:2" x14ac:dyDescent="0.2">
      <c r="B950277" s="61" t="s">
        <v>184</v>
      </c>
    </row>
    <row r="950278" spans="2:2" x14ac:dyDescent="0.2">
      <c r="B950278" s="61" t="s">
        <v>185</v>
      </c>
    </row>
    <row r="950279" spans="2:2" x14ac:dyDescent="0.2">
      <c r="B950279" s="61" t="s">
        <v>186</v>
      </c>
    </row>
    <row r="950280" spans="2:2" x14ac:dyDescent="0.2">
      <c r="B950280" s="61" t="s">
        <v>176</v>
      </c>
    </row>
    <row r="950281" spans="2:2" x14ac:dyDescent="0.2">
      <c r="B950281" s="61" t="s">
        <v>174</v>
      </c>
    </row>
    <row r="950282" spans="2:2" x14ac:dyDescent="0.2">
      <c r="B950282" s="61" t="s">
        <v>187</v>
      </c>
    </row>
    <row r="950283" spans="2:2" x14ac:dyDescent="0.2">
      <c r="B950283" s="61" t="s">
        <v>188</v>
      </c>
    </row>
    <row r="950284" spans="2:2" x14ac:dyDescent="0.2">
      <c r="B950284" s="61" t="s">
        <v>50</v>
      </c>
    </row>
    <row r="966650" spans="2:2" x14ac:dyDescent="0.2">
      <c r="B966650" s="61" t="s">
        <v>173</v>
      </c>
    </row>
    <row r="966651" spans="2:2" x14ac:dyDescent="0.2">
      <c r="B966651" s="61" t="s">
        <v>174</v>
      </c>
    </row>
    <row r="966652" spans="2:2" x14ac:dyDescent="0.2">
      <c r="B966652" s="61" t="s">
        <v>175</v>
      </c>
    </row>
    <row r="966653" spans="2:2" x14ac:dyDescent="0.2">
      <c r="B966653" s="61" t="s">
        <v>176</v>
      </c>
    </row>
    <row r="966654" spans="2:2" x14ac:dyDescent="0.2">
      <c r="B966654" s="61" t="s">
        <v>177</v>
      </c>
    </row>
    <row r="966655" spans="2:2" x14ac:dyDescent="0.2">
      <c r="B966655" s="61" t="s">
        <v>178</v>
      </c>
    </row>
    <row r="966656" spans="2:2" x14ac:dyDescent="0.2">
      <c r="B966656" s="61" t="s">
        <v>179</v>
      </c>
    </row>
    <row r="966657" spans="2:2" x14ac:dyDescent="0.2">
      <c r="B966657" s="61" t="s">
        <v>180</v>
      </c>
    </row>
    <row r="966658" spans="2:2" x14ac:dyDescent="0.2">
      <c r="B966658" s="61" t="s">
        <v>181</v>
      </c>
    </row>
    <row r="966659" spans="2:2" x14ac:dyDescent="0.2">
      <c r="B966659" s="61" t="s">
        <v>182</v>
      </c>
    </row>
    <row r="966660" spans="2:2" x14ac:dyDescent="0.2">
      <c r="B966660" s="61" t="s">
        <v>183</v>
      </c>
    </row>
    <row r="966661" spans="2:2" x14ac:dyDescent="0.2">
      <c r="B966661" s="61" t="s">
        <v>184</v>
      </c>
    </row>
    <row r="966662" spans="2:2" x14ac:dyDescent="0.2">
      <c r="B966662" s="61" t="s">
        <v>185</v>
      </c>
    </row>
    <row r="966663" spans="2:2" x14ac:dyDescent="0.2">
      <c r="B966663" s="61" t="s">
        <v>186</v>
      </c>
    </row>
    <row r="966664" spans="2:2" x14ac:dyDescent="0.2">
      <c r="B966664" s="61" t="s">
        <v>176</v>
      </c>
    </row>
    <row r="966665" spans="2:2" x14ac:dyDescent="0.2">
      <c r="B966665" s="61" t="s">
        <v>174</v>
      </c>
    </row>
    <row r="966666" spans="2:2" x14ac:dyDescent="0.2">
      <c r="B966666" s="61" t="s">
        <v>187</v>
      </c>
    </row>
    <row r="966667" spans="2:2" x14ac:dyDescent="0.2">
      <c r="B966667" s="61" t="s">
        <v>188</v>
      </c>
    </row>
    <row r="966668" spans="2:2" x14ac:dyDescent="0.2">
      <c r="B966668" s="61" t="s">
        <v>50</v>
      </c>
    </row>
    <row r="983034" spans="2:2" x14ac:dyDescent="0.2">
      <c r="B983034" s="61" t="s">
        <v>173</v>
      </c>
    </row>
    <row r="983035" spans="2:2" x14ac:dyDescent="0.2">
      <c r="B983035" s="61" t="s">
        <v>174</v>
      </c>
    </row>
    <row r="983036" spans="2:2" x14ac:dyDescent="0.2">
      <c r="B983036" s="61" t="s">
        <v>175</v>
      </c>
    </row>
    <row r="983037" spans="2:2" x14ac:dyDescent="0.2">
      <c r="B983037" s="61" t="s">
        <v>176</v>
      </c>
    </row>
    <row r="983038" spans="2:2" x14ac:dyDescent="0.2">
      <c r="B983038" s="61" t="s">
        <v>177</v>
      </c>
    </row>
    <row r="983039" spans="2:2" x14ac:dyDescent="0.2">
      <c r="B983039" s="61" t="s">
        <v>178</v>
      </c>
    </row>
    <row r="983040" spans="2:2" x14ac:dyDescent="0.2">
      <c r="B983040" s="61" t="s">
        <v>179</v>
      </c>
    </row>
    <row r="983041" spans="2:2" x14ac:dyDescent="0.2">
      <c r="B983041" s="61" t="s">
        <v>180</v>
      </c>
    </row>
    <row r="983042" spans="2:2" x14ac:dyDescent="0.2">
      <c r="B983042" s="61" t="s">
        <v>181</v>
      </c>
    </row>
    <row r="983043" spans="2:2" x14ac:dyDescent="0.2">
      <c r="B983043" s="61" t="s">
        <v>182</v>
      </c>
    </row>
    <row r="983044" spans="2:2" x14ac:dyDescent="0.2">
      <c r="B983044" s="61" t="s">
        <v>183</v>
      </c>
    </row>
    <row r="983045" spans="2:2" x14ac:dyDescent="0.2">
      <c r="B983045" s="61" t="s">
        <v>184</v>
      </c>
    </row>
    <row r="983046" spans="2:2" x14ac:dyDescent="0.2">
      <c r="B983046" s="61" t="s">
        <v>185</v>
      </c>
    </row>
    <row r="983047" spans="2:2" x14ac:dyDescent="0.2">
      <c r="B983047" s="61" t="s">
        <v>186</v>
      </c>
    </row>
    <row r="983048" spans="2:2" x14ac:dyDescent="0.2">
      <c r="B983048" s="61" t="s">
        <v>176</v>
      </c>
    </row>
    <row r="983049" spans="2:2" x14ac:dyDescent="0.2">
      <c r="B983049" s="61" t="s">
        <v>174</v>
      </c>
    </row>
    <row r="983050" spans="2:2" x14ac:dyDescent="0.2">
      <c r="B983050" s="61" t="s">
        <v>187</v>
      </c>
    </row>
    <row r="983051" spans="2:2" x14ac:dyDescent="0.2">
      <c r="B983051" s="61" t="s">
        <v>188</v>
      </c>
    </row>
    <row r="983052" spans="2:2" x14ac:dyDescent="0.2">
      <c r="B983052" s="61" t="s">
        <v>50</v>
      </c>
    </row>
    <row r="999418" spans="2:2" x14ac:dyDescent="0.2">
      <c r="B999418" s="61" t="s">
        <v>173</v>
      </c>
    </row>
    <row r="999419" spans="2:2" x14ac:dyDescent="0.2">
      <c r="B999419" s="61" t="s">
        <v>174</v>
      </c>
    </row>
    <row r="999420" spans="2:2" x14ac:dyDescent="0.2">
      <c r="B999420" s="61" t="s">
        <v>175</v>
      </c>
    </row>
    <row r="999421" spans="2:2" x14ac:dyDescent="0.2">
      <c r="B999421" s="61" t="s">
        <v>176</v>
      </c>
    </row>
    <row r="999422" spans="2:2" x14ac:dyDescent="0.2">
      <c r="B999422" s="61" t="s">
        <v>177</v>
      </c>
    </row>
    <row r="999423" spans="2:2" x14ac:dyDescent="0.2">
      <c r="B999423" s="61" t="s">
        <v>178</v>
      </c>
    </row>
    <row r="999424" spans="2:2" x14ac:dyDescent="0.2">
      <c r="B999424" s="61" t="s">
        <v>179</v>
      </c>
    </row>
    <row r="999425" spans="2:2" x14ac:dyDescent="0.2">
      <c r="B999425" s="61" t="s">
        <v>180</v>
      </c>
    </row>
    <row r="999426" spans="2:2" x14ac:dyDescent="0.2">
      <c r="B999426" s="61" t="s">
        <v>181</v>
      </c>
    </row>
    <row r="999427" spans="2:2" x14ac:dyDescent="0.2">
      <c r="B999427" s="61" t="s">
        <v>182</v>
      </c>
    </row>
    <row r="999428" spans="2:2" x14ac:dyDescent="0.2">
      <c r="B999428" s="61" t="s">
        <v>183</v>
      </c>
    </row>
    <row r="999429" spans="2:2" x14ac:dyDescent="0.2">
      <c r="B999429" s="61" t="s">
        <v>184</v>
      </c>
    </row>
    <row r="999430" spans="2:2" x14ac:dyDescent="0.2">
      <c r="B999430" s="61" t="s">
        <v>185</v>
      </c>
    </row>
    <row r="999431" spans="2:2" x14ac:dyDescent="0.2">
      <c r="B999431" s="61" t="s">
        <v>186</v>
      </c>
    </row>
    <row r="999432" spans="2:2" x14ac:dyDescent="0.2">
      <c r="B999432" s="61" t="s">
        <v>176</v>
      </c>
    </row>
    <row r="999433" spans="2:2" x14ac:dyDescent="0.2">
      <c r="B999433" s="61" t="s">
        <v>174</v>
      </c>
    </row>
    <row r="999434" spans="2:2" x14ac:dyDescent="0.2">
      <c r="B999434" s="61" t="s">
        <v>187</v>
      </c>
    </row>
    <row r="999435" spans="2:2" x14ac:dyDescent="0.2">
      <c r="B999435" s="61" t="s">
        <v>188</v>
      </c>
    </row>
    <row r="999436" spans="2:2" x14ac:dyDescent="0.2">
      <c r="B999436" s="61" t="s">
        <v>50</v>
      </c>
    </row>
    <row r="1015802" spans="2:2" x14ac:dyDescent="0.2">
      <c r="B1015802" s="61" t="s">
        <v>173</v>
      </c>
    </row>
    <row r="1015803" spans="2:2" x14ac:dyDescent="0.2">
      <c r="B1015803" s="61" t="s">
        <v>174</v>
      </c>
    </row>
    <row r="1015804" spans="2:2" x14ac:dyDescent="0.2">
      <c r="B1015804" s="61" t="s">
        <v>175</v>
      </c>
    </row>
    <row r="1015805" spans="2:2" x14ac:dyDescent="0.2">
      <c r="B1015805" s="61" t="s">
        <v>176</v>
      </c>
    </row>
    <row r="1015806" spans="2:2" x14ac:dyDescent="0.2">
      <c r="B1015806" s="61" t="s">
        <v>177</v>
      </c>
    </row>
    <row r="1015807" spans="2:2" x14ac:dyDescent="0.2">
      <c r="B1015807" s="61" t="s">
        <v>178</v>
      </c>
    </row>
    <row r="1015808" spans="2:2" x14ac:dyDescent="0.2">
      <c r="B1015808" s="61" t="s">
        <v>179</v>
      </c>
    </row>
    <row r="1015809" spans="2:2" x14ac:dyDescent="0.2">
      <c r="B1015809" s="61" t="s">
        <v>180</v>
      </c>
    </row>
    <row r="1015810" spans="2:2" x14ac:dyDescent="0.2">
      <c r="B1015810" s="61" t="s">
        <v>181</v>
      </c>
    </row>
    <row r="1015811" spans="2:2" x14ac:dyDescent="0.2">
      <c r="B1015811" s="61" t="s">
        <v>182</v>
      </c>
    </row>
    <row r="1015812" spans="2:2" x14ac:dyDescent="0.2">
      <c r="B1015812" s="61" t="s">
        <v>183</v>
      </c>
    </row>
    <row r="1015813" spans="2:2" x14ac:dyDescent="0.2">
      <c r="B1015813" s="61" t="s">
        <v>184</v>
      </c>
    </row>
    <row r="1015814" spans="2:2" x14ac:dyDescent="0.2">
      <c r="B1015814" s="61" t="s">
        <v>185</v>
      </c>
    </row>
    <row r="1015815" spans="2:2" x14ac:dyDescent="0.2">
      <c r="B1015815" s="61" t="s">
        <v>186</v>
      </c>
    </row>
    <row r="1015816" spans="2:2" x14ac:dyDescent="0.2">
      <c r="B1015816" s="61" t="s">
        <v>176</v>
      </c>
    </row>
    <row r="1015817" spans="2:2" x14ac:dyDescent="0.2">
      <c r="B1015817" s="61" t="s">
        <v>174</v>
      </c>
    </row>
    <row r="1015818" spans="2:2" x14ac:dyDescent="0.2">
      <c r="B1015818" s="61" t="s">
        <v>187</v>
      </c>
    </row>
    <row r="1015819" spans="2:2" x14ac:dyDescent="0.2">
      <c r="B1015819" s="61" t="s">
        <v>188</v>
      </c>
    </row>
    <row r="1015820" spans="2:2" x14ac:dyDescent="0.2">
      <c r="B1015820" s="61" t="s">
        <v>50</v>
      </c>
    </row>
    <row r="1032186" spans="2:2" x14ac:dyDescent="0.2">
      <c r="B1032186" s="61" t="s">
        <v>173</v>
      </c>
    </row>
    <row r="1032187" spans="2:2" x14ac:dyDescent="0.2">
      <c r="B1032187" s="61" t="s">
        <v>174</v>
      </c>
    </row>
    <row r="1032188" spans="2:2" x14ac:dyDescent="0.2">
      <c r="B1032188" s="61" t="s">
        <v>175</v>
      </c>
    </row>
    <row r="1032189" spans="2:2" x14ac:dyDescent="0.2">
      <c r="B1032189" s="61" t="s">
        <v>176</v>
      </c>
    </row>
    <row r="1032190" spans="2:2" x14ac:dyDescent="0.2">
      <c r="B1032190" s="61" t="s">
        <v>177</v>
      </c>
    </row>
    <row r="1032191" spans="2:2" x14ac:dyDescent="0.2">
      <c r="B1032191" s="61" t="s">
        <v>178</v>
      </c>
    </row>
    <row r="1032192" spans="2:2" x14ac:dyDescent="0.2">
      <c r="B1032192" s="61" t="s">
        <v>179</v>
      </c>
    </row>
    <row r="1032193" spans="2:2" x14ac:dyDescent="0.2">
      <c r="B1032193" s="61" t="s">
        <v>180</v>
      </c>
    </row>
    <row r="1032194" spans="2:2" x14ac:dyDescent="0.2">
      <c r="B1032194" s="61" t="s">
        <v>181</v>
      </c>
    </row>
    <row r="1032195" spans="2:2" x14ac:dyDescent="0.2">
      <c r="B1032195" s="61" t="s">
        <v>182</v>
      </c>
    </row>
    <row r="1032196" spans="2:2" x14ac:dyDescent="0.2">
      <c r="B1032196" s="61" t="s">
        <v>183</v>
      </c>
    </row>
    <row r="1032197" spans="2:2" x14ac:dyDescent="0.2">
      <c r="B1032197" s="61" t="s">
        <v>184</v>
      </c>
    </row>
    <row r="1032198" spans="2:2" x14ac:dyDescent="0.2">
      <c r="B1032198" s="61" t="s">
        <v>185</v>
      </c>
    </row>
    <row r="1032199" spans="2:2" x14ac:dyDescent="0.2">
      <c r="B1032199" s="61" t="s">
        <v>186</v>
      </c>
    </row>
    <row r="1032200" spans="2:2" x14ac:dyDescent="0.2">
      <c r="B1032200" s="61" t="s">
        <v>176</v>
      </c>
    </row>
    <row r="1032201" spans="2:2" x14ac:dyDescent="0.2">
      <c r="B1032201" s="61" t="s">
        <v>174</v>
      </c>
    </row>
    <row r="1032202" spans="2:2" x14ac:dyDescent="0.2">
      <c r="B1032202" s="61" t="s">
        <v>187</v>
      </c>
    </row>
    <row r="1032203" spans="2:2" x14ac:dyDescent="0.2">
      <c r="B1032203" s="61" t="s">
        <v>188</v>
      </c>
    </row>
    <row r="1032204" spans="2:2" x14ac:dyDescent="0.2">
      <c r="B1032204" s="61" t="s">
        <v>50</v>
      </c>
    </row>
  </sheetData>
  <mergeCells count="3">
    <mergeCell ref="C7:E7"/>
    <mergeCell ref="I7:K7"/>
    <mergeCell ref="M7:Q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8BD66-57E0-4A6C-87C4-3EB96CA1B406}">
  <dimension ref="A6:F13"/>
  <sheetViews>
    <sheetView workbookViewId="0">
      <selection activeCell="D10" sqref="D10:F11"/>
    </sheetView>
  </sheetViews>
  <sheetFormatPr defaultRowHeight="15" x14ac:dyDescent="0.2"/>
  <cols>
    <col min="1" max="1" width="16.88671875" customWidth="1"/>
    <col min="2" max="2" width="12.77734375" customWidth="1"/>
    <col min="3" max="3" width="1.77734375" customWidth="1"/>
    <col min="4" max="4" width="12.77734375" customWidth="1"/>
    <col min="5" max="5" width="1.77734375" customWidth="1"/>
    <col min="6" max="6" width="12.77734375" customWidth="1"/>
  </cols>
  <sheetData>
    <row r="6" spans="1:6" ht="18" x14ac:dyDescent="0.4">
      <c r="A6" s="1"/>
      <c r="B6" s="326" t="s">
        <v>78</v>
      </c>
      <c r="C6" s="325"/>
      <c r="D6" s="326" t="s">
        <v>79</v>
      </c>
      <c r="E6" s="325"/>
      <c r="F6" s="326" t="s">
        <v>50</v>
      </c>
    </row>
    <row r="7" spans="1:6" ht="16.5" thickBot="1" x14ac:dyDescent="0.3">
      <c r="A7" s="18" t="s">
        <v>326</v>
      </c>
      <c r="B7" s="5">
        <v>51</v>
      </c>
      <c r="C7" s="5"/>
      <c r="D7" s="330">
        <v>700</v>
      </c>
      <c r="E7" s="330"/>
      <c r="F7" s="331">
        <f>D7*B7</f>
        <v>35700</v>
      </c>
    </row>
    <row r="8" spans="1:6" ht="16.5" thickTop="1" x14ac:dyDescent="0.25">
      <c r="A8" s="1"/>
      <c r="B8" s="5"/>
      <c r="C8" s="5"/>
      <c r="D8" s="5"/>
      <c r="E8" s="5"/>
      <c r="F8" s="1"/>
    </row>
    <row r="9" spans="1:6" ht="15.75" x14ac:dyDescent="0.25">
      <c r="A9" s="1"/>
      <c r="B9" s="5"/>
      <c r="C9" s="5"/>
      <c r="D9" s="5"/>
      <c r="E9" s="5"/>
      <c r="F9" s="1"/>
    </row>
    <row r="10" spans="1:6" ht="15.75" x14ac:dyDescent="0.25">
      <c r="A10" s="18"/>
      <c r="B10" s="5" t="s">
        <v>72</v>
      </c>
      <c r="C10" s="11"/>
      <c r="D10" s="333">
        <v>0.3</v>
      </c>
      <c r="E10" s="5"/>
      <c r="F10" s="5">
        <f>ROUND(F$7*D10,0)</f>
        <v>10710</v>
      </c>
    </row>
    <row r="11" spans="1:6" ht="15.75" x14ac:dyDescent="0.25">
      <c r="A11" s="332"/>
      <c r="B11" s="5" t="s">
        <v>73</v>
      </c>
      <c r="C11" s="11"/>
      <c r="D11" s="333">
        <v>0.7</v>
      </c>
      <c r="E11" s="5"/>
      <c r="F11" s="5">
        <f>ROUND(F$7*D11,0)</f>
        <v>24990</v>
      </c>
    </row>
    <row r="12" spans="1:6" ht="16.5" thickBot="1" x14ac:dyDescent="0.3">
      <c r="A12" s="1"/>
      <c r="B12" s="98" t="s">
        <v>160</v>
      </c>
      <c r="C12" s="13"/>
      <c r="D12" s="12"/>
      <c r="E12" s="12"/>
      <c r="F12" s="44">
        <f>F10+F11</f>
        <v>35700</v>
      </c>
    </row>
    <row r="13" spans="1:6" ht="15.75" thickTop="1"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AC3DE-F6FA-4426-8512-F7003E1549DB}">
  <dimension ref="A1:N1032186"/>
  <sheetViews>
    <sheetView showGridLines="0" topLeftCell="A15" workbookViewId="0">
      <selection activeCell="A19" sqref="A19:A27"/>
    </sheetView>
  </sheetViews>
  <sheetFormatPr defaultColWidth="12.21875" defaultRowHeight="15" x14ac:dyDescent="0.2"/>
  <cols>
    <col min="1" max="1" width="18" style="61" customWidth="1"/>
    <col min="2" max="2" width="1.33203125" style="61" customWidth="1"/>
    <col min="3" max="3" width="18" style="61" customWidth="1"/>
    <col min="4" max="4" width="1.33203125" style="61" customWidth="1"/>
    <col min="5" max="5" width="21.33203125" style="61" customWidth="1"/>
    <col min="6" max="6" width="1.33203125" style="61" customWidth="1"/>
    <col min="7" max="7" width="12.21875" style="6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6384" width="12.21875" style="61"/>
  </cols>
  <sheetData>
    <row r="1" spans="1:14" x14ac:dyDescent="0.2">
      <c r="A1" s="61" t="s">
        <v>290</v>
      </c>
    </row>
    <row r="2" spans="1:14" x14ac:dyDescent="0.2">
      <c r="A2" s="61" t="s">
        <v>204</v>
      </c>
    </row>
    <row r="5" spans="1:14" x14ac:dyDescent="0.2">
      <c r="A5" s="76" t="s">
        <v>486</v>
      </c>
      <c r="B5" s="76"/>
      <c r="C5" s="76"/>
      <c r="D5" s="76"/>
      <c r="E5" s="76"/>
      <c r="F5" s="76"/>
      <c r="G5" s="76"/>
      <c r="H5" s="76"/>
      <c r="I5" s="76"/>
      <c r="J5" s="76"/>
      <c r="K5" s="76"/>
      <c r="L5" s="76"/>
      <c r="M5" s="76"/>
    </row>
    <row r="6" spans="1:14" x14ac:dyDescent="0.2">
      <c r="A6" s="385" t="s">
        <v>483</v>
      </c>
      <c r="B6" s="76"/>
      <c r="C6" s="385"/>
      <c r="D6" s="76"/>
      <c r="E6" s="76"/>
      <c r="F6" s="76"/>
      <c r="G6" s="76"/>
      <c r="H6" s="76"/>
      <c r="I6" s="76"/>
      <c r="J6" s="76"/>
      <c r="K6" s="76"/>
      <c r="L6" s="76"/>
      <c r="M6" s="386">
        <v>201960</v>
      </c>
    </row>
    <row r="7" spans="1:14" x14ac:dyDescent="0.2">
      <c r="A7" s="385" t="s">
        <v>369</v>
      </c>
      <c r="B7" s="76"/>
      <c r="C7" s="385"/>
      <c r="D7" s="76"/>
      <c r="E7" s="76"/>
      <c r="F7" s="76"/>
      <c r="G7" s="76"/>
      <c r="H7" s="76"/>
      <c r="I7" s="76"/>
      <c r="J7" s="76"/>
      <c r="K7" s="76"/>
      <c r="L7" s="76"/>
      <c r="M7" s="386">
        <v>9498</v>
      </c>
    </row>
    <row r="8" spans="1:14" x14ac:dyDescent="0.2">
      <c r="A8" s="394" t="s">
        <v>488</v>
      </c>
      <c r="B8" s="76"/>
      <c r="C8" s="394"/>
      <c r="D8" s="76"/>
      <c r="E8" s="76"/>
      <c r="F8" s="76"/>
      <c r="G8" s="76"/>
      <c r="H8" s="76"/>
      <c r="I8" s="76"/>
      <c r="J8" s="76"/>
      <c r="K8" s="76"/>
      <c r="L8" s="76"/>
      <c r="M8" s="386">
        <v>10089</v>
      </c>
    </row>
    <row r="9" spans="1:14" x14ac:dyDescent="0.2">
      <c r="A9" s="385" t="s">
        <v>484</v>
      </c>
      <c r="B9" s="76"/>
      <c r="C9" s="385"/>
      <c r="D9" s="76"/>
      <c r="E9" s="76"/>
      <c r="F9" s="76"/>
      <c r="G9" s="76"/>
      <c r="H9" s="76"/>
      <c r="I9" s="76"/>
      <c r="J9" s="76"/>
      <c r="K9" s="76"/>
      <c r="L9" s="76"/>
      <c r="M9" s="387">
        <v>3000</v>
      </c>
    </row>
    <row r="10" spans="1:14" ht="15.75" thickBot="1" x14ac:dyDescent="0.25">
      <c r="A10" s="76" t="s">
        <v>485</v>
      </c>
      <c r="B10" s="76"/>
      <c r="C10" s="76"/>
      <c r="D10" s="76"/>
      <c r="E10" s="76"/>
      <c r="F10" s="76"/>
      <c r="G10" s="76"/>
      <c r="H10" s="76"/>
      <c r="I10" s="76"/>
      <c r="J10" s="76"/>
      <c r="K10" s="76"/>
      <c r="L10" s="76"/>
      <c r="M10" s="223">
        <f>SUM(M6:M9)</f>
        <v>224547</v>
      </c>
    </row>
    <row r="11" spans="1:14" ht="15.75" thickTop="1" x14ac:dyDescent="0.2"/>
    <row r="14" spans="1:14" x14ac:dyDescent="0.2">
      <c r="E14" s="424" t="s">
        <v>205</v>
      </c>
      <c r="F14" s="424"/>
      <c r="G14" s="424"/>
      <c r="H14" s="424"/>
      <c r="I14" s="424"/>
      <c r="J14" s="424"/>
      <c r="K14" s="424"/>
      <c r="L14" s="424"/>
      <c r="M14" s="424"/>
      <c r="N14" s="424"/>
    </row>
    <row r="15" spans="1:14" x14ac:dyDescent="0.2">
      <c r="E15" s="424" t="s">
        <v>206</v>
      </c>
      <c r="F15" s="424"/>
      <c r="G15" s="424"/>
      <c r="H15" s="424"/>
      <c r="I15" s="424"/>
    </row>
    <row r="16" spans="1:14" x14ac:dyDescent="0.2">
      <c r="B16" s="186"/>
      <c r="E16" s="186" t="s">
        <v>207</v>
      </c>
    </row>
    <row r="17" spans="1:13" x14ac:dyDescent="0.2">
      <c r="B17" s="186"/>
      <c r="E17" s="186" t="s">
        <v>208</v>
      </c>
      <c r="I17" s="186"/>
      <c r="J17" s="186"/>
      <c r="M17" s="186" t="s">
        <v>75</v>
      </c>
    </row>
    <row r="18" spans="1:13" x14ac:dyDescent="0.2">
      <c r="A18" s="187" t="s">
        <v>165</v>
      </c>
      <c r="B18" s="186"/>
      <c r="C18" s="187"/>
      <c r="E18" s="187" t="s">
        <v>209</v>
      </c>
      <c r="G18" s="187" t="s">
        <v>300</v>
      </c>
      <c r="I18" s="187" t="s">
        <v>301</v>
      </c>
      <c r="K18" s="187" t="s">
        <v>302</v>
      </c>
      <c r="M18" s="187" t="s">
        <v>50</v>
      </c>
    </row>
    <row r="19" spans="1:13" x14ac:dyDescent="0.2">
      <c r="A19" s="61" t="s">
        <v>529</v>
      </c>
      <c r="C19" s="60" t="s">
        <v>474</v>
      </c>
      <c r="E19" s="61" t="s">
        <v>303</v>
      </c>
      <c r="M19" s="61">
        <f>SUM(G19:K19)</f>
        <v>0</v>
      </c>
    </row>
    <row r="20" spans="1:13" x14ac:dyDescent="0.2">
      <c r="A20" s="61" t="s">
        <v>530</v>
      </c>
      <c r="C20" s="60" t="s">
        <v>475</v>
      </c>
      <c r="E20" s="61" t="s">
        <v>210</v>
      </c>
      <c r="G20" s="61">
        <v>25.32</v>
      </c>
      <c r="I20" s="61">
        <v>465.7</v>
      </c>
      <c r="K20" s="61">
        <v>1.18</v>
      </c>
      <c r="M20" s="61">
        <f t="shared" ref="M20:M27" si="0">SUM(G20:K20)</f>
        <v>492.2</v>
      </c>
    </row>
    <row r="21" spans="1:13" x14ac:dyDescent="0.2">
      <c r="A21" s="61" t="s">
        <v>531</v>
      </c>
      <c r="C21" s="60" t="s">
        <v>476</v>
      </c>
      <c r="E21" s="61" t="s">
        <v>304</v>
      </c>
      <c r="G21" s="61">
        <v>51</v>
      </c>
      <c r="I21" s="61">
        <v>1777.38</v>
      </c>
      <c r="K21" s="61">
        <v>2.0699999999999998</v>
      </c>
      <c r="M21" s="61">
        <f t="shared" si="0"/>
        <v>1830.45</v>
      </c>
    </row>
    <row r="22" spans="1:13" x14ac:dyDescent="0.2">
      <c r="A22" s="61" t="s">
        <v>532</v>
      </c>
      <c r="C22" s="60" t="s">
        <v>477</v>
      </c>
      <c r="E22" s="61" t="s">
        <v>210</v>
      </c>
      <c r="G22" s="61">
        <v>25.32</v>
      </c>
      <c r="I22" s="61">
        <v>1553.68</v>
      </c>
      <c r="K22" s="61">
        <v>1.18</v>
      </c>
      <c r="M22" s="61">
        <f t="shared" si="0"/>
        <v>1580.18</v>
      </c>
    </row>
    <row r="23" spans="1:13" x14ac:dyDescent="0.2">
      <c r="A23" s="61" t="s">
        <v>533</v>
      </c>
      <c r="C23" s="60" t="s">
        <v>478</v>
      </c>
      <c r="E23" s="61" t="s">
        <v>304</v>
      </c>
      <c r="G23" s="61">
        <v>85.76</v>
      </c>
      <c r="I23" s="61">
        <v>2646.75</v>
      </c>
      <c r="K23" s="61">
        <v>3.25</v>
      </c>
      <c r="M23" s="61">
        <f t="shared" si="0"/>
        <v>2735.76</v>
      </c>
    </row>
    <row r="24" spans="1:13" x14ac:dyDescent="0.2">
      <c r="A24" s="61" t="s">
        <v>534</v>
      </c>
      <c r="C24" s="60" t="s">
        <v>479</v>
      </c>
      <c r="E24" s="61" t="s">
        <v>303</v>
      </c>
      <c r="M24" s="61">
        <f t="shared" si="0"/>
        <v>0</v>
      </c>
    </row>
    <row r="25" spans="1:13" x14ac:dyDescent="0.2">
      <c r="A25" s="61" t="s">
        <v>535</v>
      </c>
      <c r="C25" s="60" t="s">
        <v>480</v>
      </c>
      <c r="E25" s="61" t="s">
        <v>210</v>
      </c>
      <c r="G25" s="61">
        <v>25.32</v>
      </c>
      <c r="I25" s="61">
        <v>1582.15</v>
      </c>
      <c r="K25" s="61">
        <v>1.18</v>
      </c>
      <c r="M25" s="61">
        <f t="shared" si="0"/>
        <v>1608.65</v>
      </c>
    </row>
    <row r="26" spans="1:13" x14ac:dyDescent="0.2">
      <c r="A26" s="61" t="s">
        <v>536</v>
      </c>
      <c r="C26" s="60" t="s">
        <v>481</v>
      </c>
      <c r="E26" s="61" t="s">
        <v>304</v>
      </c>
      <c r="G26" s="61">
        <v>60.07</v>
      </c>
      <c r="I26" s="61">
        <v>2100.7199999999998</v>
      </c>
      <c r="K26" s="61">
        <v>2.02</v>
      </c>
      <c r="M26" s="61">
        <f t="shared" si="0"/>
        <v>2162.81</v>
      </c>
    </row>
    <row r="27" spans="1:13" x14ac:dyDescent="0.2">
      <c r="A27" s="61" t="s">
        <v>537</v>
      </c>
      <c r="C27" s="60" t="s">
        <v>482</v>
      </c>
      <c r="E27" s="61" t="s">
        <v>304</v>
      </c>
      <c r="G27" s="61">
        <v>60.07</v>
      </c>
      <c r="I27" s="61">
        <v>2507.44</v>
      </c>
      <c r="K27" s="61">
        <v>2.02</v>
      </c>
      <c r="M27" s="61">
        <f t="shared" si="0"/>
        <v>2569.5300000000002</v>
      </c>
    </row>
    <row r="28" spans="1:13" ht="15.75" thickBot="1" x14ac:dyDescent="0.25">
      <c r="A28" s="60" t="s">
        <v>569</v>
      </c>
      <c r="B28" s="186"/>
      <c r="G28" s="87">
        <f>SUM(G19:G27)</f>
        <v>332.85999999999996</v>
      </c>
      <c r="I28" s="87">
        <f>SUM(I19:I27)</f>
        <v>12633.82</v>
      </c>
      <c r="K28" s="87">
        <f>SUM(K19:K27)</f>
        <v>12.899999999999999</v>
      </c>
      <c r="M28" s="87">
        <f>SUM(M19:M27)</f>
        <v>12979.58</v>
      </c>
    </row>
    <row r="29" spans="1:13" ht="15.75" thickTop="1" x14ac:dyDescent="0.2">
      <c r="B29" s="186"/>
    </row>
    <row r="30" spans="1:13" x14ac:dyDescent="0.2">
      <c r="A30" s="60" t="s">
        <v>305</v>
      </c>
      <c r="B30" s="186"/>
      <c r="C30" s="60"/>
      <c r="G30" s="61">
        <f>G28</f>
        <v>332.85999999999996</v>
      </c>
      <c r="I30" s="61">
        <f>I28</f>
        <v>12633.82</v>
      </c>
      <c r="K30" s="61">
        <f>K28</f>
        <v>12.899999999999999</v>
      </c>
      <c r="M30" s="61">
        <f>M28</f>
        <v>12979.58</v>
      </c>
    </row>
    <row r="31" spans="1:13" x14ac:dyDescent="0.2">
      <c r="A31" s="60" t="s">
        <v>211</v>
      </c>
      <c r="B31" s="186"/>
      <c r="C31" s="60"/>
      <c r="G31" s="76">
        <v>12</v>
      </c>
      <c r="H31" s="76"/>
      <c r="I31" s="76">
        <v>12</v>
      </c>
      <c r="J31" s="76"/>
      <c r="K31" s="76">
        <v>12</v>
      </c>
      <c r="M31" s="76">
        <v>12</v>
      </c>
    </row>
    <row r="32" spans="1:13" ht="15.75" thickBot="1" x14ac:dyDescent="0.25">
      <c r="A32" s="60" t="s">
        <v>538</v>
      </c>
      <c r="B32" s="186"/>
      <c r="C32" s="60"/>
      <c r="G32" s="223">
        <f>ROUND(G30*G31,0)</f>
        <v>3994</v>
      </c>
      <c r="H32" s="76"/>
      <c r="I32" s="223">
        <f>ROUND(I30*I31,0)</f>
        <v>151606</v>
      </c>
      <c r="J32" s="76"/>
      <c r="K32" s="223">
        <f>ROUND(K30*K31,0)</f>
        <v>155</v>
      </c>
      <c r="M32" s="223">
        <f>ROUND(M30*M31,0)</f>
        <v>155755</v>
      </c>
    </row>
    <row r="33" spans="1:13" ht="15.75" thickTop="1" x14ac:dyDescent="0.2">
      <c r="B33" s="186"/>
    </row>
    <row r="34" spans="1:13" x14ac:dyDescent="0.2">
      <c r="B34" s="186"/>
    </row>
    <row r="35" spans="1:13" x14ac:dyDescent="0.2">
      <c r="A35" s="61" t="s">
        <v>539</v>
      </c>
      <c r="B35" s="186"/>
      <c r="M35" s="76">
        <f>M32</f>
        <v>155755</v>
      </c>
    </row>
    <row r="36" spans="1:13" x14ac:dyDescent="0.2">
      <c r="A36" s="61" t="s">
        <v>468</v>
      </c>
      <c r="B36" s="186"/>
      <c r="M36" s="76">
        <f>-M6</f>
        <v>-201960</v>
      </c>
    </row>
    <row r="37" spans="1:13" ht="15.75" thickBot="1" x14ac:dyDescent="0.25">
      <c r="A37" s="61" t="s">
        <v>540</v>
      </c>
      <c r="B37" s="186"/>
      <c r="M37" s="223">
        <f>SUM(M35:M36)</f>
        <v>-46205</v>
      </c>
    </row>
    <row r="38" spans="1:13" ht="15.75" thickTop="1" x14ac:dyDescent="0.2">
      <c r="B38" s="186"/>
      <c r="M38" s="76"/>
    </row>
    <row r="39" spans="1:13" x14ac:dyDescent="0.2">
      <c r="B39" s="186"/>
      <c r="M39" s="76"/>
    </row>
    <row r="40" spans="1:13" x14ac:dyDescent="0.2">
      <c r="B40" s="186"/>
    </row>
    <row r="41" spans="1:13" x14ac:dyDescent="0.2">
      <c r="B41" s="186"/>
    </row>
    <row r="42" spans="1:13" x14ac:dyDescent="0.2">
      <c r="B42" s="186"/>
    </row>
    <row r="43" spans="1:13" x14ac:dyDescent="0.2">
      <c r="B43" s="186"/>
    </row>
    <row r="44" spans="1:13" x14ac:dyDescent="0.2">
      <c r="B44" s="186"/>
    </row>
    <row r="45" spans="1:13" x14ac:dyDescent="0.2">
      <c r="B45" s="186"/>
    </row>
    <row r="46" spans="1:13" x14ac:dyDescent="0.2">
      <c r="B46" s="186"/>
    </row>
    <row r="47" spans="1:13" x14ac:dyDescent="0.2">
      <c r="B47" s="186"/>
    </row>
    <row r="48" spans="1:13" x14ac:dyDescent="0.2">
      <c r="B48" s="186"/>
    </row>
    <row r="49" spans="2:2" x14ac:dyDescent="0.2">
      <c r="B49" s="186"/>
    </row>
    <row r="50" spans="2:2" x14ac:dyDescent="0.2">
      <c r="B50" s="186"/>
    </row>
    <row r="51" spans="2:2" x14ac:dyDescent="0.2">
      <c r="B51" s="186"/>
    </row>
    <row r="52" spans="2:2" x14ac:dyDescent="0.2">
      <c r="B52" s="186"/>
    </row>
    <row r="53" spans="2:2" x14ac:dyDescent="0.2">
      <c r="B53" s="186"/>
    </row>
    <row r="54" spans="2:2" x14ac:dyDescent="0.2">
      <c r="B54" s="186"/>
    </row>
    <row r="55" spans="2:2" x14ac:dyDescent="0.2">
      <c r="B55" s="186"/>
    </row>
    <row r="56" spans="2:2" x14ac:dyDescent="0.2">
      <c r="B56" s="186"/>
    </row>
    <row r="57" spans="2:2" x14ac:dyDescent="0.2">
      <c r="B57" s="186"/>
    </row>
    <row r="58" spans="2:2" x14ac:dyDescent="0.2">
      <c r="B58" s="186"/>
    </row>
    <row r="59" spans="2:2" x14ac:dyDescent="0.2">
      <c r="B59" s="186"/>
    </row>
    <row r="60" spans="2:2" x14ac:dyDescent="0.2">
      <c r="B60" s="186"/>
    </row>
    <row r="61" spans="2:2" x14ac:dyDescent="0.2">
      <c r="B61" s="186"/>
    </row>
    <row r="62" spans="2:2" x14ac:dyDescent="0.2">
      <c r="B62" s="186"/>
    </row>
    <row r="63" spans="2:2" x14ac:dyDescent="0.2">
      <c r="B63" s="186"/>
    </row>
    <row r="64" spans="2:2" x14ac:dyDescent="0.2">
      <c r="B64" s="186"/>
    </row>
    <row r="65" spans="2:2" x14ac:dyDescent="0.2">
      <c r="B65" s="186"/>
    </row>
    <row r="66" spans="2:2" x14ac:dyDescent="0.2">
      <c r="B66" s="186"/>
    </row>
    <row r="67" spans="2:2" x14ac:dyDescent="0.2">
      <c r="B67" s="186"/>
    </row>
    <row r="68" spans="2:2" x14ac:dyDescent="0.2">
      <c r="B68" s="186"/>
    </row>
    <row r="69" spans="2:2" x14ac:dyDescent="0.2">
      <c r="B69" s="186"/>
    </row>
    <row r="70" spans="2:2" x14ac:dyDescent="0.2">
      <c r="B70" s="186"/>
    </row>
    <row r="71" spans="2:2" x14ac:dyDescent="0.2">
      <c r="B71" s="186"/>
    </row>
    <row r="72" spans="2:2" x14ac:dyDescent="0.2">
      <c r="B72" s="186"/>
    </row>
    <row r="73" spans="2:2" x14ac:dyDescent="0.2">
      <c r="B73" s="186"/>
    </row>
    <row r="74" spans="2:2" x14ac:dyDescent="0.2">
      <c r="B74" s="186"/>
    </row>
    <row r="75" spans="2:2" x14ac:dyDescent="0.2">
      <c r="B75" s="186"/>
    </row>
    <row r="76" spans="2:2" x14ac:dyDescent="0.2">
      <c r="B76" s="186"/>
    </row>
    <row r="77" spans="2:2" x14ac:dyDescent="0.2">
      <c r="B77" s="186"/>
    </row>
    <row r="78" spans="2:2" x14ac:dyDescent="0.2">
      <c r="B78" s="186"/>
    </row>
    <row r="79" spans="2:2" x14ac:dyDescent="0.2">
      <c r="B79" s="186"/>
    </row>
    <row r="80" spans="2:2" x14ac:dyDescent="0.2">
      <c r="B80" s="186"/>
    </row>
    <row r="81" spans="2:2" x14ac:dyDescent="0.2">
      <c r="B81" s="186"/>
    </row>
    <row r="82" spans="2:2" x14ac:dyDescent="0.2">
      <c r="B82" s="186"/>
    </row>
    <row r="83" spans="2:2" x14ac:dyDescent="0.2">
      <c r="B83" s="186"/>
    </row>
    <row r="84" spans="2:2" x14ac:dyDescent="0.2">
      <c r="B84" s="186"/>
    </row>
    <row r="85" spans="2:2" x14ac:dyDescent="0.2">
      <c r="B85" s="186"/>
    </row>
    <row r="86" spans="2:2" x14ac:dyDescent="0.2">
      <c r="B86" s="186"/>
    </row>
    <row r="87" spans="2:2" x14ac:dyDescent="0.2">
      <c r="B87" s="186"/>
    </row>
    <row r="88" spans="2:2" x14ac:dyDescent="0.2">
      <c r="B88" s="186"/>
    </row>
    <row r="89" spans="2:2" x14ac:dyDescent="0.2">
      <c r="B89" s="186"/>
    </row>
    <row r="90" spans="2:2" x14ac:dyDescent="0.2">
      <c r="B90" s="186"/>
    </row>
    <row r="91" spans="2:2" x14ac:dyDescent="0.2">
      <c r="B91" s="186"/>
    </row>
    <row r="92" spans="2:2" x14ac:dyDescent="0.2">
      <c r="B92" s="186"/>
    </row>
    <row r="93" spans="2:2" x14ac:dyDescent="0.2">
      <c r="B93" s="186"/>
    </row>
    <row r="94" spans="2:2" x14ac:dyDescent="0.2">
      <c r="B94" s="186"/>
    </row>
    <row r="95" spans="2:2" x14ac:dyDescent="0.2">
      <c r="B95" s="186"/>
    </row>
    <row r="96" spans="2:2" x14ac:dyDescent="0.2">
      <c r="B96" s="186"/>
    </row>
    <row r="97" spans="2:2" x14ac:dyDescent="0.2">
      <c r="B97" s="186"/>
    </row>
    <row r="98" spans="2:2" x14ac:dyDescent="0.2">
      <c r="B98" s="186"/>
    </row>
    <row r="99" spans="2:2" x14ac:dyDescent="0.2">
      <c r="B99" s="186"/>
    </row>
    <row r="100" spans="2:2" x14ac:dyDescent="0.2">
      <c r="B100" s="186"/>
    </row>
    <row r="101" spans="2:2" x14ac:dyDescent="0.2">
      <c r="B101" s="186"/>
    </row>
    <row r="102" spans="2:2" x14ac:dyDescent="0.2">
      <c r="B102" s="186"/>
    </row>
    <row r="103" spans="2:2" x14ac:dyDescent="0.2">
      <c r="B103" s="186"/>
    </row>
    <row r="104" spans="2:2" x14ac:dyDescent="0.2">
      <c r="B104" s="186"/>
    </row>
    <row r="105" spans="2:2" x14ac:dyDescent="0.2">
      <c r="B105" s="186"/>
    </row>
    <row r="106" spans="2:2" x14ac:dyDescent="0.2">
      <c r="B106" s="186"/>
    </row>
    <row r="107" spans="2:2" x14ac:dyDescent="0.2">
      <c r="B107" s="186"/>
    </row>
    <row r="108" spans="2:2" x14ac:dyDescent="0.2">
      <c r="B108" s="186"/>
    </row>
    <row r="109" spans="2:2" x14ac:dyDescent="0.2">
      <c r="B109" s="186"/>
    </row>
    <row r="110" spans="2:2" x14ac:dyDescent="0.2">
      <c r="B110" s="186"/>
    </row>
    <row r="111" spans="2:2" x14ac:dyDescent="0.2">
      <c r="B111" s="186"/>
    </row>
    <row r="112" spans="2:2" x14ac:dyDescent="0.2">
      <c r="B112" s="186"/>
    </row>
    <row r="113" spans="2:2" x14ac:dyDescent="0.2">
      <c r="B113" s="186"/>
    </row>
    <row r="114" spans="2:2" x14ac:dyDescent="0.2">
      <c r="B114" s="186"/>
    </row>
    <row r="115" spans="2:2" x14ac:dyDescent="0.2">
      <c r="B115" s="186"/>
    </row>
    <row r="116" spans="2:2" x14ac:dyDescent="0.2">
      <c r="B116" s="186"/>
    </row>
    <row r="117" spans="2:2" x14ac:dyDescent="0.2">
      <c r="B117" s="186"/>
    </row>
    <row r="118" spans="2:2" x14ac:dyDescent="0.2">
      <c r="B118" s="186"/>
    </row>
    <row r="119" spans="2:2" x14ac:dyDescent="0.2">
      <c r="B119" s="186"/>
    </row>
    <row r="120" spans="2:2" x14ac:dyDescent="0.2">
      <c r="B120" s="186"/>
    </row>
    <row r="121" spans="2:2" x14ac:dyDescent="0.2">
      <c r="B121" s="186"/>
    </row>
    <row r="122" spans="2:2" x14ac:dyDescent="0.2">
      <c r="B122" s="186"/>
    </row>
    <row r="123" spans="2:2" x14ac:dyDescent="0.2">
      <c r="B123" s="186"/>
    </row>
    <row r="124" spans="2:2" x14ac:dyDescent="0.2">
      <c r="B124" s="186"/>
    </row>
    <row r="125" spans="2:2" x14ac:dyDescent="0.2">
      <c r="B125" s="186"/>
    </row>
    <row r="126" spans="2:2" x14ac:dyDescent="0.2">
      <c r="B126" s="186"/>
    </row>
    <row r="127" spans="2:2" x14ac:dyDescent="0.2">
      <c r="B127" s="186"/>
    </row>
    <row r="128" spans="2:2" x14ac:dyDescent="0.2">
      <c r="B128" s="186"/>
    </row>
    <row r="129" spans="2:2" x14ac:dyDescent="0.2">
      <c r="B129" s="186"/>
    </row>
    <row r="130" spans="2:2" x14ac:dyDescent="0.2">
      <c r="B130" s="186"/>
    </row>
    <row r="131" spans="2:2" x14ac:dyDescent="0.2">
      <c r="B131" s="186"/>
    </row>
    <row r="132" spans="2:2" x14ac:dyDescent="0.2">
      <c r="B132" s="186"/>
    </row>
    <row r="133" spans="2:2" x14ac:dyDescent="0.2">
      <c r="B133" s="186"/>
    </row>
    <row r="134" spans="2:2" x14ac:dyDescent="0.2">
      <c r="B134" s="186"/>
    </row>
    <row r="135" spans="2:2" x14ac:dyDescent="0.2">
      <c r="B135" s="186"/>
    </row>
    <row r="136" spans="2:2" x14ac:dyDescent="0.2">
      <c r="B136" s="186"/>
    </row>
    <row r="137" spans="2:2" x14ac:dyDescent="0.2">
      <c r="B137" s="186"/>
    </row>
    <row r="138" spans="2:2" x14ac:dyDescent="0.2">
      <c r="B138" s="186"/>
    </row>
    <row r="139" spans="2:2" x14ac:dyDescent="0.2">
      <c r="B139" s="186"/>
    </row>
    <row r="140" spans="2:2" x14ac:dyDescent="0.2">
      <c r="B140" s="186"/>
    </row>
    <row r="141" spans="2:2" x14ac:dyDescent="0.2">
      <c r="B141" s="186"/>
    </row>
    <row r="142" spans="2:2" x14ac:dyDescent="0.2">
      <c r="B142" s="186"/>
    </row>
    <row r="143" spans="2:2" x14ac:dyDescent="0.2">
      <c r="B143" s="186"/>
    </row>
    <row r="144" spans="2:2" x14ac:dyDescent="0.2">
      <c r="B144" s="186"/>
    </row>
    <row r="145" spans="2:2" x14ac:dyDescent="0.2">
      <c r="B145" s="186"/>
    </row>
    <row r="146" spans="2:2" x14ac:dyDescent="0.2">
      <c r="B146" s="186"/>
    </row>
    <row r="147" spans="2:2" x14ac:dyDescent="0.2">
      <c r="B147" s="186"/>
    </row>
    <row r="148" spans="2:2" x14ac:dyDescent="0.2">
      <c r="B148" s="186"/>
    </row>
    <row r="149" spans="2:2" x14ac:dyDescent="0.2">
      <c r="B149" s="186"/>
    </row>
    <row r="150" spans="2:2" x14ac:dyDescent="0.2">
      <c r="B150" s="186"/>
    </row>
    <row r="151" spans="2:2" x14ac:dyDescent="0.2">
      <c r="B151" s="186"/>
    </row>
    <row r="152" spans="2:2" x14ac:dyDescent="0.2">
      <c r="B152" s="186"/>
    </row>
    <row r="153" spans="2:2" x14ac:dyDescent="0.2">
      <c r="B153" s="186"/>
    </row>
    <row r="154" spans="2:2" x14ac:dyDescent="0.2">
      <c r="B154" s="186"/>
    </row>
    <row r="155" spans="2:2" x14ac:dyDescent="0.2">
      <c r="B155" s="186"/>
    </row>
    <row r="156" spans="2:2" x14ac:dyDescent="0.2">
      <c r="B156" s="186"/>
    </row>
    <row r="157" spans="2:2" x14ac:dyDescent="0.2">
      <c r="B157" s="186"/>
    </row>
    <row r="158" spans="2:2" x14ac:dyDescent="0.2">
      <c r="B158" s="186"/>
    </row>
    <row r="159" spans="2:2" x14ac:dyDescent="0.2">
      <c r="B159" s="186"/>
    </row>
    <row r="160" spans="2:2" x14ac:dyDescent="0.2">
      <c r="B160" s="186"/>
    </row>
    <row r="161" spans="2:2" x14ac:dyDescent="0.2">
      <c r="B161" s="186"/>
    </row>
    <row r="162" spans="2:2" x14ac:dyDescent="0.2">
      <c r="B162" s="186"/>
    </row>
    <row r="163" spans="2:2" x14ac:dyDescent="0.2">
      <c r="B163" s="186"/>
    </row>
    <row r="164" spans="2:2" x14ac:dyDescent="0.2">
      <c r="B164" s="186"/>
    </row>
    <row r="165" spans="2:2" x14ac:dyDescent="0.2">
      <c r="B165" s="186"/>
    </row>
    <row r="166" spans="2:2" x14ac:dyDescent="0.2">
      <c r="B166" s="186"/>
    </row>
    <row r="167" spans="2:2" x14ac:dyDescent="0.2">
      <c r="B167" s="186"/>
    </row>
    <row r="168" spans="2:2" x14ac:dyDescent="0.2">
      <c r="B168" s="186"/>
    </row>
    <row r="169" spans="2:2" x14ac:dyDescent="0.2">
      <c r="B169" s="186"/>
    </row>
    <row r="170" spans="2:2" x14ac:dyDescent="0.2">
      <c r="B170" s="186"/>
    </row>
    <row r="171" spans="2:2" x14ac:dyDescent="0.2">
      <c r="B171" s="186"/>
    </row>
    <row r="172" spans="2:2" x14ac:dyDescent="0.2">
      <c r="B172" s="186"/>
    </row>
    <row r="173" spans="2:2" x14ac:dyDescent="0.2">
      <c r="B173" s="186"/>
    </row>
    <row r="174" spans="2:2" x14ac:dyDescent="0.2">
      <c r="B174" s="186"/>
    </row>
    <row r="175" spans="2:2" x14ac:dyDescent="0.2">
      <c r="B175" s="186"/>
    </row>
    <row r="176" spans="2:2" x14ac:dyDescent="0.2">
      <c r="B176" s="186"/>
    </row>
    <row r="177" spans="2:2" x14ac:dyDescent="0.2">
      <c r="B177" s="186"/>
    </row>
    <row r="178" spans="2:2" x14ac:dyDescent="0.2">
      <c r="B178" s="186"/>
    </row>
    <row r="179" spans="2:2" x14ac:dyDescent="0.2">
      <c r="B179" s="186"/>
    </row>
    <row r="180" spans="2:2" x14ac:dyDescent="0.2">
      <c r="B180" s="186"/>
    </row>
    <row r="181" spans="2:2" x14ac:dyDescent="0.2">
      <c r="B181" s="186"/>
    </row>
    <row r="182" spans="2:2" x14ac:dyDescent="0.2">
      <c r="B182" s="186"/>
    </row>
    <row r="183" spans="2:2" x14ac:dyDescent="0.2">
      <c r="B183" s="186"/>
    </row>
    <row r="184" spans="2:2" x14ac:dyDescent="0.2">
      <c r="B184" s="186"/>
    </row>
    <row r="185" spans="2:2" x14ac:dyDescent="0.2">
      <c r="B185" s="186"/>
    </row>
    <row r="186" spans="2:2" x14ac:dyDescent="0.2">
      <c r="B186" s="186"/>
    </row>
    <row r="187" spans="2:2" x14ac:dyDescent="0.2">
      <c r="B187" s="186"/>
    </row>
    <row r="188" spans="2:2" x14ac:dyDescent="0.2">
      <c r="B188" s="186"/>
    </row>
    <row r="189" spans="2:2" x14ac:dyDescent="0.2">
      <c r="B189" s="186"/>
    </row>
    <row r="190" spans="2:2" x14ac:dyDescent="0.2">
      <c r="B190" s="186"/>
    </row>
    <row r="191" spans="2:2" x14ac:dyDescent="0.2">
      <c r="B191" s="186"/>
    </row>
    <row r="192" spans="2:2" x14ac:dyDescent="0.2">
      <c r="B192" s="186"/>
    </row>
    <row r="193" spans="2:2" x14ac:dyDescent="0.2">
      <c r="B193" s="186"/>
    </row>
    <row r="194" spans="2:2" x14ac:dyDescent="0.2">
      <c r="B194" s="186"/>
    </row>
    <row r="195" spans="2:2" x14ac:dyDescent="0.2">
      <c r="B195" s="186"/>
    </row>
    <row r="196" spans="2:2" x14ac:dyDescent="0.2">
      <c r="B196" s="186"/>
    </row>
    <row r="197" spans="2:2" x14ac:dyDescent="0.2">
      <c r="B197" s="186"/>
    </row>
    <row r="198" spans="2:2" x14ac:dyDescent="0.2">
      <c r="B198" s="186"/>
    </row>
    <row r="199" spans="2:2" x14ac:dyDescent="0.2">
      <c r="B199" s="186"/>
    </row>
    <row r="200" spans="2:2" x14ac:dyDescent="0.2">
      <c r="B200" s="186"/>
    </row>
    <row r="201" spans="2:2" x14ac:dyDescent="0.2">
      <c r="B201" s="186"/>
    </row>
    <row r="202" spans="2:2" x14ac:dyDescent="0.2">
      <c r="B202" s="186"/>
    </row>
    <row r="203" spans="2:2" x14ac:dyDescent="0.2">
      <c r="B203" s="186"/>
    </row>
    <row r="204" spans="2:2" x14ac:dyDescent="0.2">
      <c r="B204" s="186"/>
    </row>
    <row r="205" spans="2:2" x14ac:dyDescent="0.2">
      <c r="B205" s="186"/>
    </row>
    <row r="206" spans="2:2" x14ac:dyDescent="0.2">
      <c r="B206" s="186"/>
    </row>
    <row r="207" spans="2:2" x14ac:dyDescent="0.2">
      <c r="B207" s="186"/>
    </row>
    <row r="208" spans="2:2" x14ac:dyDescent="0.2">
      <c r="B208" s="186"/>
    </row>
    <row r="209" spans="2:2" x14ac:dyDescent="0.2">
      <c r="B209" s="186"/>
    </row>
    <row r="210" spans="2:2" x14ac:dyDescent="0.2">
      <c r="B210" s="186"/>
    </row>
    <row r="211" spans="2:2" x14ac:dyDescent="0.2">
      <c r="B211" s="186"/>
    </row>
    <row r="212" spans="2:2" x14ac:dyDescent="0.2">
      <c r="B212" s="186"/>
    </row>
    <row r="213" spans="2:2" x14ac:dyDescent="0.2">
      <c r="B213" s="186"/>
    </row>
    <row r="214" spans="2:2" x14ac:dyDescent="0.2">
      <c r="B214" s="186"/>
    </row>
    <row r="215" spans="2:2" x14ac:dyDescent="0.2">
      <c r="B215" s="186"/>
    </row>
    <row r="216" spans="2:2" x14ac:dyDescent="0.2">
      <c r="B216" s="186"/>
    </row>
    <row r="217" spans="2:2" x14ac:dyDescent="0.2">
      <c r="B217" s="186"/>
    </row>
    <row r="218" spans="2:2" x14ac:dyDescent="0.2">
      <c r="B218" s="186"/>
    </row>
    <row r="219" spans="2:2" x14ac:dyDescent="0.2">
      <c r="B219" s="186"/>
    </row>
    <row r="220" spans="2:2" x14ac:dyDescent="0.2">
      <c r="B220" s="186"/>
    </row>
    <row r="221" spans="2:2" x14ac:dyDescent="0.2">
      <c r="B221" s="186"/>
    </row>
    <row r="222" spans="2:2" x14ac:dyDescent="0.2">
      <c r="B222" s="186"/>
    </row>
    <row r="223" spans="2:2" x14ac:dyDescent="0.2">
      <c r="B223" s="186"/>
    </row>
    <row r="224" spans="2:2" x14ac:dyDescent="0.2">
      <c r="B224" s="186"/>
    </row>
    <row r="225" spans="2:2" x14ac:dyDescent="0.2">
      <c r="B225" s="186"/>
    </row>
    <row r="226" spans="2:2" x14ac:dyDescent="0.2">
      <c r="B226" s="186"/>
    </row>
    <row r="227" spans="2:2" x14ac:dyDescent="0.2">
      <c r="B227" s="186"/>
    </row>
    <row r="228" spans="2:2" x14ac:dyDescent="0.2">
      <c r="B228" s="186"/>
    </row>
    <row r="229" spans="2:2" x14ac:dyDescent="0.2">
      <c r="B229" s="186"/>
    </row>
    <row r="230" spans="2:2" x14ac:dyDescent="0.2">
      <c r="B230" s="186"/>
    </row>
    <row r="231" spans="2:2" x14ac:dyDescent="0.2">
      <c r="B231" s="186"/>
    </row>
    <row r="232" spans="2:2" x14ac:dyDescent="0.2">
      <c r="B232" s="186"/>
    </row>
    <row r="233" spans="2:2" x14ac:dyDescent="0.2">
      <c r="B233" s="186"/>
    </row>
    <row r="234" spans="2:2" x14ac:dyDescent="0.2">
      <c r="B234" s="186"/>
    </row>
    <row r="235" spans="2:2" x14ac:dyDescent="0.2">
      <c r="B235" s="186"/>
    </row>
    <row r="236" spans="2:2" x14ac:dyDescent="0.2">
      <c r="B236" s="186"/>
    </row>
    <row r="237" spans="2:2" x14ac:dyDescent="0.2">
      <c r="B237" s="186"/>
    </row>
    <row r="238" spans="2:2" x14ac:dyDescent="0.2">
      <c r="B238" s="186"/>
    </row>
    <row r="239" spans="2:2" x14ac:dyDescent="0.2">
      <c r="B239" s="186"/>
    </row>
    <row r="240" spans="2:2" x14ac:dyDescent="0.2">
      <c r="B240" s="186"/>
    </row>
    <row r="241" spans="2:2" x14ac:dyDescent="0.2">
      <c r="B241" s="186"/>
    </row>
    <row r="242" spans="2:2" x14ac:dyDescent="0.2">
      <c r="B242" s="186"/>
    </row>
    <row r="243" spans="2:2" x14ac:dyDescent="0.2">
      <c r="B243" s="186"/>
    </row>
    <row r="244" spans="2:2" x14ac:dyDescent="0.2">
      <c r="B244" s="186"/>
    </row>
    <row r="245" spans="2:2" x14ac:dyDescent="0.2">
      <c r="B245" s="186"/>
    </row>
    <row r="246" spans="2:2" x14ac:dyDescent="0.2">
      <c r="B246" s="186"/>
    </row>
    <row r="247" spans="2:2" x14ac:dyDescent="0.2">
      <c r="B247" s="186"/>
    </row>
    <row r="248" spans="2:2" x14ac:dyDescent="0.2">
      <c r="B248" s="186"/>
    </row>
    <row r="249" spans="2:2" x14ac:dyDescent="0.2">
      <c r="B249" s="186"/>
    </row>
    <row r="250" spans="2:2" x14ac:dyDescent="0.2">
      <c r="B250" s="186"/>
    </row>
    <row r="251" spans="2:2" x14ac:dyDescent="0.2">
      <c r="B251" s="186"/>
    </row>
    <row r="252" spans="2:2" x14ac:dyDescent="0.2">
      <c r="B252" s="186"/>
    </row>
    <row r="253" spans="2:2" x14ac:dyDescent="0.2">
      <c r="B253" s="186"/>
    </row>
    <row r="254" spans="2:2" x14ac:dyDescent="0.2">
      <c r="B254" s="186"/>
    </row>
    <row r="255" spans="2:2" x14ac:dyDescent="0.2">
      <c r="B255" s="186"/>
    </row>
    <row r="256" spans="2:2" x14ac:dyDescent="0.2">
      <c r="B256" s="186"/>
    </row>
    <row r="257" spans="2:2" x14ac:dyDescent="0.2">
      <c r="B257" s="186"/>
    </row>
    <row r="258" spans="2:2" x14ac:dyDescent="0.2">
      <c r="B258" s="186"/>
    </row>
    <row r="259" spans="2:2" x14ac:dyDescent="0.2">
      <c r="B259" s="186"/>
    </row>
    <row r="260" spans="2:2" x14ac:dyDescent="0.2">
      <c r="B260" s="186"/>
    </row>
    <row r="261" spans="2:2" x14ac:dyDescent="0.2">
      <c r="B261" s="186"/>
    </row>
    <row r="262" spans="2:2" x14ac:dyDescent="0.2">
      <c r="B262" s="186"/>
    </row>
    <row r="263" spans="2:2" x14ac:dyDescent="0.2">
      <c r="B263" s="186"/>
    </row>
    <row r="264" spans="2:2" x14ac:dyDescent="0.2">
      <c r="B264" s="186"/>
    </row>
    <row r="265" spans="2:2" x14ac:dyDescent="0.2">
      <c r="B265" s="186"/>
    </row>
    <row r="266" spans="2:2" x14ac:dyDescent="0.2">
      <c r="B266" s="186"/>
    </row>
    <row r="267" spans="2:2" x14ac:dyDescent="0.2">
      <c r="B267" s="186"/>
    </row>
    <row r="268" spans="2:2" x14ac:dyDescent="0.2">
      <c r="B268" s="186"/>
    </row>
    <row r="269" spans="2:2" x14ac:dyDescent="0.2">
      <c r="B269" s="186"/>
    </row>
    <row r="270" spans="2:2" x14ac:dyDescent="0.2">
      <c r="B270" s="186"/>
    </row>
    <row r="271" spans="2:2" x14ac:dyDescent="0.2">
      <c r="B271" s="186"/>
    </row>
    <row r="272" spans="2:2" x14ac:dyDescent="0.2">
      <c r="B272" s="186"/>
    </row>
    <row r="273" spans="2:2" x14ac:dyDescent="0.2">
      <c r="B273" s="186"/>
    </row>
    <row r="274" spans="2:2" x14ac:dyDescent="0.2">
      <c r="B274" s="186"/>
    </row>
    <row r="275" spans="2:2" x14ac:dyDescent="0.2">
      <c r="B275" s="186"/>
    </row>
    <row r="276" spans="2:2" x14ac:dyDescent="0.2">
      <c r="B276" s="186"/>
    </row>
    <row r="277" spans="2:2" x14ac:dyDescent="0.2">
      <c r="B277" s="186"/>
    </row>
    <row r="278" spans="2:2" x14ac:dyDescent="0.2">
      <c r="B278" s="186"/>
    </row>
    <row r="279" spans="2:2" x14ac:dyDescent="0.2">
      <c r="B279" s="186"/>
    </row>
    <row r="280" spans="2:2" x14ac:dyDescent="0.2">
      <c r="B280" s="186"/>
    </row>
    <row r="281" spans="2:2" x14ac:dyDescent="0.2">
      <c r="B281" s="186"/>
    </row>
    <row r="282" spans="2:2" x14ac:dyDescent="0.2">
      <c r="B282" s="186"/>
    </row>
    <row r="283" spans="2:2" x14ac:dyDescent="0.2">
      <c r="B283" s="186"/>
    </row>
    <row r="284" spans="2:2" x14ac:dyDescent="0.2">
      <c r="B284" s="186"/>
    </row>
    <row r="285" spans="2:2" x14ac:dyDescent="0.2">
      <c r="B285" s="186"/>
    </row>
    <row r="286" spans="2:2" x14ac:dyDescent="0.2">
      <c r="B286" s="186"/>
    </row>
    <row r="287" spans="2:2" x14ac:dyDescent="0.2">
      <c r="B287" s="186"/>
    </row>
    <row r="288" spans="2:2" x14ac:dyDescent="0.2">
      <c r="B288" s="186"/>
    </row>
    <row r="289" spans="2:2" x14ac:dyDescent="0.2">
      <c r="B289" s="186"/>
    </row>
    <row r="290" spans="2:2" x14ac:dyDescent="0.2">
      <c r="B290" s="186"/>
    </row>
    <row r="291" spans="2:2" x14ac:dyDescent="0.2">
      <c r="B291" s="186"/>
    </row>
    <row r="292" spans="2:2" x14ac:dyDescent="0.2">
      <c r="B292" s="186"/>
    </row>
    <row r="293" spans="2:2" x14ac:dyDescent="0.2">
      <c r="B293" s="186"/>
    </row>
    <row r="294" spans="2:2" x14ac:dyDescent="0.2">
      <c r="B294" s="186"/>
    </row>
    <row r="295" spans="2:2" x14ac:dyDescent="0.2">
      <c r="B295" s="186"/>
    </row>
    <row r="296" spans="2:2" x14ac:dyDescent="0.2">
      <c r="B296" s="186"/>
    </row>
    <row r="297" spans="2:2" x14ac:dyDescent="0.2">
      <c r="B297" s="186"/>
    </row>
    <row r="298" spans="2:2" x14ac:dyDescent="0.2">
      <c r="B298" s="186"/>
    </row>
    <row r="299" spans="2:2" x14ac:dyDescent="0.2">
      <c r="B299" s="186"/>
    </row>
    <row r="300" spans="2:2" x14ac:dyDescent="0.2">
      <c r="B300" s="186"/>
    </row>
    <row r="301" spans="2:2" x14ac:dyDescent="0.2">
      <c r="B301" s="186"/>
    </row>
    <row r="302" spans="2:2" x14ac:dyDescent="0.2">
      <c r="B302" s="186"/>
    </row>
    <row r="303" spans="2:2" x14ac:dyDescent="0.2">
      <c r="B303" s="186"/>
    </row>
    <row r="304" spans="2:2" x14ac:dyDescent="0.2">
      <c r="B304" s="186"/>
    </row>
    <row r="305" spans="2:2" x14ac:dyDescent="0.2">
      <c r="B305" s="186"/>
    </row>
    <row r="306" spans="2:2" x14ac:dyDescent="0.2">
      <c r="B306" s="186"/>
    </row>
    <row r="307" spans="2:2" x14ac:dyDescent="0.2">
      <c r="B307" s="186"/>
    </row>
    <row r="308" spans="2:2" x14ac:dyDescent="0.2">
      <c r="B308" s="186"/>
    </row>
    <row r="309" spans="2:2" x14ac:dyDescent="0.2">
      <c r="B309" s="186"/>
    </row>
    <row r="310" spans="2:2" x14ac:dyDescent="0.2">
      <c r="B310" s="186"/>
    </row>
    <row r="311" spans="2:2" x14ac:dyDescent="0.2">
      <c r="B311" s="186"/>
    </row>
    <row r="312" spans="2:2" x14ac:dyDescent="0.2">
      <c r="B312" s="186"/>
    </row>
    <row r="313" spans="2:2" x14ac:dyDescent="0.2">
      <c r="B313" s="186"/>
    </row>
    <row r="314" spans="2:2" x14ac:dyDescent="0.2">
      <c r="B314" s="186"/>
    </row>
    <row r="315" spans="2:2" x14ac:dyDescent="0.2">
      <c r="B315" s="186"/>
    </row>
    <row r="316" spans="2:2" x14ac:dyDescent="0.2">
      <c r="B316" s="186"/>
    </row>
    <row r="317" spans="2:2" x14ac:dyDescent="0.2">
      <c r="B317" s="186"/>
    </row>
    <row r="318" spans="2:2" x14ac:dyDescent="0.2">
      <c r="B318" s="186"/>
    </row>
    <row r="319" spans="2:2" x14ac:dyDescent="0.2">
      <c r="B319" s="186"/>
    </row>
    <row r="320" spans="2:2" x14ac:dyDescent="0.2">
      <c r="B320" s="186"/>
    </row>
    <row r="321" spans="2:2" x14ac:dyDescent="0.2">
      <c r="B321" s="186"/>
    </row>
    <row r="322" spans="2:2" x14ac:dyDescent="0.2">
      <c r="B322" s="186"/>
    </row>
    <row r="323" spans="2:2" x14ac:dyDescent="0.2">
      <c r="B323" s="186"/>
    </row>
    <row r="324" spans="2:2" x14ac:dyDescent="0.2">
      <c r="B324" s="186"/>
    </row>
    <row r="325" spans="2:2" x14ac:dyDescent="0.2">
      <c r="B325" s="186"/>
    </row>
    <row r="326" spans="2:2" x14ac:dyDescent="0.2">
      <c r="B326" s="186"/>
    </row>
    <row r="327" spans="2:2" x14ac:dyDescent="0.2">
      <c r="B327" s="186"/>
    </row>
    <row r="328" spans="2:2" x14ac:dyDescent="0.2">
      <c r="B328" s="186"/>
    </row>
    <row r="329" spans="2:2" x14ac:dyDescent="0.2">
      <c r="B329" s="186"/>
    </row>
    <row r="330" spans="2:2" x14ac:dyDescent="0.2">
      <c r="B330" s="186"/>
    </row>
    <row r="331" spans="2:2" x14ac:dyDescent="0.2">
      <c r="B331" s="186"/>
    </row>
    <row r="332" spans="2:2" x14ac:dyDescent="0.2">
      <c r="B332" s="186"/>
    </row>
    <row r="333" spans="2:2" x14ac:dyDescent="0.2">
      <c r="B333" s="186"/>
    </row>
    <row r="334" spans="2:2" x14ac:dyDescent="0.2">
      <c r="B334" s="186"/>
    </row>
    <row r="335" spans="2:2" x14ac:dyDescent="0.2">
      <c r="B335" s="186"/>
    </row>
    <row r="336" spans="2:2" x14ac:dyDescent="0.2">
      <c r="B336" s="186"/>
    </row>
    <row r="337" spans="2:2" x14ac:dyDescent="0.2">
      <c r="B337" s="186"/>
    </row>
    <row r="338" spans="2:2" x14ac:dyDescent="0.2">
      <c r="B338" s="186"/>
    </row>
    <row r="339" spans="2:2" x14ac:dyDescent="0.2">
      <c r="B339" s="186"/>
    </row>
    <row r="340" spans="2:2" x14ac:dyDescent="0.2">
      <c r="B340" s="186"/>
    </row>
    <row r="341" spans="2:2" x14ac:dyDescent="0.2">
      <c r="B341" s="186"/>
    </row>
    <row r="342" spans="2:2" x14ac:dyDescent="0.2">
      <c r="B342" s="186"/>
    </row>
    <row r="343" spans="2:2" x14ac:dyDescent="0.2">
      <c r="B343" s="186"/>
    </row>
    <row r="344" spans="2:2" x14ac:dyDescent="0.2">
      <c r="B344" s="186"/>
    </row>
    <row r="345" spans="2:2" x14ac:dyDescent="0.2">
      <c r="B345" s="186"/>
    </row>
    <row r="346" spans="2:2" x14ac:dyDescent="0.2">
      <c r="B346" s="186"/>
    </row>
    <row r="347" spans="2:2" x14ac:dyDescent="0.2">
      <c r="B347" s="186"/>
    </row>
    <row r="348" spans="2:2" x14ac:dyDescent="0.2">
      <c r="B348" s="186"/>
    </row>
    <row r="349" spans="2:2" x14ac:dyDescent="0.2">
      <c r="B349" s="186"/>
    </row>
    <row r="350" spans="2:2" x14ac:dyDescent="0.2">
      <c r="B350" s="186"/>
    </row>
    <row r="351" spans="2:2" x14ac:dyDescent="0.2">
      <c r="B351" s="186"/>
    </row>
    <row r="352" spans="2:2" x14ac:dyDescent="0.2">
      <c r="B352" s="186"/>
    </row>
    <row r="353" spans="2:2" x14ac:dyDescent="0.2">
      <c r="B353" s="186"/>
    </row>
    <row r="354" spans="2:2" x14ac:dyDescent="0.2">
      <c r="B354" s="186"/>
    </row>
    <row r="355" spans="2:2" x14ac:dyDescent="0.2">
      <c r="B355" s="186"/>
    </row>
    <row r="356" spans="2:2" x14ac:dyDescent="0.2">
      <c r="B356" s="186"/>
    </row>
    <row r="357" spans="2:2" x14ac:dyDescent="0.2">
      <c r="B357" s="186"/>
    </row>
    <row r="358" spans="2:2" x14ac:dyDescent="0.2">
      <c r="B358" s="186"/>
    </row>
    <row r="359" spans="2:2" x14ac:dyDescent="0.2">
      <c r="B359" s="186"/>
    </row>
    <row r="360" spans="2:2" x14ac:dyDescent="0.2">
      <c r="B360" s="186"/>
    </row>
    <row r="361" spans="2:2" x14ac:dyDescent="0.2">
      <c r="B361" s="186"/>
    </row>
    <row r="362" spans="2:2" x14ac:dyDescent="0.2">
      <c r="B362" s="186"/>
    </row>
    <row r="363" spans="2:2" x14ac:dyDescent="0.2">
      <c r="B363" s="186"/>
    </row>
    <row r="364" spans="2:2" x14ac:dyDescent="0.2">
      <c r="B364" s="186"/>
    </row>
    <row r="365" spans="2:2" x14ac:dyDescent="0.2">
      <c r="B365" s="186"/>
    </row>
    <row r="366" spans="2:2" x14ac:dyDescent="0.2">
      <c r="B366" s="186"/>
    </row>
    <row r="367" spans="2:2" x14ac:dyDescent="0.2">
      <c r="B367" s="186"/>
    </row>
    <row r="368" spans="2:2" x14ac:dyDescent="0.2">
      <c r="B368" s="186"/>
    </row>
    <row r="369" spans="2:2" x14ac:dyDescent="0.2">
      <c r="B369" s="186"/>
    </row>
    <row r="370" spans="2:2" x14ac:dyDescent="0.2">
      <c r="B370" s="186"/>
    </row>
    <row r="371" spans="2:2" x14ac:dyDescent="0.2">
      <c r="B371" s="186"/>
    </row>
    <row r="372" spans="2:2" x14ac:dyDescent="0.2">
      <c r="B372" s="186"/>
    </row>
    <row r="373" spans="2:2" x14ac:dyDescent="0.2">
      <c r="B373" s="186"/>
    </row>
    <row r="374" spans="2:2" x14ac:dyDescent="0.2">
      <c r="B374" s="186"/>
    </row>
    <row r="375" spans="2:2" x14ac:dyDescent="0.2">
      <c r="B375" s="186"/>
    </row>
    <row r="376" spans="2:2" x14ac:dyDescent="0.2">
      <c r="B376" s="186"/>
    </row>
    <row r="377" spans="2:2" x14ac:dyDescent="0.2">
      <c r="B377" s="186"/>
    </row>
    <row r="378" spans="2:2" x14ac:dyDescent="0.2">
      <c r="B378" s="186"/>
    </row>
    <row r="379" spans="2:2" x14ac:dyDescent="0.2">
      <c r="B379" s="186"/>
    </row>
    <row r="380" spans="2:2" x14ac:dyDescent="0.2">
      <c r="B380" s="186"/>
    </row>
    <row r="381" spans="2:2" x14ac:dyDescent="0.2">
      <c r="B381" s="186"/>
    </row>
    <row r="382" spans="2:2" x14ac:dyDescent="0.2">
      <c r="B382" s="186"/>
    </row>
    <row r="383" spans="2:2" x14ac:dyDescent="0.2">
      <c r="B383" s="186"/>
    </row>
    <row r="384" spans="2:2" x14ac:dyDescent="0.2">
      <c r="B384" s="186"/>
    </row>
    <row r="385" spans="2:2" x14ac:dyDescent="0.2">
      <c r="B385" s="186"/>
    </row>
    <row r="386" spans="2:2" x14ac:dyDescent="0.2">
      <c r="B386" s="186"/>
    </row>
    <row r="387" spans="2:2" x14ac:dyDescent="0.2">
      <c r="B387" s="186"/>
    </row>
    <row r="388" spans="2:2" x14ac:dyDescent="0.2">
      <c r="B388" s="186"/>
    </row>
    <row r="389" spans="2:2" x14ac:dyDescent="0.2">
      <c r="B389" s="186"/>
    </row>
    <row r="390" spans="2:2" x14ac:dyDescent="0.2">
      <c r="B390" s="186"/>
    </row>
    <row r="391" spans="2:2" x14ac:dyDescent="0.2">
      <c r="B391" s="186"/>
    </row>
    <row r="392" spans="2:2" x14ac:dyDescent="0.2">
      <c r="B392" s="186"/>
    </row>
    <row r="393" spans="2:2" x14ac:dyDescent="0.2">
      <c r="B393" s="186"/>
    </row>
    <row r="394" spans="2:2" x14ac:dyDescent="0.2">
      <c r="B394" s="186"/>
    </row>
    <row r="395" spans="2:2" x14ac:dyDescent="0.2">
      <c r="B395" s="186"/>
    </row>
    <row r="396" spans="2:2" x14ac:dyDescent="0.2">
      <c r="B396" s="186"/>
    </row>
    <row r="397" spans="2:2" x14ac:dyDescent="0.2">
      <c r="B397" s="186"/>
    </row>
    <row r="398" spans="2:2" x14ac:dyDescent="0.2">
      <c r="B398" s="186"/>
    </row>
    <row r="399" spans="2:2" x14ac:dyDescent="0.2">
      <c r="B399" s="186"/>
    </row>
    <row r="400" spans="2:2" x14ac:dyDescent="0.2">
      <c r="B400" s="186"/>
    </row>
    <row r="401" spans="2:2" x14ac:dyDescent="0.2">
      <c r="B401" s="186"/>
    </row>
    <row r="402" spans="2:2" x14ac:dyDescent="0.2">
      <c r="B402" s="186"/>
    </row>
    <row r="403" spans="2:2" x14ac:dyDescent="0.2">
      <c r="B403" s="186"/>
    </row>
    <row r="404" spans="2:2" x14ac:dyDescent="0.2">
      <c r="B404" s="186"/>
    </row>
    <row r="405" spans="2:2" x14ac:dyDescent="0.2">
      <c r="B405" s="186"/>
    </row>
    <row r="406" spans="2:2" x14ac:dyDescent="0.2">
      <c r="B406" s="186"/>
    </row>
    <row r="407" spans="2:2" x14ac:dyDescent="0.2">
      <c r="B407" s="186"/>
    </row>
    <row r="408" spans="2:2" x14ac:dyDescent="0.2">
      <c r="B408" s="186"/>
    </row>
    <row r="409" spans="2:2" x14ac:dyDescent="0.2">
      <c r="B409" s="186"/>
    </row>
    <row r="410" spans="2:2" x14ac:dyDescent="0.2">
      <c r="B410" s="186"/>
    </row>
    <row r="411" spans="2:2" x14ac:dyDescent="0.2">
      <c r="B411" s="186"/>
    </row>
    <row r="412" spans="2:2" x14ac:dyDescent="0.2">
      <c r="B412" s="186"/>
    </row>
    <row r="413" spans="2:2" x14ac:dyDescent="0.2">
      <c r="B413" s="186"/>
    </row>
    <row r="414" spans="2:2" x14ac:dyDescent="0.2">
      <c r="B414" s="186"/>
    </row>
    <row r="415" spans="2:2" x14ac:dyDescent="0.2">
      <c r="B415" s="186"/>
    </row>
    <row r="416" spans="2:2" x14ac:dyDescent="0.2">
      <c r="B416" s="186"/>
    </row>
    <row r="417" spans="2:2" x14ac:dyDescent="0.2">
      <c r="B417" s="186"/>
    </row>
    <row r="418" spans="2:2" x14ac:dyDescent="0.2">
      <c r="B418" s="186"/>
    </row>
    <row r="419" spans="2:2" x14ac:dyDescent="0.2">
      <c r="B419" s="186"/>
    </row>
    <row r="420" spans="2:2" x14ac:dyDescent="0.2">
      <c r="B420" s="186"/>
    </row>
    <row r="421" spans="2:2" x14ac:dyDescent="0.2">
      <c r="B421" s="186"/>
    </row>
    <row r="422" spans="2:2" x14ac:dyDescent="0.2">
      <c r="B422" s="186"/>
    </row>
    <row r="423" spans="2:2" x14ac:dyDescent="0.2">
      <c r="B423" s="186"/>
    </row>
    <row r="424" spans="2:2" x14ac:dyDescent="0.2">
      <c r="B424" s="186"/>
    </row>
    <row r="425" spans="2:2" x14ac:dyDescent="0.2">
      <c r="B425" s="186"/>
    </row>
    <row r="426" spans="2:2" x14ac:dyDescent="0.2">
      <c r="B426" s="186"/>
    </row>
    <row r="427" spans="2:2" x14ac:dyDescent="0.2">
      <c r="B427" s="186"/>
    </row>
    <row r="428" spans="2:2" x14ac:dyDescent="0.2">
      <c r="B428" s="186"/>
    </row>
    <row r="429" spans="2:2" x14ac:dyDescent="0.2">
      <c r="B429" s="186"/>
    </row>
    <row r="430" spans="2:2" x14ac:dyDescent="0.2">
      <c r="B430" s="186"/>
    </row>
    <row r="431" spans="2:2" x14ac:dyDescent="0.2">
      <c r="B431" s="186"/>
    </row>
    <row r="432" spans="2:2" x14ac:dyDescent="0.2">
      <c r="B432" s="186"/>
    </row>
    <row r="433" spans="2:2" x14ac:dyDescent="0.2">
      <c r="B433" s="186"/>
    </row>
    <row r="434" spans="2:2" x14ac:dyDescent="0.2">
      <c r="B434" s="186"/>
    </row>
    <row r="435" spans="2:2" x14ac:dyDescent="0.2">
      <c r="B435" s="186"/>
    </row>
    <row r="436" spans="2:2" x14ac:dyDescent="0.2">
      <c r="B436" s="186"/>
    </row>
    <row r="437" spans="2:2" x14ac:dyDescent="0.2">
      <c r="B437" s="186"/>
    </row>
    <row r="438" spans="2:2" x14ac:dyDescent="0.2">
      <c r="B438" s="186"/>
    </row>
    <row r="439" spans="2:2" x14ac:dyDescent="0.2">
      <c r="B439" s="186"/>
    </row>
    <row r="440" spans="2:2" x14ac:dyDescent="0.2">
      <c r="B440" s="186"/>
    </row>
    <row r="441" spans="2:2" x14ac:dyDescent="0.2">
      <c r="B441" s="186"/>
    </row>
    <row r="442" spans="2:2" x14ac:dyDescent="0.2">
      <c r="B442" s="186"/>
    </row>
    <row r="443" spans="2:2" x14ac:dyDescent="0.2">
      <c r="B443" s="186"/>
    </row>
    <row r="444" spans="2:2" x14ac:dyDescent="0.2">
      <c r="B444" s="186"/>
    </row>
    <row r="445" spans="2:2" x14ac:dyDescent="0.2">
      <c r="B445" s="186"/>
    </row>
    <row r="446" spans="2:2" x14ac:dyDescent="0.2">
      <c r="B446" s="186"/>
    </row>
    <row r="447" spans="2:2" x14ac:dyDescent="0.2">
      <c r="B447" s="186"/>
    </row>
    <row r="448" spans="2:2" x14ac:dyDescent="0.2">
      <c r="B448" s="186"/>
    </row>
    <row r="449" spans="2:2" x14ac:dyDescent="0.2">
      <c r="B449" s="186"/>
    </row>
    <row r="450" spans="2:2" x14ac:dyDescent="0.2">
      <c r="B450" s="186"/>
    </row>
    <row r="451" spans="2:2" x14ac:dyDescent="0.2">
      <c r="B451" s="186"/>
    </row>
    <row r="452" spans="2:2" x14ac:dyDescent="0.2">
      <c r="B452" s="186"/>
    </row>
    <row r="453" spans="2:2" x14ac:dyDescent="0.2">
      <c r="B453" s="186"/>
    </row>
    <row r="454" spans="2:2" x14ac:dyDescent="0.2">
      <c r="B454" s="186"/>
    </row>
    <row r="455" spans="2:2" x14ac:dyDescent="0.2">
      <c r="B455" s="186"/>
    </row>
    <row r="456" spans="2:2" x14ac:dyDescent="0.2">
      <c r="B456" s="186"/>
    </row>
    <row r="457" spans="2:2" x14ac:dyDescent="0.2">
      <c r="B457" s="186"/>
    </row>
    <row r="458" spans="2:2" x14ac:dyDescent="0.2">
      <c r="B458" s="186"/>
    </row>
    <row r="459" spans="2:2" x14ac:dyDescent="0.2">
      <c r="B459" s="186"/>
    </row>
    <row r="460" spans="2:2" x14ac:dyDescent="0.2">
      <c r="B460" s="186"/>
    </row>
    <row r="461" spans="2:2" x14ac:dyDescent="0.2">
      <c r="B461" s="186"/>
    </row>
    <row r="462" spans="2:2" x14ac:dyDescent="0.2">
      <c r="B462" s="186"/>
    </row>
    <row r="463" spans="2:2" x14ac:dyDescent="0.2">
      <c r="B463" s="186"/>
    </row>
    <row r="464" spans="2:2" x14ac:dyDescent="0.2">
      <c r="B464" s="186"/>
    </row>
    <row r="465" spans="2:2" x14ac:dyDescent="0.2">
      <c r="B465" s="186"/>
    </row>
    <row r="466" spans="2:2" x14ac:dyDescent="0.2">
      <c r="B466" s="186"/>
    </row>
    <row r="467" spans="2:2" x14ac:dyDescent="0.2">
      <c r="B467" s="186"/>
    </row>
    <row r="468" spans="2:2" x14ac:dyDescent="0.2">
      <c r="B468" s="186"/>
    </row>
    <row r="469" spans="2:2" x14ac:dyDescent="0.2">
      <c r="B469" s="186"/>
    </row>
    <row r="470" spans="2:2" x14ac:dyDescent="0.2">
      <c r="B470" s="186"/>
    </row>
    <row r="471" spans="2:2" x14ac:dyDescent="0.2">
      <c r="B471" s="186"/>
    </row>
    <row r="472" spans="2:2" x14ac:dyDescent="0.2">
      <c r="B472" s="186"/>
    </row>
    <row r="473" spans="2:2" x14ac:dyDescent="0.2">
      <c r="B473" s="186"/>
    </row>
    <row r="474" spans="2:2" x14ac:dyDescent="0.2">
      <c r="B474" s="186"/>
    </row>
    <row r="475" spans="2:2" x14ac:dyDescent="0.2">
      <c r="B475" s="186"/>
    </row>
    <row r="476" spans="2:2" x14ac:dyDescent="0.2">
      <c r="B476" s="186"/>
    </row>
    <row r="477" spans="2:2" x14ac:dyDescent="0.2">
      <c r="B477" s="186"/>
    </row>
    <row r="478" spans="2:2" x14ac:dyDescent="0.2">
      <c r="B478" s="186"/>
    </row>
    <row r="479" spans="2:2" x14ac:dyDescent="0.2">
      <c r="B479" s="186"/>
    </row>
    <row r="480" spans="2:2" x14ac:dyDescent="0.2">
      <c r="B480" s="186"/>
    </row>
    <row r="481" spans="2:2" x14ac:dyDescent="0.2">
      <c r="B481" s="186"/>
    </row>
    <row r="482" spans="2:2" x14ac:dyDescent="0.2">
      <c r="B482" s="186"/>
    </row>
    <row r="483" spans="2:2" x14ac:dyDescent="0.2">
      <c r="B483" s="186"/>
    </row>
    <row r="484" spans="2:2" x14ac:dyDescent="0.2">
      <c r="B484" s="186"/>
    </row>
    <row r="485" spans="2:2" x14ac:dyDescent="0.2">
      <c r="B485" s="186"/>
    </row>
    <row r="486" spans="2:2" x14ac:dyDescent="0.2">
      <c r="B486" s="186"/>
    </row>
    <row r="487" spans="2:2" x14ac:dyDescent="0.2">
      <c r="B487" s="186"/>
    </row>
    <row r="488" spans="2:2" x14ac:dyDescent="0.2">
      <c r="B488" s="186"/>
    </row>
    <row r="489" spans="2:2" x14ac:dyDescent="0.2">
      <c r="B489" s="186"/>
    </row>
    <row r="490" spans="2:2" x14ac:dyDescent="0.2">
      <c r="B490" s="186"/>
    </row>
    <row r="491" spans="2:2" x14ac:dyDescent="0.2">
      <c r="B491" s="186"/>
    </row>
    <row r="492" spans="2:2" x14ac:dyDescent="0.2">
      <c r="B492" s="186"/>
    </row>
    <row r="493" spans="2:2" x14ac:dyDescent="0.2">
      <c r="B493" s="186"/>
    </row>
    <row r="494" spans="2:2" x14ac:dyDescent="0.2">
      <c r="B494" s="186"/>
    </row>
    <row r="495" spans="2:2" x14ac:dyDescent="0.2">
      <c r="B495" s="186"/>
    </row>
    <row r="496" spans="2:2" x14ac:dyDescent="0.2">
      <c r="B496" s="186"/>
    </row>
    <row r="497" spans="2:2" x14ac:dyDescent="0.2">
      <c r="B497" s="186"/>
    </row>
    <row r="498" spans="2:2" x14ac:dyDescent="0.2">
      <c r="B498" s="186"/>
    </row>
    <row r="499" spans="2:2" x14ac:dyDescent="0.2">
      <c r="B499" s="186"/>
    </row>
    <row r="500" spans="2:2" x14ac:dyDescent="0.2">
      <c r="B500" s="186"/>
    </row>
    <row r="501" spans="2:2" x14ac:dyDescent="0.2">
      <c r="B501" s="186"/>
    </row>
    <row r="502" spans="2:2" x14ac:dyDescent="0.2">
      <c r="B502" s="186"/>
    </row>
    <row r="503" spans="2:2" x14ac:dyDescent="0.2">
      <c r="B503" s="186"/>
    </row>
    <row r="504" spans="2:2" x14ac:dyDescent="0.2">
      <c r="B504" s="186"/>
    </row>
    <row r="505" spans="2:2" x14ac:dyDescent="0.2">
      <c r="B505" s="186"/>
    </row>
    <row r="506" spans="2:2" x14ac:dyDescent="0.2">
      <c r="B506" s="186"/>
    </row>
    <row r="507" spans="2:2" x14ac:dyDescent="0.2">
      <c r="B507" s="186"/>
    </row>
    <row r="508" spans="2:2" x14ac:dyDescent="0.2">
      <c r="B508" s="186"/>
    </row>
    <row r="509" spans="2:2" x14ac:dyDescent="0.2">
      <c r="B509" s="186"/>
    </row>
    <row r="510" spans="2:2" x14ac:dyDescent="0.2">
      <c r="B510" s="186"/>
    </row>
    <row r="511" spans="2:2" x14ac:dyDescent="0.2">
      <c r="B511" s="186"/>
    </row>
    <row r="512" spans="2:2" x14ac:dyDescent="0.2">
      <c r="B512" s="186"/>
    </row>
    <row r="513" spans="2:2" x14ac:dyDescent="0.2">
      <c r="B513" s="186"/>
    </row>
    <row r="514" spans="2:2" x14ac:dyDescent="0.2">
      <c r="B514" s="186"/>
    </row>
    <row r="515" spans="2:2" x14ac:dyDescent="0.2">
      <c r="B515" s="186"/>
    </row>
    <row r="516" spans="2:2" x14ac:dyDescent="0.2">
      <c r="B516" s="186"/>
    </row>
    <row r="517" spans="2:2" x14ac:dyDescent="0.2">
      <c r="B517" s="186"/>
    </row>
    <row r="518" spans="2:2" x14ac:dyDescent="0.2">
      <c r="B518" s="186"/>
    </row>
    <row r="519" spans="2:2" x14ac:dyDescent="0.2">
      <c r="B519" s="186"/>
    </row>
    <row r="520" spans="2:2" x14ac:dyDescent="0.2">
      <c r="B520" s="186"/>
    </row>
    <row r="521" spans="2:2" x14ac:dyDescent="0.2">
      <c r="B521" s="186"/>
    </row>
    <row r="522" spans="2:2" x14ac:dyDescent="0.2">
      <c r="B522" s="186"/>
    </row>
    <row r="523" spans="2:2" x14ac:dyDescent="0.2">
      <c r="B523" s="186"/>
    </row>
    <row r="524" spans="2:2" x14ac:dyDescent="0.2">
      <c r="B524" s="186"/>
    </row>
    <row r="525" spans="2:2" x14ac:dyDescent="0.2">
      <c r="B525" s="186"/>
    </row>
    <row r="526" spans="2:2" x14ac:dyDescent="0.2">
      <c r="B526" s="186"/>
    </row>
    <row r="527" spans="2:2" x14ac:dyDescent="0.2">
      <c r="B527" s="186"/>
    </row>
    <row r="528" spans="2:2" x14ac:dyDescent="0.2">
      <c r="B528" s="186"/>
    </row>
    <row r="529" spans="2:2" x14ac:dyDescent="0.2">
      <c r="B529" s="186"/>
    </row>
    <row r="530" spans="2:2" x14ac:dyDescent="0.2">
      <c r="B530" s="186"/>
    </row>
    <row r="531" spans="2:2" x14ac:dyDescent="0.2">
      <c r="B531" s="186"/>
    </row>
    <row r="532" spans="2:2" x14ac:dyDescent="0.2">
      <c r="B532" s="186"/>
    </row>
    <row r="533" spans="2:2" x14ac:dyDescent="0.2">
      <c r="B533" s="186"/>
    </row>
    <row r="534" spans="2:2" x14ac:dyDescent="0.2">
      <c r="B534" s="186"/>
    </row>
    <row r="535" spans="2:2" x14ac:dyDescent="0.2">
      <c r="B535" s="186"/>
    </row>
    <row r="536" spans="2:2" x14ac:dyDescent="0.2">
      <c r="B536" s="186"/>
    </row>
    <row r="537" spans="2:2" x14ac:dyDescent="0.2">
      <c r="B537" s="186"/>
    </row>
    <row r="538" spans="2:2" x14ac:dyDescent="0.2">
      <c r="B538" s="186"/>
    </row>
    <row r="539" spans="2:2" x14ac:dyDescent="0.2">
      <c r="B539" s="186"/>
    </row>
    <row r="540" spans="2:2" x14ac:dyDescent="0.2">
      <c r="B540" s="186"/>
    </row>
    <row r="541" spans="2:2" x14ac:dyDescent="0.2">
      <c r="B541" s="186"/>
    </row>
    <row r="542" spans="2:2" x14ac:dyDescent="0.2">
      <c r="B542" s="186"/>
    </row>
    <row r="543" spans="2:2" x14ac:dyDescent="0.2">
      <c r="B543" s="186"/>
    </row>
    <row r="544" spans="2:2" x14ac:dyDescent="0.2">
      <c r="B544" s="186"/>
    </row>
    <row r="545" spans="2:2" x14ac:dyDescent="0.2">
      <c r="B545" s="186"/>
    </row>
    <row r="546" spans="2:2" x14ac:dyDescent="0.2">
      <c r="B546" s="186"/>
    </row>
    <row r="547" spans="2:2" x14ac:dyDescent="0.2">
      <c r="B547" s="186"/>
    </row>
    <row r="548" spans="2:2" x14ac:dyDescent="0.2">
      <c r="B548" s="186"/>
    </row>
    <row r="549" spans="2:2" x14ac:dyDescent="0.2">
      <c r="B549" s="186"/>
    </row>
    <row r="550" spans="2:2" x14ac:dyDescent="0.2">
      <c r="B550" s="186"/>
    </row>
    <row r="551" spans="2:2" x14ac:dyDescent="0.2">
      <c r="B551" s="186"/>
    </row>
    <row r="552" spans="2:2" x14ac:dyDescent="0.2">
      <c r="B552" s="186"/>
    </row>
    <row r="553" spans="2:2" x14ac:dyDescent="0.2">
      <c r="B553" s="186"/>
    </row>
    <row r="554" spans="2:2" x14ac:dyDescent="0.2">
      <c r="B554" s="186"/>
    </row>
    <row r="555" spans="2:2" x14ac:dyDescent="0.2">
      <c r="B555" s="186"/>
    </row>
    <row r="556" spans="2:2" x14ac:dyDescent="0.2">
      <c r="B556" s="186"/>
    </row>
    <row r="557" spans="2:2" x14ac:dyDescent="0.2">
      <c r="B557" s="186"/>
    </row>
    <row r="558" spans="2:2" x14ac:dyDescent="0.2">
      <c r="B558" s="186"/>
    </row>
    <row r="559" spans="2:2" x14ac:dyDescent="0.2">
      <c r="B559" s="186"/>
    </row>
    <row r="560" spans="2:2" x14ac:dyDescent="0.2">
      <c r="B560" s="186"/>
    </row>
    <row r="561" spans="2:2" x14ac:dyDescent="0.2">
      <c r="B561" s="186"/>
    </row>
    <row r="562" spans="2:2" x14ac:dyDescent="0.2">
      <c r="B562" s="186"/>
    </row>
    <row r="563" spans="2:2" x14ac:dyDescent="0.2">
      <c r="B563" s="186"/>
    </row>
    <row r="564" spans="2:2" x14ac:dyDescent="0.2">
      <c r="B564" s="186"/>
    </row>
    <row r="565" spans="2:2" x14ac:dyDescent="0.2">
      <c r="B565" s="186"/>
    </row>
    <row r="566" spans="2:2" x14ac:dyDescent="0.2">
      <c r="B566" s="186"/>
    </row>
    <row r="567" spans="2:2" x14ac:dyDescent="0.2">
      <c r="B567" s="186"/>
    </row>
    <row r="568" spans="2:2" x14ac:dyDescent="0.2">
      <c r="B568" s="186"/>
    </row>
    <row r="569" spans="2:2" x14ac:dyDescent="0.2">
      <c r="B569" s="186"/>
    </row>
    <row r="570" spans="2:2" x14ac:dyDescent="0.2">
      <c r="B570" s="186"/>
    </row>
    <row r="571" spans="2:2" x14ac:dyDescent="0.2">
      <c r="B571" s="186"/>
    </row>
    <row r="572" spans="2:2" x14ac:dyDescent="0.2">
      <c r="B572" s="186"/>
    </row>
    <row r="573" spans="2:2" x14ac:dyDescent="0.2">
      <c r="B573" s="186"/>
    </row>
    <row r="574" spans="2:2" x14ac:dyDescent="0.2">
      <c r="B574" s="186"/>
    </row>
    <row r="575" spans="2:2" x14ac:dyDescent="0.2">
      <c r="B575" s="186"/>
    </row>
    <row r="576" spans="2:2" x14ac:dyDescent="0.2">
      <c r="B576" s="186"/>
    </row>
    <row r="577" spans="2:2" x14ac:dyDescent="0.2">
      <c r="B577" s="186"/>
    </row>
    <row r="578" spans="2:2" x14ac:dyDescent="0.2">
      <c r="B578" s="186"/>
    </row>
    <row r="579" spans="2:2" x14ac:dyDescent="0.2">
      <c r="B579" s="186"/>
    </row>
    <row r="580" spans="2:2" x14ac:dyDescent="0.2">
      <c r="B580" s="186"/>
    </row>
    <row r="581" spans="2:2" x14ac:dyDescent="0.2">
      <c r="B581" s="186"/>
    </row>
    <row r="582" spans="2:2" x14ac:dyDescent="0.2">
      <c r="B582" s="186"/>
    </row>
    <row r="583" spans="2:2" x14ac:dyDescent="0.2">
      <c r="B583" s="186"/>
    </row>
    <row r="584" spans="2:2" x14ac:dyDescent="0.2">
      <c r="B584" s="186"/>
    </row>
    <row r="585" spans="2:2" x14ac:dyDescent="0.2">
      <c r="B585" s="186"/>
    </row>
    <row r="586" spans="2:2" x14ac:dyDescent="0.2">
      <c r="B586" s="186"/>
    </row>
    <row r="587" spans="2:2" x14ac:dyDescent="0.2">
      <c r="B587" s="186"/>
    </row>
    <row r="588" spans="2:2" x14ac:dyDescent="0.2">
      <c r="B588" s="186"/>
    </row>
    <row r="589" spans="2:2" x14ac:dyDescent="0.2">
      <c r="B589" s="186"/>
    </row>
    <row r="590" spans="2:2" x14ac:dyDescent="0.2">
      <c r="B590" s="186"/>
    </row>
    <row r="591" spans="2:2" x14ac:dyDescent="0.2">
      <c r="B591" s="186"/>
    </row>
    <row r="592" spans="2:2" x14ac:dyDescent="0.2">
      <c r="B592" s="186"/>
    </row>
    <row r="593" spans="2:2" x14ac:dyDescent="0.2">
      <c r="B593" s="186"/>
    </row>
    <row r="594" spans="2:2" x14ac:dyDescent="0.2">
      <c r="B594" s="186"/>
    </row>
    <row r="595" spans="2:2" x14ac:dyDescent="0.2">
      <c r="B595" s="186"/>
    </row>
    <row r="596" spans="2:2" x14ac:dyDescent="0.2">
      <c r="B596" s="186"/>
    </row>
    <row r="597" spans="2:2" x14ac:dyDescent="0.2">
      <c r="B597" s="186"/>
    </row>
    <row r="598" spans="2:2" x14ac:dyDescent="0.2">
      <c r="B598" s="186"/>
    </row>
    <row r="599" spans="2:2" x14ac:dyDescent="0.2">
      <c r="B599" s="186"/>
    </row>
    <row r="600" spans="2:2" x14ac:dyDescent="0.2">
      <c r="B600" s="186"/>
    </row>
    <row r="601" spans="2:2" x14ac:dyDescent="0.2">
      <c r="B601" s="186"/>
    </row>
    <row r="602" spans="2:2" x14ac:dyDescent="0.2">
      <c r="B602" s="186"/>
    </row>
    <row r="603" spans="2:2" x14ac:dyDescent="0.2">
      <c r="B603" s="186"/>
    </row>
    <row r="604" spans="2:2" x14ac:dyDescent="0.2">
      <c r="B604" s="186"/>
    </row>
    <row r="605" spans="2:2" x14ac:dyDescent="0.2">
      <c r="B605" s="186"/>
    </row>
    <row r="606" spans="2:2" x14ac:dyDescent="0.2">
      <c r="B606" s="186"/>
    </row>
    <row r="607" spans="2:2" x14ac:dyDescent="0.2">
      <c r="B607" s="186"/>
    </row>
    <row r="608" spans="2:2" x14ac:dyDescent="0.2">
      <c r="B608" s="186"/>
    </row>
    <row r="609" spans="2:2" x14ac:dyDescent="0.2">
      <c r="B609" s="186"/>
    </row>
    <row r="610" spans="2:2" x14ac:dyDescent="0.2">
      <c r="B610" s="186"/>
    </row>
    <row r="611" spans="2:2" x14ac:dyDescent="0.2">
      <c r="B611" s="186"/>
    </row>
    <row r="612" spans="2:2" x14ac:dyDescent="0.2">
      <c r="B612" s="186"/>
    </row>
    <row r="613" spans="2:2" x14ac:dyDescent="0.2">
      <c r="B613" s="186"/>
    </row>
    <row r="614" spans="2:2" x14ac:dyDescent="0.2">
      <c r="B614" s="186"/>
    </row>
    <row r="615" spans="2:2" x14ac:dyDescent="0.2">
      <c r="B615" s="186"/>
    </row>
    <row r="616" spans="2:2" x14ac:dyDescent="0.2">
      <c r="B616" s="186"/>
    </row>
    <row r="617" spans="2:2" x14ac:dyDescent="0.2">
      <c r="B617" s="186"/>
    </row>
    <row r="618" spans="2:2" x14ac:dyDescent="0.2">
      <c r="B618" s="186"/>
    </row>
    <row r="619" spans="2:2" x14ac:dyDescent="0.2">
      <c r="B619" s="186"/>
    </row>
    <row r="620" spans="2:2" x14ac:dyDescent="0.2">
      <c r="B620" s="186"/>
    </row>
    <row r="621" spans="2:2" x14ac:dyDescent="0.2">
      <c r="B621" s="186"/>
    </row>
    <row r="622" spans="2:2" x14ac:dyDescent="0.2">
      <c r="B622" s="186"/>
    </row>
    <row r="623" spans="2:2" x14ac:dyDescent="0.2">
      <c r="B623" s="186"/>
    </row>
    <row r="624" spans="2:2" x14ac:dyDescent="0.2">
      <c r="B624" s="186"/>
    </row>
    <row r="625" spans="2:2" x14ac:dyDescent="0.2">
      <c r="B625" s="186"/>
    </row>
    <row r="626" spans="2:2" x14ac:dyDescent="0.2">
      <c r="B626" s="186"/>
    </row>
    <row r="627" spans="2:2" x14ac:dyDescent="0.2">
      <c r="B627" s="186"/>
    </row>
    <row r="628" spans="2:2" x14ac:dyDescent="0.2">
      <c r="B628" s="186"/>
    </row>
    <row r="629" spans="2:2" x14ac:dyDescent="0.2">
      <c r="B629" s="186"/>
    </row>
    <row r="630" spans="2:2" x14ac:dyDescent="0.2">
      <c r="B630" s="186"/>
    </row>
    <row r="631" spans="2:2" x14ac:dyDescent="0.2">
      <c r="B631" s="186"/>
    </row>
    <row r="632" spans="2:2" x14ac:dyDescent="0.2">
      <c r="B632" s="186"/>
    </row>
    <row r="633" spans="2:2" x14ac:dyDescent="0.2">
      <c r="B633" s="186"/>
    </row>
    <row r="634" spans="2:2" x14ac:dyDescent="0.2">
      <c r="B634" s="186"/>
    </row>
    <row r="635" spans="2:2" x14ac:dyDescent="0.2">
      <c r="B635" s="186"/>
    </row>
    <row r="636" spans="2:2" x14ac:dyDescent="0.2">
      <c r="B636" s="186"/>
    </row>
    <row r="637" spans="2:2" x14ac:dyDescent="0.2">
      <c r="B637" s="186"/>
    </row>
    <row r="638" spans="2:2" x14ac:dyDescent="0.2">
      <c r="B638" s="186"/>
    </row>
    <row r="639" spans="2:2" x14ac:dyDescent="0.2">
      <c r="B639" s="186"/>
    </row>
    <row r="640" spans="2:2" x14ac:dyDescent="0.2">
      <c r="B640" s="186"/>
    </row>
    <row r="641" spans="2:2" x14ac:dyDescent="0.2">
      <c r="B641" s="186"/>
    </row>
    <row r="642" spans="2:2" x14ac:dyDescent="0.2">
      <c r="B642" s="186"/>
    </row>
    <row r="643" spans="2:2" x14ac:dyDescent="0.2">
      <c r="B643" s="186"/>
    </row>
    <row r="644" spans="2:2" x14ac:dyDescent="0.2">
      <c r="B644" s="186"/>
    </row>
    <row r="645" spans="2:2" x14ac:dyDescent="0.2">
      <c r="B645" s="186"/>
    </row>
    <row r="646" spans="2:2" x14ac:dyDescent="0.2">
      <c r="B646" s="186"/>
    </row>
    <row r="647" spans="2:2" x14ac:dyDescent="0.2">
      <c r="B647" s="186"/>
    </row>
    <row r="648" spans="2:2" x14ac:dyDescent="0.2">
      <c r="B648" s="186"/>
    </row>
    <row r="649" spans="2:2" x14ac:dyDescent="0.2">
      <c r="B649" s="186"/>
    </row>
    <row r="650" spans="2:2" x14ac:dyDescent="0.2">
      <c r="B650" s="186"/>
    </row>
    <row r="651" spans="2:2" x14ac:dyDescent="0.2">
      <c r="B651" s="186"/>
    </row>
    <row r="652" spans="2:2" x14ac:dyDescent="0.2">
      <c r="B652" s="186"/>
    </row>
    <row r="653" spans="2:2" x14ac:dyDescent="0.2">
      <c r="B653" s="186"/>
    </row>
    <row r="654" spans="2:2" x14ac:dyDescent="0.2">
      <c r="B654" s="186"/>
    </row>
    <row r="655" spans="2:2" x14ac:dyDescent="0.2">
      <c r="B655" s="186"/>
    </row>
    <row r="656" spans="2:2" x14ac:dyDescent="0.2">
      <c r="B656" s="186"/>
    </row>
    <row r="657" spans="2:2" x14ac:dyDescent="0.2">
      <c r="B657" s="186"/>
    </row>
    <row r="658" spans="2:2" x14ac:dyDescent="0.2">
      <c r="B658" s="186"/>
    </row>
    <row r="659" spans="2:2" x14ac:dyDescent="0.2">
      <c r="B659" s="186"/>
    </row>
    <row r="660" spans="2:2" x14ac:dyDescent="0.2">
      <c r="B660" s="186"/>
    </row>
    <row r="661" spans="2:2" x14ac:dyDescent="0.2">
      <c r="B661" s="186"/>
    </row>
    <row r="662" spans="2:2" x14ac:dyDescent="0.2">
      <c r="B662" s="186"/>
    </row>
    <row r="663" spans="2:2" x14ac:dyDescent="0.2">
      <c r="B663" s="186"/>
    </row>
    <row r="664" spans="2:2" x14ac:dyDescent="0.2">
      <c r="B664" s="186"/>
    </row>
    <row r="665" spans="2:2" x14ac:dyDescent="0.2">
      <c r="B665" s="186"/>
    </row>
    <row r="666" spans="2:2" x14ac:dyDescent="0.2">
      <c r="B666" s="186"/>
    </row>
    <row r="667" spans="2:2" x14ac:dyDescent="0.2">
      <c r="B667" s="186"/>
    </row>
    <row r="668" spans="2:2" x14ac:dyDescent="0.2">
      <c r="B668" s="186"/>
    </row>
    <row r="669" spans="2:2" x14ac:dyDescent="0.2">
      <c r="B669" s="186"/>
    </row>
    <row r="670" spans="2:2" x14ac:dyDescent="0.2">
      <c r="B670" s="186"/>
    </row>
    <row r="671" spans="2:2" x14ac:dyDescent="0.2">
      <c r="B671" s="186"/>
    </row>
    <row r="672" spans="2:2" x14ac:dyDescent="0.2">
      <c r="B672" s="186"/>
    </row>
    <row r="673" spans="2:2" x14ac:dyDescent="0.2">
      <c r="B673" s="186"/>
    </row>
    <row r="674" spans="2:2" x14ac:dyDescent="0.2">
      <c r="B674" s="186"/>
    </row>
    <row r="675" spans="2:2" x14ac:dyDescent="0.2">
      <c r="B675" s="186"/>
    </row>
    <row r="676" spans="2:2" x14ac:dyDescent="0.2">
      <c r="B676" s="186"/>
    </row>
    <row r="677" spans="2:2" x14ac:dyDescent="0.2">
      <c r="B677" s="186"/>
    </row>
    <row r="678" spans="2:2" x14ac:dyDescent="0.2">
      <c r="B678" s="186"/>
    </row>
    <row r="679" spans="2:2" x14ac:dyDescent="0.2">
      <c r="B679" s="186"/>
    </row>
    <row r="680" spans="2:2" x14ac:dyDescent="0.2">
      <c r="B680" s="186"/>
    </row>
    <row r="681" spans="2:2" x14ac:dyDescent="0.2">
      <c r="B681" s="186"/>
    </row>
    <row r="682" spans="2:2" x14ac:dyDescent="0.2">
      <c r="B682" s="186"/>
    </row>
    <row r="683" spans="2:2" x14ac:dyDescent="0.2">
      <c r="B683" s="186"/>
    </row>
    <row r="684" spans="2:2" x14ac:dyDescent="0.2">
      <c r="B684" s="186"/>
    </row>
    <row r="685" spans="2:2" x14ac:dyDescent="0.2">
      <c r="B685" s="186"/>
    </row>
    <row r="686" spans="2:2" x14ac:dyDescent="0.2">
      <c r="B686" s="186"/>
    </row>
    <row r="687" spans="2:2" x14ac:dyDescent="0.2">
      <c r="B687" s="186"/>
    </row>
    <row r="688" spans="2:2" x14ac:dyDescent="0.2">
      <c r="B688" s="186"/>
    </row>
    <row r="689" spans="2:2" x14ac:dyDescent="0.2">
      <c r="B689" s="186"/>
    </row>
    <row r="690" spans="2:2" x14ac:dyDescent="0.2">
      <c r="B690" s="186"/>
    </row>
    <row r="691" spans="2:2" x14ac:dyDescent="0.2">
      <c r="B691" s="186"/>
    </row>
    <row r="692" spans="2:2" x14ac:dyDescent="0.2">
      <c r="B692" s="186"/>
    </row>
    <row r="693" spans="2:2" x14ac:dyDescent="0.2">
      <c r="B693" s="186"/>
    </row>
    <row r="694" spans="2:2" x14ac:dyDescent="0.2">
      <c r="B694" s="186"/>
    </row>
    <row r="695" spans="2:2" x14ac:dyDescent="0.2">
      <c r="B695" s="186"/>
    </row>
    <row r="696" spans="2:2" x14ac:dyDescent="0.2">
      <c r="B696" s="186"/>
    </row>
    <row r="697" spans="2:2" x14ac:dyDescent="0.2">
      <c r="B697" s="186"/>
    </row>
    <row r="698" spans="2:2" x14ac:dyDescent="0.2">
      <c r="B698" s="186"/>
    </row>
    <row r="699" spans="2:2" x14ac:dyDescent="0.2">
      <c r="B699" s="186"/>
    </row>
    <row r="700" spans="2:2" x14ac:dyDescent="0.2">
      <c r="B700" s="186"/>
    </row>
    <row r="701" spans="2:2" x14ac:dyDescent="0.2">
      <c r="B701" s="186"/>
    </row>
    <row r="702" spans="2:2" x14ac:dyDescent="0.2">
      <c r="B702" s="186"/>
    </row>
    <row r="703" spans="2:2" x14ac:dyDescent="0.2">
      <c r="B703" s="186"/>
    </row>
    <row r="704" spans="2:2" x14ac:dyDescent="0.2">
      <c r="B704" s="186"/>
    </row>
    <row r="705" spans="2:2" x14ac:dyDescent="0.2">
      <c r="B705" s="186"/>
    </row>
    <row r="706" spans="2:2" x14ac:dyDescent="0.2">
      <c r="B706" s="186"/>
    </row>
    <row r="707" spans="2:2" x14ac:dyDescent="0.2">
      <c r="B707" s="186"/>
    </row>
    <row r="708" spans="2:2" x14ac:dyDescent="0.2">
      <c r="B708" s="186"/>
    </row>
    <row r="709" spans="2:2" x14ac:dyDescent="0.2">
      <c r="B709" s="186"/>
    </row>
    <row r="710" spans="2:2" x14ac:dyDescent="0.2">
      <c r="B710" s="186"/>
    </row>
    <row r="711" spans="2:2" x14ac:dyDescent="0.2">
      <c r="B711" s="186"/>
    </row>
    <row r="712" spans="2:2" x14ac:dyDescent="0.2">
      <c r="B712" s="186"/>
    </row>
    <row r="713" spans="2:2" x14ac:dyDescent="0.2">
      <c r="B713" s="186"/>
    </row>
    <row r="714" spans="2:2" x14ac:dyDescent="0.2">
      <c r="B714" s="186"/>
    </row>
    <row r="715" spans="2:2" x14ac:dyDescent="0.2">
      <c r="B715" s="186"/>
    </row>
    <row r="716" spans="2:2" x14ac:dyDescent="0.2">
      <c r="B716" s="186"/>
    </row>
    <row r="717" spans="2:2" x14ac:dyDescent="0.2">
      <c r="B717" s="186"/>
    </row>
    <row r="718" spans="2:2" x14ac:dyDescent="0.2">
      <c r="B718" s="186"/>
    </row>
    <row r="719" spans="2:2" x14ac:dyDescent="0.2">
      <c r="B719" s="186"/>
    </row>
    <row r="720" spans="2:2" x14ac:dyDescent="0.2">
      <c r="B720" s="186"/>
    </row>
    <row r="721" spans="2:2" x14ac:dyDescent="0.2">
      <c r="B721" s="186"/>
    </row>
    <row r="722" spans="2:2" x14ac:dyDescent="0.2">
      <c r="B722" s="186"/>
    </row>
    <row r="723" spans="2:2" x14ac:dyDescent="0.2">
      <c r="B723" s="186"/>
    </row>
    <row r="724" spans="2:2" x14ac:dyDescent="0.2">
      <c r="B724" s="186"/>
    </row>
    <row r="725" spans="2:2" x14ac:dyDescent="0.2">
      <c r="B725" s="186"/>
    </row>
    <row r="726" spans="2:2" x14ac:dyDescent="0.2">
      <c r="B726" s="186"/>
    </row>
    <row r="727" spans="2:2" x14ac:dyDescent="0.2">
      <c r="B727" s="186"/>
    </row>
    <row r="728" spans="2:2" x14ac:dyDescent="0.2">
      <c r="B728" s="186"/>
    </row>
    <row r="729" spans="2:2" x14ac:dyDescent="0.2">
      <c r="B729" s="186"/>
    </row>
    <row r="730" spans="2:2" x14ac:dyDescent="0.2">
      <c r="B730" s="186"/>
    </row>
    <row r="731" spans="2:2" x14ac:dyDescent="0.2">
      <c r="B731" s="186"/>
    </row>
    <row r="732" spans="2:2" x14ac:dyDescent="0.2">
      <c r="B732" s="186"/>
    </row>
    <row r="733" spans="2:2" x14ac:dyDescent="0.2">
      <c r="B733" s="186"/>
    </row>
    <row r="734" spans="2:2" x14ac:dyDescent="0.2">
      <c r="B734" s="186"/>
    </row>
    <row r="735" spans="2:2" x14ac:dyDescent="0.2">
      <c r="B735" s="186"/>
    </row>
    <row r="736" spans="2:2" x14ac:dyDescent="0.2">
      <c r="B736" s="186"/>
    </row>
    <row r="737" spans="2:2" x14ac:dyDescent="0.2">
      <c r="B737" s="186"/>
    </row>
    <row r="738" spans="2:2" x14ac:dyDescent="0.2">
      <c r="B738" s="186"/>
    </row>
    <row r="739" spans="2:2" x14ac:dyDescent="0.2">
      <c r="B739" s="186"/>
    </row>
    <row r="740" spans="2:2" x14ac:dyDescent="0.2">
      <c r="B740" s="186"/>
    </row>
    <row r="741" spans="2:2" x14ac:dyDescent="0.2">
      <c r="B741" s="186"/>
    </row>
    <row r="742" spans="2:2" x14ac:dyDescent="0.2">
      <c r="B742" s="186"/>
    </row>
    <row r="743" spans="2:2" x14ac:dyDescent="0.2">
      <c r="B743" s="186"/>
    </row>
    <row r="744" spans="2:2" x14ac:dyDescent="0.2">
      <c r="B744" s="186"/>
    </row>
    <row r="745" spans="2:2" x14ac:dyDescent="0.2">
      <c r="B745" s="186"/>
    </row>
    <row r="746" spans="2:2" x14ac:dyDescent="0.2">
      <c r="B746" s="186"/>
    </row>
    <row r="747" spans="2:2" x14ac:dyDescent="0.2">
      <c r="B747" s="186"/>
    </row>
    <row r="748" spans="2:2" x14ac:dyDescent="0.2">
      <c r="B748" s="186"/>
    </row>
    <row r="749" spans="2:2" x14ac:dyDescent="0.2">
      <c r="B749" s="186"/>
    </row>
    <row r="750" spans="2:2" x14ac:dyDescent="0.2">
      <c r="B750" s="186"/>
    </row>
    <row r="751" spans="2:2" x14ac:dyDescent="0.2">
      <c r="B751" s="186"/>
    </row>
    <row r="752" spans="2:2" x14ac:dyDescent="0.2">
      <c r="B752" s="186"/>
    </row>
    <row r="753" spans="2:2" x14ac:dyDescent="0.2">
      <c r="B753" s="186"/>
    </row>
    <row r="754" spans="2:2" x14ac:dyDescent="0.2">
      <c r="B754" s="186"/>
    </row>
    <row r="755" spans="2:2" x14ac:dyDescent="0.2">
      <c r="B755" s="186"/>
    </row>
    <row r="756" spans="2:2" x14ac:dyDescent="0.2">
      <c r="B756" s="186"/>
    </row>
    <row r="757" spans="2:2" x14ac:dyDescent="0.2">
      <c r="B757" s="186"/>
    </row>
    <row r="758" spans="2:2" x14ac:dyDescent="0.2">
      <c r="B758" s="186"/>
    </row>
    <row r="759" spans="2:2" x14ac:dyDescent="0.2">
      <c r="B759" s="186"/>
    </row>
    <row r="760" spans="2:2" x14ac:dyDescent="0.2">
      <c r="B760" s="186"/>
    </row>
    <row r="761" spans="2:2" x14ac:dyDescent="0.2">
      <c r="B761" s="186"/>
    </row>
    <row r="762" spans="2:2" x14ac:dyDescent="0.2">
      <c r="B762" s="186"/>
    </row>
    <row r="763" spans="2:2" x14ac:dyDescent="0.2">
      <c r="B763" s="186"/>
    </row>
    <row r="764" spans="2:2" x14ac:dyDescent="0.2">
      <c r="B764" s="186"/>
    </row>
    <row r="765" spans="2:2" x14ac:dyDescent="0.2">
      <c r="B765" s="186"/>
    </row>
    <row r="766" spans="2:2" x14ac:dyDescent="0.2">
      <c r="B766" s="186"/>
    </row>
    <row r="767" spans="2:2" x14ac:dyDescent="0.2">
      <c r="B767" s="186"/>
    </row>
    <row r="768" spans="2:2" x14ac:dyDescent="0.2">
      <c r="B768" s="186"/>
    </row>
    <row r="769" spans="2:2" x14ac:dyDescent="0.2">
      <c r="B769" s="186"/>
    </row>
    <row r="770" spans="2:2" x14ac:dyDescent="0.2">
      <c r="B770" s="186"/>
    </row>
    <row r="771" spans="2:2" x14ac:dyDescent="0.2">
      <c r="B771" s="186"/>
    </row>
    <row r="772" spans="2:2" x14ac:dyDescent="0.2">
      <c r="B772" s="186"/>
    </row>
    <row r="773" spans="2:2" x14ac:dyDescent="0.2">
      <c r="B773" s="186"/>
    </row>
    <row r="774" spans="2:2" x14ac:dyDescent="0.2">
      <c r="B774" s="186"/>
    </row>
    <row r="775" spans="2:2" x14ac:dyDescent="0.2">
      <c r="B775" s="186"/>
    </row>
    <row r="776" spans="2:2" x14ac:dyDescent="0.2">
      <c r="B776" s="186"/>
    </row>
    <row r="777" spans="2:2" x14ac:dyDescent="0.2">
      <c r="B777" s="186"/>
    </row>
    <row r="778" spans="2:2" x14ac:dyDescent="0.2">
      <c r="B778" s="186"/>
    </row>
    <row r="779" spans="2:2" x14ac:dyDescent="0.2">
      <c r="B779" s="186"/>
    </row>
    <row r="780" spans="2:2" x14ac:dyDescent="0.2">
      <c r="B780" s="186"/>
    </row>
    <row r="781" spans="2:2" x14ac:dyDescent="0.2">
      <c r="B781" s="186"/>
    </row>
    <row r="782" spans="2:2" x14ac:dyDescent="0.2">
      <c r="B782" s="186"/>
    </row>
    <row r="783" spans="2:2" x14ac:dyDescent="0.2">
      <c r="B783" s="186"/>
    </row>
    <row r="784" spans="2:2" x14ac:dyDescent="0.2">
      <c r="B784" s="186"/>
    </row>
    <row r="785" spans="2:2" x14ac:dyDescent="0.2">
      <c r="B785" s="186"/>
    </row>
    <row r="786" spans="2:2" x14ac:dyDescent="0.2">
      <c r="B786" s="186"/>
    </row>
    <row r="787" spans="2:2" x14ac:dyDescent="0.2">
      <c r="B787" s="186"/>
    </row>
    <row r="788" spans="2:2" x14ac:dyDescent="0.2">
      <c r="B788" s="186"/>
    </row>
    <row r="789" spans="2:2" x14ac:dyDescent="0.2">
      <c r="B789" s="186"/>
    </row>
    <row r="790" spans="2:2" x14ac:dyDescent="0.2">
      <c r="B790" s="186"/>
    </row>
    <row r="791" spans="2:2" x14ac:dyDescent="0.2">
      <c r="B791" s="186"/>
    </row>
    <row r="792" spans="2:2" x14ac:dyDescent="0.2">
      <c r="B792" s="186"/>
    </row>
    <row r="793" spans="2:2" x14ac:dyDescent="0.2">
      <c r="B793" s="186"/>
    </row>
    <row r="794" spans="2:2" x14ac:dyDescent="0.2">
      <c r="B794" s="186"/>
    </row>
    <row r="795" spans="2:2" x14ac:dyDescent="0.2">
      <c r="B795" s="186"/>
    </row>
    <row r="796" spans="2:2" x14ac:dyDescent="0.2">
      <c r="B796" s="186"/>
    </row>
    <row r="797" spans="2:2" x14ac:dyDescent="0.2">
      <c r="B797" s="186"/>
    </row>
    <row r="798" spans="2:2" x14ac:dyDescent="0.2">
      <c r="B798" s="186"/>
    </row>
    <row r="799" spans="2:2" x14ac:dyDescent="0.2">
      <c r="B799" s="186"/>
    </row>
    <row r="800" spans="2:2" x14ac:dyDescent="0.2">
      <c r="B800" s="186"/>
    </row>
    <row r="801" spans="2:2" x14ac:dyDescent="0.2">
      <c r="B801" s="186"/>
    </row>
    <row r="802" spans="2:2" x14ac:dyDescent="0.2">
      <c r="B802" s="186"/>
    </row>
    <row r="803" spans="2:2" x14ac:dyDescent="0.2">
      <c r="B803" s="186"/>
    </row>
    <row r="804" spans="2:2" x14ac:dyDescent="0.2">
      <c r="B804" s="186"/>
    </row>
    <row r="805" spans="2:2" x14ac:dyDescent="0.2">
      <c r="B805" s="186"/>
    </row>
    <row r="806" spans="2:2" x14ac:dyDescent="0.2">
      <c r="B806" s="186"/>
    </row>
    <row r="807" spans="2:2" x14ac:dyDescent="0.2">
      <c r="B807" s="186"/>
    </row>
    <row r="808" spans="2:2" x14ac:dyDescent="0.2">
      <c r="B808" s="186"/>
    </row>
    <row r="809" spans="2:2" x14ac:dyDescent="0.2">
      <c r="B809" s="186"/>
    </row>
    <row r="810" spans="2:2" x14ac:dyDescent="0.2">
      <c r="B810" s="186"/>
    </row>
    <row r="811" spans="2:2" x14ac:dyDescent="0.2">
      <c r="B811" s="186"/>
    </row>
    <row r="812" spans="2:2" x14ac:dyDescent="0.2">
      <c r="B812" s="186"/>
    </row>
    <row r="813" spans="2:2" x14ac:dyDescent="0.2">
      <c r="B813" s="186"/>
    </row>
    <row r="814" spans="2:2" x14ac:dyDescent="0.2">
      <c r="B814" s="186"/>
    </row>
    <row r="815" spans="2:2" x14ac:dyDescent="0.2">
      <c r="B815" s="186"/>
    </row>
    <row r="816" spans="2:2" x14ac:dyDescent="0.2">
      <c r="B816" s="186"/>
    </row>
    <row r="817" spans="2:2" x14ac:dyDescent="0.2">
      <c r="B817" s="186"/>
    </row>
    <row r="818" spans="2:2" x14ac:dyDescent="0.2">
      <c r="B818" s="186"/>
    </row>
    <row r="819" spans="2:2" x14ac:dyDescent="0.2">
      <c r="B819" s="186"/>
    </row>
    <row r="820" spans="2:2" x14ac:dyDescent="0.2">
      <c r="B820" s="186"/>
    </row>
    <row r="821" spans="2:2" x14ac:dyDescent="0.2">
      <c r="B821" s="186"/>
    </row>
    <row r="822" spans="2:2" x14ac:dyDescent="0.2">
      <c r="B822" s="186"/>
    </row>
    <row r="823" spans="2:2" x14ac:dyDescent="0.2">
      <c r="B823" s="186"/>
    </row>
    <row r="824" spans="2:2" x14ac:dyDescent="0.2">
      <c r="B824" s="186"/>
    </row>
    <row r="825" spans="2:2" x14ac:dyDescent="0.2">
      <c r="B825" s="186"/>
    </row>
    <row r="826" spans="2:2" x14ac:dyDescent="0.2">
      <c r="B826" s="186"/>
    </row>
    <row r="827" spans="2:2" x14ac:dyDescent="0.2">
      <c r="B827" s="186"/>
    </row>
    <row r="828" spans="2:2" x14ac:dyDescent="0.2">
      <c r="B828" s="186"/>
    </row>
    <row r="829" spans="2:2" x14ac:dyDescent="0.2">
      <c r="B829" s="186"/>
    </row>
    <row r="830" spans="2:2" x14ac:dyDescent="0.2">
      <c r="B830" s="186"/>
    </row>
    <row r="831" spans="2:2" x14ac:dyDescent="0.2">
      <c r="B831" s="186"/>
    </row>
    <row r="832" spans="2:2" x14ac:dyDescent="0.2">
      <c r="B832" s="186"/>
    </row>
    <row r="833" spans="2:2" x14ac:dyDescent="0.2">
      <c r="B833" s="186"/>
    </row>
    <row r="834" spans="2:2" x14ac:dyDescent="0.2">
      <c r="B834" s="186"/>
    </row>
    <row r="835" spans="2:2" x14ac:dyDescent="0.2">
      <c r="B835" s="186"/>
    </row>
    <row r="836" spans="2:2" x14ac:dyDescent="0.2">
      <c r="B836" s="186"/>
    </row>
    <row r="837" spans="2:2" x14ac:dyDescent="0.2">
      <c r="B837" s="186"/>
    </row>
    <row r="838" spans="2:2" x14ac:dyDescent="0.2">
      <c r="B838" s="186"/>
    </row>
    <row r="839" spans="2:2" x14ac:dyDescent="0.2">
      <c r="B839" s="186"/>
    </row>
    <row r="840" spans="2:2" x14ac:dyDescent="0.2">
      <c r="B840" s="186"/>
    </row>
    <row r="841" spans="2:2" x14ac:dyDescent="0.2">
      <c r="B841" s="186"/>
    </row>
    <row r="842" spans="2:2" x14ac:dyDescent="0.2">
      <c r="B842" s="186"/>
    </row>
    <row r="843" spans="2:2" x14ac:dyDescent="0.2">
      <c r="B843" s="186"/>
    </row>
    <row r="844" spans="2:2" x14ac:dyDescent="0.2">
      <c r="B844" s="186"/>
    </row>
    <row r="845" spans="2:2" x14ac:dyDescent="0.2">
      <c r="B845" s="186"/>
    </row>
    <row r="846" spans="2:2" x14ac:dyDescent="0.2">
      <c r="B846" s="186"/>
    </row>
    <row r="847" spans="2:2" x14ac:dyDescent="0.2">
      <c r="B847" s="186"/>
    </row>
    <row r="848" spans="2:2" x14ac:dyDescent="0.2">
      <c r="B848" s="186"/>
    </row>
    <row r="849" spans="2:2" x14ac:dyDescent="0.2">
      <c r="B849" s="186"/>
    </row>
    <row r="850" spans="2:2" x14ac:dyDescent="0.2">
      <c r="B850" s="186"/>
    </row>
    <row r="851" spans="2:2" x14ac:dyDescent="0.2">
      <c r="B851" s="186"/>
    </row>
    <row r="852" spans="2:2" x14ac:dyDescent="0.2">
      <c r="B852" s="186"/>
    </row>
    <row r="853" spans="2:2" x14ac:dyDescent="0.2">
      <c r="B853" s="186"/>
    </row>
    <row r="854" spans="2:2" x14ac:dyDescent="0.2">
      <c r="B854" s="186"/>
    </row>
    <row r="855" spans="2:2" x14ac:dyDescent="0.2">
      <c r="B855" s="186"/>
    </row>
    <row r="856" spans="2:2" x14ac:dyDescent="0.2">
      <c r="B856" s="186"/>
    </row>
    <row r="857" spans="2:2" x14ac:dyDescent="0.2">
      <c r="B857" s="186"/>
    </row>
    <row r="858" spans="2:2" x14ac:dyDescent="0.2">
      <c r="B858" s="186"/>
    </row>
    <row r="859" spans="2:2" x14ac:dyDescent="0.2">
      <c r="B859" s="186"/>
    </row>
    <row r="860" spans="2:2" x14ac:dyDescent="0.2">
      <c r="B860" s="186"/>
    </row>
    <row r="861" spans="2:2" x14ac:dyDescent="0.2">
      <c r="B861" s="186"/>
    </row>
    <row r="862" spans="2:2" x14ac:dyDescent="0.2">
      <c r="B862" s="186"/>
    </row>
    <row r="863" spans="2:2" x14ac:dyDescent="0.2">
      <c r="B863" s="186"/>
    </row>
    <row r="864" spans="2:2" x14ac:dyDescent="0.2">
      <c r="B864" s="186"/>
    </row>
    <row r="865" spans="2:2" x14ac:dyDescent="0.2">
      <c r="B865" s="186"/>
    </row>
    <row r="866" spans="2:2" x14ac:dyDescent="0.2">
      <c r="B866" s="186"/>
    </row>
    <row r="867" spans="2:2" x14ac:dyDescent="0.2">
      <c r="B867" s="186"/>
    </row>
    <row r="868" spans="2:2" x14ac:dyDescent="0.2">
      <c r="B868" s="186"/>
    </row>
    <row r="869" spans="2:2" x14ac:dyDescent="0.2">
      <c r="B869" s="186"/>
    </row>
    <row r="870" spans="2:2" x14ac:dyDescent="0.2">
      <c r="B870" s="186"/>
    </row>
    <row r="871" spans="2:2" x14ac:dyDescent="0.2">
      <c r="B871" s="186"/>
    </row>
    <row r="872" spans="2:2" x14ac:dyDescent="0.2">
      <c r="B872" s="186"/>
    </row>
    <row r="873" spans="2:2" x14ac:dyDescent="0.2">
      <c r="B873" s="186"/>
    </row>
    <row r="874" spans="2:2" x14ac:dyDescent="0.2">
      <c r="B874" s="186"/>
    </row>
    <row r="875" spans="2:2" x14ac:dyDescent="0.2">
      <c r="B875" s="186"/>
    </row>
    <row r="876" spans="2:2" x14ac:dyDescent="0.2">
      <c r="B876" s="186"/>
    </row>
    <row r="877" spans="2:2" x14ac:dyDescent="0.2">
      <c r="B877" s="186"/>
    </row>
    <row r="878" spans="2:2" x14ac:dyDescent="0.2">
      <c r="B878" s="186"/>
    </row>
    <row r="879" spans="2:2" x14ac:dyDescent="0.2">
      <c r="B879" s="186"/>
    </row>
    <row r="880" spans="2:2" x14ac:dyDescent="0.2">
      <c r="B880" s="186"/>
    </row>
    <row r="881" spans="2:2" x14ac:dyDescent="0.2">
      <c r="B881" s="186"/>
    </row>
    <row r="882" spans="2:2" x14ac:dyDescent="0.2">
      <c r="B882" s="186"/>
    </row>
    <row r="883" spans="2:2" x14ac:dyDescent="0.2">
      <c r="B883" s="186"/>
    </row>
    <row r="884" spans="2:2" x14ac:dyDescent="0.2">
      <c r="B884" s="186"/>
    </row>
    <row r="885" spans="2:2" x14ac:dyDescent="0.2">
      <c r="B885" s="186"/>
    </row>
    <row r="886" spans="2:2" x14ac:dyDescent="0.2">
      <c r="B886" s="186"/>
    </row>
    <row r="887" spans="2:2" x14ac:dyDescent="0.2">
      <c r="B887" s="186"/>
    </row>
    <row r="888" spans="2:2" x14ac:dyDescent="0.2">
      <c r="B888" s="186"/>
    </row>
    <row r="889" spans="2:2" x14ac:dyDescent="0.2">
      <c r="B889" s="186"/>
    </row>
    <row r="890" spans="2:2" x14ac:dyDescent="0.2">
      <c r="B890" s="186"/>
    </row>
    <row r="891" spans="2:2" x14ac:dyDescent="0.2">
      <c r="B891" s="186"/>
    </row>
    <row r="892" spans="2:2" x14ac:dyDescent="0.2">
      <c r="B892" s="186"/>
    </row>
    <row r="893" spans="2:2" x14ac:dyDescent="0.2">
      <c r="B893" s="186"/>
    </row>
    <row r="894" spans="2:2" x14ac:dyDescent="0.2">
      <c r="B894" s="186"/>
    </row>
    <row r="895" spans="2:2" x14ac:dyDescent="0.2">
      <c r="B895" s="186"/>
    </row>
    <row r="896" spans="2:2" x14ac:dyDescent="0.2">
      <c r="B896" s="186"/>
    </row>
    <row r="897" spans="2:2" x14ac:dyDescent="0.2">
      <c r="B897" s="186"/>
    </row>
    <row r="898" spans="2:2" x14ac:dyDescent="0.2">
      <c r="B898" s="186"/>
    </row>
    <row r="899" spans="2:2" x14ac:dyDescent="0.2">
      <c r="B899" s="186"/>
    </row>
    <row r="900" spans="2:2" x14ac:dyDescent="0.2">
      <c r="B900" s="186"/>
    </row>
    <row r="901" spans="2:2" x14ac:dyDescent="0.2">
      <c r="B901" s="186"/>
    </row>
    <row r="902" spans="2:2" x14ac:dyDescent="0.2">
      <c r="B902" s="186"/>
    </row>
    <row r="903" spans="2:2" x14ac:dyDescent="0.2">
      <c r="B903" s="186"/>
    </row>
    <row r="904" spans="2:2" x14ac:dyDescent="0.2">
      <c r="B904" s="186"/>
    </row>
    <row r="905" spans="2:2" x14ac:dyDescent="0.2">
      <c r="B905" s="186"/>
    </row>
    <row r="906" spans="2:2" x14ac:dyDescent="0.2">
      <c r="B906" s="186"/>
    </row>
    <row r="907" spans="2:2" x14ac:dyDescent="0.2">
      <c r="B907" s="186"/>
    </row>
    <row r="908" spans="2:2" x14ac:dyDescent="0.2">
      <c r="B908" s="186"/>
    </row>
    <row r="909" spans="2:2" x14ac:dyDescent="0.2">
      <c r="B909" s="186"/>
    </row>
    <row r="910" spans="2:2" x14ac:dyDescent="0.2">
      <c r="B910" s="186"/>
    </row>
    <row r="911" spans="2:2" x14ac:dyDescent="0.2">
      <c r="B911" s="186"/>
    </row>
    <row r="912" spans="2:2" x14ac:dyDescent="0.2">
      <c r="B912" s="186"/>
    </row>
    <row r="913" spans="2:2" x14ac:dyDescent="0.2">
      <c r="B913" s="186"/>
    </row>
    <row r="914" spans="2:2" x14ac:dyDescent="0.2">
      <c r="B914" s="186"/>
    </row>
    <row r="915" spans="2:2" x14ac:dyDescent="0.2">
      <c r="B915" s="186"/>
    </row>
    <row r="916" spans="2:2" x14ac:dyDescent="0.2">
      <c r="B916" s="186"/>
    </row>
    <row r="917" spans="2:2" x14ac:dyDescent="0.2">
      <c r="B917" s="186"/>
    </row>
    <row r="918" spans="2:2" x14ac:dyDescent="0.2">
      <c r="B918" s="186"/>
    </row>
    <row r="919" spans="2:2" x14ac:dyDescent="0.2">
      <c r="B919" s="186"/>
    </row>
    <row r="920" spans="2:2" x14ac:dyDescent="0.2">
      <c r="B920" s="186"/>
    </row>
    <row r="921" spans="2:2" x14ac:dyDescent="0.2">
      <c r="B921" s="186"/>
    </row>
    <row r="922" spans="2:2" x14ac:dyDescent="0.2">
      <c r="B922" s="186"/>
    </row>
    <row r="923" spans="2:2" x14ac:dyDescent="0.2">
      <c r="B923" s="186"/>
    </row>
    <row r="924" spans="2:2" x14ac:dyDescent="0.2">
      <c r="B924" s="186"/>
    </row>
    <row r="925" spans="2:2" x14ac:dyDescent="0.2">
      <c r="B925" s="186"/>
    </row>
    <row r="926" spans="2:2" x14ac:dyDescent="0.2">
      <c r="B926" s="186"/>
    </row>
    <row r="927" spans="2:2" x14ac:dyDescent="0.2">
      <c r="B927" s="186"/>
    </row>
    <row r="928" spans="2:2" x14ac:dyDescent="0.2">
      <c r="B928" s="186"/>
    </row>
    <row r="929" spans="2:2" x14ac:dyDescent="0.2">
      <c r="B929" s="186"/>
    </row>
    <row r="930" spans="2:2" x14ac:dyDescent="0.2">
      <c r="B930" s="186"/>
    </row>
    <row r="931" spans="2:2" x14ac:dyDescent="0.2">
      <c r="B931" s="186"/>
    </row>
    <row r="932" spans="2:2" x14ac:dyDescent="0.2">
      <c r="B932" s="186"/>
    </row>
    <row r="933" spans="2:2" x14ac:dyDescent="0.2">
      <c r="B933" s="186"/>
    </row>
    <row r="934" spans="2:2" x14ac:dyDescent="0.2">
      <c r="B934" s="186"/>
    </row>
    <row r="935" spans="2:2" x14ac:dyDescent="0.2">
      <c r="B935" s="186"/>
    </row>
    <row r="936" spans="2:2" x14ac:dyDescent="0.2">
      <c r="B936" s="186"/>
    </row>
    <row r="937" spans="2:2" x14ac:dyDescent="0.2">
      <c r="B937" s="186"/>
    </row>
    <row r="938" spans="2:2" x14ac:dyDescent="0.2">
      <c r="B938" s="186"/>
    </row>
    <row r="939" spans="2:2" x14ac:dyDescent="0.2">
      <c r="B939" s="186"/>
    </row>
    <row r="940" spans="2:2" x14ac:dyDescent="0.2">
      <c r="B940" s="186"/>
    </row>
    <row r="941" spans="2:2" x14ac:dyDescent="0.2">
      <c r="B941" s="186"/>
    </row>
    <row r="942" spans="2:2" x14ac:dyDescent="0.2">
      <c r="B942" s="186"/>
    </row>
    <row r="943" spans="2:2" x14ac:dyDescent="0.2">
      <c r="B943" s="186"/>
    </row>
    <row r="944" spans="2:2" x14ac:dyDescent="0.2">
      <c r="B944" s="186"/>
    </row>
    <row r="945" spans="2:2" x14ac:dyDescent="0.2">
      <c r="B945" s="186"/>
    </row>
    <row r="946" spans="2:2" x14ac:dyDescent="0.2">
      <c r="B946" s="186"/>
    </row>
    <row r="947" spans="2:2" x14ac:dyDescent="0.2">
      <c r="B947" s="186"/>
    </row>
    <row r="948" spans="2:2" x14ac:dyDescent="0.2">
      <c r="B948" s="186"/>
    </row>
    <row r="949" spans="2:2" x14ac:dyDescent="0.2">
      <c r="B949" s="186"/>
    </row>
    <row r="950" spans="2:2" x14ac:dyDescent="0.2">
      <c r="B950" s="186"/>
    </row>
    <row r="951" spans="2:2" x14ac:dyDescent="0.2">
      <c r="B951" s="186"/>
    </row>
    <row r="952" spans="2:2" x14ac:dyDescent="0.2">
      <c r="B952" s="186"/>
    </row>
    <row r="953" spans="2:2" x14ac:dyDescent="0.2">
      <c r="B953" s="186"/>
    </row>
    <row r="954" spans="2:2" x14ac:dyDescent="0.2">
      <c r="B954" s="186"/>
    </row>
    <row r="955" spans="2:2" x14ac:dyDescent="0.2">
      <c r="B955" s="186"/>
    </row>
    <row r="956" spans="2:2" x14ac:dyDescent="0.2">
      <c r="B956" s="186"/>
    </row>
    <row r="957" spans="2:2" x14ac:dyDescent="0.2">
      <c r="B957" s="186"/>
    </row>
    <row r="958" spans="2:2" x14ac:dyDescent="0.2">
      <c r="B958" s="186"/>
    </row>
    <row r="959" spans="2:2" x14ac:dyDescent="0.2">
      <c r="B959" s="186"/>
    </row>
    <row r="960" spans="2:2" x14ac:dyDescent="0.2">
      <c r="B960" s="186"/>
    </row>
    <row r="961" spans="2:2" x14ac:dyDescent="0.2">
      <c r="B961" s="186"/>
    </row>
    <row r="962" spans="2:2" x14ac:dyDescent="0.2">
      <c r="B962" s="186"/>
    </row>
    <row r="963" spans="2:2" x14ac:dyDescent="0.2">
      <c r="B963" s="186"/>
    </row>
    <row r="964" spans="2:2" x14ac:dyDescent="0.2">
      <c r="B964" s="186"/>
    </row>
    <row r="965" spans="2:2" x14ac:dyDescent="0.2">
      <c r="B965" s="186"/>
    </row>
    <row r="966" spans="2:2" x14ac:dyDescent="0.2">
      <c r="B966" s="186"/>
    </row>
    <row r="967" spans="2:2" x14ac:dyDescent="0.2">
      <c r="B967" s="186"/>
    </row>
    <row r="968" spans="2:2" x14ac:dyDescent="0.2">
      <c r="B968" s="186"/>
    </row>
    <row r="969" spans="2:2" x14ac:dyDescent="0.2">
      <c r="B969" s="186"/>
    </row>
    <row r="970" spans="2:2" x14ac:dyDescent="0.2">
      <c r="B970" s="186"/>
    </row>
    <row r="971" spans="2:2" x14ac:dyDescent="0.2">
      <c r="B971" s="186"/>
    </row>
    <row r="972" spans="2:2" x14ac:dyDescent="0.2">
      <c r="B972" s="186"/>
    </row>
    <row r="973" spans="2:2" x14ac:dyDescent="0.2">
      <c r="B973" s="186"/>
    </row>
    <row r="974" spans="2:2" x14ac:dyDescent="0.2">
      <c r="B974" s="186"/>
    </row>
    <row r="975" spans="2:2" x14ac:dyDescent="0.2">
      <c r="B975" s="186"/>
    </row>
    <row r="976" spans="2:2" x14ac:dyDescent="0.2">
      <c r="B976" s="186"/>
    </row>
    <row r="977" spans="2:2" x14ac:dyDescent="0.2">
      <c r="B977" s="186"/>
    </row>
    <row r="978" spans="2:2" x14ac:dyDescent="0.2">
      <c r="B978" s="186"/>
    </row>
    <row r="979" spans="2:2" x14ac:dyDescent="0.2">
      <c r="B979" s="186"/>
    </row>
    <row r="980" spans="2:2" x14ac:dyDescent="0.2">
      <c r="B980" s="186"/>
    </row>
    <row r="981" spans="2:2" x14ac:dyDescent="0.2">
      <c r="B981" s="186"/>
    </row>
    <row r="982" spans="2:2" x14ac:dyDescent="0.2">
      <c r="B982" s="186"/>
    </row>
    <row r="983" spans="2:2" x14ac:dyDescent="0.2">
      <c r="B983" s="186"/>
    </row>
    <row r="984" spans="2:2" x14ac:dyDescent="0.2">
      <c r="B984" s="186"/>
    </row>
    <row r="985" spans="2:2" x14ac:dyDescent="0.2">
      <c r="B985" s="186"/>
    </row>
    <row r="986" spans="2:2" x14ac:dyDescent="0.2">
      <c r="B986" s="186"/>
    </row>
    <row r="987" spans="2:2" x14ac:dyDescent="0.2">
      <c r="B987" s="186"/>
    </row>
    <row r="988" spans="2:2" x14ac:dyDescent="0.2">
      <c r="B988" s="186"/>
    </row>
    <row r="989" spans="2:2" x14ac:dyDescent="0.2">
      <c r="B989" s="186"/>
    </row>
    <row r="990" spans="2:2" x14ac:dyDescent="0.2">
      <c r="B990" s="186"/>
    </row>
    <row r="991" spans="2:2" x14ac:dyDescent="0.2">
      <c r="B991" s="186"/>
    </row>
    <row r="992" spans="2:2" x14ac:dyDescent="0.2">
      <c r="B992" s="186"/>
    </row>
    <row r="993" spans="2:2" x14ac:dyDescent="0.2">
      <c r="B993" s="186"/>
    </row>
    <row r="994" spans="2:2" x14ac:dyDescent="0.2">
      <c r="B994" s="186"/>
    </row>
    <row r="995" spans="2:2" x14ac:dyDescent="0.2">
      <c r="B995" s="186"/>
    </row>
    <row r="996" spans="2:2" x14ac:dyDescent="0.2">
      <c r="B996" s="186"/>
    </row>
    <row r="997" spans="2:2" x14ac:dyDescent="0.2">
      <c r="B997" s="186"/>
    </row>
    <row r="998" spans="2:2" x14ac:dyDescent="0.2">
      <c r="B998" s="186"/>
    </row>
    <row r="999" spans="2:2" x14ac:dyDescent="0.2">
      <c r="B999" s="186"/>
    </row>
    <row r="1000" spans="2:2" x14ac:dyDescent="0.2">
      <c r="B1000" s="186"/>
    </row>
    <row r="1001" spans="2:2" x14ac:dyDescent="0.2">
      <c r="B1001" s="186"/>
    </row>
    <row r="1002" spans="2:2" x14ac:dyDescent="0.2">
      <c r="B1002" s="186"/>
    </row>
    <row r="1003" spans="2:2" x14ac:dyDescent="0.2">
      <c r="B1003" s="186"/>
    </row>
    <row r="1004" spans="2:2" x14ac:dyDescent="0.2">
      <c r="B1004" s="186"/>
    </row>
    <row r="1005" spans="2:2" x14ac:dyDescent="0.2">
      <c r="B1005" s="186"/>
    </row>
    <row r="1006" spans="2:2" x14ac:dyDescent="0.2">
      <c r="B1006" s="186"/>
    </row>
    <row r="1007" spans="2:2" x14ac:dyDescent="0.2">
      <c r="B1007" s="186"/>
    </row>
    <row r="1008" spans="2:2" x14ac:dyDescent="0.2">
      <c r="B1008" s="186"/>
    </row>
    <row r="1009" spans="2:2" x14ac:dyDescent="0.2">
      <c r="B1009" s="186"/>
    </row>
    <row r="1010" spans="2:2" x14ac:dyDescent="0.2">
      <c r="B1010" s="186"/>
    </row>
    <row r="1011" spans="2:2" x14ac:dyDescent="0.2">
      <c r="B1011" s="186"/>
    </row>
    <row r="1012" spans="2:2" x14ac:dyDescent="0.2">
      <c r="B1012" s="186"/>
    </row>
    <row r="1013" spans="2:2" x14ac:dyDescent="0.2">
      <c r="B1013" s="186"/>
    </row>
    <row r="1014" spans="2:2" x14ac:dyDescent="0.2">
      <c r="B1014" s="186"/>
    </row>
    <row r="1015" spans="2:2" x14ac:dyDescent="0.2">
      <c r="B1015" s="186"/>
    </row>
    <row r="1016" spans="2:2" x14ac:dyDescent="0.2">
      <c r="B1016" s="186"/>
    </row>
    <row r="1017" spans="2:2" x14ac:dyDescent="0.2">
      <c r="B1017" s="186"/>
    </row>
    <row r="1018" spans="2:2" x14ac:dyDescent="0.2">
      <c r="B1018" s="186"/>
    </row>
    <row r="1019" spans="2:2" x14ac:dyDescent="0.2">
      <c r="B1019" s="186"/>
    </row>
    <row r="1020" spans="2:2" x14ac:dyDescent="0.2">
      <c r="B1020" s="186"/>
    </row>
    <row r="1021" spans="2:2" x14ac:dyDescent="0.2">
      <c r="B1021" s="186"/>
    </row>
    <row r="1022" spans="2:2" x14ac:dyDescent="0.2">
      <c r="B1022" s="186"/>
    </row>
    <row r="1023" spans="2:2" x14ac:dyDescent="0.2">
      <c r="B1023" s="186"/>
    </row>
    <row r="1024" spans="2:2" x14ac:dyDescent="0.2">
      <c r="B1024" s="186"/>
    </row>
    <row r="1025" spans="2:2" x14ac:dyDescent="0.2">
      <c r="B1025" s="186"/>
    </row>
    <row r="1026" spans="2:2" x14ac:dyDescent="0.2">
      <c r="B1026" s="186"/>
    </row>
    <row r="1027" spans="2:2" x14ac:dyDescent="0.2">
      <c r="B1027" s="186"/>
    </row>
    <row r="1028" spans="2:2" x14ac:dyDescent="0.2">
      <c r="B1028" s="186"/>
    </row>
    <row r="1029" spans="2:2" x14ac:dyDescent="0.2">
      <c r="B1029" s="186"/>
    </row>
    <row r="1030" spans="2:2" x14ac:dyDescent="0.2">
      <c r="B1030" s="186"/>
    </row>
    <row r="1031" spans="2:2" x14ac:dyDescent="0.2">
      <c r="B1031" s="186"/>
    </row>
    <row r="1032" spans="2:2" x14ac:dyDescent="0.2">
      <c r="B1032" s="186"/>
    </row>
    <row r="1033" spans="2:2" x14ac:dyDescent="0.2">
      <c r="B1033" s="186"/>
    </row>
    <row r="1034" spans="2:2" x14ac:dyDescent="0.2">
      <c r="B1034" s="186"/>
    </row>
    <row r="1035" spans="2:2" x14ac:dyDescent="0.2">
      <c r="B1035" s="186"/>
    </row>
    <row r="1036" spans="2:2" x14ac:dyDescent="0.2">
      <c r="B1036" s="186"/>
    </row>
    <row r="1037" spans="2:2" x14ac:dyDescent="0.2">
      <c r="B1037" s="186"/>
    </row>
    <row r="1038" spans="2:2" x14ac:dyDescent="0.2">
      <c r="B1038" s="186"/>
    </row>
    <row r="1039" spans="2:2" x14ac:dyDescent="0.2">
      <c r="B1039" s="186"/>
    </row>
    <row r="1040" spans="2:2" x14ac:dyDescent="0.2">
      <c r="B1040" s="186"/>
    </row>
    <row r="1041" spans="2:2" x14ac:dyDescent="0.2">
      <c r="B1041" s="186"/>
    </row>
    <row r="1042" spans="2:2" x14ac:dyDescent="0.2">
      <c r="B1042" s="186"/>
    </row>
    <row r="1043" spans="2:2" x14ac:dyDescent="0.2">
      <c r="B1043" s="186"/>
    </row>
    <row r="1044" spans="2:2" x14ac:dyDescent="0.2">
      <c r="B1044" s="186"/>
    </row>
    <row r="1045" spans="2:2" x14ac:dyDescent="0.2">
      <c r="B1045" s="186"/>
    </row>
    <row r="1046" spans="2:2" x14ac:dyDescent="0.2">
      <c r="B1046" s="186"/>
    </row>
    <row r="1047" spans="2:2" x14ac:dyDescent="0.2">
      <c r="B1047" s="186"/>
    </row>
    <row r="1048" spans="2:2" x14ac:dyDescent="0.2">
      <c r="B1048" s="186"/>
    </row>
    <row r="1049" spans="2:2" x14ac:dyDescent="0.2">
      <c r="B1049" s="186"/>
    </row>
    <row r="1050" spans="2:2" x14ac:dyDescent="0.2">
      <c r="B1050" s="186"/>
    </row>
    <row r="1051" spans="2:2" x14ac:dyDescent="0.2">
      <c r="B1051" s="186"/>
    </row>
    <row r="1052" spans="2:2" x14ac:dyDescent="0.2">
      <c r="B1052" s="186"/>
    </row>
    <row r="1053" spans="2:2" x14ac:dyDescent="0.2">
      <c r="B1053" s="186"/>
    </row>
    <row r="1054" spans="2:2" x14ac:dyDescent="0.2">
      <c r="B1054" s="186"/>
    </row>
    <row r="1055" spans="2:2" x14ac:dyDescent="0.2">
      <c r="B1055" s="186"/>
    </row>
    <row r="1056" spans="2:2" x14ac:dyDescent="0.2">
      <c r="B1056" s="186"/>
    </row>
    <row r="1057" spans="2:2" x14ac:dyDescent="0.2">
      <c r="B1057" s="186"/>
    </row>
    <row r="1058" spans="2:2" x14ac:dyDescent="0.2">
      <c r="B1058" s="186"/>
    </row>
    <row r="1059" spans="2:2" x14ac:dyDescent="0.2">
      <c r="B1059" s="186"/>
    </row>
    <row r="1060" spans="2:2" x14ac:dyDescent="0.2">
      <c r="B1060" s="186"/>
    </row>
    <row r="1061" spans="2:2" x14ac:dyDescent="0.2">
      <c r="B1061" s="186"/>
    </row>
    <row r="1062" spans="2:2" x14ac:dyDescent="0.2">
      <c r="B1062" s="186"/>
    </row>
    <row r="1063" spans="2:2" x14ac:dyDescent="0.2">
      <c r="B1063" s="186"/>
    </row>
    <row r="1064" spans="2:2" x14ac:dyDescent="0.2">
      <c r="B1064" s="186"/>
    </row>
    <row r="1065" spans="2:2" x14ac:dyDescent="0.2">
      <c r="B1065" s="186"/>
    </row>
    <row r="1066" spans="2:2" x14ac:dyDescent="0.2">
      <c r="B1066" s="186"/>
    </row>
    <row r="1067" spans="2:2" x14ac:dyDescent="0.2">
      <c r="B1067" s="186"/>
    </row>
    <row r="1068" spans="2:2" x14ac:dyDescent="0.2">
      <c r="B1068" s="186"/>
    </row>
    <row r="1069" spans="2:2" x14ac:dyDescent="0.2">
      <c r="B1069" s="186"/>
    </row>
    <row r="1070" spans="2:2" x14ac:dyDescent="0.2">
      <c r="B1070" s="186"/>
    </row>
    <row r="1071" spans="2:2" x14ac:dyDescent="0.2">
      <c r="B1071" s="186"/>
    </row>
    <row r="1072" spans="2:2" x14ac:dyDescent="0.2">
      <c r="B1072" s="186"/>
    </row>
    <row r="1073" spans="2:2" x14ac:dyDescent="0.2">
      <c r="B1073" s="186"/>
    </row>
    <row r="1074" spans="2:2" x14ac:dyDescent="0.2">
      <c r="B1074" s="186"/>
    </row>
    <row r="1075" spans="2:2" x14ac:dyDescent="0.2">
      <c r="B1075" s="186"/>
    </row>
    <row r="1076" spans="2:2" x14ac:dyDescent="0.2">
      <c r="B1076" s="186"/>
    </row>
    <row r="1077" spans="2:2" x14ac:dyDescent="0.2">
      <c r="B1077" s="186"/>
    </row>
    <row r="1078" spans="2:2" x14ac:dyDescent="0.2">
      <c r="B1078" s="186"/>
    </row>
    <row r="1079" spans="2:2" x14ac:dyDescent="0.2">
      <c r="B1079" s="186"/>
    </row>
    <row r="1080" spans="2:2" x14ac:dyDescent="0.2">
      <c r="B1080" s="186"/>
    </row>
    <row r="1081" spans="2:2" x14ac:dyDescent="0.2">
      <c r="B1081" s="186"/>
    </row>
    <row r="1082" spans="2:2" x14ac:dyDescent="0.2">
      <c r="B1082" s="186"/>
    </row>
    <row r="1083" spans="2:2" x14ac:dyDescent="0.2">
      <c r="B1083" s="186"/>
    </row>
    <row r="1084" spans="2:2" x14ac:dyDescent="0.2">
      <c r="B1084" s="186"/>
    </row>
    <row r="1085" spans="2:2" x14ac:dyDescent="0.2">
      <c r="B1085" s="186"/>
    </row>
    <row r="1086" spans="2:2" x14ac:dyDescent="0.2">
      <c r="B1086" s="186"/>
    </row>
    <row r="1087" spans="2:2" x14ac:dyDescent="0.2">
      <c r="B1087" s="186"/>
    </row>
    <row r="1088" spans="2:2" x14ac:dyDescent="0.2">
      <c r="B1088" s="186"/>
    </row>
    <row r="1089" spans="2:2" x14ac:dyDescent="0.2">
      <c r="B1089" s="186"/>
    </row>
    <row r="1090" spans="2:2" x14ac:dyDescent="0.2">
      <c r="B1090" s="186"/>
    </row>
    <row r="1091" spans="2:2" x14ac:dyDescent="0.2">
      <c r="B1091" s="186"/>
    </row>
    <row r="1092" spans="2:2" x14ac:dyDescent="0.2">
      <c r="B1092" s="186"/>
    </row>
    <row r="1093" spans="2:2" x14ac:dyDescent="0.2">
      <c r="B1093" s="186"/>
    </row>
    <row r="1094" spans="2:2" x14ac:dyDescent="0.2">
      <c r="B1094" s="186"/>
    </row>
    <row r="1095" spans="2:2" x14ac:dyDescent="0.2">
      <c r="B1095" s="186"/>
    </row>
    <row r="1096" spans="2:2" x14ac:dyDescent="0.2">
      <c r="B1096" s="186"/>
    </row>
    <row r="1097" spans="2:2" x14ac:dyDescent="0.2">
      <c r="B1097" s="186"/>
    </row>
    <row r="1098" spans="2:2" x14ac:dyDescent="0.2">
      <c r="B1098" s="186"/>
    </row>
    <row r="1099" spans="2:2" x14ac:dyDescent="0.2">
      <c r="B1099" s="186"/>
    </row>
    <row r="1100" spans="2:2" x14ac:dyDescent="0.2">
      <c r="B1100" s="186"/>
    </row>
    <row r="1101" spans="2:2" x14ac:dyDescent="0.2">
      <c r="B1101" s="186"/>
    </row>
    <row r="1102" spans="2:2" x14ac:dyDescent="0.2">
      <c r="B1102" s="186"/>
    </row>
    <row r="1103" spans="2:2" x14ac:dyDescent="0.2">
      <c r="B1103" s="186"/>
    </row>
    <row r="1104" spans="2:2" x14ac:dyDescent="0.2">
      <c r="B1104" s="186"/>
    </row>
    <row r="1105" spans="2:2" x14ac:dyDescent="0.2">
      <c r="B1105" s="186"/>
    </row>
    <row r="1106" spans="2:2" x14ac:dyDescent="0.2">
      <c r="B1106" s="186"/>
    </row>
    <row r="1107" spans="2:2" x14ac:dyDescent="0.2">
      <c r="B1107" s="186"/>
    </row>
    <row r="1108" spans="2:2" x14ac:dyDescent="0.2">
      <c r="B1108" s="186"/>
    </row>
    <row r="1109" spans="2:2" x14ac:dyDescent="0.2">
      <c r="B1109" s="186"/>
    </row>
    <row r="1110" spans="2:2" x14ac:dyDescent="0.2">
      <c r="B1110" s="186"/>
    </row>
    <row r="1111" spans="2:2" x14ac:dyDescent="0.2">
      <c r="B1111" s="186"/>
    </row>
    <row r="1112" spans="2:2" x14ac:dyDescent="0.2">
      <c r="B1112" s="186"/>
    </row>
    <row r="1113" spans="2:2" x14ac:dyDescent="0.2">
      <c r="B1113" s="186"/>
    </row>
    <row r="1114" spans="2:2" x14ac:dyDescent="0.2">
      <c r="B1114" s="186"/>
    </row>
    <row r="1115" spans="2:2" x14ac:dyDescent="0.2">
      <c r="B1115" s="186"/>
    </row>
    <row r="1116" spans="2:2" x14ac:dyDescent="0.2">
      <c r="B1116" s="186"/>
    </row>
    <row r="1117" spans="2:2" x14ac:dyDescent="0.2">
      <c r="B1117" s="186"/>
    </row>
    <row r="1118" spans="2:2" x14ac:dyDescent="0.2">
      <c r="B1118" s="186"/>
    </row>
    <row r="1119" spans="2:2" x14ac:dyDescent="0.2">
      <c r="B1119" s="186"/>
    </row>
    <row r="1120" spans="2:2" x14ac:dyDescent="0.2">
      <c r="B1120" s="186"/>
    </row>
    <row r="1121" spans="2:2" x14ac:dyDescent="0.2">
      <c r="B1121" s="186"/>
    </row>
    <row r="1122" spans="2:2" x14ac:dyDescent="0.2">
      <c r="B1122" s="186"/>
    </row>
    <row r="1123" spans="2:2" x14ac:dyDescent="0.2">
      <c r="B1123" s="186"/>
    </row>
    <row r="1124" spans="2:2" x14ac:dyDescent="0.2">
      <c r="B1124" s="186"/>
    </row>
    <row r="1125" spans="2:2" x14ac:dyDescent="0.2">
      <c r="B1125" s="186"/>
    </row>
    <row r="1126" spans="2:2" x14ac:dyDescent="0.2">
      <c r="B1126" s="186"/>
    </row>
    <row r="1127" spans="2:2" x14ac:dyDescent="0.2">
      <c r="B1127" s="186"/>
    </row>
    <row r="1128" spans="2:2" x14ac:dyDescent="0.2">
      <c r="B1128" s="186"/>
    </row>
    <row r="1129" spans="2:2" x14ac:dyDescent="0.2">
      <c r="B1129" s="186"/>
    </row>
    <row r="1130" spans="2:2" x14ac:dyDescent="0.2">
      <c r="B1130" s="186"/>
    </row>
    <row r="1131" spans="2:2" x14ac:dyDescent="0.2">
      <c r="B1131" s="186"/>
    </row>
    <row r="1132" spans="2:2" x14ac:dyDescent="0.2">
      <c r="B1132" s="186"/>
    </row>
    <row r="1133" spans="2:2" x14ac:dyDescent="0.2">
      <c r="B1133" s="186"/>
    </row>
    <row r="1134" spans="2:2" x14ac:dyDescent="0.2">
      <c r="B1134" s="186"/>
    </row>
    <row r="1135" spans="2:2" x14ac:dyDescent="0.2">
      <c r="B1135" s="186"/>
    </row>
    <row r="1136" spans="2:2" x14ac:dyDescent="0.2">
      <c r="B1136" s="186"/>
    </row>
    <row r="1137" spans="2:2" x14ac:dyDescent="0.2">
      <c r="B1137" s="186"/>
    </row>
    <row r="1138" spans="2:2" x14ac:dyDescent="0.2">
      <c r="B1138" s="186"/>
    </row>
    <row r="1139" spans="2:2" x14ac:dyDescent="0.2">
      <c r="B1139" s="186"/>
    </row>
    <row r="1140" spans="2:2" x14ac:dyDescent="0.2">
      <c r="B1140" s="186"/>
    </row>
    <row r="1141" spans="2:2" x14ac:dyDescent="0.2">
      <c r="B1141" s="186"/>
    </row>
    <row r="1142" spans="2:2" x14ac:dyDescent="0.2">
      <c r="B1142" s="186"/>
    </row>
    <row r="1143" spans="2:2" x14ac:dyDescent="0.2">
      <c r="B1143" s="186"/>
    </row>
    <row r="1144" spans="2:2" x14ac:dyDescent="0.2">
      <c r="B1144" s="186"/>
    </row>
    <row r="1145" spans="2:2" x14ac:dyDescent="0.2">
      <c r="B1145" s="186"/>
    </row>
    <row r="1146" spans="2:2" x14ac:dyDescent="0.2">
      <c r="B1146" s="186"/>
    </row>
    <row r="1147" spans="2:2" x14ac:dyDescent="0.2">
      <c r="B1147" s="186"/>
    </row>
    <row r="1148" spans="2:2" x14ac:dyDescent="0.2">
      <c r="B1148" s="186"/>
    </row>
    <row r="1149" spans="2:2" x14ac:dyDescent="0.2">
      <c r="B1149" s="186"/>
    </row>
    <row r="1150" spans="2:2" x14ac:dyDescent="0.2">
      <c r="B1150" s="186"/>
    </row>
    <row r="1151" spans="2:2" x14ac:dyDescent="0.2">
      <c r="B1151" s="186"/>
    </row>
    <row r="1152" spans="2:2" x14ac:dyDescent="0.2">
      <c r="B1152" s="186"/>
    </row>
    <row r="1153" spans="2:2" x14ac:dyDescent="0.2">
      <c r="B1153" s="186"/>
    </row>
    <row r="1154" spans="2:2" x14ac:dyDescent="0.2">
      <c r="B1154" s="186"/>
    </row>
    <row r="1155" spans="2:2" x14ac:dyDescent="0.2">
      <c r="B1155" s="186"/>
    </row>
    <row r="1156" spans="2:2" x14ac:dyDescent="0.2">
      <c r="B1156" s="186"/>
    </row>
    <row r="1157" spans="2:2" x14ac:dyDescent="0.2">
      <c r="B1157" s="186"/>
    </row>
    <row r="1158" spans="2:2" x14ac:dyDescent="0.2">
      <c r="B1158" s="186"/>
    </row>
    <row r="1159" spans="2:2" x14ac:dyDescent="0.2">
      <c r="B1159" s="186"/>
    </row>
    <row r="1160" spans="2:2" x14ac:dyDescent="0.2">
      <c r="B1160" s="186"/>
    </row>
    <row r="1161" spans="2:2" x14ac:dyDescent="0.2">
      <c r="B1161" s="186"/>
    </row>
    <row r="1162" spans="2:2" x14ac:dyDescent="0.2">
      <c r="B1162" s="186"/>
    </row>
    <row r="1163" spans="2:2" x14ac:dyDescent="0.2">
      <c r="B1163" s="186"/>
    </row>
    <row r="1164" spans="2:2" x14ac:dyDescent="0.2">
      <c r="B1164" s="186"/>
    </row>
    <row r="1165" spans="2:2" x14ac:dyDescent="0.2">
      <c r="B1165" s="186"/>
    </row>
    <row r="1166" spans="2:2" x14ac:dyDescent="0.2">
      <c r="B1166" s="186"/>
    </row>
    <row r="1167" spans="2:2" x14ac:dyDescent="0.2">
      <c r="B1167" s="186"/>
    </row>
    <row r="1168" spans="2:2" x14ac:dyDescent="0.2">
      <c r="B1168" s="186"/>
    </row>
    <row r="1169" spans="2:2" x14ac:dyDescent="0.2">
      <c r="B1169" s="186"/>
    </row>
    <row r="1170" spans="2:2" x14ac:dyDescent="0.2">
      <c r="B1170" s="186"/>
    </row>
    <row r="1171" spans="2:2" x14ac:dyDescent="0.2">
      <c r="B1171" s="186"/>
    </row>
    <row r="1172" spans="2:2" x14ac:dyDescent="0.2">
      <c r="B1172" s="186"/>
    </row>
    <row r="1173" spans="2:2" x14ac:dyDescent="0.2">
      <c r="B1173" s="186"/>
    </row>
    <row r="1174" spans="2:2" x14ac:dyDescent="0.2">
      <c r="B1174" s="186"/>
    </row>
    <row r="1175" spans="2:2" x14ac:dyDescent="0.2">
      <c r="B1175" s="186"/>
    </row>
    <row r="1176" spans="2:2" x14ac:dyDescent="0.2">
      <c r="B1176" s="186"/>
    </row>
    <row r="1177" spans="2:2" x14ac:dyDescent="0.2">
      <c r="B1177" s="186"/>
    </row>
    <row r="1178" spans="2:2" x14ac:dyDescent="0.2">
      <c r="B1178" s="186"/>
    </row>
    <row r="1179" spans="2:2" x14ac:dyDescent="0.2">
      <c r="B1179" s="186"/>
    </row>
    <row r="1180" spans="2:2" x14ac:dyDescent="0.2">
      <c r="B1180" s="186"/>
    </row>
    <row r="1181" spans="2:2" x14ac:dyDescent="0.2">
      <c r="B1181" s="186"/>
    </row>
    <row r="1182" spans="2:2" x14ac:dyDescent="0.2">
      <c r="B1182" s="186"/>
    </row>
    <row r="1183" spans="2:2" x14ac:dyDescent="0.2">
      <c r="B1183" s="186"/>
    </row>
    <row r="1184" spans="2:2" x14ac:dyDescent="0.2">
      <c r="B1184" s="186"/>
    </row>
    <row r="1185" spans="2:2" x14ac:dyDescent="0.2">
      <c r="B1185" s="186"/>
    </row>
    <row r="1186" spans="2:2" x14ac:dyDescent="0.2">
      <c r="B1186" s="186"/>
    </row>
    <row r="1187" spans="2:2" x14ac:dyDescent="0.2">
      <c r="B1187" s="186"/>
    </row>
    <row r="1188" spans="2:2" x14ac:dyDescent="0.2">
      <c r="B1188" s="186"/>
    </row>
    <row r="1189" spans="2:2" x14ac:dyDescent="0.2">
      <c r="B1189" s="186"/>
    </row>
    <row r="1190" spans="2:2" x14ac:dyDescent="0.2">
      <c r="B1190" s="186"/>
    </row>
    <row r="1191" spans="2:2" x14ac:dyDescent="0.2">
      <c r="B1191" s="186"/>
    </row>
    <row r="1192" spans="2:2" x14ac:dyDescent="0.2">
      <c r="B1192" s="186"/>
    </row>
    <row r="1193" spans="2:2" x14ac:dyDescent="0.2">
      <c r="B1193" s="186"/>
    </row>
    <row r="1194" spans="2:2" x14ac:dyDescent="0.2">
      <c r="B1194" s="186"/>
    </row>
    <row r="1195" spans="2:2" x14ac:dyDescent="0.2">
      <c r="B1195" s="186"/>
    </row>
    <row r="1196" spans="2:2" x14ac:dyDescent="0.2">
      <c r="B1196" s="186"/>
    </row>
    <row r="1197" spans="2:2" x14ac:dyDescent="0.2">
      <c r="B1197" s="186"/>
    </row>
    <row r="1198" spans="2:2" x14ac:dyDescent="0.2">
      <c r="B1198" s="186"/>
    </row>
    <row r="1199" spans="2:2" x14ac:dyDescent="0.2">
      <c r="B1199" s="186"/>
    </row>
    <row r="1200" spans="2:2" x14ac:dyDescent="0.2">
      <c r="B1200" s="186"/>
    </row>
    <row r="1201" spans="2:2" x14ac:dyDescent="0.2">
      <c r="B1201" s="186"/>
    </row>
    <row r="1202" spans="2:2" x14ac:dyDescent="0.2">
      <c r="B1202" s="186"/>
    </row>
    <row r="1203" spans="2:2" x14ac:dyDescent="0.2">
      <c r="B1203" s="186"/>
    </row>
    <row r="1204" spans="2:2" x14ac:dyDescent="0.2">
      <c r="B1204" s="186"/>
    </row>
    <row r="1205" spans="2:2" x14ac:dyDescent="0.2">
      <c r="B1205" s="186"/>
    </row>
    <row r="1206" spans="2:2" x14ac:dyDescent="0.2">
      <c r="B1206" s="186"/>
    </row>
    <row r="1207" spans="2:2" x14ac:dyDescent="0.2">
      <c r="B1207" s="186"/>
    </row>
    <row r="1208" spans="2:2" x14ac:dyDescent="0.2">
      <c r="B1208" s="186"/>
    </row>
    <row r="1209" spans="2:2" x14ac:dyDescent="0.2">
      <c r="B1209" s="186"/>
    </row>
    <row r="1210" spans="2:2" x14ac:dyDescent="0.2">
      <c r="B1210" s="186"/>
    </row>
    <row r="1211" spans="2:2" x14ac:dyDescent="0.2">
      <c r="B1211" s="186"/>
    </row>
    <row r="1212" spans="2:2" x14ac:dyDescent="0.2">
      <c r="B1212" s="186"/>
    </row>
    <row r="1213" spans="2:2" x14ac:dyDescent="0.2">
      <c r="B1213" s="186"/>
    </row>
    <row r="1214" spans="2:2" x14ac:dyDescent="0.2">
      <c r="B1214" s="186"/>
    </row>
    <row r="1215" spans="2:2" x14ac:dyDescent="0.2">
      <c r="B1215" s="186"/>
    </row>
    <row r="1216" spans="2:2" x14ac:dyDescent="0.2">
      <c r="B1216" s="186"/>
    </row>
    <row r="1217" spans="2:2" x14ac:dyDescent="0.2">
      <c r="B1217" s="186"/>
    </row>
    <row r="1218" spans="2:2" x14ac:dyDescent="0.2">
      <c r="B1218" s="186"/>
    </row>
    <row r="1219" spans="2:2" x14ac:dyDescent="0.2">
      <c r="B1219" s="186"/>
    </row>
    <row r="1220" spans="2:2" x14ac:dyDescent="0.2">
      <c r="B1220" s="186"/>
    </row>
    <row r="1221" spans="2:2" x14ac:dyDescent="0.2">
      <c r="B1221" s="186"/>
    </row>
    <row r="1222" spans="2:2" x14ac:dyDescent="0.2">
      <c r="B1222" s="186"/>
    </row>
    <row r="1223" spans="2:2" x14ac:dyDescent="0.2">
      <c r="B1223" s="186"/>
    </row>
    <row r="1224" spans="2:2" x14ac:dyDescent="0.2">
      <c r="B1224" s="186"/>
    </row>
    <row r="1225" spans="2:2" x14ac:dyDescent="0.2">
      <c r="B1225" s="186"/>
    </row>
    <row r="1226" spans="2:2" x14ac:dyDescent="0.2">
      <c r="B1226" s="186"/>
    </row>
    <row r="1227" spans="2:2" x14ac:dyDescent="0.2">
      <c r="B1227" s="186"/>
    </row>
    <row r="1228" spans="2:2" x14ac:dyDescent="0.2">
      <c r="B1228" s="186"/>
    </row>
    <row r="1229" spans="2:2" x14ac:dyDescent="0.2">
      <c r="B1229" s="186"/>
    </row>
    <row r="1230" spans="2:2" x14ac:dyDescent="0.2">
      <c r="B1230" s="186"/>
    </row>
    <row r="1231" spans="2:2" x14ac:dyDescent="0.2">
      <c r="B1231" s="186"/>
    </row>
    <row r="1232" spans="2:2" x14ac:dyDescent="0.2">
      <c r="B1232" s="186"/>
    </row>
    <row r="1233" spans="2:2" x14ac:dyDescent="0.2">
      <c r="B1233" s="186"/>
    </row>
    <row r="1234" spans="2:2" x14ac:dyDescent="0.2">
      <c r="B1234" s="186"/>
    </row>
    <row r="1235" spans="2:2" x14ac:dyDescent="0.2">
      <c r="B1235" s="186"/>
    </row>
    <row r="1236" spans="2:2" x14ac:dyDescent="0.2">
      <c r="B1236" s="186"/>
    </row>
    <row r="1237" spans="2:2" x14ac:dyDescent="0.2">
      <c r="B1237" s="186"/>
    </row>
    <row r="1238" spans="2:2" x14ac:dyDescent="0.2">
      <c r="B1238" s="186"/>
    </row>
    <row r="1239" spans="2:2" x14ac:dyDescent="0.2">
      <c r="B1239" s="186"/>
    </row>
    <row r="1240" spans="2:2" x14ac:dyDescent="0.2">
      <c r="B1240" s="186"/>
    </row>
    <row r="1241" spans="2:2" x14ac:dyDescent="0.2">
      <c r="B1241" s="186"/>
    </row>
    <row r="1242" spans="2:2" x14ac:dyDescent="0.2">
      <c r="B1242" s="186"/>
    </row>
    <row r="1243" spans="2:2" x14ac:dyDescent="0.2">
      <c r="B1243" s="186"/>
    </row>
    <row r="1244" spans="2:2" x14ac:dyDescent="0.2">
      <c r="B1244" s="186"/>
    </row>
    <row r="1245" spans="2:2" x14ac:dyDescent="0.2">
      <c r="B1245" s="186"/>
    </row>
    <row r="1246" spans="2:2" x14ac:dyDescent="0.2">
      <c r="B1246" s="186"/>
    </row>
    <row r="1247" spans="2:2" x14ac:dyDescent="0.2">
      <c r="B1247" s="186"/>
    </row>
    <row r="1248" spans="2:2" x14ac:dyDescent="0.2">
      <c r="B1248" s="186"/>
    </row>
    <row r="1249" spans="2:2" x14ac:dyDescent="0.2">
      <c r="B1249" s="186"/>
    </row>
    <row r="1250" spans="2:2" x14ac:dyDescent="0.2">
      <c r="B1250" s="186"/>
    </row>
    <row r="1251" spans="2:2" x14ac:dyDescent="0.2">
      <c r="B1251" s="186"/>
    </row>
    <row r="1252" spans="2:2" x14ac:dyDescent="0.2">
      <c r="B1252" s="186"/>
    </row>
    <row r="1253" spans="2:2" x14ac:dyDescent="0.2">
      <c r="B1253" s="186"/>
    </row>
    <row r="1254" spans="2:2" x14ac:dyDescent="0.2">
      <c r="B1254" s="186"/>
    </row>
    <row r="1255" spans="2:2" x14ac:dyDescent="0.2">
      <c r="B1255" s="186"/>
    </row>
    <row r="1256" spans="2:2" x14ac:dyDescent="0.2">
      <c r="B1256" s="186"/>
    </row>
    <row r="1257" spans="2:2" x14ac:dyDescent="0.2">
      <c r="B1257" s="186"/>
    </row>
    <row r="1258" spans="2:2" x14ac:dyDescent="0.2">
      <c r="B1258" s="186"/>
    </row>
    <row r="1259" spans="2:2" x14ac:dyDescent="0.2">
      <c r="B1259" s="186"/>
    </row>
    <row r="1260" spans="2:2" x14ac:dyDescent="0.2">
      <c r="B1260" s="186"/>
    </row>
    <row r="1261" spans="2:2" x14ac:dyDescent="0.2">
      <c r="B1261" s="186"/>
    </row>
    <row r="1262" spans="2:2" x14ac:dyDescent="0.2">
      <c r="B1262" s="186"/>
    </row>
    <row r="1263" spans="2:2" x14ac:dyDescent="0.2">
      <c r="B1263" s="186"/>
    </row>
    <row r="1264" spans="2:2" x14ac:dyDescent="0.2">
      <c r="B1264" s="186"/>
    </row>
    <row r="1265" spans="2:2" x14ac:dyDescent="0.2">
      <c r="B1265" s="186"/>
    </row>
    <row r="1266" spans="2:2" x14ac:dyDescent="0.2">
      <c r="B1266" s="186"/>
    </row>
    <row r="1267" spans="2:2" x14ac:dyDescent="0.2">
      <c r="B1267" s="186"/>
    </row>
    <row r="1268" spans="2:2" x14ac:dyDescent="0.2">
      <c r="B1268" s="186"/>
    </row>
    <row r="1269" spans="2:2" x14ac:dyDescent="0.2">
      <c r="B1269" s="186"/>
    </row>
    <row r="1270" spans="2:2" x14ac:dyDescent="0.2">
      <c r="B1270" s="186"/>
    </row>
    <row r="1271" spans="2:2" x14ac:dyDescent="0.2">
      <c r="B1271" s="186"/>
    </row>
    <row r="1272" spans="2:2" x14ac:dyDescent="0.2">
      <c r="B1272" s="186"/>
    </row>
    <row r="1273" spans="2:2" x14ac:dyDescent="0.2">
      <c r="B1273" s="186"/>
    </row>
    <row r="1274" spans="2:2" x14ac:dyDescent="0.2">
      <c r="B1274" s="186"/>
    </row>
    <row r="1275" spans="2:2" x14ac:dyDescent="0.2">
      <c r="B1275" s="186"/>
    </row>
    <row r="1276" spans="2:2" x14ac:dyDescent="0.2">
      <c r="B1276" s="186"/>
    </row>
    <row r="1277" spans="2:2" x14ac:dyDescent="0.2">
      <c r="B1277" s="186"/>
    </row>
    <row r="1278" spans="2:2" x14ac:dyDescent="0.2">
      <c r="B1278" s="186"/>
    </row>
    <row r="1279" spans="2:2" x14ac:dyDescent="0.2">
      <c r="B1279" s="186"/>
    </row>
    <row r="1280" spans="2:2" x14ac:dyDescent="0.2">
      <c r="B1280" s="186"/>
    </row>
    <row r="1281" spans="2:2" x14ac:dyDescent="0.2">
      <c r="B1281" s="186"/>
    </row>
    <row r="1282" spans="2:2" x14ac:dyDescent="0.2">
      <c r="B1282" s="186"/>
    </row>
    <row r="1283" spans="2:2" x14ac:dyDescent="0.2">
      <c r="B1283" s="186"/>
    </row>
    <row r="1284" spans="2:2" x14ac:dyDescent="0.2">
      <c r="B1284" s="186"/>
    </row>
    <row r="1285" spans="2:2" x14ac:dyDescent="0.2">
      <c r="B1285" s="186"/>
    </row>
    <row r="1286" spans="2:2" x14ac:dyDescent="0.2">
      <c r="B1286" s="186"/>
    </row>
    <row r="1287" spans="2:2" x14ac:dyDescent="0.2">
      <c r="B1287" s="186"/>
    </row>
    <row r="1288" spans="2:2" x14ac:dyDescent="0.2">
      <c r="B1288" s="186"/>
    </row>
    <row r="1289" spans="2:2" x14ac:dyDescent="0.2">
      <c r="B1289" s="186"/>
    </row>
    <row r="1290" spans="2:2" x14ac:dyDescent="0.2">
      <c r="B1290" s="186"/>
    </row>
    <row r="1291" spans="2:2" x14ac:dyDescent="0.2">
      <c r="B1291" s="186"/>
    </row>
    <row r="1292" spans="2:2" x14ac:dyDescent="0.2">
      <c r="B1292" s="186"/>
    </row>
    <row r="1293" spans="2:2" x14ac:dyDescent="0.2">
      <c r="B1293" s="186"/>
    </row>
    <row r="1294" spans="2:2" x14ac:dyDescent="0.2">
      <c r="B1294" s="186"/>
    </row>
    <row r="1295" spans="2:2" x14ac:dyDescent="0.2">
      <c r="B1295" s="186"/>
    </row>
    <row r="1296" spans="2:2" x14ac:dyDescent="0.2">
      <c r="B1296" s="186"/>
    </row>
    <row r="1297" spans="2:2" x14ac:dyDescent="0.2">
      <c r="B1297" s="186"/>
    </row>
    <row r="1298" spans="2:2" x14ac:dyDescent="0.2">
      <c r="B1298" s="186"/>
    </row>
    <row r="1299" spans="2:2" x14ac:dyDescent="0.2">
      <c r="B1299" s="186"/>
    </row>
    <row r="1300" spans="2:2" x14ac:dyDescent="0.2">
      <c r="B1300" s="186"/>
    </row>
    <row r="1301" spans="2:2" x14ac:dyDescent="0.2">
      <c r="B1301" s="186"/>
    </row>
    <row r="1302" spans="2:2" x14ac:dyDescent="0.2">
      <c r="B1302" s="186"/>
    </row>
    <row r="1303" spans="2:2" x14ac:dyDescent="0.2">
      <c r="B1303" s="186"/>
    </row>
    <row r="1304" spans="2:2" x14ac:dyDescent="0.2">
      <c r="B1304" s="186"/>
    </row>
    <row r="1305" spans="2:2" x14ac:dyDescent="0.2">
      <c r="B1305" s="186"/>
    </row>
    <row r="1306" spans="2:2" x14ac:dyDescent="0.2">
      <c r="B1306" s="186"/>
    </row>
    <row r="1307" spans="2:2" x14ac:dyDescent="0.2">
      <c r="B1307" s="186"/>
    </row>
    <row r="1308" spans="2:2" x14ac:dyDescent="0.2">
      <c r="B1308" s="186"/>
    </row>
    <row r="1309" spans="2:2" x14ac:dyDescent="0.2">
      <c r="B1309" s="186"/>
    </row>
    <row r="1310" spans="2:2" x14ac:dyDescent="0.2">
      <c r="B1310" s="186"/>
    </row>
    <row r="1311" spans="2:2" x14ac:dyDescent="0.2">
      <c r="B1311" s="186"/>
    </row>
    <row r="1312" spans="2:2" x14ac:dyDescent="0.2">
      <c r="B1312" s="186"/>
    </row>
    <row r="1313" spans="2:2" x14ac:dyDescent="0.2">
      <c r="B1313" s="186"/>
    </row>
    <row r="1314" spans="2:2" x14ac:dyDescent="0.2">
      <c r="B1314" s="186"/>
    </row>
    <row r="1315" spans="2:2" x14ac:dyDescent="0.2">
      <c r="B1315" s="186"/>
    </row>
    <row r="1316" spans="2:2" x14ac:dyDescent="0.2">
      <c r="B1316" s="186"/>
    </row>
    <row r="1317" spans="2:2" x14ac:dyDescent="0.2">
      <c r="B1317" s="186"/>
    </row>
    <row r="1318" spans="2:2" x14ac:dyDescent="0.2">
      <c r="B1318" s="186"/>
    </row>
    <row r="1319" spans="2:2" x14ac:dyDescent="0.2">
      <c r="B1319" s="186"/>
    </row>
    <row r="1320" spans="2:2" x14ac:dyDescent="0.2">
      <c r="B1320" s="186"/>
    </row>
    <row r="1321" spans="2:2" x14ac:dyDescent="0.2">
      <c r="B1321" s="186"/>
    </row>
    <row r="1322" spans="2:2" x14ac:dyDescent="0.2">
      <c r="B1322" s="186"/>
    </row>
    <row r="1323" spans="2:2" x14ac:dyDescent="0.2">
      <c r="B1323" s="186"/>
    </row>
    <row r="1324" spans="2:2" x14ac:dyDescent="0.2">
      <c r="B1324" s="186"/>
    </row>
    <row r="1325" spans="2:2" x14ac:dyDescent="0.2">
      <c r="B1325" s="186"/>
    </row>
    <row r="1326" spans="2:2" x14ac:dyDescent="0.2">
      <c r="B1326" s="186"/>
    </row>
    <row r="1327" spans="2:2" x14ac:dyDescent="0.2">
      <c r="B1327" s="186"/>
    </row>
    <row r="1328" spans="2:2" x14ac:dyDescent="0.2">
      <c r="B1328" s="186"/>
    </row>
    <row r="1329" spans="2:2" x14ac:dyDescent="0.2">
      <c r="B1329" s="186"/>
    </row>
    <row r="1330" spans="2:2" x14ac:dyDescent="0.2">
      <c r="B1330" s="186"/>
    </row>
    <row r="1331" spans="2:2" x14ac:dyDescent="0.2">
      <c r="B1331" s="186"/>
    </row>
    <row r="1332" spans="2:2" x14ac:dyDescent="0.2">
      <c r="B1332" s="186"/>
    </row>
    <row r="1333" spans="2:2" x14ac:dyDescent="0.2">
      <c r="B1333" s="186"/>
    </row>
    <row r="1334" spans="2:2" x14ac:dyDescent="0.2">
      <c r="B1334" s="186"/>
    </row>
    <row r="1335" spans="2:2" x14ac:dyDescent="0.2">
      <c r="B1335" s="186"/>
    </row>
    <row r="1336" spans="2:2" x14ac:dyDescent="0.2">
      <c r="B1336" s="186"/>
    </row>
    <row r="1337" spans="2:2" x14ac:dyDescent="0.2">
      <c r="B1337" s="186"/>
    </row>
    <row r="1338" spans="2:2" x14ac:dyDescent="0.2">
      <c r="B1338" s="186"/>
    </row>
    <row r="1339" spans="2:2" x14ac:dyDescent="0.2">
      <c r="B1339" s="186"/>
    </row>
    <row r="1340" spans="2:2" x14ac:dyDescent="0.2">
      <c r="B1340" s="186"/>
    </row>
    <row r="1341" spans="2:2" x14ac:dyDescent="0.2">
      <c r="B1341" s="186"/>
    </row>
    <row r="1342" spans="2:2" x14ac:dyDescent="0.2">
      <c r="B1342" s="186"/>
    </row>
    <row r="1343" spans="2:2" x14ac:dyDescent="0.2">
      <c r="B1343" s="186"/>
    </row>
    <row r="1344" spans="2:2" x14ac:dyDescent="0.2">
      <c r="B1344" s="186"/>
    </row>
    <row r="1345" spans="2:2" x14ac:dyDescent="0.2">
      <c r="B1345" s="186"/>
    </row>
    <row r="1346" spans="2:2" x14ac:dyDescent="0.2">
      <c r="B1346" s="186"/>
    </row>
    <row r="1347" spans="2:2" x14ac:dyDescent="0.2">
      <c r="B1347" s="186"/>
    </row>
    <row r="1348" spans="2:2" x14ac:dyDescent="0.2">
      <c r="B1348" s="186"/>
    </row>
    <row r="1349" spans="2:2" x14ac:dyDescent="0.2">
      <c r="B1349" s="186"/>
    </row>
    <row r="1350" spans="2:2" x14ac:dyDescent="0.2">
      <c r="B1350" s="186"/>
    </row>
    <row r="1351" spans="2:2" x14ac:dyDescent="0.2">
      <c r="B1351" s="186"/>
    </row>
    <row r="1352" spans="2:2" x14ac:dyDescent="0.2">
      <c r="B1352" s="186"/>
    </row>
    <row r="1353" spans="2:2" x14ac:dyDescent="0.2">
      <c r="B1353" s="186"/>
    </row>
    <row r="1354" spans="2:2" x14ac:dyDescent="0.2">
      <c r="B1354" s="186"/>
    </row>
    <row r="1355" spans="2:2" x14ac:dyDescent="0.2">
      <c r="B1355" s="186"/>
    </row>
    <row r="1356" spans="2:2" x14ac:dyDescent="0.2">
      <c r="B1356" s="186"/>
    </row>
    <row r="1357" spans="2:2" x14ac:dyDescent="0.2">
      <c r="B1357" s="186"/>
    </row>
    <row r="1358" spans="2:2" x14ac:dyDescent="0.2">
      <c r="B1358" s="186"/>
    </row>
    <row r="1359" spans="2:2" x14ac:dyDescent="0.2">
      <c r="B1359" s="186"/>
    </row>
    <row r="1360" spans="2:2" x14ac:dyDescent="0.2">
      <c r="B1360" s="186"/>
    </row>
    <row r="1361" spans="2:2" x14ac:dyDescent="0.2">
      <c r="B1361" s="186"/>
    </row>
    <row r="1362" spans="2:2" x14ac:dyDescent="0.2">
      <c r="B1362" s="186"/>
    </row>
    <row r="1363" spans="2:2" x14ac:dyDescent="0.2">
      <c r="B1363" s="186"/>
    </row>
    <row r="1364" spans="2:2" x14ac:dyDescent="0.2">
      <c r="B1364" s="186"/>
    </row>
    <row r="1365" spans="2:2" x14ac:dyDescent="0.2">
      <c r="B1365" s="186"/>
    </row>
    <row r="1366" spans="2:2" x14ac:dyDescent="0.2">
      <c r="B1366" s="186"/>
    </row>
    <row r="1367" spans="2:2" x14ac:dyDescent="0.2">
      <c r="B1367" s="186"/>
    </row>
    <row r="1368" spans="2:2" x14ac:dyDescent="0.2">
      <c r="B1368" s="186"/>
    </row>
    <row r="1369" spans="2:2" x14ac:dyDescent="0.2">
      <c r="B1369" s="186"/>
    </row>
    <row r="1370" spans="2:2" x14ac:dyDescent="0.2">
      <c r="B1370" s="186"/>
    </row>
    <row r="1371" spans="2:2" x14ac:dyDescent="0.2">
      <c r="B1371" s="186"/>
    </row>
    <row r="1372" spans="2:2" x14ac:dyDescent="0.2">
      <c r="B1372" s="186"/>
    </row>
    <row r="1373" spans="2:2" x14ac:dyDescent="0.2">
      <c r="B1373" s="186"/>
    </row>
    <row r="1374" spans="2:2" x14ac:dyDescent="0.2">
      <c r="B1374" s="186"/>
    </row>
    <row r="1375" spans="2:2" x14ac:dyDescent="0.2">
      <c r="B1375" s="186"/>
    </row>
    <row r="1376" spans="2:2" x14ac:dyDescent="0.2">
      <c r="B1376" s="186"/>
    </row>
    <row r="1377" spans="2:2" x14ac:dyDescent="0.2">
      <c r="B1377" s="186"/>
    </row>
    <row r="1378" spans="2:2" x14ac:dyDescent="0.2">
      <c r="B1378" s="186"/>
    </row>
    <row r="1379" spans="2:2" x14ac:dyDescent="0.2">
      <c r="B1379" s="186"/>
    </row>
    <row r="1380" spans="2:2" x14ac:dyDescent="0.2">
      <c r="B1380" s="186"/>
    </row>
    <row r="1381" spans="2:2" x14ac:dyDescent="0.2">
      <c r="B1381" s="186"/>
    </row>
    <row r="1382" spans="2:2" x14ac:dyDescent="0.2">
      <c r="B1382" s="186"/>
    </row>
    <row r="1383" spans="2:2" x14ac:dyDescent="0.2">
      <c r="B1383" s="186"/>
    </row>
    <row r="1384" spans="2:2" x14ac:dyDescent="0.2">
      <c r="B1384" s="186"/>
    </row>
    <row r="1385" spans="2:2" x14ac:dyDescent="0.2">
      <c r="B1385" s="186"/>
    </row>
    <row r="1386" spans="2:2" x14ac:dyDescent="0.2">
      <c r="B1386" s="186"/>
    </row>
    <row r="1387" spans="2:2" x14ac:dyDescent="0.2">
      <c r="B1387" s="186"/>
    </row>
    <row r="1388" spans="2:2" x14ac:dyDescent="0.2">
      <c r="B1388" s="186"/>
    </row>
    <row r="1389" spans="2:2" x14ac:dyDescent="0.2">
      <c r="B1389" s="186"/>
    </row>
    <row r="1390" spans="2:2" x14ac:dyDescent="0.2">
      <c r="B1390" s="186"/>
    </row>
    <row r="1391" spans="2:2" x14ac:dyDescent="0.2">
      <c r="B1391" s="186"/>
    </row>
    <row r="1392" spans="2:2" x14ac:dyDescent="0.2">
      <c r="B1392" s="186"/>
    </row>
    <row r="1393" spans="2:2" x14ac:dyDescent="0.2">
      <c r="B1393" s="186"/>
    </row>
    <row r="1394" spans="2:2" x14ac:dyDescent="0.2">
      <c r="B1394" s="186"/>
    </row>
    <row r="1395" spans="2:2" x14ac:dyDescent="0.2">
      <c r="B1395" s="186"/>
    </row>
    <row r="1396" spans="2:2" x14ac:dyDescent="0.2">
      <c r="B1396" s="186"/>
    </row>
    <row r="1397" spans="2:2" x14ac:dyDescent="0.2">
      <c r="B1397" s="186"/>
    </row>
    <row r="1398" spans="2:2" x14ac:dyDescent="0.2">
      <c r="B1398" s="186"/>
    </row>
    <row r="1399" spans="2:2" x14ac:dyDescent="0.2">
      <c r="B1399" s="186"/>
    </row>
    <row r="1400" spans="2:2" x14ac:dyDescent="0.2">
      <c r="B1400" s="186"/>
    </row>
    <row r="1401" spans="2:2" x14ac:dyDescent="0.2">
      <c r="B1401" s="186"/>
    </row>
    <row r="1402" spans="2:2" x14ac:dyDescent="0.2">
      <c r="B1402" s="186"/>
    </row>
    <row r="1403" spans="2:2" x14ac:dyDescent="0.2">
      <c r="B1403" s="186"/>
    </row>
    <row r="1404" spans="2:2" x14ac:dyDescent="0.2">
      <c r="B1404" s="186"/>
    </row>
    <row r="1405" spans="2:2" x14ac:dyDescent="0.2">
      <c r="B1405" s="186"/>
    </row>
    <row r="1406" spans="2:2" x14ac:dyDescent="0.2">
      <c r="B1406" s="186"/>
    </row>
    <row r="1407" spans="2:2" x14ac:dyDescent="0.2">
      <c r="B1407" s="186"/>
    </row>
    <row r="1408" spans="2:2" x14ac:dyDescent="0.2">
      <c r="B1408" s="186"/>
    </row>
    <row r="1409" spans="2:2" x14ac:dyDescent="0.2">
      <c r="B1409" s="186"/>
    </row>
    <row r="1410" spans="2:2" x14ac:dyDescent="0.2">
      <c r="B1410" s="186"/>
    </row>
    <row r="1411" spans="2:2" x14ac:dyDescent="0.2">
      <c r="B1411" s="186"/>
    </row>
    <row r="1412" spans="2:2" x14ac:dyDescent="0.2">
      <c r="B1412" s="186"/>
    </row>
    <row r="1413" spans="2:2" x14ac:dyDescent="0.2">
      <c r="B1413" s="186"/>
    </row>
    <row r="1414" spans="2:2" x14ac:dyDescent="0.2">
      <c r="B1414" s="186"/>
    </row>
    <row r="1415" spans="2:2" x14ac:dyDescent="0.2">
      <c r="B1415" s="186"/>
    </row>
    <row r="1416" spans="2:2" x14ac:dyDescent="0.2">
      <c r="B1416" s="186"/>
    </row>
    <row r="1417" spans="2:2" x14ac:dyDescent="0.2">
      <c r="B1417" s="186"/>
    </row>
    <row r="1418" spans="2:2" x14ac:dyDescent="0.2">
      <c r="B1418" s="186"/>
    </row>
    <row r="1419" spans="2:2" x14ac:dyDescent="0.2">
      <c r="B1419" s="186"/>
    </row>
    <row r="1420" spans="2:2" x14ac:dyDescent="0.2">
      <c r="B1420" s="186"/>
    </row>
    <row r="1421" spans="2:2" x14ac:dyDescent="0.2">
      <c r="B1421" s="186"/>
    </row>
    <row r="1422" spans="2:2" x14ac:dyDescent="0.2">
      <c r="B1422" s="186"/>
    </row>
    <row r="1423" spans="2:2" x14ac:dyDescent="0.2">
      <c r="B1423" s="186"/>
    </row>
    <row r="1424" spans="2:2" x14ac:dyDescent="0.2">
      <c r="B1424" s="186"/>
    </row>
    <row r="1425" spans="2:2" x14ac:dyDescent="0.2">
      <c r="B1425" s="186"/>
    </row>
    <row r="1426" spans="2:2" x14ac:dyDescent="0.2">
      <c r="B1426" s="186"/>
    </row>
    <row r="1427" spans="2:2" x14ac:dyDescent="0.2">
      <c r="B1427" s="186"/>
    </row>
    <row r="1428" spans="2:2" x14ac:dyDescent="0.2">
      <c r="B1428" s="186"/>
    </row>
    <row r="1429" spans="2:2" x14ac:dyDescent="0.2">
      <c r="B1429" s="186"/>
    </row>
    <row r="1430" spans="2:2" x14ac:dyDescent="0.2">
      <c r="B1430" s="186"/>
    </row>
    <row r="1431" spans="2:2" x14ac:dyDescent="0.2">
      <c r="B1431" s="186"/>
    </row>
    <row r="1432" spans="2:2" x14ac:dyDescent="0.2">
      <c r="B1432" s="186"/>
    </row>
    <row r="1433" spans="2:2" x14ac:dyDescent="0.2">
      <c r="B1433" s="186"/>
    </row>
    <row r="1434" spans="2:2" x14ac:dyDescent="0.2">
      <c r="B1434" s="186"/>
    </row>
    <row r="1435" spans="2:2" x14ac:dyDescent="0.2">
      <c r="B1435" s="186"/>
    </row>
    <row r="1436" spans="2:2" x14ac:dyDescent="0.2">
      <c r="B1436" s="186"/>
    </row>
    <row r="1437" spans="2:2" x14ac:dyDescent="0.2">
      <c r="B1437" s="186"/>
    </row>
    <row r="1438" spans="2:2" x14ac:dyDescent="0.2">
      <c r="B1438" s="186"/>
    </row>
    <row r="1439" spans="2:2" x14ac:dyDescent="0.2">
      <c r="B1439" s="186"/>
    </row>
    <row r="1440" spans="2:2" x14ac:dyDescent="0.2">
      <c r="B1440" s="186"/>
    </row>
    <row r="1441" spans="2:2" x14ac:dyDescent="0.2">
      <c r="B1441" s="186"/>
    </row>
    <row r="1442" spans="2:2" x14ac:dyDescent="0.2">
      <c r="B1442" s="186"/>
    </row>
    <row r="1443" spans="2:2" x14ac:dyDescent="0.2">
      <c r="B1443" s="186"/>
    </row>
    <row r="1444" spans="2:2" x14ac:dyDescent="0.2">
      <c r="B1444" s="186"/>
    </row>
    <row r="1445" spans="2:2" x14ac:dyDescent="0.2">
      <c r="B1445" s="186"/>
    </row>
    <row r="1446" spans="2:2" x14ac:dyDescent="0.2">
      <c r="B1446" s="186"/>
    </row>
    <row r="1447" spans="2:2" x14ac:dyDescent="0.2">
      <c r="B1447" s="186"/>
    </row>
    <row r="1448" spans="2:2" x14ac:dyDescent="0.2">
      <c r="B1448" s="186"/>
    </row>
    <row r="1449" spans="2:2" x14ac:dyDescent="0.2">
      <c r="B1449" s="186"/>
    </row>
    <row r="1450" spans="2:2" x14ac:dyDescent="0.2">
      <c r="B1450" s="186"/>
    </row>
    <row r="1451" spans="2:2" x14ac:dyDescent="0.2">
      <c r="B1451" s="186"/>
    </row>
    <row r="1452" spans="2:2" x14ac:dyDescent="0.2">
      <c r="B1452" s="186"/>
    </row>
    <row r="1453" spans="2:2" x14ac:dyDescent="0.2">
      <c r="B1453" s="186"/>
    </row>
    <row r="1454" spans="2:2" x14ac:dyDescent="0.2">
      <c r="B1454" s="186"/>
    </row>
    <row r="1455" spans="2:2" x14ac:dyDescent="0.2">
      <c r="B1455" s="186"/>
    </row>
    <row r="1456" spans="2:2" x14ac:dyDescent="0.2">
      <c r="B1456" s="186"/>
    </row>
    <row r="1457" spans="2:2" x14ac:dyDescent="0.2">
      <c r="B1457" s="186"/>
    </row>
    <row r="1458" spans="2:2" x14ac:dyDescent="0.2">
      <c r="B1458" s="186"/>
    </row>
    <row r="1459" spans="2:2" x14ac:dyDescent="0.2">
      <c r="B1459" s="186"/>
    </row>
    <row r="1460" spans="2:2" x14ac:dyDescent="0.2">
      <c r="B1460" s="186"/>
    </row>
    <row r="1461" spans="2:2" x14ac:dyDescent="0.2">
      <c r="B1461" s="186"/>
    </row>
    <row r="1462" spans="2:2" x14ac:dyDescent="0.2">
      <c r="B1462" s="186"/>
    </row>
    <row r="1463" spans="2:2" x14ac:dyDescent="0.2">
      <c r="B1463" s="186"/>
    </row>
    <row r="1464" spans="2:2" x14ac:dyDescent="0.2">
      <c r="B1464" s="186"/>
    </row>
    <row r="1465" spans="2:2" x14ac:dyDescent="0.2">
      <c r="B1465" s="186"/>
    </row>
    <row r="1466" spans="2:2" x14ac:dyDescent="0.2">
      <c r="B1466" s="186"/>
    </row>
    <row r="1467" spans="2:2" x14ac:dyDescent="0.2">
      <c r="B1467" s="186"/>
    </row>
    <row r="1468" spans="2:2" x14ac:dyDescent="0.2">
      <c r="B1468" s="186"/>
    </row>
    <row r="1469" spans="2:2" x14ac:dyDescent="0.2">
      <c r="B1469" s="186"/>
    </row>
    <row r="1470" spans="2:2" x14ac:dyDescent="0.2">
      <c r="B1470" s="186"/>
    </row>
    <row r="1471" spans="2:2" x14ac:dyDescent="0.2">
      <c r="B1471" s="186"/>
    </row>
    <row r="1472" spans="2:2" x14ac:dyDescent="0.2">
      <c r="B1472" s="186"/>
    </row>
    <row r="1473" spans="2:2" x14ac:dyDescent="0.2">
      <c r="B1473" s="186"/>
    </row>
    <row r="1474" spans="2:2" x14ac:dyDescent="0.2">
      <c r="B1474" s="186"/>
    </row>
    <row r="1475" spans="2:2" x14ac:dyDescent="0.2">
      <c r="B1475" s="186"/>
    </row>
    <row r="1476" spans="2:2" x14ac:dyDescent="0.2">
      <c r="B1476" s="186"/>
    </row>
    <row r="1477" spans="2:2" x14ac:dyDescent="0.2">
      <c r="B1477" s="186"/>
    </row>
    <row r="1478" spans="2:2" x14ac:dyDescent="0.2">
      <c r="B1478" s="186"/>
    </row>
    <row r="1479" spans="2:2" x14ac:dyDescent="0.2">
      <c r="B1479" s="186"/>
    </row>
    <row r="1480" spans="2:2" x14ac:dyDescent="0.2">
      <c r="B1480" s="186"/>
    </row>
    <row r="1481" spans="2:2" x14ac:dyDescent="0.2">
      <c r="B1481" s="186"/>
    </row>
    <row r="1482" spans="2:2" x14ac:dyDescent="0.2">
      <c r="B1482" s="186"/>
    </row>
    <row r="1483" spans="2:2" x14ac:dyDescent="0.2">
      <c r="B1483" s="186"/>
    </row>
    <row r="1484" spans="2:2" x14ac:dyDescent="0.2">
      <c r="B1484" s="186"/>
    </row>
    <row r="1485" spans="2:2" x14ac:dyDescent="0.2">
      <c r="B1485" s="186"/>
    </row>
    <row r="1486" spans="2:2" x14ac:dyDescent="0.2">
      <c r="B1486" s="186"/>
    </row>
    <row r="1487" spans="2:2" x14ac:dyDescent="0.2">
      <c r="B1487" s="186"/>
    </row>
    <row r="1488" spans="2:2" x14ac:dyDescent="0.2">
      <c r="B1488" s="186"/>
    </row>
    <row r="1489" spans="2:2" x14ac:dyDescent="0.2">
      <c r="B1489" s="186"/>
    </row>
    <row r="1490" spans="2:2" x14ac:dyDescent="0.2">
      <c r="B1490" s="186"/>
    </row>
    <row r="1491" spans="2:2" x14ac:dyDescent="0.2">
      <c r="B1491" s="186"/>
    </row>
    <row r="1492" spans="2:2" x14ac:dyDescent="0.2">
      <c r="B1492" s="186"/>
    </row>
    <row r="1493" spans="2:2" x14ac:dyDescent="0.2">
      <c r="B1493" s="186"/>
    </row>
    <row r="1494" spans="2:2" x14ac:dyDescent="0.2">
      <c r="B1494" s="186"/>
    </row>
    <row r="1495" spans="2:2" x14ac:dyDescent="0.2">
      <c r="B1495" s="186"/>
    </row>
    <row r="1496" spans="2:2" x14ac:dyDescent="0.2">
      <c r="B1496" s="186"/>
    </row>
    <row r="1497" spans="2:2" x14ac:dyDescent="0.2">
      <c r="B1497" s="186"/>
    </row>
    <row r="1498" spans="2:2" x14ac:dyDescent="0.2">
      <c r="B1498" s="186"/>
    </row>
    <row r="1499" spans="2:2" x14ac:dyDescent="0.2">
      <c r="B1499" s="186"/>
    </row>
    <row r="1500" spans="2:2" x14ac:dyDescent="0.2">
      <c r="B1500" s="186"/>
    </row>
    <row r="1501" spans="2:2" x14ac:dyDescent="0.2">
      <c r="B1501" s="186"/>
    </row>
    <row r="1502" spans="2:2" x14ac:dyDescent="0.2">
      <c r="B1502" s="186"/>
    </row>
    <row r="1503" spans="2:2" x14ac:dyDescent="0.2">
      <c r="B1503" s="186"/>
    </row>
    <row r="1504" spans="2:2" x14ac:dyDescent="0.2">
      <c r="B1504" s="186"/>
    </row>
    <row r="1505" spans="2:2" x14ac:dyDescent="0.2">
      <c r="B1505" s="186"/>
    </row>
    <row r="1506" spans="2:2" x14ac:dyDescent="0.2">
      <c r="B1506" s="186"/>
    </row>
    <row r="1507" spans="2:2" x14ac:dyDescent="0.2">
      <c r="B1507" s="186"/>
    </row>
    <row r="1508" spans="2:2" x14ac:dyDescent="0.2">
      <c r="B1508" s="186"/>
    </row>
    <row r="1509" spans="2:2" x14ac:dyDescent="0.2">
      <c r="B1509" s="186"/>
    </row>
    <row r="1510" spans="2:2" x14ac:dyDescent="0.2">
      <c r="B1510" s="186"/>
    </row>
    <row r="1511" spans="2:2" x14ac:dyDescent="0.2">
      <c r="B1511" s="186"/>
    </row>
    <row r="1512" spans="2:2" x14ac:dyDescent="0.2">
      <c r="B1512" s="186"/>
    </row>
    <row r="1513" spans="2:2" x14ac:dyDescent="0.2">
      <c r="B1513" s="186"/>
    </row>
    <row r="1514" spans="2:2" x14ac:dyDescent="0.2">
      <c r="B1514" s="186"/>
    </row>
    <row r="1515" spans="2:2" x14ac:dyDescent="0.2">
      <c r="B1515" s="186"/>
    </row>
    <row r="1516" spans="2:2" x14ac:dyDescent="0.2">
      <c r="B1516" s="186"/>
    </row>
    <row r="1517" spans="2:2" x14ac:dyDescent="0.2">
      <c r="B1517" s="186"/>
    </row>
    <row r="1518" spans="2:2" x14ac:dyDescent="0.2">
      <c r="B1518" s="186"/>
    </row>
    <row r="1519" spans="2:2" x14ac:dyDescent="0.2">
      <c r="B1519" s="186"/>
    </row>
    <row r="1520" spans="2:2" x14ac:dyDescent="0.2">
      <c r="B1520" s="186"/>
    </row>
    <row r="1521" spans="2:2" x14ac:dyDescent="0.2">
      <c r="B1521" s="186"/>
    </row>
    <row r="1522" spans="2:2" x14ac:dyDescent="0.2">
      <c r="B1522" s="186"/>
    </row>
    <row r="1523" spans="2:2" x14ac:dyDescent="0.2">
      <c r="B1523" s="186"/>
    </row>
    <row r="1524" spans="2:2" x14ac:dyDescent="0.2">
      <c r="B1524" s="186"/>
    </row>
    <row r="1525" spans="2:2" x14ac:dyDescent="0.2">
      <c r="B1525" s="186"/>
    </row>
    <row r="1526" spans="2:2" x14ac:dyDescent="0.2">
      <c r="B1526" s="186"/>
    </row>
    <row r="1527" spans="2:2" x14ac:dyDescent="0.2">
      <c r="B1527" s="186"/>
    </row>
    <row r="1528" spans="2:2" x14ac:dyDescent="0.2">
      <c r="B1528" s="186"/>
    </row>
    <row r="1529" spans="2:2" x14ac:dyDescent="0.2">
      <c r="B1529" s="186"/>
    </row>
    <row r="1530" spans="2:2" x14ac:dyDescent="0.2">
      <c r="B1530" s="186"/>
    </row>
    <row r="1531" spans="2:2" x14ac:dyDescent="0.2">
      <c r="B1531" s="186"/>
    </row>
    <row r="1532" spans="2:2" x14ac:dyDescent="0.2">
      <c r="B1532" s="186"/>
    </row>
    <row r="1533" spans="2:2" x14ac:dyDescent="0.2">
      <c r="B1533" s="186"/>
    </row>
    <row r="1534" spans="2:2" x14ac:dyDescent="0.2">
      <c r="B1534" s="186"/>
    </row>
    <row r="1535" spans="2:2" x14ac:dyDescent="0.2">
      <c r="B1535" s="186"/>
    </row>
    <row r="1536" spans="2:2" x14ac:dyDescent="0.2">
      <c r="B1536" s="186"/>
    </row>
    <row r="1537" spans="2:2" x14ac:dyDescent="0.2">
      <c r="B1537" s="186"/>
    </row>
    <row r="1538" spans="2:2" x14ac:dyDescent="0.2">
      <c r="B1538" s="186"/>
    </row>
    <row r="1539" spans="2:2" x14ac:dyDescent="0.2">
      <c r="B1539" s="186"/>
    </row>
    <row r="1540" spans="2:2" x14ac:dyDescent="0.2">
      <c r="B1540" s="186"/>
    </row>
    <row r="1541" spans="2:2" x14ac:dyDescent="0.2">
      <c r="B1541" s="186"/>
    </row>
    <row r="1542" spans="2:2" x14ac:dyDescent="0.2">
      <c r="B1542" s="186"/>
    </row>
    <row r="1543" spans="2:2" x14ac:dyDescent="0.2">
      <c r="B1543" s="186"/>
    </row>
    <row r="1544" spans="2:2" x14ac:dyDescent="0.2">
      <c r="B1544" s="186"/>
    </row>
    <row r="1545" spans="2:2" x14ac:dyDescent="0.2">
      <c r="B1545" s="186"/>
    </row>
    <row r="1546" spans="2:2" x14ac:dyDescent="0.2">
      <c r="B1546" s="186"/>
    </row>
    <row r="1547" spans="2:2" x14ac:dyDescent="0.2">
      <c r="B1547" s="186"/>
    </row>
    <row r="1548" spans="2:2" x14ac:dyDescent="0.2">
      <c r="B1548" s="186"/>
    </row>
    <row r="1549" spans="2:2" x14ac:dyDescent="0.2">
      <c r="B1549" s="186"/>
    </row>
    <row r="1550" spans="2:2" x14ac:dyDescent="0.2">
      <c r="B1550" s="186"/>
    </row>
    <row r="1551" spans="2:2" x14ac:dyDescent="0.2">
      <c r="B1551" s="186"/>
    </row>
    <row r="1552" spans="2:2" x14ac:dyDescent="0.2">
      <c r="B1552" s="186"/>
    </row>
    <row r="1553" spans="2:2" x14ac:dyDescent="0.2">
      <c r="B1553" s="186"/>
    </row>
    <row r="1554" spans="2:2" x14ac:dyDescent="0.2">
      <c r="B1554" s="186"/>
    </row>
    <row r="1555" spans="2:2" x14ac:dyDescent="0.2">
      <c r="B1555" s="186"/>
    </row>
    <row r="1556" spans="2:2" x14ac:dyDescent="0.2">
      <c r="B1556" s="186"/>
    </row>
    <row r="1557" spans="2:2" x14ac:dyDescent="0.2">
      <c r="B1557" s="186"/>
    </row>
    <row r="1558" spans="2:2" x14ac:dyDescent="0.2">
      <c r="B1558" s="186"/>
    </row>
    <row r="1559" spans="2:2" x14ac:dyDescent="0.2">
      <c r="B1559" s="186"/>
    </row>
    <row r="1560" spans="2:2" x14ac:dyDescent="0.2">
      <c r="B1560" s="186"/>
    </row>
    <row r="1561" spans="2:2" x14ac:dyDescent="0.2">
      <c r="B1561" s="186"/>
    </row>
    <row r="1562" spans="2:2" x14ac:dyDescent="0.2">
      <c r="B1562" s="186"/>
    </row>
    <row r="1563" spans="2:2" x14ac:dyDescent="0.2">
      <c r="B1563" s="186"/>
    </row>
    <row r="1564" spans="2:2" x14ac:dyDescent="0.2">
      <c r="B1564" s="186"/>
    </row>
    <row r="1565" spans="2:2" x14ac:dyDescent="0.2">
      <c r="B1565" s="186"/>
    </row>
    <row r="1566" spans="2:2" x14ac:dyDescent="0.2">
      <c r="B1566" s="186"/>
    </row>
    <row r="1567" spans="2:2" x14ac:dyDescent="0.2">
      <c r="B1567" s="186"/>
    </row>
    <row r="1568" spans="2:2" x14ac:dyDescent="0.2">
      <c r="B1568" s="186"/>
    </row>
    <row r="1569" spans="2:2" x14ac:dyDescent="0.2">
      <c r="B1569" s="186"/>
    </row>
    <row r="1570" spans="2:2" x14ac:dyDescent="0.2">
      <c r="B1570" s="186"/>
    </row>
    <row r="1571" spans="2:2" x14ac:dyDescent="0.2">
      <c r="B1571" s="186"/>
    </row>
    <row r="1572" spans="2:2" x14ac:dyDescent="0.2">
      <c r="B1572" s="186"/>
    </row>
    <row r="1573" spans="2:2" x14ac:dyDescent="0.2">
      <c r="B1573" s="186"/>
    </row>
    <row r="1574" spans="2:2" x14ac:dyDescent="0.2">
      <c r="B1574" s="186"/>
    </row>
    <row r="1575" spans="2:2" x14ac:dyDescent="0.2">
      <c r="B1575" s="186"/>
    </row>
    <row r="1576" spans="2:2" x14ac:dyDescent="0.2">
      <c r="B1576" s="186"/>
    </row>
    <row r="1577" spans="2:2" x14ac:dyDescent="0.2">
      <c r="B1577" s="186"/>
    </row>
    <row r="1578" spans="2:2" x14ac:dyDescent="0.2">
      <c r="B1578" s="186"/>
    </row>
    <row r="1579" spans="2:2" x14ac:dyDescent="0.2">
      <c r="B1579" s="186"/>
    </row>
    <row r="1580" spans="2:2" x14ac:dyDescent="0.2">
      <c r="B1580" s="186"/>
    </row>
    <row r="1581" spans="2:2" x14ac:dyDescent="0.2">
      <c r="B1581" s="186"/>
    </row>
    <row r="1582" spans="2:2" x14ac:dyDescent="0.2">
      <c r="B1582" s="186"/>
    </row>
    <row r="1583" spans="2:2" x14ac:dyDescent="0.2">
      <c r="B1583" s="186"/>
    </row>
    <row r="1584" spans="2:2" x14ac:dyDescent="0.2">
      <c r="B1584" s="186"/>
    </row>
    <row r="1585" spans="2:2" x14ac:dyDescent="0.2">
      <c r="B1585" s="186"/>
    </row>
    <row r="1586" spans="2:2" x14ac:dyDescent="0.2">
      <c r="B1586" s="186"/>
    </row>
    <row r="1587" spans="2:2" x14ac:dyDescent="0.2">
      <c r="B1587" s="186"/>
    </row>
    <row r="1588" spans="2:2" x14ac:dyDescent="0.2">
      <c r="B1588" s="186"/>
    </row>
    <row r="1589" spans="2:2" x14ac:dyDescent="0.2">
      <c r="B1589" s="186"/>
    </row>
    <row r="1590" spans="2:2" x14ac:dyDescent="0.2">
      <c r="B1590" s="186"/>
    </row>
    <row r="1591" spans="2:2" x14ac:dyDescent="0.2">
      <c r="B1591" s="186"/>
    </row>
    <row r="1592" spans="2:2" x14ac:dyDescent="0.2">
      <c r="B1592" s="186"/>
    </row>
    <row r="1593" spans="2:2" x14ac:dyDescent="0.2">
      <c r="B1593" s="186"/>
    </row>
    <row r="1594" spans="2:2" x14ac:dyDescent="0.2">
      <c r="B1594" s="186"/>
    </row>
    <row r="1595" spans="2:2" x14ac:dyDescent="0.2">
      <c r="B1595" s="186"/>
    </row>
    <row r="1596" spans="2:2" x14ac:dyDescent="0.2">
      <c r="B1596" s="186"/>
    </row>
    <row r="1597" spans="2:2" x14ac:dyDescent="0.2">
      <c r="B1597" s="186"/>
    </row>
    <row r="1598" spans="2:2" x14ac:dyDescent="0.2">
      <c r="B1598" s="186"/>
    </row>
    <row r="1599" spans="2:2" x14ac:dyDescent="0.2">
      <c r="B1599" s="186"/>
    </row>
    <row r="1600" spans="2:2" x14ac:dyDescent="0.2">
      <c r="B1600" s="186"/>
    </row>
    <row r="1601" spans="2:2" x14ac:dyDescent="0.2">
      <c r="B1601" s="186"/>
    </row>
    <row r="1602" spans="2:2" x14ac:dyDescent="0.2">
      <c r="B1602" s="186"/>
    </row>
    <row r="1603" spans="2:2" x14ac:dyDescent="0.2">
      <c r="B1603" s="186"/>
    </row>
    <row r="1604" spans="2:2" x14ac:dyDescent="0.2">
      <c r="B1604" s="186"/>
    </row>
    <row r="1605" spans="2:2" x14ac:dyDescent="0.2">
      <c r="B1605" s="186"/>
    </row>
    <row r="1606" spans="2:2" x14ac:dyDescent="0.2">
      <c r="B1606" s="186"/>
    </row>
    <row r="1607" spans="2:2" x14ac:dyDescent="0.2">
      <c r="B1607" s="186"/>
    </row>
    <row r="1608" spans="2:2" x14ac:dyDescent="0.2">
      <c r="B1608" s="186"/>
    </row>
    <row r="1609" spans="2:2" x14ac:dyDescent="0.2">
      <c r="B1609" s="186"/>
    </row>
    <row r="1610" spans="2:2" x14ac:dyDescent="0.2">
      <c r="B1610" s="186"/>
    </row>
    <row r="1611" spans="2:2" x14ac:dyDescent="0.2">
      <c r="B1611" s="186"/>
    </row>
    <row r="1612" spans="2:2" x14ac:dyDescent="0.2">
      <c r="B1612" s="186"/>
    </row>
    <row r="1613" spans="2:2" x14ac:dyDescent="0.2">
      <c r="B1613" s="186"/>
    </row>
    <row r="1614" spans="2:2" x14ac:dyDescent="0.2">
      <c r="B1614" s="186"/>
    </row>
    <row r="1615" spans="2:2" x14ac:dyDescent="0.2">
      <c r="B1615" s="186"/>
    </row>
    <row r="1616" spans="2:2" x14ac:dyDescent="0.2">
      <c r="B1616" s="186"/>
    </row>
    <row r="1617" spans="2:2" x14ac:dyDescent="0.2">
      <c r="B1617" s="186"/>
    </row>
    <row r="1618" spans="2:2" x14ac:dyDescent="0.2">
      <c r="B1618" s="186"/>
    </row>
    <row r="1619" spans="2:2" x14ac:dyDescent="0.2">
      <c r="B1619" s="186"/>
    </row>
    <row r="1620" spans="2:2" x14ac:dyDescent="0.2">
      <c r="B1620" s="186"/>
    </row>
    <row r="1621" spans="2:2" x14ac:dyDescent="0.2">
      <c r="B1621" s="186"/>
    </row>
    <row r="1622" spans="2:2" x14ac:dyDescent="0.2">
      <c r="B1622" s="186"/>
    </row>
    <row r="1623" spans="2:2" x14ac:dyDescent="0.2">
      <c r="B1623" s="186"/>
    </row>
    <row r="1624" spans="2:2" x14ac:dyDescent="0.2">
      <c r="B1624" s="186"/>
    </row>
    <row r="1625" spans="2:2" x14ac:dyDescent="0.2">
      <c r="B1625" s="186"/>
    </row>
    <row r="1626" spans="2:2" x14ac:dyDescent="0.2">
      <c r="B1626" s="186"/>
    </row>
    <row r="1627" spans="2:2" x14ac:dyDescent="0.2">
      <c r="B1627" s="186"/>
    </row>
    <row r="1628" spans="2:2" x14ac:dyDescent="0.2">
      <c r="B1628" s="186"/>
    </row>
    <row r="1629" spans="2:2" x14ac:dyDescent="0.2">
      <c r="B1629" s="186"/>
    </row>
    <row r="1630" spans="2:2" x14ac:dyDescent="0.2">
      <c r="B1630" s="186"/>
    </row>
    <row r="1631" spans="2:2" x14ac:dyDescent="0.2">
      <c r="B1631" s="186"/>
    </row>
    <row r="1632" spans="2:2" x14ac:dyDescent="0.2">
      <c r="B1632" s="186"/>
    </row>
    <row r="1633" spans="2:2" x14ac:dyDescent="0.2">
      <c r="B1633" s="186"/>
    </row>
    <row r="1634" spans="2:2" x14ac:dyDescent="0.2">
      <c r="B1634" s="186"/>
    </row>
    <row r="1635" spans="2:2" x14ac:dyDescent="0.2">
      <c r="B1635" s="186"/>
    </row>
    <row r="1636" spans="2:2" x14ac:dyDescent="0.2">
      <c r="B1636" s="186"/>
    </row>
    <row r="1637" spans="2:2" x14ac:dyDescent="0.2">
      <c r="B1637" s="186"/>
    </row>
    <row r="1638" spans="2:2" x14ac:dyDescent="0.2">
      <c r="B1638" s="186"/>
    </row>
    <row r="1639" spans="2:2" x14ac:dyDescent="0.2">
      <c r="B1639" s="186"/>
    </row>
    <row r="1640" spans="2:2" x14ac:dyDescent="0.2">
      <c r="B1640" s="186"/>
    </row>
    <row r="1641" spans="2:2" x14ac:dyDescent="0.2">
      <c r="B1641" s="186"/>
    </row>
    <row r="1642" spans="2:2" x14ac:dyDescent="0.2">
      <c r="B1642" s="186"/>
    </row>
    <row r="1643" spans="2:2" x14ac:dyDescent="0.2">
      <c r="B1643" s="186"/>
    </row>
    <row r="1644" spans="2:2" x14ac:dyDescent="0.2">
      <c r="B1644" s="186"/>
    </row>
    <row r="1645" spans="2:2" x14ac:dyDescent="0.2">
      <c r="B1645" s="186"/>
    </row>
    <row r="1646" spans="2:2" x14ac:dyDescent="0.2">
      <c r="B1646" s="186"/>
    </row>
    <row r="1647" spans="2:2" x14ac:dyDescent="0.2">
      <c r="B1647" s="186"/>
    </row>
    <row r="1648" spans="2:2" x14ac:dyDescent="0.2">
      <c r="B1648" s="186"/>
    </row>
    <row r="1649" spans="2:2" x14ac:dyDescent="0.2">
      <c r="B1649" s="186"/>
    </row>
    <row r="1650" spans="2:2" x14ac:dyDescent="0.2">
      <c r="B1650" s="186"/>
    </row>
    <row r="1651" spans="2:2" x14ac:dyDescent="0.2">
      <c r="B1651" s="186"/>
    </row>
    <row r="1652" spans="2:2" x14ac:dyDescent="0.2">
      <c r="B1652" s="186"/>
    </row>
    <row r="1653" spans="2:2" x14ac:dyDescent="0.2">
      <c r="B1653" s="186"/>
    </row>
    <row r="1654" spans="2:2" x14ac:dyDescent="0.2">
      <c r="B1654" s="186"/>
    </row>
    <row r="1655" spans="2:2" x14ac:dyDescent="0.2">
      <c r="B1655" s="186"/>
    </row>
    <row r="1656" spans="2:2" x14ac:dyDescent="0.2">
      <c r="B1656" s="186"/>
    </row>
    <row r="1657" spans="2:2" x14ac:dyDescent="0.2">
      <c r="B1657" s="186"/>
    </row>
    <row r="1658" spans="2:2" x14ac:dyDescent="0.2">
      <c r="B1658" s="186"/>
    </row>
    <row r="1659" spans="2:2" x14ac:dyDescent="0.2">
      <c r="B1659" s="186"/>
    </row>
    <row r="1660" spans="2:2" x14ac:dyDescent="0.2">
      <c r="B1660" s="186"/>
    </row>
    <row r="1661" spans="2:2" x14ac:dyDescent="0.2">
      <c r="B1661" s="186"/>
    </row>
    <row r="1662" spans="2:2" x14ac:dyDescent="0.2">
      <c r="B1662" s="186"/>
    </row>
    <row r="1663" spans="2:2" x14ac:dyDescent="0.2">
      <c r="B1663" s="186"/>
    </row>
    <row r="1664" spans="2:2" x14ac:dyDescent="0.2">
      <c r="B1664" s="186"/>
    </row>
    <row r="1665" spans="2:2" x14ac:dyDescent="0.2">
      <c r="B1665" s="186"/>
    </row>
    <row r="1666" spans="2:2" x14ac:dyDescent="0.2">
      <c r="B1666" s="186"/>
    </row>
    <row r="1667" spans="2:2" x14ac:dyDescent="0.2">
      <c r="B1667" s="186"/>
    </row>
    <row r="1668" spans="2:2" x14ac:dyDescent="0.2">
      <c r="B1668" s="186"/>
    </row>
    <row r="1669" spans="2:2" x14ac:dyDescent="0.2">
      <c r="B1669" s="186"/>
    </row>
    <row r="1670" spans="2:2" x14ac:dyDescent="0.2">
      <c r="B1670" s="186"/>
    </row>
    <row r="1671" spans="2:2" x14ac:dyDescent="0.2">
      <c r="B1671" s="186"/>
    </row>
    <row r="1672" spans="2:2" x14ac:dyDescent="0.2">
      <c r="B1672" s="186"/>
    </row>
    <row r="1673" spans="2:2" x14ac:dyDescent="0.2">
      <c r="B1673" s="186"/>
    </row>
    <row r="1674" spans="2:2" x14ac:dyDescent="0.2">
      <c r="B1674" s="186"/>
    </row>
    <row r="1675" spans="2:2" x14ac:dyDescent="0.2">
      <c r="B1675" s="186"/>
    </row>
    <row r="1676" spans="2:2" x14ac:dyDescent="0.2">
      <c r="B1676" s="186"/>
    </row>
    <row r="1677" spans="2:2" x14ac:dyDescent="0.2">
      <c r="B1677" s="186"/>
    </row>
    <row r="1678" spans="2:2" x14ac:dyDescent="0.2">
      <c r="B1678" s="186"/>
    </row>
    <row r="1679" spans="2:2" x14ac:dyDescent="0.2">
      <c r="B1679" s="186"/>
    </row>
    <row r="1680" spans="2:2" x14ac:dyDescent="0.2">
      <c r="B1680" s="186"/>
    </row>
    <row r="1681" spans="2:2" x14ac:dyDescent="0.2">
      <c r="B1681" s="186"/>
    </row>
    <row r="1682" spans="2:2" x14ac:dyDescent="0.2">
      <c r="B1682" s="186"/>
    </row>
    <row r="1683" spans="2:2" x14ac:dyDescent="0.2">
      <c r="B1683" s="186"/>
    </row>
    <row r="1684" spans="2:2" x14ac:dyDescent="0.2">
      <c r="B1684" s="186"/>
    </row>
    <row r="1685" spans="2:2" x14ac:dyDescent="0.2">
      <c r="B1685" s="186"/>
    </row>
    <row r="1686" spans="2:2" x14ac:dyDescent="0.2">
      <c r="B1686" s="186"/>
    </row>
    <row r="1687" spans="2:2" x14ac:dyDescent="0.2">
      <c r="B1687" s="186"/>
    </row>
    <row r="1688" spans="2:2" x14ac:dyDescent="0.2">
      <c r="B1688" s="186"/>
    </row>
    <row r="1689" spans="2:2" x14ac:dyDescent="0.2">
      <c r="B1689" s="186"/>
    </row>
    <row r="1690" spans="2:2" x14ac:dyDescent="0.2">
      <c r="B1690" s="186"/>
    </row>
    <row r="1691" spans="2:2" x14ac:dyDescent="0.2">
      <c r="B1691" s="186"/>
    </row>
    <row r="1692" spans="2:2" x14ac:dyDescent="0.2">
      <c r="B1692" s="186"/>
    </row>
    <row r="1693" spans="2:2" x14ac:dyDescent="0.2">
      <c r="B1693" s="186"/>
    </row>
    <row r="1694" spans="2:2" x14ac:dyDescent="0.2">
      <c r="B1694" s="186"/>
    </row>
    <row r="1695" spans="2:2" x14ac:dyDescent="0.2">
      <c r="B1695" s="186"/>
    </row>
    <row r="1696" spans="2:2" x14ac:dyDescent="0.2">
      <c r="B1696" s="186"/>
    </row>
    <row r="1697" spans="2:2" x14ac:dyDescent="0.2">
      <c r="B1697" s="186"/>
    </row>
    <row r="1698" spans="2:2" x14ac:dyDescent="0.2">
      <c r="B1698" s="186"/>
    </row>
    <row r="1699" spans="2:2" x14ac:dyDescent="0.2">
      <c r="B1699" s="186"/>
    </row>
    <row r="1700" spans="2:2" x14ac:dyDescent="0.2">
      <c r="B1700" s="186"/>
    </row>
    <row r="1701" spans="2:2" x14ac:dyDescent="0.2">
      <c r="B1701" s="186"/>
    </row>
    <row r="1702" spans="2:2" x14ac:dyDescent="0.2">
      <c r="B1702" s="186"/>
    </row>
    <row r="1703" spans="2:2" x14ac:dyDescent="0.2">
      <c r="B1703" s="186"/>
    </row>
    <row r="1704" spans="2:2" x14ac:dyDescent="0.2">
      <c r="B1704" s="186"/>
    </row>
    <row r="1705" spans="2:2" x14ac:dyDescent="0.2">
      <c r="B1705" s="186"/>
    </row>
    <row r="1706" spans="2:2" x14ac:dyDescent="0.2">
      <c r="B1706" s="186"/>
    </row>
    <row r="1707" spans="2:2" x14ac:dyDescent="0.2">
      <c r="B1707" s="186"/>
    </row>
    <row r="1708" spans="2:2" x14ac:dyDescent="0.2">
      <c r="B1708" s="186"/>
    </row>
    <row r="1709" spans="2:2" x14ac:dyDescent="0.2">
      <c r="B1709" s="186"/>
    </row>
    <row r="1710" spans="2:2" x14ac:dyDescent="0.2">
      <c r="B1710" s="186"/>
    </row>
    <row r="1711" spans="2:2" x14ac:dyDescent="0.2">
      <c r="B1711" s="186"/>
    </row>
    <row r="1712" spans="2:2" x14ac:dyDescent="0.2">
      <c r="B1712" s="186"/>
    </row>
    <row r="1713" spans="2:2" x14ac:dyDescent="0.2">
      <c r="B1713" s="186"/>
    </row>
    <row r="1714" spans="2:2" x14ac:dyDescent="0.2">
      <c r="B1714" s="186"/>
    </row>
    <row r="1715" spans="2:2" x14ac:dyDescent="0.2">
      <c r="B1715" s="186"/>
    </row>
    <row r="1716" spans="2:2" x14ac:dyDescent="0.2">
      <c r="B1716" s="186"/>
    </row>
    <row r="1717" spans="2:2" x14ac:dyDescent="0.2">
      <c r="B1717" s="186"/>
    </row>
    <row r="1718" spans="2:2" x14ac:dyDescent="0.2">
      <c r="B1718" s="186"/>
    </row>
    <row r="1719" spans="2:2" x14ac:dyDescent="0.2">
      <c r="B1719" s="186"/>
    </row>
    <row r="1720" spans="2:2" x14ac:dyDescent="0.2">
      <c r="B1720" s="186"/>
    </row>
    <row r="1721" spans="2:2" x14ac:dyDescent="0.2">
      <c r="B1721" s="186"/>
    </row>
    <row r="1722" spans="2:2" x14ac:dyDescent="0.2">
      <c r="B1722" s="186"/>
    </row>
    <row r="1723" spans="2:2" x14ac:dyDescent="0.2">
      <c r="B1723" s="186"/>
    </row>
    <row r="1724" spans="2:2" x14ac:dyDescent="0.2">
      <c r="B1724" s="186"/>
    </row>
    <row r="1725" spans="2:2" x14ac:dyDescent="0.2">
      <c r="B1725" s="186"/>
    </row>
    <row r="1726" spans="2:2" x14ac:dyDescent="0.2">
      <c r="B1726" s="186"/>
    </row>
    <row r="1727" spans="2:2" x14ac:dyDescent="0.2">
      <c r="B1727" s="186"/>
    </row>
    <row r="1728" spans="2:2" x14ac:dyDescent="0.2">
      <c r="B1728" s="186"/>
    </row>
    <row r="1729" spans="2:2" x14ac:dyDescent="0.2">
      <c r="B1729" s="186"/>
    </row>
    <row r="1730" spans="2:2" x14ac:dyDescent="0.2">
      <c r="B1730" s="186"/>
    </row>
    <row r="1731" spans="2:2" x14ac:dyDescent="0.2">
      <c r="B1731" s="186"/>
    </row>
    <row r="1732" spans="2:2" x14ac:dyDescent="0.2">
      <c r="B1732" s="186"/>
    </row>
    <row r="1733" spans="2:2" x14ac:dyDescent="0.2">
      <c r="B1733" s="186"/>
    </row>
    <row r="1734" spans="2:2" x14ac:dyDescent="0.2">
      <c r="B1734" s="186"/>
    </row>
    <row r="1735" spans="2:2" x14ac:dyDescent="0.2">
      <c r="B1735" s="186"/>
    </row>
    <row r="1736" spans="2:2" x14ac:dyDescent="0.2">
      <c r="B1736" s="186"/>
    </row>
    <row r="1737" spans="2:2" x14ac:dyDescent="0.2">
      <c r="B1737" s="186"/>
    </row>
    <row r="1738" spans="2:2" x14ac:dyDescent="0.2">
      <c r="B1738" s="186"/>
    </row>
    <row r="1739" spans="2:2" x14ac:dyDescent="0.2">
      <c r="B1739" s="186"/>
    </row>
    <row r="1740" spans="2:2" x14ac:dyDescent="0.2">
      <c r="B1740" s="186"/>
    </row>
    <row r="1741" spans="2:2" x14ac:dyDescent="0.2">
      <c r="B1741" s="186"/>
    </row>
    <row r="1742" spans="2:2" x14ac:dyDescent="0.2">
      <c r="B1742" s="186"/>
    </row>
    <row r="1743" spans="2:2" x14ac:dyDescent="0.2">
      <c r="B1743" s="186"/>
    </row>
    <row r="1744" spans="2:2" x14ac:dyDescent="0.2">
      <c r="B1744" s="186"/>
    </row>
    <row r="1745" spans="2:2" x14ac:dyDescent="0.2">
      <c r="B1745" s="186"/>
    </row>
    <row r="1746" spans="2:2" x14ac:dyDescent="0.2">
      <c r="B1746" s="186"/>
    </row>
    <row r="1747" spans="2:2" x14ac:dyDescent="0.2">
      <c r="B1747" s="186"/>
    </row>
    <row r="1748" spans="2:2" x14ac:dyDescent="0.2">
      <c r="B1748" s="186"/>
    </row>
    <row r="1749" spans="2:2" x14ac:dyDescent="0.2">
      <c r="B1749" s="186"/>
    </row>
    <row r="1750" spans="2:2" x14ac:dyDescent="0.2">
      <c r="B1750" s="186"/>
    </row>
    <row r="1751" spans="2:2" x14ac:dyDescent="0.2">
      <c r="B1751" s="186"/>
    </row>
    <row r="1752" spans="2:2" x14ac:dyDescent="0.2">
      <c r="B1752" s="186"/>
    </row>
    <row r="1753" spans="2:2" x14ac:dyDescent="0.2">
      <c r="B1753" s="186"/>
    </row>
    <row r="1754" spans="2:2" x14ac:dyDescent="0.2">
      <c r="B1754" s="186"/>
    </row>
    <row r="1755" spans="2:2" x14ac:dyDescent="0.2">
      <c r="B1755" s="186"/>
    </row>
    <row r="1756" spans="2:2" x14ac:dyDescent="0.2">
      <c r="B1756" s="186"/>
    </row>
    <row r="1757" spans="2:2" x14ac:dyDescent="0.2">
      <c r="B1757" s="186"/>
    </row>
    <row r="1758" spans="2:2" x14ac:dyDescent="0.2">
      <c r="B1758" s="186"/>
    </row>
    <row r="1759" spans="2:2" x14ac:dyDescent="0.2">
      <c r="B1759" s="186"/>
    </row>
    <row r="1760" spans="2:2" x14ac:dyDescent="0.2">
      <c r="B1760" s="186"/>
    </row>
    <row r="1761" spans="2:2" x14ac:dyDescent="0.2">
      <c r="B1761" s="186"/>
    </row>
    <row r="1762" spans="2:2" x14ac:dyDescent="0.2">
      <c r="B1762" s="186"/>
    </row>
    <row r="1763" spans="2:2" x14ac:dyDescent="0.2">
      <c r="B1763" s="186"/>
    </row>
    <row r="1764" spans="2:2" x14ac:dyDescent="0.2">
      <c r="B1764" s="186"/>
    </row>
    <row r="1765" spans="2:2" x14ac:dyDescent="0.2">
      <c r="B1765" s="186"/>
    </row>
    <row r="1766" spans="2:2" x14ac:dyDescent="0.2">
      <c r="B1766" s="186"/>
    </row>
    <row r="1767" spans="2:2" x14ac:dyDescent="0.2">
      <c r="B1767" s="186"/>
    </row>
    <row r="1768" spans="2:2" x14ac:dyDescent="0.2">
      <c r="B1768" s="186"/>
    </row>
    <row r="1769" spans="2:2" x14ac:dyDescent="0.2">
      <c r="B1769" s="186"/>
    </row>
    <row r="1770" spans="2:2" x14ac:dyDescent="0.2">
      <c r="B1770" s="186"/>
    </row>
    <row r="1771" spans="2:2" x14ac:dyDescent="0.2">
      <c r="B1771" s="186"/>
    </row>
    <row r="1772" spans="2:2" x14ac:dyDescent="0.2">
      <c r="B1772" s="186"/>
    </row>
    <row r="1773" spans="2:2" x14ac:dyDescent="0.2">
      <c r="B1773" s="186"/>
    </row>
    <row r="1774" spans="2:2" x14ac:dyDescent="0.2">
      <c r="B1774" s="186"/>
    </row>
    <row r="1775" spans="2:2" x14ac:dyDescent="0.2">
      <c r="B1775" s="186"/>
    </row>
    <row r="1776" spans="2:2" x14ac:dyDescent="0.2">
      <c r="B1776" s="186"/>
    </row>
    <row r="1777" spans="2:2" x14ac:dyDescent="0.2">
      <c r="B1777" s="186"/>
    </row>
    <row r="1778" spans="2:2" x14ac:dyDescent="0.2">
      <c r="B1778" s="186"/>
    </row>
    <row r="1779" spans="2:2" x14ac:dyDescent="0.2">
      <c r="B1779" s="186"/>
    </row>
    <row r="1780" spans="2:2" x14ac:dyDescent="0.2">
      <c r="B1780" s="186"/>
    </row>
    <row r="1781" spans="2:2" x14ac:dyDescent="0.2">
      <c r="B1781" s="186"/>
    </row>
    <row r="1782" spans="2:2" x14ac:dyDescent="0.2">
      <c r="B1782" s="186"/>
    </row>
    <row r="1783" spans="2:2" x14ac:dyDescent="0.2">
      <c r="B1783" s="186"/>
    </row>
    <row r="1784" spans="2:2" x14ac:dyDescent="0.2">
      <c r="B1784" s="186"/>
    </row>
    <row r="1785" spans="2:2" x14ac:dyDescent="0.2">
      <c r="B1785" s="186"/>
    </row>
    <row r="1786" spans="2:2" x14ac:dyDescent="0.2">
      <c r="B1786" s="186"/>
    </row>
    <row r="1787" spans="2:2" x14ac:dyDescent="0.2">
      <c r="B1787" s="186"/>
    </row>
    <row r="1788" spans="2:2" x14ac:dyDescent="0.2">
      <c r="B1788" s="186"/>
    </row>
    <row r="1789" spans="2:2" x14ac:dyDescent="0.2">
      <c r="B1789" s="186"/>
    </row>
    <row r="1790" spans="2:2" x14ac:dyDescent="0.2">
      <c r="B1790" s="186"/>
    </row>
    <row r="1791" spans="2:2" x14ac:dyDescent="0.2">
      <c r="B1791" s="186"/>
    </row>
    <row r="1792" spans="2:2" x14ac:dyDescent="0.2">
      <c r="B1792" s="186"/>
    </row>
    <row r="1793" spans="2:2" x14ac:dyDescent="0.2">
      <c r="B1793" s="186"/>
    </row>
    <row r="1794" spans="2:2" x14ac:dyDescent="0.2">
      <c r="B1794" s="186"/>
    </row>
    <row r="1795" spans="2:2" x14ac:dyDescent="0.2">
      <c r="B1795" s="186"/>
    </row>
    <row r="1796" spans="2:2" x14ac:dyDescent="0.2">
      <c r="B1796" s="186"/>
    </row>
    <row r="1797" spans="2:2" x14ac:dyDescent="0.2">
      <c r="B1797" s="186"/>
    </row>
    <row r="1798" spans="2:2" x14ac:dyDescent="0.2">
      <c r="B1798" s="186"/>
    </row>
    <row r="1799" spans="2:2" x14ac:dyDescent="0.2">
      <c r="B1799" s="186"/>
    </row>
    <row r="1800" spans="2:2" x14ac:dyDescent="0.2">
      <c r="B1800" s="186"/>
    </row>
    <row r="1801" spans="2:2" x14ac:dyDescent="0.2">
      <c r="B1801" s="186"/>
    </row>
    <row r="1802" spans="2:2" x14ac:dyDescent="0.2">
      <c r="B1802" s="186"/>
    </row>
    <row r="1803" spans="2:2" x14ac:dyDescent="0.2">
      <c r="B1803" s="186"/>
    </row>
    <row r="1804" spans="2:2" x14ac:dyDescent="0.2">
      <c r="B1804" s="186"/>
    </row>
    <row r="1805" spans="2:2" x14ac:dyDescent="0.2">
      <c r="B1805" s="186"/>
    </row>
    <row r="1806" spans="2:2" x14ac:dyDescent="0.2">
      <c r="B1806" s="186"/>
    </row>
    <row r="1807" spans="2:2" x14ac:dyDescent="0.2">
      <c r="B1807" s="186"/>
    </row>
    <row r="1808" spans="2:2" x14ac:dyDescent="0.2">
      <c r="B1808" s="186"/>
    </row>
    <row r="1809" spans="2:2" x14ac:dyDescent="0.2">
      <c r="B1809" s="186"/>
    </row>
    <row r="1810" spans="2:2" x14ac:dyDescent="0.2">
      <c r="B1810" s="186"/>
    </row>
    <row r="1811" spans="2:2" x14ac:dyDescent="0.2">
      <c r="B1811" s="186"/>
    </row>
    <row r="1812" spans="2:2" x14ac:dyDescent="0.2">
      <c r="B1812" s="186"/>
    </row>
    <row r="1813" spans="2:2" x14ac:dyDescent="0.2">
      <c r="B1813" s="186"/>
    </row>
    <row r="1814" spans="2:2" x14ac:dyDescent="0.2">
      <c r="B1814" s="186"/>
    </row>
    <row r="1815" spans="2:2" x14ac:dyDescent="0.2">
      <c r="B1815" s="186"/>
    </row>
    <row r="1816" spans="2:2" x14ac:dyDescent="0.2">
      <c r="B1816" s="186"/>
    </row>
    <row r="1817" spans="2:2" x14ac:dyDescent="0.2">
      <c r="B1817" s="186"/>
    </row>
    <row r="1818" spans="2:2" x14ac:dyDescent="0.2">
      <c r="B1818" s="186"/>
    </row>
    <row r="1819" spans="2:2" x14ac:dyDescent="0.2">
      <c r="B1819" s="186"/>
    </row>
    <row r="1820" spans="2:2" x14ac:dyDescent="0.2">
      <c r="B1820" s="186"/>
    </row>
    <row r="1821" spans="2:2" x14ac:dyDescent="0.2">
      <c r="B1821" s="186"/>
    </row>
    <row r="1822" spans="2:2" x14ac:dyDescent="0.2">
      <c r="B1822" s="186"/>
    </row>
    <row r="1823" spans="2:2" x14ac:dyDescent="0.2">
      <c r="B1823" s="186"/>
    </row>
    <row r="1824" spans="2:2" x14ac:dyDescent="0.2">
      <c r="B1824" s="186"/>
    </row>
    <row r="1825" spans="2:2" x14ac:dyDescent="0.2">
      <c r="B1825" s="186"/>
    </row>
    <row r="1826" spans="2:2" x14ac:dyDescent="0.2">
      <c r="B1826" s="186"/>
    </row>
    <row r="1827" spans="2:2" x14ac:dyDescent="0.2">
      <c r="B1827" s="186"/>
    </row>
    <row r="1828" spans="2:2" x14ac:dyDescent="0.2">
      <c r="B1828" s="186"/>
    </row>
    <row r="1829" spans="2:2" x14ac:dyDescent="0.2">
      <c r="B1829" s="186"/>
    </row>
    <row r="1830" spans="2:2" x14ac:dyDescent="0.2">
      <c r="B1830" s="186"/>
    </row>
    <row r="1831" spans="2:2" x14ac:dyDescent="0.2">
      <c r="B1831" s="186"/>
    </row>
    <row r="1832" spans="2:2" x14ac:dyDescent="0.2">
      <c r="B1832" s="186"/>
    </row>
    <row r="1833" spans="2:2" x14ac:dyDescent="0.2">
      <c r="B1833" s="186"/>
    </row>
    <row r="1834" spans="2:2" x14ac:dyDescent="0.2">
      <c r="B1834" s="186"/>
    </row>
    <row r="1835" spans="2:2" x14ac:dyDescent="0.2">
      <c r="B1835" s="186"/>
    </row>
    <row r="1836" spans="2:2" x14ac:dyDescent="0.2">
      <c r="B1836" s="186"/>
    </row>
    <row r="1837" spans="2:2" x14ac:dyDescent="0.2">
      <c r="B1837" s="186"/>
    </row>
    <row r="1838" spans="2:2" x14ac:dyDescent="0.2">
      <c r="B1838" s="186"/>
    </row>
    <row r="1839" spans="2:2" x14ac:dyDescent="0.2">
      <c r="B1839" s="186"/>
    </row>
    <row r="1840" spans="2:2" x14ac:dyDescent="0.2">
      <c r="B1840" s="186"/>
    </row>
    <row r="1841" spans="2:2" x14ac:dyDescent="0.2">
      <c r="B1841" s="186"/>
    </row>
    <row r="1842" spans="2:2" x14ac:dyDescent="0.2">
      <c r="B1842" s="186"/>
    </row>
    <row r="1843" spans="2:2" x14ac:dyDescent="0.2">
      <c r="B1843" s="186"/>
    </row>
    <row r="1844" spans="2:2" x14ac:dyDescent="0.2">
      <c r="B1844" s="186"/>
    </row>
    <row r="1845" spans="2:2" x14ac:dyDescent="0.2">
      <c r="B1845" s="186"/>
    </row>
    <row r="1846" spans="2:2" x14ac:dyDescent="0.2">
      <c r="B1846" s="186"/>
    </row>
    <row r="1847" spans="2:2" x14ac:dyDescent="0.2">
      <c r="B1847" s="186"/>
    </row>
    <row r="1848" spans="2:2" x14ac:dyDescent="0.2">
      <c r="B1848" s="186"/>
    </row>
    <row r="1849" spans="2:2" x14ac:dyDescent="0.2">
      <c r="B1849" s="186"/>
    </row>
    <row r="1850" spans="2:2" x14ac:dyDescent="0.2">
      <c r="B1850" s="186"/>
    </row>
    <row r="1851" spans="2:2" x14ac:dyDescent="0.2">
      <c r="B1851" s="186"/>
    </row>
    <row r="1852" spans="2:2" x14ac:dyDescent="0.2">
      <c r="B1852" s="186"/>
    </row>
    <row r="1853" spans="2:2" x14ac:dyDescent="0.2">
      <c r="B1853" s="186"/>
    </row>
    <row r="1854" spans="2:2" x14ac:dyDescent="0.2">
      <c r="B1854" s="186"/>
    </row>
    <row r="1855" spans="2:2" x14ac:dyDescent="0.2">
      <c r="B1855" s="186"/>
    </row>
    <row r="1856" spans="2:2" x14ac:dyDescent="0.2">
      <c r="B1856" s="186"/>
    </row>
    <row r="1857" spans="2:2" x14ac:dyDescent="0.2">
      <c r="B1857" s="186"/>
    </row>
    <row r="1858" spans="2:2" x14ac:dyDescent="0.2">
      <c r="B1858" s="186"/>
    </row>
    <row r="1859" spans="2:2" x14ac:dyDescent="0.2">
      <c r="B1859" s="186"/>
    </row>
    <row r="1860" spans="2:2" x14ac:dyDescent="0.2">
      <c r="B1860" s="186"/>
    </row>
    <row r="1861" spans="2:2" x14ac:dyDescent="0.2">
      <c r="B1861" s="186"/>
    </row>
    <row r="1862" spans="2:2" x14ac:dyDescent="0.2">
      <c r="B1862" s="186"/>
    </row>
    <row r="1863" spans="2:2" x14ac:dyDescent="0.2">
      <c r="B1863" s="186"/>
    </row>
    <row r="1864" spans="2:2" x14ac:dyDescent="0.2">
      <c r="B1864" s="186"/>
    </row>
    <row r="1865" spans="2:2" x14ac:dyDescent="0.2">
      <c r="B1865" s="186"/>
    </row>
    <row r="1866" spans="2:2" x14ac:dyDescent="0.2">
      <c r="B1866" s="186"/>
    </row>
    <row r="1867" spans="2:2" x14ac:dyDescent="0.2">
      <c r="B1867" s="186"/>
    </row>
    <row r="1868" spans="2:2" x14ac:dyDescent="0.2">
      <c r="B1868" s="186"/>
    </row>
    <row r="1869" spans="2:2" x14ac:dyDescent="0.2">
      <c r="B1869" s="186"/>
    </row>
    <row r="1870" spans="2:2" x14ac:dyDescent="0.2">
      <c r="B1870" s="186"/>
    </row>
    <row r="1871" spans="2:2" x14ac:dyDescent="0.2">
      <c r="B1871" s="186"/>
    </row>
    <row r="1872" spans="2:2" x14ac:dyDescent="0.2">
      <c r="B1872" s="186"/>
    </row>
    <row r="1873" spans="2:2" x14ac:dyDescent="0.2">
      <c r="B1873" s="186"/>
    </row>
    <row r="1874" spans="2:2" x14ac:dyDescent="0.2">
      <c r="B1874" s="186"/>
    </row>
    <row r="1875" spans="2:2" x14ac:dyDescent="0.2">
      <c r="B1875" s="186"/>
    </row>
    <row r="1876" spans="2:2" x14ac:dyDescent="0.2">
      <c r="B1876" s="186"/>
    </row>
    <row r="1877" spans="2:2" x14ac:dyDescent="0.2">
      <c r="B1877" s="186"/>
    </row>
    <row r="1878" spans="2:2" x14ac:dyDescent="0.2">
      <c r="B1878" s="186"/>
    </row>
    <row r="1879" spans="2:2" x14ac:dyDescent="0.2">
      <c r="B1879" s="186"/>
    </row>
    <row r="1880" spans="2:2" x14ac:dyDescent="0.2">
      <c r="B1880" s="186"/>
    </row>
    <row r="1881" spans="2:2" x14ac:dyDescent="0.2">
      <c r="B1881" s="186"/>
    </row>
    <row r="1882" spans="2:2" x14ac:dyDescent="0.2">
      <c r="B1882" s="186"/>
    </row>
    <row r="1883" spans="2:2" x14ac:dyDescent="0.2">
      <c r="B1883" s="186"/>
    </row>
    <row r="1884" spans="2:2" x14ac:dyDescent="0.2">
      <c r="B1884" s="186"/>
    </row>
    <row r="1885" spans="2:2" x14ac:dyDescent="0.2">
      <c r="B1885" s="186"/>
    </row>
    <row r="1886" spans="2:2" x14ac:dyDescent="0.2">
      <c r="B1886" s="186"/>
    </row>
    <row r="1887" spans="2:2" x14ac:dyDescent="0.2">
      <c r="B1887" s="186"/>
    </row>
    <row r="1888" spans="2:2" x14ac:dyDescent="0.2">
      <c r="B1888" s="186"/>
    </row>
    <row r="1889" spans="2:2" x14ac:dyDescent="0.2">
      <c r="B1889" s="186"/>
    </row>
    <row r="1890" spans="2:2" x14ac:dyDescent="0.2">
      <c r="B1890" s="186"/>
    </row>
    <row r="1891" spans="2:2" x14ac:dyDescent="0.2">
      <c r="B1891" s="186"/>
    </row>
    <row r="1892" spans="2:2" x14ac:dyDescent="0.2">
      <c r="B1892" s="186"/>
    </row>
    <row r="1893" spans="2:2" x14ac:dyDescent="0.2">
      <c r="B1893" s="186"/>
    </row>
    <row r="1894" spans="2:2" x14ac:dyDescent="0.2">
      <c r="B1894" s="186"/>
    </row>
    <row r="1895" spans="2:2" x14ac:dyDescent="0.2">
      <c r="B1895" s="186"/>
    </row>
    <row r="1896" spans="2:2" x14ac:dyDescent="0.2">
      <c r="B1896" s="186"/>
    </row>
    <row r="1897" spans="2:2" x14ac:dyDescent="0.2">
      <c r="B1897" s="186"/>
    </row>
    <row r="1898" spans="2:2" x14ac:dyDescent="0.2">
      <c r="B1898" s="186"/>
    </row>
    <row r="1899" spans="2:2" x14ac:dyDescent="0.2">
      <c r="B1899" s="186"/>
    </row>
    <row r="1900" spans="2:2" x14ac:dyDescent="0.2">
      <c r="B1900" s="186"/>
    </row>
    <row r="1901" spans="2:2" x14ac:dyDescent="0.2">
      <c r="B1901" s="186"/>
    </row>
    <row r="1902" spans="2:2" x14ac:dyDescent="0.2">
      <c r="B1902" s="186"/>
    </row>
    <row r="1903" spans="2:2" x14ac:dyDescent="0.2">
      <c r="B1903" s="186"/>
    </row>
    <row r="1904" spans="2:2" x14ac:dyDescent="0.2">
      <c r="B1904" s="186"/>
    </row>
    <row r="1905" spans="2:2" x14ac:dyDescent="0.2">
      <c r="B1905" s="186"/>
    </row>
    <row r="1906" spans="2:2" x14ac:dyDescent="0.2">
      <c r="B1906" s="186"/>
    </row>
    <row r="1907" spans="2:2" x14ac:dyDescent="0.2">
      <c r="B1907" s="186"/>
    </row>
    <row r="1908" spans="2:2" x14ac:dyDescent="0.2">
      <c r="B1908" s="186"/>
    </row>
    <row r="1909" spans="2:2" x14ac:dyDescent="0.2">
      <c r="B1909" s="186"/>
    </row>
    <row r="1910" spans="2:2" x14ac:dyDescent="0.2">
      <c r="B1910" s="186"/>
    </row>
    <row r="1911" spans="2:2" x14ac:dyDescent="0.2">
      <c r="B1911" s="186"/>
    </row>
    <row r="1912" spans="2:2" x14ac:dyDescent="0.2">
      <c r="B1912" s="186"/>
    </row>
    <row r="1913" spans="2:2" x14ac:dyDescent="0.2">
      <c r="B1913" s="186"/>
    </row>
    <row r="1914" spans="2:2" x14ac:dyDescent="0.2">
      <c r="B1914" s="186"/>
    </row>
    <row r="1915" spans="2:2" x14ac:dyDescent="0.2">
      <c r="B1915" s="186"/>
    </row>
    <row r="1916" spans="2:2" x14ac:dyDescent="0.2">
      <c r="B1916" s="186"/>
    </row>
    <row r="1917" spans="2:2" x14ac:dyDescent="0.2">
      <c r="B1917" s="186"/>
    </row>
    <row r="1918" spans="2:2" x14ac:dyDescent="0.2">
      <c r="B1918" s="186"/>
    </row>
    <row r="1919" spans="2:2" x14ac:dyDescent="0.2">
      <c r="B1919" s="186"/>
    </row>
    <row r="1920" spans="2:2" x14ac:dyDescent="0.2">
      <c r="B1920" s="186"/>
    </row>
    <row r="1921" spans="2:2" x14ac:dyDescent="0.2">
      <c r="B1921" s="186"/>
    </row>
    <row r="1922" spans="2:2" x14ac:dyDescent="0.2">
      <c r="B1922" s="186"/>
    </row>
    <row r="1923" spans="2:2" x14ac:dyDescent="0.2">
      <c r="B1923" s="186"/>
    </row>
    <row r="1924" spans="2:2" x14ac:dyDescent="0.2">
      <c r="B1924" s="186"/>
    </row>
    <row r="1925" spans="2:2" x14ac:dyDescent="0.2">
      <c r="B1925" s="186"/>
    </row>
    <row r="1926" spans="2:2" x14ac:dyDescent="0.2">
      <c r="B1926" s="186"/>
    </row>
    <row r="1927" spans="2:2" x14ac:dyDescent="0.2">
      <c r="B1927" s="186"/>
    </row>
    <row r="1928" spans="2:2" x14ac:dyDescent="0.2">
      <c r="B1928" s="186"/>
    </row>
    <row r="1929" spans="2:2" x14ac:dyDescent="0.2">
      <c r="B1929" s="186"/>
    </row>
    <row r="1930" spans="2:2" x14ac:dyDescent="0.2">
      <c r="B1930" s="186"/>
    </row>
    <row r="1931" spans="2:2" x14ac:dyDescent="0.2">
      <c r="B1931" s="186"/>
    </row>
    <row r="1932" spans="2:2" x14ac:dyDescent="0.2">
      <c r="B1932" s="186"/>
    </row>
    <row r="1933" spans="2:2" x14ac:dyDescent="0.2">
      <c r="B1933" s="186"/>
    </row>
    <row r="1934" spans="2:2" x14ac:dyDescent="0.2">
      <c r="B1934" s="186"/>
    </row>
    <row r="1935" spans="2:2" x14ac:dyDescent="0.2">
      <c r="B1935" s="186"/>
    </row>
    <row r="1936" spans="2:2" x14ac:dyDescent="0.2">
      <c r="B1936" s="186"/>
    </row>
    <row r="1937" spans="2:2" x14ac:dyDescent="0.2">
      <c r="B1937" s="186"/>
    </row>
    <row r="1938" spans="2:2" x14ac:dyDescent="0.2">
      <c r="B1938" s="186"/>
    </row>
    <row r="1939" spans="2:2" x14ac:dyDescent="0.2">
      <c r="B1939" s="186"/>
    </row>
    <row r="1940" spans="2:2" x14ac:dyDescent="0.2">
      <c r="B1940" s="186"/>
    </row>
    <row r="1941" spans="2:2" x14ac:dyDescent="0.2">
      <c r="B1941" s="186"/>
    </row>
    <row r="1942" spans="2:2" x14ac:dyDescent="0.2">
      <c r="B1942" s="186"/>
    </row>
    <row r="1943" spans="2:2" x14ac:dyDescent="0.2">
      <c r="B1943" s="186"/>
    </row>
    <row r="1944" spans="2:2" x14ac:dyDescent="0.2">
      <c r="B1944" s="186"/>
    </row>
    <row r="1945" spans="2:2" x14ac:dyDescent="0.2">
      <c r="B1945" s="186"/>
    </row>
    <row r="1946" spans="2:2" x14ac:dyDescent="0.2">
      <c r="B1946" s="186"/>
    </row>
    <row r="1947" spans="2:2" x14ac:dyDescent="0.2">
      <c r="B1947" s="186"/>
    </row>
    <row r="1948" spans="2:2" x14ac:dyDescent="0.2">
      <c r="B1948" s="186"/>
    </row>
    <row r="1949" spans="2:2" x14ac:dyDescent="0.2">
      <c r="B1949" s="186"/>
    </row>
    <row r="1950" spans="2:2" x14ac:dyDescent="0.2">
      <c r="B1950" s="186"/>
    </row>
    <row r="1951" spans="2:2" x14ac:dyDescent="0.2">
      <c r="B1951" s="186"/>
    </row>
    <row r="1952" spans="2:2" x14ac:dyDescent="0.2">
      <c r="B1952" s="186"/>
    </row>
    <row r="1953" spans="2:2" x14ac:dyDescent="0.2">
      <c r="B1953" s="186"/>
    </row>
    <row r="1954" spans="2:2" x14ac:dyDescent="0.2">
      <c r="B1954" s="186"/>
    </row>
    <row r="1955" spans="2:2" x14ac:dyDescent="0.2">
      <c r="B1955" s="186"/>
    </row>
    <row r="1956" spans="2:2" x14ac:dyDescent="0.2">
      <c r="B1956" s="186"/>
    </row>
    <row r="1957" spans="2:2" x14ac:dyDescent="0.2">
      <c r="B1957" s="186"/>
    </row>
    <row r="1958" spans="2:2" x14ac:dyDescent="0.2">
      <c r="B1958" s="186"/>
    </row>
    <row r="1959" spans="2:2" x14ac:dyDescent="0.2">
      <c r="B1959" s="186"/>
    </row>
    <row r="1960" spans="2:2" x14ac:dyDescent="0.2">
      <c r="B1960" s="186"/>
    </row>
    <row r="1961" spans="2:2" x14ac:dyDescent="0.2">
      <c r="B1961" s="186"/>
    </row>
    <row r="1962" spans="2:2" x14ac:dyDescent="0.2">
      <c r="B1962" s="186"/>
    </row>
    <row r="1963" spans="2:2" x14ac:dyDescent="0.2">
      <c r="B1963" s="186"/>
    </row>
    <row r="1964" spans="2:2" x14ac:dyDescent="0.2">
      <c r="B1964" s="186"/>
    </row>
    <row r="1965" spans="2:2" x14ac:dyDescent="0.2">
      <c r="B1965" s="186"/>
    </row>
    <row r="1966" spans="2:2" x14ac:dyDescent="0.2">
      <c r="B1966" s="186"/>
    </row>
    <row r="1967" spans="2:2" x14ac:dyDescent="0.2">
      <c r="B1967" s="186"/>
    </row>
    <row r="1968" spans="2:2" x14ac:dyDescent="0.2">
      <c r="B1968" s="186"/>
    </row>
    <row r="1969" spans="2:2" x14ac:dyDescent="0.2">
      <c r="B1969" s="186"/>
    </row>
    <row r="1970" spans="2:2" x14ac:dyDescent="0.2">
      <c r="B1970" s="186"/>
    </row>
    <row r="1971" spans="2:2" x14ac:dyDescent="0.2">
      <c r="B1971" s="186"/>
    </row>
    <row r="1972" spans="2:2" x14ac:dyDescent="0.2">
      <c r="B1972" s="186"/>
    </row>
    <row r="1973" spans="2:2" x14ac:dyDescent="0.2">
      <c r="B1973" s="186"/>
    </row>
    <row r="1974" spans="2:2" x14ac:dyDescent="0.2">
      <c r="B1974" s="186"/>
    </row>
    <row r="1975" spans="2:2" x14ac:dyDescent="0.2">
      <c r="B1975" s="186"/>
    </row>
    <row r="1976" spans="2:2" x14ac:dyDescent="0.2">
      <c r="B1976" s="186"/>
    </row>
    <row r="1977" spans="2:2" x14ac:dyDescent="0.2">
      <c r="B1977" s="186"/>
    </row>
    <row r="1978" spans="2:2" x14ac:dyDescent="0.2">
      <c r="B1978" s="186"/>
    </row>
    <row r="1979" spans="2:2" x14ac:dyDescent="0.2">
      <c r="B1979" s="186"/>
    </row>
    <row r="1980" spans="2:2" x14ac:dyDescent="0.2">
      <c r="B1980" s="186"/>
    </row>
    <row r="1981" spans="2:2" x14ac:dyDescent="0.2">
      <c r="B1981" s="186"/>
    </row>
    <row r="1982" spans="2:2" x14ac:dyDescent="0.2">
      <c r="B1982" s="186"/>
    </row>
    <row r="1983" spans="2:2" x14ac:dyDescent="0.2">
      <c r="B1983" s="186"/>
    </row>
    <row r="1984" spans="2:2" x14ac:dyDescent="0.2">
      <c r="B1984" s="186"/>
    </row>
    <row r="1985" spans="2:2" x14ac:dyDescent="0.2">
      <c r="B1985" s="186"/>
    </row>
    <row r="1986" spans="2:2" x14ac:dyDescent="0.2">
      <c r="B1986" s="186"/>
    </row>
    <row r="1987" spans="2:2" x14ac:dyDescent="0.2">
      <c r="B1987" s="186"/>
    </row>
    <row r="1988" spans="2:2" x14ac:dyDescent="0.2">
      <c r="B1988" s="186"/>
    </row>
    <row r="1989" spans="2:2" x14ac:dyDescent="0.2">
      <c r="B1989" s="186"/>
    </row>
    <row r="1990" spans="2:2" x14ac:dyDescent="0.2">
      <c r="B1990" s="186"/>
    </row>
    <row r="1991" spans="2:2" x14ac:dyDescent="0.2">
      <c r="B1991" s="186"/>
    </row>
    <row r="1992" spans="2:2" x14ac:dyDescent="0.2">
      <c r="B1992" s="186"/>
    </row>
    <row r="1993" spans="2:2" x14ac:dyDescent="0.2">
      <c r="B1993" s="186"/>
    </row>
    <row r="1994" spans="2:2" x14ac:dyDescent="0.2">
      <c r="B1994" s="186"/>
    </row>
    <row r="1995" spans="2:2" x14ac:dyDescent="0.2">
      <c r="B1995" s="186"/>
    </row>
    <row r="1996" spans="2:2" x14ac:dyDescent="0.2">
      <c r="B1996" s="186"/>
    </row>
    <row r="1997" spans="2:2" x14ac:dyDescent="0.2">
      <c r="B1997" s="186"/>
    </row>
    <row r="1998" spans="2:2" x14ac:dyDescent="0.2">
      <c r="B1998" s="186"/>
    </row>
    <row r="1999" spans="2:2" x14ac:dyDescent="0.2">
      <c r="B1999" s="186"/>
    </row>
    <row r="2000" spans="2:2" x14ac:dyDescent="0.2">
      <c r="B2000" s="186"/>
    </row>
    <row r="2001" spans="2:2" x14ac:dyDescent="0.2">
      <c r="B2001" s="186"/>
    </row>
    <row r="2002" spans="2:2" x14ac:dyDescent="0.2">
      <c r="B2002" s="186"/>
    </row>
    <row r="2003" spans="2:2" x14ac:dyDescent="0.2">
      <c r="B2003" s="186"/>
    </row>
    <row r="2004" spans="2:2" x14ac:dyDescent="0.2">
      <c r="B2004" s="186"/>
    </row>
    <row r="2005" spans="2:2" x14ac:dyDescent="0.2">
      <c r="B2005" s="186"/>
    </row>
    <row r="2006" spans="2:2" x14ac:dyDescent="0.2">
      <c r="B2006" s="186"/>
    </row>
    <row r="2007" spans="2:2" x14ac:dyDescent="0.2">
      <c r="B2007" s="186"/>
    </row>
    <row r="2008" spans="2:2" x14ac:dyDescent="0.2">
      <c r="B2008" s="186"/>
    </row>
    <row r="2009" spans="2:2" x14ac:dyDescent="0.2">
      <c r="B2009" s="186"/>
    </row>
    <row r="2010" spans="2:2" x14ac:dyDescent="0.2">
      <c r="B2010" s="186"/>
    </row>
    <row r="2011" spans="2:2" x14ac:dyDescent="0.2">
      <c r="B2011" s="186"/>
    </row>
    <row r="2012" spans="2:2" x14ac:dyDescent="0.2">
      <c r="B2012" s="186"/>
    </row>
    <row r="2013" spans="2:2" x14ac:dyDescent="0.2">
      <c r="B2013" s="186"/>
    </row>
    <row r="2014" spans="2:2" x14ac:dyDescent="0.2">
      <c r="B2014" s="186"/>
    </row>
    <row r="2015" spans="2:2" x14ac:dyDescent="0.2">
      <c r="B2015" s="186"/>
    </row>
    <row r="2016" spans="2:2" x14ac:dyDescent="0.2">
      <c r="B2016" s="186"/>
    </row>
    <row r="2017" spans="2:2" x14ac:dyDescent="0.2">
      <c r="B2017" s="186"/>
    </row>
    <row r="2018" spans="2:2" x14ac:dyDescent="0.2">
      <c r="B2018" s="186"/>
    </row>
    <row r="2019" spans="2:2" x14ac:dyDescent="0.2">
      <c r="B2019" s="186"/>
    </row>
    <row r="2020" spans="2:2" x14ac:dyDescent="0.2">
      <c r="B2020" s="186"/>
    </row>
    <row r="2021" spans="2:2" x14ac:dyDescent="0.2">
      <c r="B2021" s="186"/>
    </row>
    <row r="2022" spans="2:2" x14ac:dyDescent="0.2">
      <c r="B2022" s="186"/>
    </row>
    <row r="2023" spans="2:2" x14ac:dyDescent="0.2">
      <c r="B2023" s="186"/>
    </row>
    <row r="2024" spans="2:2" x14ac:dyDescent="0.2">
      <c r="B2024" s="186"/>
    </row>
    <row r="2025" spans="2:2" x14ac:dyDescent="0.2">
      <c r="B2025" s="186"/>
    </row>
    <row r="2026" spans="2:2" x14ac:dyDescent="0.2">
      <c r="B2026" s="186"/>
    </row>
    <row r="2027" spans="2:2" x14ac:dyDescent="0.2">
      <c r="B2027" s="186"/>
    </row>
    <row r="2028" spans="2:2" x14ac:dyDescent="0.2">
      <c r="B2028" s="186"/>
    </row>
    <row r="2029" spans="2:2" x14ac:dyDescent="0.2">
      <c r="B2029" s="186"/>
    </row>
    <row r="2030" spans="2:2" x14ac:dyDescent="0.2">
      <c r="B2030" s="186"/>
    </row>
    <row r="2031" spans="2:2" x14ac:dyDescent="0.2">
      <c r="B2031" s="186"/>
    </row>
    <row r="2032" spans="2:2" x14ac:dyDescent="0.2">
      <c r="B2032" s="186"/>
    </row>
    <row r="2033" spans="2:2" x14ac:dyDescent="0.2">
      <c r="B2033" s="186"/>
    </row>
    <row r="2034" spans="2:2" x14ac:dyDescent="0.2">
      <c r="B2034" s="186"/>
    </row>
    <row r="2035" spans="2:2" x14ac:dyDescent="0.2">
      <c r="B2035" s="186"/>
    </row>
    <row r="2036" spans="2:2" x14ac:dyDescent="0.2">
      <c r="B2036" s="186"/>
    </row>
    <row r="2037" spans="2:2" x14ac:dyDescent="0.2">
      <c r="B2037" s="186"/>
    </row>
    <row r="2038" spans="2:2" x14ac:dyDescent="0.2">
      <c r="B2038" s="186"/>
    </row>
    <row r="2039" spans="2:2" x14ac:dyDescent="0.2">
      <c r="B2039" s="186"/>
    </row>
    <row r="2040" spans="2:2" x14ac:dyDescent="0.2">
      <c r="B2040" s="186"/>
    </row>
    <row r="2041" spans="2:2" x14ac:dyDescent="0.2">
      <c r="B2041" s="186"/>
    </row>
    <row r="2042" spans="2:2" x14ac:dyDescent="0.2">
      <c r="B2042" s="186"/>
    </row>
    <row r="2043" spans="2:2" x14ac:dyDescent="0.2">
      <c r="B2043" s="186"/>
    </row>
    <row r="2044" spans="2:2" x14ac:dyDescent="0.2">
      <c r="B2044" s="186"/>
    </row>
    <row r="2045" spans="2:2" x14ac:dyDescent="0.2">
      <c r="B2045" s="186"/>
    </row>
    <row r="2046" spans="2:2" x14ac:dyDescent="0.2">
      <c r="B2046" s="186"/>
    </row>
    <row r="2047" spans="2:2" x14ac:dyDescent="0.2">
      <c r="B2047" s="186"/>
    </row>
    <row r="2048" spans="2:2" x14ac:dyDescent="0.2">
      <c r="B2048" s="186"/>
    </row>
    <row r="2049" spans="2:2" x14ac:dyDescent="0.2">
      <c r="B2049" s="186"/>
    </row>
    <row r="2050" spans="2:2" x14ac:dyDescent="0.2">
      <c r="B2050" s="186"/>
    </row>
    <row r="2051" spans="2:2" x14ac:dyDescent="0.2">
      <c r="B2051" s="186"/>
    </row>
    <row r="2052" spans="2:2" x14ac:dyDescent="0.2">
      <c r="B2052" s="186"/>
    </row>
    <row r="2053" spans="2:2" x14ac:dyDescent="0.2">
      <c r="B2053" s="186"/>
    </row>
    <row r="2054" spans="2:2" x14ac:dyDescent="0.2">
      <c r="B2054" s="186"/>
    </row>
    <row r="2055" spans="2:2" x14ac:dyDescent="0.2">
      <c r="B2055" s="186"/>
    </row>
    <row r="2056" spans="2:2" x14ac:dyDescent="0.2">
      <c r="B2056" s="186"/>
    </row>
    <row r="2057" spans="2:2" x14ac:dyDescent="0.2">
      <c r="B2057" s="186"/>
    </row>
    <row r="2058" spans="2:2" x14ac:dyDescent="0.2">
      <c r="B2058" s="186"/>
    </row>
    <row r="2059" spans="2:2" x14ac:dyDescent="0.2">
      <c r="B2059" s="186"/>
    </row>
    <row r="2060" spans="2:2" x14ac:dyDescent="0.2">
      <c r="B2060" s="186"/>
    </row>
    <row r="2061" spans="2:2" x14ac:dyDescent="0.2">
      <c r="B2061" s="186"/>
    </row>
    <row r="2062" spans="2:2" x14ac:dyDescent="0.2">
      <c r="B2062" s="186"/>
    </row>
    <row r="2063" spans="2:2" x14ac:dyDescent="0.2">
      <c r="B2063" s="186"/>
    </row>
    <row r="2064" spans="2:2" x14ac:dyDescent="0.2">
      <c r="B2064" s="186"/>
    </row>
    <row r="2065" spans="2:2" x14ac:dyDescent="0.2">
      <c r="B2065" s="186"/>
    </row>
    <row r="2066" spans="2:2" x14ac:dyDescent="0.2">
      <c r="B2066" s="186"/>
    </row>
    <row r="2067" spans="2:2" x14ac:dyDescent="0.2">
      <c r="B2067" s="186"/>
    </row>
    <row r="2068" spans="2:2" x14ac:dyDescent="0.2">
      <c r="B2068" s="186"/>
    </row>
    <row r="2069" spans="2:2" x14ac:dyDescent="0.2">
      <c r="B2069" s="186"/>
    </row>
    <row r="2070" spans="2:2" x14ac:dyDescent="0.2">
      <c r="B2070" s="186"/>
    </row>
    <row r="2071" spans="2:2" x14ac:dyDescent="0.2">
      <c r="B2071" s="186"/>
    </row>
    <row r="2072" spans="2:2" x14ac:dyDescent="0.2">
      <c r="B2072" s="186"/>
    </row>
    <row r="2073" spans="2:2" x14ac:dyDescent="0.2">
      <c r="B2073" s="186"/>
    </row>
    <row r="2074" spans="2:2" x14ac:dyDescent="0.2">
      <c r="B2074" s="186"/>
    </row>
    <row r="2075" spans="2:2" x14ac:dyDescent="0.2">
      <c r="B2075" s="186"/>
    </row>
    <row r="2076" spans="2:2" x14ac:dyDescent="0.2">
      <c r="B2076" s="186"/>
    </row>
    <row r="2077" spans="2:2" x14ac:dyDescent="0.2">
      <c r="B2077" s="186"/>
    </row>
    <row r="2078" spans="2:2" x14ac:dyDescent="0.2">
      <c r="B2078" s="186"/>
    </row>
    <row r="2079" spans="2:2" x14ac:dyDescent="0.2">
      <c r="B2079" s="186"/>
    </row>
    <row r="2080" spans="2:2" x14ac:dyDescent="0.2">
      <c r="B2080" s="186"/>
    </row>
    <row r="2081" spans="2:2" x14ac:dyDescent="0.2">
      <c r="B2081" s="186"/>
    </row>
    <row r="2082" spans="2:2" x14ac:dyDescent="0.2">
      <c r="B2082" s="186"/>
    </row>
    <row r="2083" spans="2:2" x14ac:dyDescent="0.2">
      <c r="B2083" s="186"/>
    </row>
    <row r="2084" spans="2:2" x14ac:dyDescent="0.2">
      <c r="B2084" s="186"/>
    </row>
    <row r="2085" spans="2:2" x14ac:dyDescent="0.2">
      <c r="B2085" s="186"/>
    </row>
    <row r="2086" spans="2:2" x14ac:dyDescent="0.2">
      <c r="B2086" s="186"/>
    </row>
    <row r="2087" spans="2:2" x14ac:dyDescent="0.2">
      <c r="B2087" s="186"/>
    </row>
    <row r="2088" spans="2:2" x14ac:dyDescent="0.2">
      <c r="B2088" s="186"/>
    </row>
    <row r="2089" spans="2:2" x14ac:dyDescent="0.2">
      <c r="B2089" s="186"/>
    </row>
    <row r="2090" spans="2:2" x14ac:dyDescent="0.2">
      <c r="B2090" s="186"/>
    </row>
    <row r="2091" spans="2:2" x14ac:dyDescent="0.2">
      <c r="B2091" s="186"/>
    </row>
    <row r="2092" spans="2:2" x14ac:dyDescent="0.2">
      <c r="B2092" s="186"/>
    </row>
    <row r="2093" spans="2:2" x14ac:dyDescent="0.2">
      <c r="B2093" s="186"/>
    </row>
    <row r="2094" spans="2:2" x14ac:dyDescent="0.2">
      <c r="B2094" s="186"/>
    </row>
    <row r="2095" spans="2:2" x14ac:dyDescent="0.2">
      <c r="B2095" s="186"/>
    </row>
    <row r="2096" spans="2:2" x14ac:dyDescent="0.2">
      <c r="B2096" s="186"/>
    </row>
    <row r="2097" spans="2:2" x14ac:dyDescent="0.2">
      <c r="B2097" s="186"/>
    </row>
    <row r="2098" spans="2:2" x14ac:dyDescent="0.2">
      <c r="B2098" s="186"/>
    </row>
    <row r="2099" spans="2:2" x14ac:dyDescent="0.2">
      <c r="B2099" s="186"/>
    </row>
    <row r="2100" spans="2:2" x14ac:dyDescent="0.2">
      <c r="B2100" s="186"/>
    </row>
    <row r="2101" spans="2:2" x14ac:dyDescent="0.2">
      <c r="B2101" s="186"/>
    </row>
    <row r="2102" spans="2:2" x14ac:dyDescent="0.2">
      <c r="B2102" s="186"/>
    </row>
    <row r="2103" spans="2:2" x14ac:dyDescent="0.2">
      <c r="B2103" s="186"/>
    </row>
    <row r="2104" spans="2:2" x14ac:dyDescent="0.2">
      <c r="B2104" s="186"/>
    </row>
    <row r="2105" spans="2:2" x14ac:dyDescent="0.2">
      <c r="B2105" s="186"/>
    </row>
    <row r="2106" spans="2:2" x14ac:dyDescent="0.2">
      <c r="B2106" s="186"/>
    </row>
    <row r="2107" spans="2:2" x14ac:dyDescent="0.2">
      <c r="B2107" s="186"/>
    </row>
    <row r="2108" spans="2:2" x14ac:dyDescent="0.2">
      <c r="B2108" s="186"/>
    </row>
    <row r="2109" spans="2:2" x14ac:dyDescent="0.2">
      <c r="B2109" s="186"/>
    </row>
    <row r="2110" spans="2:2" x14ac:dyDescent="0.2">
      <c r="B2110" s="186"/>
    </row>
    <row r="2111" spans="2:2" x14ac:dyDescent="0.2">
      <c r="B2111" s="186"/>
    </row>
    <row r="2112" spans="2:2" x14ac:dyDescent="0.2">
      <c r="B2112" s="186"/>
    </row>
    <row r="2113" spans="2:2" x14ac:dyDescent="0.2">
      <c r="B2113" s="186"/>
    </row>
    <row r="2114" spans="2:2" x14ac:dyDescent="0.2">
      <c r="B2114" s="186"/>
    </row>
    <row r="2115" spans="2:2" x14ac:dyDescent="0.2">
      <c r="B2115" s="186"/>
    </row>
    <row r="2116" spans="2:2" x14ac:dyDescent="0.2">
      <c r="B2116" s="186"/>
    </row>
    <row r="2117" spans="2:2" x14ac:dyDescent="0.2">
      <c r="B2117" s="186"/>
    </row>
    <row r="2118" spans="2:2" x14ac:dyDescent="0.2">
      <c r="B2118" s="186"/>
    </row>
    <row r="2119" spans="2:2" x14ac:dyDescent="0.2">
      <c r="B2119" s="186"/>
    </row>
    <row r="2120" spans="2:2" x14ac:dyDescent="0.2">
      <c r="B2120" s="186"/>
    </row>
    <row r="2121" spans="2:2" x14ac:dyDescent="0.2">
      <c r="B2121" s="186"/>
    </row>
    <row r="2122" spans="2:2" x14ac:dyDescent="0.2">
      <c r="B2122" s="186"/>
    </row>
    <row r="2123" spans="2:2" x14ac:dyDescent="0.2">
      <c r="B2123" s="186"/>
    </row>
    <row r="2124" spans="2:2" x14ac:dyDescent="0.2">
      <c r="B2124" s="186"/>
    </row>
    <row r="2125" spans="2:2" x14ac:dyDescent="0.2">
      <c r="B2125" s="186"/>
    </row>
    <row r="2126" spans="2:2" x14ac:dyDescent="0.2">
      <c r="B2126" s="186"/>
    </row>
    <row r="2127" spans="2:2" x14ac:dyDescent="0.2">
      <c r="B2127" s="186"/>
    </row>
    <row r="2128" spans="2:2" x14ac:dyDescent="0.2">
      <c r="B2128" s="186"/>
    </row>
    <row r="2129" spans="2:2" x14ac:dyDescent="0.2">
      <c r="B2129" s="186"/>
    </row>
    <row r="2130" spans="2:2" x14ac:dyDescent="0.2">
      <c r="B2130" s="186"/>
    </row>
    <row r="2131" spans="2:2" x14ac:dyDescent="0.2">
      <c r="B2131" s="186"/>
    </row>
    <row r="2132" spans="2:2" x14ac:dyDescent="0.2">
      <c r="B2132" s="186"/>
    </row>
    <row r="2133" spans="2:2" x14ac:dyDescent="0.2">
      <c r="B2133" s="186"/>
    </row>
    <row r="2134" spans="2:2" x14ac:dyDescent="0.2">
      <c r="B2134" s="186"/>
    </row>
    <row r="2135" spans="2:2" x14ac:dyDescent="0.2">
      <c r="B2135" s="186"/>
    </row>
    <row r="2136" spans="2:2" x14ac:dyDescent="0.2">
      <c r="B2136" s="186"/>
    </row>
    <row r="2137" spans="2:2" x14ac:dyDescent="0.2">
      <c r="B2137" s="186"/>
    </row>
    <row r="2138" spans="2:2" x14ac:dyDescent="0.2">
      <c r="B2138" s="186"/>
    </row>
    <row r="2139" spans="2:2" x14ac:dyDescent="0.2">
      <c r="B2139" s="186"/>
    </row>
    <row r="2140" spans="2:2" x14ac:dyDescent="0.2">
      <c r="B2140" s="186"/>
    </row>
    <row r="2141" spans="2:2" x14ac:dyDescent="0.2">
      <c r="B2141" s="186"/>
    </row>
    <row r="2142" spans="2:2" x14ac:dyDescent="0.2">
      <c r="B2142" s="186"/>
    </row>
    <row r="2143" spans="2:2" x14ac:dyDescent="0.2">
      <c r="B2143" s="186"/>
    </row>
    <row r="2144" spans="2:2" x14ac:dyDescent="0.2">
      <c r="B2144" s="186"/>
    </row>
    <row r="2145" spans="2:2" x14ac:dyDescent="0.2">
      <c r="B2145" s="186"/>
    </row>
    <row r="2146" spans="2:2" x14ac:dyDescent="0.2">
      <c r="B2146" s="186"/>
    </row>
    <row r="2147" spans="2:2" x14ac:dyDescent="0.2">
      <c r="B2147" s="186"/>
    </row>
    <row r="2148" spans="2:2" x14ac:dyDescent="0.2">
      <c r="B2148" s="186"/>
    </row>
    <row r="2149" spans="2:2" x14ac:dyDescent="0.2">
      <c r="B2149" s="186"/>
    </row>
    <row r="2150" spans="2:2" x14ac:dyDescent="0.2">
      <c r="B2150" s="186"/>
    </row>
    <row r="2151" spans="2:2" x14ac:dyDescent="0.2">
      <c r="B2151" s="186"/>
    </row>
    <row r="2152" spans="2:2" x14ac:dyDescent="0.2">
      <c r="B2152" s="186"/>
    </row>
    <row r="2153" spans="2:2" x14ac:dyDescent="0.2">
      <c r="B2153" s="186"/>
    </row>
    <row r="2154" spans="2:2" x14ac:dyDescent="0.2">
      <c r="B2154" s="186"/>
    </row>
    <row r="2155" spans="2:2" x14ac:dyDescent="0.2">
      <c r="B2155" s="186"/>
    </row>
    <row r="2156" spans="2:2" x14ac:dyDescent="0.2">
      <c r="B2156" s="186"/>
    </row>
    <row r="2157" spans="2:2" x14ac:dyDescent="0.2">
      <c r="B2157" s="186"/>
    </row>
    <row r="2158" spans="2:2" x14ac:dyDescent="0.2">
      <c r="B2158" s="186"/>
    </row>
    <row r="2159" spans="2:2" x14ac:dyDescent="0.2">
      <c r="B2159" s="186"/>
    </row>
    <row r="2160" spans="2:2" x14ac:dyDescent="0.2">
      <c r="B2160" s="186"/>
    </row>
    <row r="2161" spans="2:2" x14ac:dyDescent="0.2">
      <c r="B2161" s="186"/>
    </row>
    <row r="2162" spans="2:2" x14ac:dyDescent="0.2">
      <c r="B2162" s="186"/>
    </row>
    <row r="2163" spans="2:2" x14ac:dyDescent="0.2">
      <c r="B2163" s="186"/>
    </row>
    <row r="2164" spans="2:2" x14ac:dyDescent="0.2">
      <c r="B2164" s="186"/>
    </row>
    <row r="2165" spans="2:2" x14ac:dyDescent="0.2">
      <c r="B2165" s="186"/>
    </row>
    <row r="2166" spans="2:2" x14ac:dyDescent="0.2">
      <c r="B2166" s="186"/>
    </row>
    <row r="2167" spans="2:2" x14ac:dyDescent="0.2">
      <c r="B2167" s="186"/>
    </row>
    <row r="2168" spans="2:2" x14ac:dyDescent="0.2">
      <c r="B2168" s="186"/>
    </row>
    <row r="2169" spans="2:2" x14ac:dyDescent="0.2">
      <c r="B2169" s="186"/>
    </row>
    <row r="2170" spans="2:2" x14ac:dyDescent="0.2">
      <c r="B2170" s="186"/>
    </row>
    <row r="2171" spans="2:2" x14ac:dyDescent="0.2">
      <c r="B2171" s="186"/>
    </row>
    <row r="2172" spans="2:2" x14ac:dyDescent="0.2">
      <c r="B2172" s="186"/>
    </row>
    <row r="2173" spans="2:2" x14ac:dyDescent="0.2">
      <c r="B2173" s="186"/>
    </row>
    <row r="2174" spans="2:2" x14ac:dyDescent="0.2">
      <c r="B2174" s="186"/>
    </row>
    <row r="2175" spans="2:2" x14ac:dyDescent="0.2">
      <c r="B2175" s="186"/>
    </row>
    <row r="2176" spans="2:2" x14ac:dyDescent="0.2">
      <c r="B2176" s="186"/>
    </row>
    <row r="2177" spans="2:2" x14ac:dyDescent="0.2">
      <c r="B2177" s="186"/>
    </row>
    <row r="2178" spans="2:2" x14ac:dyDescent="0.2">
      <c r="B2178" s="186"/>
    </row>
    <row r="2179" spans="2:2" x14ac:dyDescent="0.2">
      <c r="B2179" s="186"/>
    </row>
    <row r="2180" spans="2:2" x14ac:dyDescent="0.2">
      <c r="B2180" s="186"/>
    </row>
    <row r="2181" spans="2:2" x14ac:dyDescent="0.2">
      <c r="B2181" s="186"/>
    </row>
    <row r="2182" spans="2:2" x14ac:dyDescent="0.2">
      <c r="B2182" s="186"/>
    </row>
    <row r="2183" spans="2:2" x14ac:dyDescent="0.2">
      <c r="B2183" s="186"/>
    </row>
    <row r="2184" spans="2:2" x14ac:dyDescent="0.2">
      <c r="B2184" s="186"/>
    </row>
    <row r="2185" spans="2:2" x14ac:dyDescent="0.2">
      <c r="B2185" s="186"/>
    </row>
    <row r="2186" spans="2:2" x14ac:dyDescent="0.2">
      <c r="B2186" s="186"/>
    </row>
    <row r="2187" spans="2:2" x14ac:dyDescent="0.2">
      <c r="B2187" s="186"/>
    </row>
    <row r="2188" spans="2:2" x14ac:dyDescent="0.2">
      <c r="B2188" s="186"/>
    </row>
    <row r="2189" spans="2:2" x14ac:dyDescent="0.2">
      <c r="B2189" s="186"/>
    </row>
    <row r="2190" spans="2:2" x14ac:dyDescent="0.2">
      <c r="B2190" s="186"/>
    </row>
    <row r="2191" spans="2:2" x14ac:dyDescent="0.2">
      <c r="B2191" s="186"/>
    </row>
    <row r="2192" spans="2:2" x14ac:dyDescent="0.2">
      <c r="B2192" s="186"/>
    </row>
    <row r="2193" spans="2:2" x14ac:dyDescent="0.2">
      <c r="B2193" s="186"/>
    </row>
    <row r="2194" spans="2:2" x14ac:dyDescent="0.2">
      <c r="B2194" s="186"/>
    </row>
    <row r="2195" spans="2:2" x14ac:dyDescent="0.2">
      <c r="B2195" s="186"/>
    </row>
    <row r="2196" spans="2:2" x14ac:dyDescent="0.2">
      <c r="B2196" s="186"/>
    </row>
    <row r="2197" spans="2:2" x14ac:dyDescent="0.2">
      <c r="B2197" s="186"/>
    </row>
    <row r="2198" spans="2:2" x14ac:dyDescent="0.2">
      <c r="B2198" s="186"/>
    </row>
    <row r="2199" spans="2:2" x14ac:dyDescent="0.2">
      <c r="B2199" s="186"/>
    </row>
    <row r="2200" spans="2:2" x14ac:dyDescent="0.2">
      <c r="B2200" s="186"/>
    </row>
    <row r="2201" spans="2:2" x14ac:dyDescent="0.2">
      <c r="B2201" s="186"/>
    </row>
    <row r="2202" spans="2:2" x14ac:dyDescent="0.2">
      <c r="B2202" s="186"/>
    </row>
    <row r="2203" spans="2:2" x14ac:dyDescent="0.2">
      <c r="B2203" s="186"/>
    </row>
    <row r="2204" spans="2:2" x14ac:dyDescent="0.2">
      <c r="B2204" s="186"/>
    </row>
    <row r="2205" spans="2:2" x14ac:dyDescent="0.2">
      <c r="B2205" s="186"/>
    </row>
    <row r="2206" spans="2:2" x14ac:dyDescent="0.2">
      <c r="B2206" s="186"/>
    </row>
    <row r="2207" spans="2:2" x14ac:dyDescent="0.2">
      <c r="B2207" s="186"/>
    </row>
    <row r="2208" spans="2:2" x14ac:dyDescent="0.2">
      <c r="B2208" s="186"/>
    </row>
    <row r="2209" spans="2:2" x14ac:dyDescent="0.2">
      <c r="B2209" s="186"/>
    </row>
    <row r="2210" spans="2:2" x14ac:dyDescent="0.2">
      <c r="B2210" s="186"/>
    </row>
    <row r="2211" spans="2:2" x14ac:dyDescent="0.2">
      <c r="B2211" s="186"/>
    </row>
    <row r="2212" spans="2:2" x14ac:dyDescent="0.2">
      <c r="B2212" s="186"/>
    </row>
    <row r="2213" spans="2:2" x14ac:dyDescent="0.2">
      <c r="B2213" s="186"/>
    </row>
    <row r="2214" spans="2:2" x14ac:dyDescent="0.2">
      <c r="B2214" s="186"/>
    </row>
    <row r="2215" spans="2:2" x14ac:dyDescent="0.2">
      <c r="B2215" s="186"/>
    </row>
    <row r="2216" spans="2:2" x14ac:dyDescent="0.2">
      <c r="B2216" s="186"/>
    </row>
    <row r="2217" spans="2:2" x14ac:dyDescent="0.2">
      <c r="B2217" s="186"/>
    </row>
    <row r="2218" spans="2:2" x14ac:dyDescent="0.2">
      <c r="B2218" s="186"/>
    </row>
    <row r="2219" spans="2:2" x14ac:dyDescent="0.2">
      <c r="B2219" s="186"/>
    </row>
    <row r="2220" spans="2:2" x14ac:dyDescent="0.2">
      <c r="B2220" s="186"/>
    </row>
    <row r="2221" spans="2:2" x14ac:dyDescent="0.2">
      <c r="B2221" s="186"/>
    </row>
    <row r="2222" spans="2:2" x14ac:dyDescent="0.2">
      <c r="B2222" s="186"/>
    </row>
    <row r="2223" spans="2:2" x14ac:dyDescent="0.2">
      <c r="B2223" s="186"/>
    </row>
    <row r="2224" spans="2:2" x14ac:dyDescent="0.2">
      <c r="B2224" s="186"/>
    </row>
    <row r="2225" spans="2:2" x14ac:dyDescent="0.2">
      <c r="B2225" s="186"/>
    </row>
    <row r="2226" spans="2:2" x14ac:dyDescent="0.2">
      <c r="B2226" s="186"/>
    </row>
    <row r="2227" spans="2:2" x14ac:dyDescent="0.2">
      <c r="B2227" s="186"/>
    </row>
    <row r="2228" spans="2:2" x14ac:dyDescent="0.2">
      <c r="B2228" s="186"/>
    </row>
    <row r="2229" spans="2:2" x14ac:dyDescent="0.2">
      <c r="B2229" s="186"/>
    </row>
    <row r="2230" spans="2:2" x14ac:dyDescent="0.2">
      <c r="B2230" s="186"/>
    </row>
    <row r="2231" spans="2:2" x14ac:dyDescent="0.2">
      <c r="B2231" s="186"/>
    </row>
    <row r="2232" spans="2:2" x14ac:dyDescent="0.2">
      <c r="B2232" s="186"/>
    </row>
    <row r="2233" spans="2:2" x14ac:dyDescent="0.2">
      <c r="B2233" s="186"/>
    </row>
    <row r="2234" spans="2:2" x14ac:dyDescent="0.2">
      <c r="B2234" s="186"/>
    </row>
    <row r="2235" spans="2:2" x14ac:dyDescent="0.2">
      <c r="B2235" s="186"/>
    </row>
    <row r="2236" spans="2:2" x14ac:dyDescent="0.2">
      <c r="B2236" s="186"/>
    </row>
    <row r="2237" spans="2:2" x14ac:dyDescent="0.2">
      <c r="B2237" s="186"/>
    </row>
    <row r="2238" spans="2:2" x14ac:dyDescent="0.2">
      <c r="B2238" s="186"/>
    </row>
    <row r="2239" spans="2:2" x14ac:dyDescent="0.2">
      <c r="B2239" s="186"/>
    </row>
    <row r="2240" spans="2:2" x14ac:dyDescent="0.2">
      <c r="B2240" s="186"/>
    </row>
    <row r="2241" spans="2:2" x14ac:dyDescent="0.2">
      <c r="B2241" s="186"/>
    </row>
    <row r="2242" spans="2:2" x14ac:dyDescent="0.2">
      <c r="B2242" s="186"/>
    </row>
    <row r="2243" spans="2:2" x14ac:dyDescent="0.2">
      <c r="B2243" s="186"/>
    </row>
    <row r="2244" spans="2:2" x14ac:dyDescent="0.2">
      <c r="B2244" s="186"/>
    </row>
    <row r="2245" spans="2:2" x14ac:dyDescent="0.2">
      <c r="B2245" s="186"/>
    </row>
    <row r="2246" spans="2:2" x14ac:dyDescent="0.2">
      <c r="B2246" s="186"/>
    </row>
    <row r="2247" spans="2:2" x14ac:dyDescent="0.2">
      <c r="B2247" s="186"/>
    </row>
    <row r="2248" spans="2:2" x14ac:dyDescent="0.2">
      <c r="B2248" s="186"/>
    </row>
    <row r="2249" spans="2:2" x14ac:dyDescent="0.2">
      <c r="B2249" s="186"/>
    </row>
    <row r="2250" spans="2:2" x14ac:dyDescent="0.2">
      <c r="B2250" s="186"/>
    </row>
    <row r="2251" spans="2:2" x14ac:dyDescent="0.2">
      <c r="B2251" s="186"/>
    </row>
    <row r="2252" spans="2:2" x14ac:dyDescent="0.2">
      <c r="B2252" s="186"/>
    </row>
    <row r="2253" spans="2:2" x14ac:dyDescent="0.2">
      <c r="B2253" s="186"/>
    </row>
    <row r="2254" spans="2:2" x14ac:dyDescent="0.2">
      <c r="B2254" s="186"/>
    </row>
    <row r="2255" spans="2:2" x14ac:dyDescent="0.2">
      <c r="B2255" s="186"/>
    </row>
    <row r="2256" spans="2:2" x14ac:dyDescent="0.2">
      <c r="B2256" s="186"/>
    </row>
    <row r="2257" spans="2:2" x14ac:dyDescent="0.2">
      <c r="B2257" s="186"/>
    </row>
    <row r="2258" spans="2:2" x14ac:dyDescent="0.2">
      <c r="B2258" s="186"/>
    </row>
    <row r="2259" spans="2:2" x14ac:dyDescent="0.2">
      <c r="B2259" s="186"/>
    </row>
    <row r="2260" spans="2:2" x14ac:dyDescent="0.2">
      <c r="B2260" s="186"/>
    </row>
    <row r="2261" spans="2:2" x14ac:dyDescent="0.2">
      <c r="B2261" s="186"/>
    </row>
    <row r="2262" spans="2:2" x14ac:dyDescent="0.2">
      <c r="B2262" s="186"/>
    </row>
    <row r="2263" spans="2:2" x14ac:dyDescent="0.2">
      <c r="B2263" s="186"/>
    </row>
    <row r="2264" spans="2:2" x14ac:dyDescent="0.2">
      <c r="B2264" s="186"/>
    </row>
    <row r="2265" spans="2:2" x14ac:dyDescent="0.2">
      <c r="B2265" s="186"/>
    </row>
    <row r="2266" spans="2:2" x14ac:dyDescent="0.2">
      <c r="B2266" s="186"/>
    </row>
    <row r="2267" spans="2:2" x14ac:dyDescent="0.2">
      <c r="B2267" s="186"/>
    </row>
    <row r="2268" spans="2:2" x14ac:dyDescent="0.2">
      <c r="B2268" s="186"/>
    </row>
    <row r="2269" spans="2:2" x14ac:dyDescent="0.2">
      <c r="B2269" s="186"/>
    </row>
    <row r="2270" spans="2:2" x14ac:dyDescent="0.2">
      <c r="B2270" s="186"/>
    </row>
    <row r="2271" spans="2:2" x14ac:dyDescent="0.2">
      <c r="B2271" s="186"/>
    </row>
    <row r="2272" spans="2:2" x14ac:dyDescent="0.2">
      <c r="B2272" s="186"/>
    </row>
    <row r="2273" spans="2:2" x14ac:dyDescent="0.2">
      <c r="B2273" s="186"/>
    </row>
    <row r="2274" spans="2:2" x14ac:dyDescent="0.2">
      <c r="B2274" s="186"/>
    </row>
    <row r="2275" spans="2:2" x14ac:dyDescent="0.2">
      <c r="B2275" s="186"/>
    </row>
    <row r="2276" spans="2:2" x14ac:dyDescent="0.2">
      <c r="B2276" s="186"/>
    </row>
    <row r="2277" spans="2:2" x14ac:dyDescent="0.2">
      <c r="B2277" s="186"/>
    </row>
    <row r="2278" spans="2:2" x14ac:dyDescent="0.2">
      <c r="B2278" s="186"/>
    </row>
    <row r="2279" spans="2:2" x14ac:dyDescent="0.2">
      <c r="B2279" s="186"/>
    </row>
    <row r="2280" spans="2:2" x14ac:dyDescent="0.2">
      <c r="B2280" s="186"/>
    </row>
    <row r="2281" spans="2:2" x14ac:dyDescent="0.2">
      <c r="B2281" s="186"/>
    </row>
    <row r="2282" spans="2:2" x14ac:dyDescent="0.2">
      <c r="B2282" s="186"/>
    </row>
    <row r="2283" spans="2:2" x14ac:dyDescent="0.2">
      <c r="B2283" s="186"/>
    </row>
    <row r="2284" spans="2:2" x14ac:dyDescent="0.2">
      <c r="B2284" s="186"/>
    </row>
    <row r="2285" spans="2:2" x14ac:dyDescent="0.2">
      <c r="B2285" s="186"/>
    </row>
    <row r="2286" spans="2:2" x14ac:dyDescent="0.2">
      <c r="B2286" s="186"/>
    </row>
    <row r="2287" spans="2:2" x14ac:dyDescent="0.2">
      <c r="B2287" s="186"/>
    </row>
    <row r="2288" spans="2:2" x14ac:dyDescent="0.2">
      <c r="B2288" s="186"/>
    </row>
    <row r="2289" spans="2:2" x14ac:dyDescent="0.2">
      <c r="B2289" s="186"/>
    </row>
    <row r="2290" spans="2:2" x14ac:dyDescent="0.2">
      <c r="B2290" s="186"/>
    </row>
    <row r="2291" spans="2:2" x14ac:dyDescent="0.2">
      <c r="B2291" s="186"/>
    </row>
    <row r="2292" spans="2:2" x14ac:dyDescent="0.2">
      <c r="B2292" s="186"/>
    </row>
    <row r="2293" spans="2:2" x14ac:dyDescent="0.2">
      <c r="B2293" s="186"/>
    </row>
    <row r="2294" spans="2:2" x14ac:dyDescent="0.2">
      <c r="B2294" s="186"/>
    </row>
    <row r="2295" spans="2:2" x14ac:dyDescent="0.2">
      <c r="B2295" s="186"/>
    </row>
    <row r="2296" spans="2:2" x14ac:dyDescent="0.2">
      <c r="B2296" s="186"/>
    </row>
    <row r="2297" spans="2:2" x14ac:dyDescent="0.2">
      <c r="B2297" s="186"/>
    </row>
    <row r="2298" spans="2:2" x14ac:dyDescent="0.2">
      <c r="B2298" s="186"/>
    </row>
    <row r="2299" spans="2:2" x14ac:dyDescent="0.2">
      <c r="B2299" s="186"/>
    </row>
    <row r="2300" spans="2:2" x14ac:dyDescent="0.2">
      <c r="B2300" s="186"/>
    </row>
    <row r="2301" spans="2:2" x14ac:dyDescent="0.2">
      <c r="B2301" s="186"/>
    </row>
    <row r="2302" spans="2:2" x14ac:dyDescent="0.2">
      <c r="B2302" s="186"/>
    </row>
    <row r="2303" spans="2:2" x14ac:dyDescent="0.2">
      <c r="B2303" s="186"/>
    </row>
    <row r="2304" spans="2:2" x14ac:dyDescent="0.2">
      <c r="B2304" s="186"/>
    </row>
    <row r="2305" spans="2:2" x14ac:dyDescent="0.2">
      <c r="B2305" s="186"/>
    </row>
    <row r="2306" spans="2:2" x14ac:dyDescent="0.2">
      <c r="B2306" s="186"/>
    </row>
    <row r="2307" spans="2:2" x14ac:dyDescent="0.2">
      <c r="B2307" s="186"/>
    </row>
    <row r="2308" spans="2:2" x14ac:dyDescent="0.2">
      <c r="B2308" s="186"/>
    </row>
    <row r="2309" spans="2:2" x14ac:dyDescent="0.2">
      <c r="B2309" s="186"/>
    </row>
    <row r="2310" spans="2:2" x14ac:dyDescent="0.2">
      <c r="B2310" s="186"/>
    </row>
    <row r="2311" spans="2:2" x14ac:dyDescent="0.2">
      <c r="B2311" s="186"/>
    </row>
    <row r="2312" spans="2:2" x14ac:dyDescent="0.2">
      <c r="B2312" s="186"/>
    </row>
    <row r="2313" spans="2:2" x14ac:dyDescent="0.2">
      <c r="B2313" s="186"/>
    </row>
    <row r="2314" spans="2:2" x14ac:dyDescent="0.2">
      <c r="B2314" s="186"/>
    </row>
    <row r="2315" spans="2:2" x14ac:dyDescent="0.2">
      <c r="B2315" s="186"/>
    </row>
    <row r="2316" spans="2:2" x14ac:dyDescent="0.2">
      <c r="B2316" s="186"/>
    </row>
    <row r="2317" spans="2:2" x14ac:dyDescent="0.2">
      <c r="B2317" s="186"/>
    </row>
    <row r="2318" spans="2:2" x14ac:dyDescent="0.2">
      <c r="B2318" s="186"/>
    </row>
    <row r="2319" spans="2:2" x14ac:dyDescent="0.2">
      <c r="B2319" s="186"/>
    </row>
    <row r="2320" spans="2:2" x14ac:dyDescent="0.2">
      <c r="B2320" s="186"/>
    </row>
    <row r="2321" spans="2:2" x14ac:dyDescent="0.2">
      <c r="B2321" s="186"/>
    </row>
    <row r="2322" spans="2:2" x14ac:dyDescent="0.2">
      <c r="B2322" s="186"/>
    </row>
    <row r="2323" spans="2:2" x14ac:dyDescent="0.2">
      <c r="B2323" s="186"/>
    </row>
    <row r="2324" spans="2:2" x14ac:dyDescent="0.2">
      <c r="B2324" s="186"/>
    </row>
    <row r="2325" spans="2:2" x14ac:dyDescent="0.2">
      <c r="B2325" s="186"/>
    </row>
    <row r="2326" spans="2:2" x14ac:dyDescent="0.2">
      <c r="B2326" s="186"/>
    </row>
    <row r="2327" spans="2:2" x14ac:dyDescent="0.2">
      <c r="B2327" s="186"/>
    </row>
    <row r="2328" spans="2:2" x14ac:dyDescent="0.2">
      <c r="B2328" s="186"/>
    </row>
    <row r="2329" spans="2:2" x14ac:dyDescent="0.2">
      <c r="B2329" s="186"/>
    </row>
    <row r="2330" spans="2:2" x14ac:dyDescent="0.2">
      <c r="B2330" s="186"/>
    </row>
    <row r="2331" spans="2:2" x14ac:dyDescent="0.2">
      <c r="B2331" s="186"/>
    </row>
    <row r="2332" spans="2:2" x14ac:dyDescent="0.2">
      <c r="B2332" s="186"/>
    </row>
    <row r="2333" spans="2:2" x14ac:dyDescent="0.2">
      <c r="B2333" s="186"/>
    </row>
    <row r="2334" spans="2:2" x14ac:dyDescent="0.2">
      <c r="B2334" s="186"/>
    </row>
    <row r="2335" spans="2:2" x14ac:dyDescent="0.2">
      <c r="B2335" s="186"/>
    </row>
    <row r="2336" spans="2:2" x14ac:dyDescent="0.2">
      <c r="B2336" s="186"/>
    </row>
    <row r="2337" spans="2:2" x14ac:dyDescent="0.2">
      <c r="B2337" s="186"/>
    </row>
    <row r="2338" spans="2:2" x14ac:dyDescent="0.2">
      <c r="B2338" s="186"/>
    </row>
    <row r="2339" spans="2:2" x14ac:dyDescent="0.2">
      <c r="B2339" s="186"/>
    </row>
    <row r="2340" spans="2:2" x14ac:dyDescent="0.2">
      <c r="B2340" s="186"/>
    </row>
    <row r="2341" spans="2:2" x14ac:dyDescent="0.2">
      <c r="B2341" s="186"/>
    </row>
    <row r="2342" spans="2:2" x14ac:dyDescent="0.2">
      <c r="B2342" s="186"/>
    </row>
    <row r="2343" spans="2:2" x14ac:dyDescent="0.2">
      <c r="B2343" s="186"/>
    </row>
    <row r="2344" spans="2:2" x14ac:dyDescent="0.2">
      <c r="B2344" s="186"/>
    </row>
    <row r="2345" spans="2:2" x14ac:dyDescent="0.2">
      <c r="B2345" s="186"/>
    </row>
    <row r="2346" spans="2:2" x14ac:dyDescent="0.2">
      <c r="B2346" s="186"/>
    </row>
    <row r="2347" spans="2:2" x14ac:dyDescent="0.2">
      <c r="B2347" s="186"/>
    </row>
    <row r="2348" spans="2:2" x14ac:dyDescent="0.2">
      <c r="B2348" s="186"/>
    </row>
    <row r="2349" spans="2:2" x14ac:dyDescent="0.2">
      <c r="B2349" s="186"/>
    </row>
    <row r="2350" spans="2:2" x14ac:dyDescent="0.2">
      <c r="B2350" s="186"/>
    </row>
    <row r="2351" spans="2:2" x14ac:dyDescent="0.2">
      <c r="B2351" s="186"/>
    </row>
    <row r="2352" spans="2:2" x14ac:dyDescent="0.2">
      <c r="B2352" s="186"/>
    </row>
    <row r="2353" spans="2:2" x14ac:dyDescent="0.2">
      <c r="B2353" s="186"/>
    </row>
    <row r="2354" spans="2:2" x14ac:dyDescent="0.2">
      <c r="B2354" s="186"/>
    </row>
    <row r="2355" spans="2:2" x14ac:dyDescent="0.2">
      <c r="B2355" s="186"/>
    </row>
    <row r="2356" spans="2:2" x14ac:dyDescent="0.2">
      <c r="B2356" s="186"/>
    </row>
    <row r="2357" spans="2:2" x14ac:dyDescent="0.2">
      <c r="B2357" s="186"/>
    </row>
    <row r="2358" spans="2:2" x14ac:dyDescent="0.2">
      <c r="B2358" s="186"/>
    </row>
    <row r="2359" spans="2:2" x14ac:dyDescent="0.2">
      <c r="B2359" s="186"/>
    </row>
    <row r="2360" spans="2:2" x14ac:dyDescent="0.2">
      <c r="B2360" s="186"/>
    </row>
    <row r="2361" spans="2:2" x14ac:dyDescent="0.2">
      <c r="B2361" s="186"/>
    </row>
    <row r="2362" spans="2:2" x14ac:dyDescent="0.2">
      <c r="B2362" s="186"/>
    </row>
    <row r="2363" spans="2:2" x14ac:dyDescent="0.2">
      <c r="B2363" s="186"/>
    </row>
    <row r="2364" spans="2:2" x14ac:dyDescent="0.2">
      <c r="B2364" s="186"/>
    </row>
    <row r="2365" spans="2:2" x14ac:dyDescent="0.2">
      <c r="B2365" s="186"/>
    </row>
    <row r="2366" spans="2:2" x14ac:dyDescent="0.2">
      <c r="B2366" s="186"/>
    </row>
    <row r="2367" spans="2:2" x14ac:dyDescent="0.2">
      <c r="B2367" s="186"/>
    </row>
    <row r="2368" spans="2:2" x14ac:dyDescent="0.2">
      <c r="B2368" s="186"/>
    </row>
    <row r="2369" spans="2:2" x14ac:dyDescent="0.2">
      <c r="B2369" s="186"/>
    </row>
    <row r="2370" spans="2:2" x14ac:dyDescent="0.2">
      <c r="B2370" s="186"/>
    </row>
    <row r="2371" spans="2:2" x14ac:dyDescent="0.2">
      <c r="B2371" s="186"/>
    </row>
    <row r="2372" spans="2:2" x14ac:dyDescent="0.2">
      <c r="B2372" s="186"/>
    </row>
    <row r="2373" spans="2:2" x14ac:dyDescent="0.2">
      <c r="B2373" s="186"/>
    </row>
    <row r="2374" spans="2:2" x14ac:dyDescent="0.2">
      <c r="B2374" s="186"/>
    </row>
    <row r="2375" spans="2:2" x14ac:dyDescent="0.2">
      <c r="B2375" s="186"/>
    </row>
    <row r="2376" spans="2:2" x14ac:dyDescent="0.2">
      <c r="B2376" s="186"/>
    </row>
    <row r="2377" spans="2:2" x14ac:dyDescent="0.2">
      <c r="B2377" s="186"/>
    </row>
    <row r="2378" spans="2:2" x14ac:dyDescent="0.2">
      <c r="B2378" s="186"/>
    </row>
    <row r="2379" spans="2:2" x14ac:dyDescent="0.2">
      <c r="B2379" s="186"/>
    </row>
    <row r="2380" spans="2:2" x14ac:dyDescent="0.2">
      <c r="B2380" s="186"/>
    </row>
    <row r="2381" spans="2:2" x14ac:dyDescent="0.2">
      <c r="B2381" s="186"/>
    </row>
    <row r="2382" spans="2:2" x14ac:dyDescent="0.2">
      <c r="B2382" s="186"/>
    </row>
    <row r="2383" spans="2:2" x14ac:dyDescent="0.2">
      <c r="B2383" s="186"/>
    </row>
    <row r="2384" spans="2:2" x14ac:dyDescent="0.2">
      <c r="B2384" s="186"/>
    </row>
    <row r="2385" spans="2:2" x14ac:dyDescent="0.2">
      <c r="B2385" s="186"/>
    </row>
    <row r="2386" spans="2:2" x14ac:dyDescent="0.2">
      <c r="B2386" s="186"/>
    </row>
    <row r="2387" spans="2:2" x14ac:dyDescent="0.2">
      <c r="B2387" s="186"/>
    </row>
    <row r="2388" spans="2:2" x14ac:dyDescent="0.2">
      <c r="B2388" s="186"/>
    </row>
    <row r="2389" spans="2:2" x14ac:dyDescent="0.2">
      <c r="B2389" s="186"/>
    </row>
    <row r="2390" spans="2:2" x14ac:dyDescent="0.2">
      <c r="B2390" s="186"/>
    </row>
    <row r="2391" spans="2:2" x14ac:dyDescent="0.2">
      <c r="B2391" s="186"/>
    </row>
    <row r="2392" spans="2:2" x14ac:dyDescent="0.2">
      <c r="B2392" s="186"/>
    </row>
    <row r="2393" spans="2:2" x14ac:dyDescent="0.2">
      <c r="B2393" s="186"/>
    </row>
    <row r="2394" spans="2:2" x14ac:dyDescent="0.2">
      <c r="B2394" s="186"/>
    </row>
    <row r="2395" spans="2:2" x14ac:dyDescent="0.2">
      <c r="B2395" s="186"/>
    </row>
    <row r="2396" spans="2:2" x14ac:dyDescent="0.2">
      <c r="B2396" s="186"/>
    </row>
    <row r="2397" spans="2:2" x14ac:dyDescent="0.2">
      <c r="B2397" s="186"/>
    </row>
    <row r="2398" spans="2:2" x14ac:dyDescent="0.2">
      <c r="B2398" s="186"/>
    </row>
    <row r="2399" spans="2:2" x14ac:dyDescent="0.2">
      <c r="B2399" s="186"/>
    </row>
    <row r="2400" spans="2:2" x14ac:dyDescent="0.2">
      <c r="B2400" s="186"/>
    </row>
    <row r="2401" spans="2:2" x14ac:dyDescent="0.2">
      <c r="B2401" s="186"/>
    </row>
    <row r="2402" spans="2:2" x14ac:dyDescent="0.2">
      <c r="B2402" s="186"/>
    </row>
    <row r="2403" spans="2:2" x14ac:dyDescent="0.2">
      <c r="B2403" s="186"/>
    </row>
    <row r="2404" spans="2:2" x14ac:dyDescent="0.2">
      <c r="B2404" s="186"/>
    </row>
    <row r="2405" spans="2:2" x14ac:dyDescent="0.2">
      <c r="B2405" s="186"/>
    </row>
    <row r="2406" spans="2:2" x14ac:dyDescent="0.2">
      <c r="B2406" s="186"/>
    </row>
    <row r="2407" spans="2:2" x14ac:dyDescent="0.2">
      <c r="B2407" s="186"/>
    </row>
    <row r="2408" spans="2:2" x14ac:dyDescent="0.2">
      <c r="B2408" s="186"/>
    </row>
    <row r="2409" spans="2:2" x14ac:dyDescent="0.2">
      <c r="B2409" s="186"/>
    </row>
    <row r="2410" spans="2:2" x14ac:dyDescent="0.2">
      <c r="B2410" s="186"/>
    </row>
    <row r="2411" spans="2:2" x14ac:dyDescent="0.2">
      <c r="B2411" s="186"/>
    </row>
    <row r="2412" spans="2:2" x14ac:dyDescent="0.2">
      <c r="B2412" s="186"/>
    </row>
    <row r="2413" spans="2:2" x14ac:dyDescent="0.2">
      <c r="B2413" s="186"/>
    </row>
    <row r="2414" spans="2:2" x14ac:dyDescent="0.2">
      <c r="B2414" s="186"/>
    </row>
    <row r="2415" spans="2:2" x14ac:dyDescent="0.2">
      <c r="B2415" s="186"/>
    </row>
    <row r="2416" spans="2:2" x14ac:dyDescent="0.2">
      <c r="B2416" s="186"/>
    </row>
    <row r="2417" spans="2:2" x14ac:dyDescent="0.2">
      <c r="B2417" s="186"/>
    </row>
    <row r="2418" spans="2:2" x14ac:dyDescent="0.2">
      <c r="B2418" s="186"/>
    </row>
    <row r="2419" spans="2:2" x14ac:dyDescent="0.2">
      <c r="B2419" s="186"/>
    </row>
    <row r="2420" spans="2:2" x14ac:dyDescent="0.2">
      <c r="B2420" s="186"/>
    </row>
    <row r="2421" spans="2:2" x14ac:dyDescent="0.2">
      <c r="B2421" s="186"/>
    </row>
    <row r="2422" spans="2:2" x14ac:dyDescent="0.2">
      <c r="B2422" s="186"/>
    </row>
    <row r="2423" spans="2:2" x14ac:dyDescent="0.2">
      <c r="B2423" s="186"/>
    </row>
    <row r="2424" spans="2:2" x14ac:dyDescent="0.2">
      <c r="B2424" s="186"/>
    </row>
    <row r="2425" spans="2:2" x14ac:dyDescent="0.2">
      <c r="B2425" s="186"/>
    </row>
    <row r="2426" spans="2:2" x14ac:dyDescent="0.2">
      <c r="B2426" s="186"/>
    </row>
    <row r="2427" spans="2:2" x14ac:dyDescent="0.2">
      <c r="B2427" s="186"/>
    </row>
    <row r="2428" spans="2:2" x14ac:dyDescent="0.2">
      <c r="B2428" s="186"/>
    </row>
    <row r="2429" spans="2:2" x14ac:dyDescent="0.2">
      <c r="B2429" s="186"/>
    </row>
    <row r="2430" spans="2:2" x14ac:dyDescent="0.2">
      <c r="B2430" s="186"/>
    </row>
    <row r="2431" spans="2:2" x14ac:dyDescent="0.2">
      <c r="B2431" s="186"/>
    </row>
    <row r="2432" spans="2:2" x14ac:dyDescent="0.2">
      <c r="B2432" s="186"/>
    </row>
    <row r="2433" spans="2:2" x14ac:dyDescent="0.2">
      <c r="B2433" s="186"/>
    </row>
    <row r="2434" spans="2:2" x14ac:dyDescent="0.2">
      <c r="B2434" s="186"/>
    </row>
    <row r="2435" spans="2:2" x14ac:dyDescent="0.2">
      <c r="B2435" s="186"/>
    </row>
    <row r="2436" spans="2:2" x14ac:dyDescent="0.2">
      <c r="B2436" s="186"/>
    </row>
    <row r="2437" spans="2:2" x14ac:dyDescent="0.2">
      <c r="B2437" s="186"/>
    </row>
    <row r="2438" spans="2:2" x14ac:dyDescent="0.2">
      <c r="B2438" s="186"/>
    </row>
    <row r="2439" spans="2:2" x14ac:dyDescent="0.2">
      <c r="B2439" s="186"/>
    </row>
    <row r="2440" spans="2:2" x14ac:dyDescent="0.2">
      <c r="B2440" s="186"/>
    </row>
    <row r="2441" spans="2:2" x14ac:dyDescent="0.2">
      <c r="B2441" s="186"/>
    </row>
    <row r="2442" spans="2:2" x14ac:dyDescent="0.2">
      <c r="B2442" s="186"/>
    </row>
    <row r="2443" spans="2:2" x14ac:dyDescent="0.2">
      <c r="B2443" s="186"/>
    </row>
    <row r="2444" spans="2:2" x14ac:dyDescent="0.2">
      <c r="B2444" s="186"/>
    </row>
    <row r="2445" spans="2:2" x14ac:dyDescent="0.2">
      <c r="B2445" s="186"/>
    </row>
    <row r="2446" spans="2:2" x14ac:dyDescent="0.2">
      <c r="B2446" s="186"/>
    </row>
    <row r="2447" spans="2:2" x14ac:dyDescent="0.2">
      <c r="B2447" s="186"/>
    </row>
    <row r="2448" spans="2:2" x14ac:dyDescent="0.2">
      <c r="B2448" s="186"/>
    </row>
    <row r="2449" spans="2:2" x14ac:dyDescent="0.2">
      <c r="B2449" s="186"/>
    </row>
    <row r="2450" spans="2:2" x14ac:dyDescent="0.2">
      <c r="B2450" s="186"/>
    </row>
    <row r="2451" spans="2:2" x14ac:dyDescent="0.2">
      <c r="B2451" s="186"/>
    </row>
    <row r="2452" spans="2:2" x14ac:dyDescent="0.2">
      <c r="B2452" s="186"/>
    </row>
    <row r="2453" spans="2:2" x14ac:dyDescent="0.2">
      <c r="B2453" s="186"/>
    </row>
    <row r="2454" spans="2:2" x14ac:dyDescent="0.2">
      <c r="B2454" s="186"/>
    </row>
    <row r="2455" spans="2:2" x14ac:dyDescent="0.2">
      <c r="B2455" s="186"/>
    </row>
    <row r="2456" spans="2:2" x14ac:dyDescent="0.2">
      <c r="B2456" s="186"/>
    </row>
    <row r="2457" spans="2:2" x14ac:dyDescent="0.2">
      <c r="B2457" s="186"/>
    </row>
    <row r="2458" spans="2:2" x14ac:dyDescent="0.2">
      <c r="B2458" s="186"/>
    </row>
    <row r="2459" spans="2:2" x14ac:dyDescent="0.2">
      <c r="B2459" s="186"/>
    </row>
    <row r="2460" spans="2:2" x14ac:dyDescent="0.2">
      <c r="B2460" s="186"/>
    </row>
    <row r="2461" spans="2:2" x14ac:dyDescent="0.2">
      <c r="B2461" s="186"/>
    </row>
    <row r="2462" spans="2:2" x14ac:dyDescent="0.2">
      <c r="B2462" s="186"/>
    </row>
    <row r="2463" spans="2:2" x14ac:dyDescent="0.2">
      <c r="B2463" s="186"/>
    </row>
    <row r="2464" spans="2:2" x14ac:dyDescent="0.2">
      <c r="B2464" s="186"/>
    </row>
    <row r="2465" spans="2:2" x14ac:dyDescent="0.2">
      <c r="B2465" s="186"/>
    </row>
    <row r="2466" spans="2:2" x14ac:dyDescent="0.2">
      <c r="B2466" s="186"/>
    </row>
    <row r="2467" spans="2:2" x14ac:dyDescent="0.2">
      <c r="B2467" s="186"/>
    </row>
    <row r="2468" spans="2:2" x14ac:dyDescent="0.2">
      <c r="B2468" s="186"/>
    </row>
    <row r="2469" spans="2:2" x14ac:dyDescent="0.2">
      <c r="B2469" s="186"/>
    </row>
    <row r="2470" spans="2:2" x14ac:dyDescent="0.2">
      <c r="B2470" s="186"/>
    </row>
    <row r="2471" spans="2:2" x14ac:dyDescent="0.2">
      <c r="B2471" s="186"/>
    </row>
    <row r="2472" spans="2:2" x14ac:dyDescent="0.2">
      <c r="B2472" s="186"/>
    </row>
    <row r="2473" spans="2:2" x14ac:dyDescent="0.2">
      <c r="B2473" s="186"/>
    </row>
    <row r="2474" spans="2:2" x14ac:dyDescent="0.2">
      <c r="B2474" s="186"/>
    </row>
    <row r="2475" spans="2:2" x14ac:dyDescent="0.2">
      <c r="B2475" s="186"/>
    </row>
    <row r="2476" spans="2:2" x14ac:dyDescent="0.2">
      <c r="B2476" s="186"/>
    </row>
    <row r="2477" spans="2:2" x14ac:dyDescent="0.2">
      <c r="B2477" s="186"/>
    </row>
    <row r="2478" spans="2:2" x14ac:dyDescent="0.2">
      <c r="B2478" s="186"/>
    </row>
    <row r="2479" spans="2:2" x14ac:dyDescent="0.2">
      <c r="B2479" s="186"/>
    </row>
    <row r="2480" spans="2:2" x14ac:dyDescent="0.2">
      <c r="B2480" s="186"/>
    </row>
    <row r="2481" spans="2:2" x14ac:dyDescent="0.2">
      <c r="B2481" s="186"/>
    </row>
    <row r="2482" spans="2:2" x14ac:dyDescent="0.2">
      <c r="B2482" s="186"/>
    </row>
    <row r="2483" spans="2:2" x14ac:dyDescent="0.2">
      <c r="B2483" s="186"/>
    </row>
    <row r="2484" spans="2:2" x14ac:dyDescent="0.2">
      <c r="B2484" s="186"/>
    </row>
    <row r="2485" spans="2:2" x14ac:dyDescent="0.2">
      <c r="B2485" s="186"/>
    </row>
    <row r="2486" spans="2:2" x14ac:dyDescent="0.2">
      <c r="B2486" s="186"/>
    </row>
    <row r="2487" spans="2:2" x14ac:dyDescent="0.2">
      <c r="B2487" s="186"/>
    </row>
    <row r="2488" spans="2:2" x14ac:dyDescent="0.2">
      <c r="B2488" s="186"/>
    </row>
    <row r="2489" spans="2:2" x14ac:dyDescent="0.2">
      <c r="B2489" s="186"/>
    </row>
    <row r="2490" spans="2:2" x14ac:dyDescent="0.2">
      <c r="B2490" s="186"/>
    </row>
    <row r="2491" spans="2:2" x14ac:dyDescent="0.2">
      <c r="B2491" s="186"/>
    </row>
    <row r="2492" spans="2:2" x14ac:dyDescent="0.2">
      <c r="B2492" s="186"/>
    </row>
    <row r="2493" spans="2:2" x14ac:dyDescent="0.2">
      <c r="B2493" s="186"/>
    </row>
    <row r="2494" spans="2:2" x14ac:dyDescent="0.2">
      <c r="B2494" s="186"/>
    </row>
    <row r="2495" spans="2:2" x14ac:dyDescent="0.2">
      <c r="B2495" s="186"/>
    </row>
    <row r="2496" spans="2:2" x14ac:dyDescent="0.2">
      <c r="B2496" s="186"/>
    </row>
    <row r="2497" spans="2:2" x14ac:dyDescent="0.2">
      <c r="B2497" s="186"/>
    </row>
    <row r="2498" spans="2:2" x14ac:dyDescent="0.2">
      <c r="B2498" s="186"/>
    </row>
    <row r="2499" spans="2:2" x14ac:dyDescent="0.2">
      <c r="B2499" s="186"/>
    </row>
    <row r="2500" spans="2:2" x14ac:dyDescent="0.2">
      <c r="B2500" s="186"/>
    </row>
    <row r="2501" spans="2:2" x14ac:dyDescent="0.2">
      <c r="B2501" s="186"/>
    </row>
    <row r="2502" spans="2:2" x14ac:dyDescent="0.2">
      <c r="B2502" s="186"/>
    </row>
    <row r="2503" spans="2:2" x14ac:dyDescent="0.2">
      <c r="B2503" s="186"/>
    </row>
    <row r="2504" spans="2:2" x14ac:dyDescent="0.2">
      <c r="B2504" s="186"/>
    </row>
    <row r="2505" spans="2:2" x14ac:dyDescent="0.2">
      <c r="B2505" s="186"/>
    </row>
    <row r="2506" spans="2:2" x14ac:dyDescent="0.2">
      <c r="B2506" s="186"/>
    </row>
    <row r="2507" spans="2:2" x14ac:dyDescent="0.2">
      <c r="B2507" s="186"/>
    </row>
    <row r="2508" spans="2:2" x14ac:dyDescent="0.2">
      <c r="B2508" s="186"/>
    </row>
    <row r="2509" spans="2:2" x14ac:dyDescent="0.2">
      <c r="B2509" s="186"/>
    </row>
    <row r="2510" spans="2:2" x14ac:dyDescent="0.2">
      <c r="B2510" s="186"/>
    </row>
    <row r="2511" spans="2:2" x14ac:dyDescent="0.2">
      <c r="B2511" s="186"/>
    </row>
    <row r="2512" spans="2:2" x14ac:dyDescent="0.2">
      <c r="B2512" s="186"/>
    </row>
    <row r="2513" spans="2:2" x14ac:dyDescent="0.2">
      <c r="B2513" s="186"/>
    </row>
    <row r="2514" spans="2:2" x14ac:dyDescent="0.2">
      <c r="B2514" s="186"/>
    </row>
    <row r="2515" spans="2:2" x14ac:dyDescent="0.2">
      <c r="B2515" s="186"/>
    </row>
    <row r="2516" spans="2:2" x14ac:dyDescent="0.2">
      <c r="B2516" s="186"/>
    </row>
    <row r="2517" spans="2:2" x14ac:dyDescent="0.2">
      <c r="B2517" s="186"/>
    </row>
    <row r="2518" spans="2:2" x14ac:dyDescent="0.2">
      <c r="B2518" s="186"/>
    </row>
    <row r="2519" spans="2:2" x14ac:dyDescent="0.2">
      <c r="B2519" s="186"/>
    </row>
    <row r="2520" spans="2:2" x14ac:dyDescent="0.2">
      <c r="B2520" s="186"/>
    </row>
    <row r="2521" spans="2:2" x14ac:dyDescent="0.2">
      <c r="B2521" s="186"/>
    </row>
    <row r="2522" spans="2:2" x14ac:dyDescent="0.2">
      <c r="B2522" s="186"/>
    </row>
    <row r="2523" spans="2:2" x14ac:dyDescent="0.2">
      <c r="B2523" s="186"/>
    </row>
    <row r="2524" spans="2:2" x14ac:dyDescent="0.2">
      <c r="B2524" s="186"/>
    </row>
    <row r="2525" spans="2:2" x14ac:dyDescent="0.2">
      <c r="B2525" s="186"/>
    </row>
    <row r="2526" spans="2:2" x14ac:dyDescent="0.2">
      <c r="B2526" s="186"/>
    </row>
    <row r="2527" spans="2:2" x14ac:dyDescent="0.2">
      <c r="B2527" s="186"/>
    </row>
    <row r="2528" spans="2:2" x14ac:dyDescent="0.2">
      <c r="B2528" s="186"/>
    </row>
    <row r="2529" spans="2:2" x14ac:dyDescent="0.2">
      <c r="B2529" s="186"/>
    </row>
    <row r="2530" spans="2:2" x14ac:dyDescent="0.2">
      <c r="B2530" s="186"/>
    </row>
    <row r="2531" spans="2:2" x14ac:dyDescent="0.2">
      <c r="B2531" s="186"/>
    </row>
    <row r="2532" spans="2:2" x14ac:dyDescent="0.2">
      <c r="B2532" s="186"/>
    </row>
    <row r="2533" spans="2:2" x14ac:dyDescent="0.2">
      <c r="B2533" s="186"/>
    </row>
    <row r="2534" spans="2:2" x14ac:dyDescent="0.2">
      <c r="B2534" s="186"/>
    </row>
    <row r="2535" spans="2:2" x14ac:dyDescent="0.2">
      <c r="B2535" s="186"/>
    </row>
    <row r="2536" spans="2:2" x14ac:dyDescent="0.2">
      <c r="B2536" s="186"/>
    </row>
    <row r="2537" spans="2:2" x14ac:dyDescent="0.2">
      <c r="B2537" s="186"/>
    </row>
    <row r="2538" spans="2:2" x14ac:dyDescent="0.2">
      <c r="B2538" s="186"/>
    </row>
    <row r="2539" spans="2:2" x14ac:dyDescent="0.2">
      <c r="B2539" s="186"/>
    </row>
    <row r="2540" spans="2:2" x14ac:dyDescent="0.2">
      <c r="B2540" s="186"/>
    </row>
    <row r="2541" spans="2:2" x14ac:dyDescent="0.2">
      <c r="B2541" s="186"/>
    </row>
    <row r="2542" spans="2:2" x14ac:dyDescent="0.2">
      <c r="B2542" s="186"/>
    </row>
    <row r="2543" spans="2:2" x14ac:dyDescent="0.2">
      <c r="B2543" s="186"/>
    </row>
    <row r="2544" spans="2:2" x14ac:dyDescent="0.2">
      <c r="B2544" s="186"/>
    </row>
    <row r="2545" spans="2:2" x14ac:dyDescent="0.2">
      <c r="B2545" s="186"/>
    </row>
    <row r="2546" spans="2:2" x14ac:dyDescent="0.2">
      <c r="B2546" s="186"/>
    </row>
    <row r="2547" spans="2:2" x14ac:dyDescent="0.2">
      <c r="B2547" s="186"/>
    </row>
    <row r="2548" spans="2:2" x14ac:dyDescent="0.2">
      <c r="B2548" s="186"/>
    </row>
    <row r="2549" spans="2:2" x14ac:dyDescent="0.2">
      <c r="B2549" s="186"/>
    </row>
    <row r="2550" spans="2:2" x14ac:dyDescent="0.2">
      <c r="B2550" s="186"/>
    </row>
    <row r="2551" spans="2:2" x14ac:dyDescent="0.2">
      <c r="B2551" s="186"/>
    </row>
    <row r="2552" spans="2:2" x14ac:dyDescent="0.2">
      <c r="B2552" s="186"/>
    </row>
    <row r="2553" spans="2:2" x14ac:dyDescent="0.2">
      <c r="B2553" s="186"/>
    </row>
    <row r="2554" spans="2:2" x14ac:dyDescent="0.2">
      <c r="B2554" s="186"/>
    </row>
    <row r="2555" spans="2:2" x14ac:dyDescent="0.2">
      <c r="B2555" s="186"/>
    </row>
    <row r="2556" spans="2:2" x14ac:dyDescent="0.2">
      <c r="B2556" s="186"/>
    </row>
    <row r="2557" spans="2:2" x14ac:dyDescent="0.2">
      <c r="B2557" s="186"/>
    </row>
    <row r="2558" spans="2:2" x14ac:dyDescent="0.2">
      <c r="B2558" s="186"/>
    </row>
    <row r="2559" spans="2:2" x14ac:dyDescent="0.2">
      <c r="B2559" s="186"/>
    </row>
    <row r="2560" spans="2:2" x14ac:dyDescent="0.2">
      <c r="B2560" s="186"/>
    </row>
    <row r="2561" spans="2:2" x14ac:dyDescent="0.2">
      <c r="B2561" s="186"/>
    </row>
    <row r="2562" spans="2:2" x14ac:dyDescent="0.2">
      <c r="B2562" s="186"/>
    </row>
    <row r="2563" spans="2:2" x14ac:dyDescent="0.2">
      <c r="B2563" s="186"/>
    </row>
    <row r="2564" spans="2:2" x14ac:dyDescent="0.2">
      <c r="B2564" s="186"/>
    </row>
    <row r="2565" spans="2:2" x14ac:dyDescent="0.2">
      <c r="B2565" s="186"/>
    </row>
    <row r="2566" spans="2:2" x14ac:dyDescent="0.2">
      <c r="B2566" s="186"/>
    </row>
    <row r="2567" spans="2:2" x14ac:dyDescent="0.2">
      <c r="B2567" s="186"/>
    </row>
    <row r="2568" spans="2:2" x14ac:dyDescent="0.2">
      <c r="B2568" s="186"/>
    </row>
    <row r="2569" spans="2:2" x14ac:dyDescent="0.2">
      <c r="B2569" s="186"/>
    </row>
    <row r="2570" spans="2:2" x14ac:dyDescent="0.2">
      <c r="B2570" s="186"/>
    </row>
    <row r="2571" spans="2:2" x14ac:dyDescent="0.2">
      <c r="B2571" s="186"/>
    </row>
    <row r="2572" spans="2:2" x14ac:dyDescent="0.2">
      <c r="B2572" s="186"/>
    </row>
    <row r="2573" spans="2:2" x14ac:dyDescent="0.2">
      <c r="B2573" s="186"/>
    </row>
    <row r="2574" spans="2:2" x14ac:dyDescent="0.2">
      <c r="B2574" s="186"/>
    </row>
    <row r="2575" spans="2:2" x14ac:dyDescent="0.2">
      <c r="B2575" s="186"/>
    </row>
    <row r="2576" spans="2:2" x14ac:dyDescent="0.2">
      <c r="B2576" s="186"/>
    </row>
    <row r="2577" spans="2:2" x14ac:dyDescent="0.2">
      <c r="B2577" s="186"/>
    </row>
    <row r="2578" spans="2:2" x14ac:dyDescent="0.2">
      <c r="B2578" s="186"/>
    </row>
    <row r="2579" spans="2:2" x14ac:dyDescent="0.2">
      <c r="B2579" s="186"/>
    </row>
    <row r="2580" spans="2:2" x14ac:dyDescent="0.2">
      <c r="B2580" s="186"/>
    </row>
    <row r="2581" spans="2:2" x14ac:dyDescent="0.2">
      <c r="B2581" s="186"/>
    </row>
    <row r="2582" spans="2:2" x14ac:dyDescent="0.2">
      <c r="B2582" s="186"/>
    </row>
    <row r="2583" spans="2:2" x14ac:dyDescent="0.2">
      <c r="B2583" s="186"/>
    </row>
    <row r="2584" spans="2:2" x14ac:dyDescent="0.2">
      <c r="B2584" s="186"/>
    </row>
    <row r="2585" spans="2:2" x14ac:dyDescent="0.2">
      <c r="B2585" s="186"/>
    </row>
    <row r="2586" spans="2:2" x14ac:dyDescent="0.2">
      <c r="B2586" s="186"/>
    </row>
    <row r="2587" spans="2:2" x14ac:dyDescent="0.2">
      <c r="B2587" s="186"/>
    </row>
    <row r="2588" spans="2:2" x14ac:dyDescent="0.2">
      <c r="B2588" s="186"/>
    </row>
    <row r="2589" spans="2:2" x14ac:dyDescent="0.2">
      <c r="B2589" s="186"/>
    </row>
    <row r="2590" spans="2:2" x14ac:dyDescent="0.2">
      <c r="B2590" s="186"/>
    </row>
    <row r="2591" spans="2:2" x14ac:dyDescent="0.2">
      <c r="B2591" s="186"/>
    </row>
    <row r="2592" spans="2:2" x14ac:dyDescent="0.2">
      <c r="B2592" s="186"/>
    </row>
    <row r="2593" spans="2:2" x14ac:dyDescent="0.2">
      <c r="B2593" s="186"/>
    </row>
    <row r="2594" spans="2:2" x14ac:dyDescent="0.2">
      <c r="B2594" s="186"/>
    </row>
    <row r="2595" spans="2:2" x14ac:dyDescent="0.2">
      <c r="B2595" s="186"/>
    </row>
    <row r="2596" spans="2:2" x14ac:dyDescent="0.2">
      <c r="B2596" s="186"/>
    </row>
    <row r="2597" spans="2:2" x14ac:dyDescent="0.2">
      <c r="B2597" s="186"/>
    </row>
    <row r="2598" spans="2:2" x14ac:dyDescent="0.2">
      <c r="B2598" s="186"/>
    </row>
    <row r="2599" spans="2:2" x14ac:dyDescent="0.2">
      <c r="B2599" s="186"/>
    </row>
    <row r="2600" spans="2:2" x14ac:dyDescent="0.2">
      <c r="B2600" s="186"/>
    </row>
    <row r="2601" spans="2:2" x14ac:dyDescent="0.2">
      <c r="B2601" s="186"/>
    </row>
    <row r="2602" spans="2:2" x14ac:dyDescent="0.2">
      <c r="B2602" s="186"/>
    </row>
    <row r="2603" spans="2:2" x14ac:dyDescent="0.2">
      <c r="B2603" s="186"/>
    </row>
    <row r="2604" spans="2:2" x14ac:dyDescent="0.2">
      <c r="B2604" s="186"/>
    </row>
    <row r="2605" spans="2:2" x14ac:dyDescent="0.2">
      <c r="B2605" s="186"/>
    </row>
    <row r="2606" spans="2:2" x14ac:dyDescent="0.2">
      <c r="B2606" s="186"/>
    </row>
    <row r="2607" spans="2:2" x14ac:dyDescent="0.2">
      <c r="B2607" s="186"/>
    </row>
    <row r="2608" spans="2:2" x14ac:dyDescent="0.2">
      <c r="B2608" s="186"/>
    </row>
    <row r="2609" spans="2:2" x14ac:dyDescent="0.2">
      <c r="B2609" s="186"/>
    </row>
    <row r="2610" spans="2:2" x14ac:dyDescent="0.2">
      <c r="B2610" s="186"/>
    </row>
    <row r="2611" spans="2:2" x14ac:dyDescent="0.2">
      <c r="B2611" s="186"/>
    </row>
    <row r="2612" spans="2:2" x14ac:dyDescent="0.2">
      <c r="B2612" s="186"/>
    </row>
    <row r="2613" spans="2:2" x14ac:dyDescent="0.2">
      <c r="B2613" s="186"/>
    </row>
    <row r="2614" spans="2:2" x14ac:dyDescent="0.2">
      <c r="B2614" s="186"/>
    </row>
    <row r="2615" spans="2:2" x14ac:dyDescent="0.2">
      <c r="B2615" s="186"/>
    </row>
    <row r="2616" spans="2:2" x14ac:dyDescent="0.2">
      <c r="B2616" s="186"/>
    </row>
    <row r="2617" spans="2:2" x14ac:dyDescent="0.2">
      <c r="B2617" s="186"/>
    </row>
    <row r="2618" spans="2:2" x14ac:dyDescent="0.2">
      <c r="B2618" s="186"/>
    </row>
    <row r="2619" spans="2:2" x14ac:dyDescent="0.2">
      <c r="B2619" s="186"/>
    </row>
    <row r="2620" spans="2:2" x14ac:dyDescent="0.2">
      <c r="B2620" s="186"/>
    </row>
    <row r="2621" spans="2:2" x14ac:dyDescent="0.2">
      <c r="B2621" s="186"/>
    </row>
    <row r="2622" spans="2:2" x14ac:dyDescent="0.2">
      <c r="B2622" s="186"/>
    </row>
    <row r="2623" spans="2:2" x14ac:dyDescent="0.2">
      <c r="B2623" s="186"/>
    </row>
    <row r="2624" spans="2:2" x14ac:dyDescent="0.2">
      <c r="B2624" s="186"/>
    </row>
    <row r="2625" spans="2:2" x14ac:dyDescent="0.2">
      <c r="B2625" s="186"/>
    </row>
    <row r="2626" spans="2:2" x14ac:dyDescent="0.2">
      <c r="B2626" s="186"/>
    </row>
    <row r="2627" spans="2:2" x14ac:dyDescent="0.2">
      <c r="B2627" s="186"/>
    </row>
    <row r="2628" spans="2:2" x14ac:dyDescent="0.2">
      <c r="B2628" s="186"/>
    </row>
    <row r="2629" spans="2:2" x14ac:dyDescent="0.2">
      <c r="B2629" s="186"/>
    </row>
    <row r="2630" spans="2:2" x14ac:dyDescent="0.2">
      <c r="B2630" s="186"/>
    </row>
    <row r="2631" spans="2:2" x14ac:dyDescent="0.2">
      <c r="B2631" s="186"/>
    </row>
    <row r="2632" spans="2:2" x14ac:dyDescent="0.2">
      <c r="B2632" s="186"/>
    </row>
    <row r="2633" spans="2:2" x14ac:dyDescent="0.2">
      <c r="B2633" s="186"/>
    </row>
    <row r="2634" spans="2:2" x14ac:dyDescent="0.2">
      <c r="B2634" s="186"/>
    </row>
    <row r="2635" spans="2:2" x14ac:dyDescent="0.2">
      <c r="B2635" s="186"/>
    </row>
    <row r="2636" spans="2:2" x14ac:dyDescent="0.2">
      <c r="B2636" s="186"/>
    </row>
    <row r="2637" spans="2:2" x14ac:dyDescent="0.2">
      <c r="B2637" s="186"/>
    </row>
    <row r="2638" spans="2:2" x14ac:dyDescent="0.2">
      <c r="B2638" s="186"/>
    </row>
    <row r="2639" spans="2:2" x14ac:dyDescent="0.2">
      <c r="B2639" s="186"/>
    </row>
    <row r="2640" spans="2:2" x14ac:dyDescent="0.2">
      <c r="B2640" s="186"/>
    </row>
    <row r="2641" spans="2:2" x14ac:dyDescent="0.2">
      <c r="B2641" s="186"/>
    </row>
    <row r="2642" spans="2:2" x14ac:dyDescent="0.2">
      <c r="B2642" s="186"/>
    </row>
    <row r="2643" spans="2:2" x14ac:dyDescent="0.2">
      <c r="B2643" s="186"/>
    </row>
    <row r="2644" spans="2:2" x14ac:dyDescent="0.2">
      <c r="B2644" s="186"/>
    </row>
    <row r="2645" spans="2:2" x14ac:dyDescent="0.2">
      <c r="B2645" s="186"/>
    </row>
    <row r="2646" spans="2:2" x14ac:dyDescent="0.2">
      <c r="B2646" s="186"/>
    </row>
    <row r="2647" spans="2:2" x14ac:dyDescent="0.2">
      <c r="B2647" s="186"/>
    </row>
    <row r="2648" spans="2:2" x14ac:dyDescent="0.2">
      <c r="B2648" s="186"/>
    </row>
    <row r="2649" spans="2:2" x14ac:dyDescent="0.2">
      <c r="B2649" s="186"/>
    </row>
    <row r="2650" spans="2:2" x14ac:dyDescent="0.2">
      <c r="B2650" s="186"/>
    </row>
    <row r="2651" spans="2:2" x14ac:dyDescent="0.2">
      <c r="B2651" s="186"/>
    </row>
    <row r="2652" spans="2:2" x14ac:dyDescent="0.2">
      <c r="B2652" s="186"/>
    </row>
    <row r="2653" spans="2:2" x14ac:dyDescent="0.2">
      <c r="B2653" s="186"/>
    </row>
    <row r="2654" spans="2:2" x14ac:dyDescent="0.2">
      <c r="B2654" s="186"/>
    </row>
    <row r="2655" spans="2:2" x14ac:dyDescent="0.2">
      <c r="B2655" s="186"/>
    </row>
    <row r="2656" spans="2:2" x14ac:dyDescent="0.2">
      <c r="B2656" s="186"/>
    </row>
    <row r="2657" spans="2:2" x14ac:dyDescent="0.2">
      <c r="B2657" s="186"/>
    </row>
    <row r="2658" spans="2:2" x14ac:dyDescent="0.2">
      <c r="B2658" s="186"/>
    </row>
    <row r="2659" spans="2:2" x14ac:dyDescent="0.2">
      <c r="B2659" s="186"/>
    </row>
    <row r="2660" spans="2:2" x14ac:dyDescent="0.2">
      <c r="B2660" s="186"/>
    </row>
    <row r="2661" spans="2:2" x14ac:dyDescent="0.2">
      <c r="B2661" s="186"/>
    </row>
    <row r="2662" spans="2:2" x14ac:dyDescent="0.2">
      <c r="B2662" s="186"/>
    </row>
    <row r="2663" spans="2:2" x14ac:dyDescent="0.2">
      <c r="B2663" s="186"/>
    </row>
    <row r="2664" spans="2:2" x14ac:dyDescent="0.2">
      <c r="B2664" s="186"/>
    </row>
    <row r="2665" spans="2:2" x14ac:dyDescent="0.2">
      <c r="B2665" s="186"/>
    </row>
    <row r="2666" spans="2:2" x14ac:dyDescent="0.2">
      <c r="B2666" s="186"/>
    </row>
    <row r="2667" spans="2:2" x14ac:dyDescent="0.2">
      <c r="B2667" s="186"/>
    </row>
    <row r="2668" spans="2:2" x14ac:dyDescent="0.2">
      <c r="B2668" s="186"/>
    </row>
    <row r="2669" spans="2:2" x14ac:dyDescent="0.2">
      <c r="B2669" s="186"/>
    </row>
    <row r="2670" spans="2:2" x14ac:dyDescent="0.2">
      <c r="B2670" s="186"/>
    </row>
    <row r="2671" spans="2:2" x14ac:dyDescent="0.2">
      <c r="B2671" s="186"/>
    </row>
    <row r="2672" spans="2:2" x14ac:dyDescent="0.2">
      <c r="B2672" s="186"/>
    </row>
    <row r="2673" spans="2:2" x14ac:dyDescent="0.2">
      <c r="B2673" s="186"/>
    </row>
    <row r="2674" spans="2:2" x14ac:dyDescent="0.2">
      <c r="B2674" s="186"/>
    </row>
    <row r="2675" spans="2:2" x14ac:dyDescent="0.2">
      <c r="B2675" s="186"/>
    </row>
    <row r="2676" spans="2:2" x14ac:dyDescent="0.2">
      <c r="B2676" s="186"/>
    </row>
    <row r="2677" spans="2:2" x14ac:dyDescent="0.2">
      <c r="B2677" s="186"/>
    </row>
    <row r="2678" spans="2:2" x14ac:dyDescent="0.2">
      <c r="B2678" s="186"/>
    </row>
    <row r="2679" spans="2:2" x14ac:dyDescent="0.2">
      <c r="B2679" s="186"/>
    </row>
    <row r="2680" spans="2:2" x14ac:dyDescent="0.2">
      <c r="B2680" s="186"/>
    </row>
    <row r="2681" spans="2:2" x14ac:dyDescent="0.2">
      <c r="B2681" s="186"/>
    </row>
    <row r="2682" spans="2:2" x14ac:dyDescent="0.2">
      <c r="B2682" s="186"/>
    </row>
    <row r="2683" spans="2:2" x14ac:dyDescent="0.2">
      <c r="B2683" s="186"/>
    </row>
    <row r="2684" spans="2:2" x14ac:dyDescent="0.2">
      <c r="B2684" s="186"/>
    </row>
    <row r="2685" spans="2:2" x14ac:dyDescent="0.2">
      <c r="B2685" s="186"/>
    </row>
    <row r="2686" spans="2:2" x14ac:dyDescent="0.2">
      <c r="B2686" s="186"/>
    </row>
    <row r="2687" spans="2:2" x14ac:dyDescent="0.2">
      <c r="B2687" s="186"/>
    </row>
    <row r="2688" spans="2:2" x14ac:dyDescent="0.2">
      <c r="B2688" s="186"/>
    </row>
    <row r="2689" spans="2:2" x14ac:dyDescent="0.2">
      <c r="B2689" s="186"/>
    </row>
    <row r="2690" spans="2:2" x14ac:dyDescent="0.2">
      <c r="B2690" s="186"/>
    </row>
    <row r="2691" spans="2:2" x14ac:dyDescent="0.2">
      <c r="B2691" s="186"/>
    </row>
    <row r="2692" spans="2:2" x14ac:dyDescent="0.2">
      <c r="B2692" s="186"/>
    </row>
    <row r="2693" spans="2:2" x14ac:dyDescent="0.2">
      <c r="B2693" s="186"/>
    </row>
    <row r="2694" spans="2:2" x14ac:dyDescent="0.2">
      <c r="B2694" s="186"/>
    </row>
    <row r="2695" spans="2:2" x14ac:dyDescent="0.2">
      <c r="B2695" s="186"/>
    </row>
    <row r="2696" spans="2:2" x14ac:dyDescent="0.2">
      <c r="B2696" s="186"/>
    </row>
    <row r="2697" spans="2:2" x14ac:dyDescent="0.2">
      <c r="B2697" s="186"/>
    </row>
    <row r="2698" spans="2:2" x14ac:dyDescent="0.2">
      <c r="B2698" s="186"/>
    </row>
    <row r="2699" spans="2:2" x14ac:dyDescent="0.2">
      <c r="B2699" s="186"/>
    </row>
    <row r="2700" spans="2:2" x14ac:dyDescent="0.2">
      <c r="B2700" s="186"/>
    </row>
    <row r="2701" spans="2:2" x14ac:dyDescent="0.2">
      <c r="B2701" s="186"/>
    </row>
    <row r="2702" spans="2:2" x14ac:dyDescent="0.2">
      <c r="B2702" s="186"/>
    </row>
    <row r="2703" spans="2:2" x14ac:dyDescent="0.2">
      <c r="B2703" s="186"/>
    </row>
    <row r="2704" spans="2:2" x14ac:dyDescent="0.2">
      <c r="B2704" s="186"/>
    </row>
    <row r="2705" spans="2:2" x14ac:dyDescent="0.2">
      <c r="B2705" s="186"/>
    </row>
    <row r="2706" spans="2:2" x14ac:dyDescent="0.2">
      <c r="B2706" s="186"/>
    </row>
    <row r="2707" spans="2:2" x14ac:dyDescent="0.2">
      <c r="B2707" s="186"/>
    </row>
    <row r="2708" spans="2:2" x14ac:dyDescent="0.2">
      <c r="B2708" s="186"/>
    </row>
    <row r="2709" spans="2:2" x14ac:dyDescent="0.2">
      <c r="B2709" s="186"/>
    </row>
    <row r="2710" spans="2:2" x14ac:dyDescent="0.2">
      <c r="B2710" s="186"/>
    </row>
    <row r="2711" spans="2:2" x14ac:dyDescent="0.2">
      <c r="B2711" s="186"/>
    </row>
    <row r="2712" spans="2:2" x14ac:dyDescent="0.2">
      <c r="B2712" s="186"/>
    </row>
    <row r="2713" spans="2:2" x14ac:dyDescent="0.2">
      <c r="B2713" s="186"/>
    </row>
    <row r="2714" spans="2:2" x14ac:dyDescent="0.2">
      <c r="B2714" s="186"/>
    </row>
    <row r="2715" spans="2:2" x14ac:dyDescent="0.2">
      <c r="B2715" s="186"/>
    </row>
    <row r="2716" spans="2:2" x14ac:dyDescent="0.2">
      <c r="B2716" s="186"/>
    </row>
    <row r="2717" spans="2:2" x14ac:dyDescent="0.2">
      <c r="B2717" s="186"/>
    </row>
    <row r="2718" spans="2:2" x14ac:dyDescent="0.2">
      <c r="B2718" s="186"/>
    </row>
    <row r="2719" spans="2:2" x14ac:dyDescent="0.2">
      <c r="B2719" s="186"/>
    </row>
    <row r="2720" spans="2:2" x14ac:dyDescent="0.2">
      <c r="B2720" s="186"/>
    </row>
    <row r="2721" spans="2:2" x14ac:dyDescent="0.2">
      <c r="B2721" s="186"/>
    </row>
    <row r="2722" spans="2:2" x14ac:dyDescent="0.2">
      <c r="B2722" s="186"/>
    </row>
    <row r="2723" spans="2:2" x14ac:dyDescent="0.2">
      <c r="B2723" s="186"/>
    </row>
    <row r="2724" spans="2:2" x14ac:dyDescent="0.2">
      <c r="B2724" s="186"/>
    </row>
    <row r="2725" spans="2:2" x14ac:dyDescent="0.2">
      <c r="B2725" s="186"/>
    </row>
    <row r="2726" spans="2:2" x14ac:dyDescent="0.2">
      <c r="B2726" s="186"/>
    </row>
    <row r="2727" spans="2:2" x14ac:dyDescent="0.2">
      <c r="B2727" s="186"/>
    </row>
    <row r="2728" spans="2:2" x14ac:dyDescent="0.2">
      <c r="B2728" s="186"/>
    </row>
    <row r="2729" spans="2:2" x14ac:dyDescent="0.2">
      <c r="B2729" s="186"/>
    </row>
    <row r="2730" spans="2:2" x14ac:dyDescent="0.2">
      <c r="B2730" s="186"/>
    </row>
    <row r="2731" spans="2:2" x14ac:dyDescent="0.2">
      <c r="B2731" s="186"/>
    </row>
    <row r="2732" spans="2:2" x14ac:dyDescent="0.2">
      <c r="B2732" s="186"/>
    </row>
    <row r="2733" spans="2:2" x14ac:dyDescent="0.2">
      <c r="B2733" s="186"/>
    </row>
    <row r="2734" spans="2:2" x14ac:dyDescent="0.2">
      <c r="B2734" s="186"/>
    </row>
    <row r="2735" spans="2:2" x14ac:dyDescent="0.2">
      <c r="B2735" s="186"/>
    </row>
    <row r="2736" spans="2:2" x14ac:dyDescent="0.2">
      <c r="B2736" s="186"/>
    </row>
    <row r="2737" spans="2:2" x14ac:dyDescent="0.2">
      <c r="B2737" s="186"/>
    </row>
    <row r="2738" spans="2:2" x14ac:dyDescent="0.2">
      <c r="B2738" s="186"/>
    </row>
    <row r="2739" spans="2:2" x14ac:dyDescent="0.2">
      <c r="B2739" s="186"/>
    </row>
    <row r="2740" spans="2:2" x14ac:dyDescent="0.2">
      <c r="B2740" s="186"/>
    </row>
    <row r="2741" spans="2:2" x14ac:dyDescent="0.2">
      <c r="B2741" s="186"/>
    </row>
    <row r="2742" spans="2:2" x14ac:dyDescent="0.2">
      <c r="B2742" s="186"/>
    </row>
    <row r="2743" spans="2:2" x14ac:dyDescent="0.2">
      <c r="B2743" s="186"/>
    </row>
    <row r="2744" spans="2:2" x14ac:dyDescent="0.2">
      <c r="B2744" s="186"/>
    </row>
    <row r="2745" spans="2:2" x14ac:dyDescent="0.2">
      <c r="B2745" s="186"/>
    </row>
    <row r="2746" spans="2:2" x14ac:dyDescent="0.2">
      <c r="B2746" s="186"/>
    </row>
    <row r="2747" spans="2:2" x14ac:dyDescent="0.2">
      <c r="B2747" s="186"/>
    </row>
    <row r="2748" spans="2:2" x14ac:dyDescent="0.2">
      <c r="B2748" s="186"/>
    </row>
    <row r="2749" spans="2:2" x14ac:dyDescent="0.2">
      <c r="B2749" s="186"/>
    </row>
    <row r="2750" spans="2:2" x14ac:dyDescent="0.2">
      <c r="B2750" s="186"/>
    </row>
    <row r="2751" spans="2:2" x14ac:dyDescent="0.2">
      <c r="B2751" s="186"/>
    </row>
    <row r="2752" spans="2:2" x14ac:dyDescent="0.2">
      <c r="B2752" s="186"/>
    </row>
    <row r="2753" spans="2:2" x14ac:dyDescent="0.2">
      <c r="B2753" s="186"/>
    </row>
    <row r="2754" spans="2:2" x14ac:dyDescent="0.2">
      <c r="B2754" s="186"/>
    </row>
    <row r="2755" spans="2:2" x14ac:dyDescent="0.2">
      <c r="B2755" s="186"/>
    </row>
    <row r="2756" spans="2:2" x14ac:dyDescent="0.2">
      <c r="B2756" s="186"/>
    </row>
    <row r="2757" spans="2:2" x14ac:dyDescent="0.2">
      <c r="B2757" s="186"/>
    </row>
    <row r="2758" spans="2:2" x14ac:dyDescent="0.2">
      <c r="B2758" s="186"/>
    </row>
    <row r="2759" spans="2:2" x14ac:dyDescent="0.2">
      <c r="B2759" s="186"/>
    </row>
    <row r="2760" spans="2:2" x14ac:dyDescent="0.2">
      <c r="B2760" s="186"/>
    </row>
    <row r="2761" spans="2:2" x14ac:dyDescent="0.2">
      <c r="B2761" s="186"/>
    </row>
    <row r="2762" spans="2:2" x14ac:dyDescent="0.2">
      <c r="B2762" s="186"/>
    </row>
    <row r="2763" spans="2:2" x14ac:dyDescent="0.2">
      <c r="B2763" s="186"/>
    </row>
    <row r="2764" spans="2:2" x14ac:dyDescent="0.2">
      <c r="B2764" s="186"/>
    </row>
    <row r="2765" spans="2:2" x14ac:dyDescent="0.2">
      <c r="B2765" s="186"/>
    </row>
    <row r="2766" spans="2:2" x14ac:dyDescent="0.2">
      <c r="B2766" s="186"/>
    </row>
    <row r="2767" spans="2:2" x14ac:dyDescent="0.2">
      <c r="B2767" s="186"/>
    </row>
    <row r="2768" spans="2:2" x14ac:dyDescent="0.2">
      <c r="B2768" s="186"/>
    </row>
    <row r="2769" spans="2:2" x14ac:dyDescent="0.2">
      <c r="B2769" s="186"/>
    </row>
    <row r="2770" spans="2:2" x14ac:dyDescent="0.2">
      <c r="B2770" s="186"/>
    </row>
    <row r="2771" spans="2:2" x14ac:dyDescent="0.2">
      <c r="B2771" s="186"/>
    </row>
    <row r="2772" spans="2:2" x14ac:dyDescent="0.2">
      <c r="B2772" s="186"/>
    </row>
    <row r="2773" spans="2:2" x14ac:dyDescent="0.2">
      <c r="B2773" s="186"/>
    </row>
    <row r="2774" spans="2:2" x14ac:dyDescent="0.2">
      <c r="B2774" s="186"/>
    </row>
    <row r="2775" spans="2:2" x14ac:dyDescent="0.2">
      <c r="B2775" s="186"/>
    </row>
    <row r="2776" spans="2:2" x14ac:dyDescent="0.2">
      <c r="B2776" s="186"/>
    </row>
    <row r="2777" spans="2:2" x14ac:dyDescent="0.2">
      <c r="B2777" s="186"/>
    </row>
    <row r="2778" spans="2:2" x14ac:dyDescent="0.2">
      <c r="B2778" s="186"/>
    </row>
    <row r="2779" spans="2:2" x14ac:dyDescent="0.2">
      <c r="B2779" s="186"/>
    </row>
    <row r="2780" spans="2:2" x14ac:dyDescent="0.2">
      <c r="B2780" s="186"/>
    </row>
    <row r="2781" spans="2:2" x14ac:dyDescent="0.2">
      <c r="B2781" s="186"/>
    </row>
    <row r="2782" spans="2:2" x14ac:dyDescent="0.2">
      <c r="B2782" s="186"/>
    </row>
    <row r="2783" spans="2:2" x14ac:dyDescent="0.2">
      <c r="B2783" s="186"/>
    </row>
    <row r="2784" spans="2:2" x14ac:dyDescent="0.2">
      <c r="B2784" s="186"/>
    </row>
    <row r="2785" spans="2:2" x14ac:dyDescent="0.2">
      <c r="B2785" s="186"/>
    </row>
    <row r="2786" spans="2:2" x14ac:dyDescent="0.2">
      <c r="B2786" s="186"/>
    </row>
    <row r="2787" spans="2:2" x14ac:dyDescent="0.2">
      <c r="B2787" s="186"/>
    </row>
    <row r="2788" spans="2:2" x14ac:dyDescent="0.2">
      <c r="B2788" s="186"/>
    </row>
    <row r="2789" spans="2:2" x14ac:dyDescent="0.2">
      <c r="B2789" s="186"/>
    </row>
    <row r="2790" spans="2:2" x14ac:dyDescent="0.2">
      <c r="B2790" s="186"/>
    </row>
    <row r="2791" spans="2:2" x14ac:dyDescent="0.2">
      <c r="B2791" s="186"/>
    </row>
    <row r="2792" spans="2:2" x14ac:dyDescent="0.2">
      <c r="B2792" s="186"/>
    </row>
    <row r="2793" spans="2:2" x14ac:dyDescent="0.2">
      <c r="B2793" s="186"/>
    </row>
    <row r="2794" spans="2:2" x14ac:dyDescent="0.2">
      <c r="B2794" s="186"/>
    </row>
    <row r="2795" spans="2:2" x14ac:dyDescent="0.2">
      <c r="B2795" s="186"/>
    </row>
    <row r="2796" spans="2:2" x14ac:dyDescent="0.2">
      <c r="B2796" s="186"/>
    </row>
    <row r="2797" spans="2:2" x14ac:dyDescent="0.2">
      <c r="B2797" s="186"/>
    </row>
    <row r="2798" spans="2:2" x14ac:dyDescent="0.2">
      <c r="B2798" s="186"/>
    </row>
    <row r="2799" spans="2:2" x14ac:dyDescent="0.2">
      <c r="B2799" s="186"/>
    </row>
    <row r="2800" spans="2:2" x14ac:dyDescent="0.2">
      <c r="B2800" s="186"/>
    </row>
    <row r="2801" spans="2:2" x14ac:dyDescent="0.2">
      <c r="B2801" s="186"/>
    </row>
    <row r="2802" spans="2:2" x14ac:dyDescent="0.2">
      <c r="B2802" s="186"/>
    </row>
    <row r="2803" spans="2:2" x14ac:dyDescent="0.2">
      <c r="B2803" s="186"/>
    </row>
    <row r="2804" spans="2:2" x14ac:dyDescent="0.2">
      <c r="B2804" s="186"/>
    </row>
    <row r="2805" spans="2:2" x14ac:dyDescent="0.2">
      <c r="B2805" s="186"/>
    </row>
    <row r="2806" spans="2:2" x14ac:dyDescent="0.2">
      <c r="B2806" s="186"/>
    </row>
    <row r="2807" spans="2:2" x14ac:dyDescent="0.2">
      <c r="B2807" s="186"/>
    </row>
    <row r="2808" spans="2:2" x14ac:dyDescent="0.2">
      <c r="B2808" s="186"/>
    </row>
    <row r="2809" spans="2:2" x14ac:dyDescent="0.2">
      <c r="B2809" s="186"/>
    </row>
    <row r="2810" spans="2:2" x14ac:dyDescent="0.2">
      <c r="B2810" s="186"/>
    </row>
    <row r="2811" spans="2:2" x14ac:dyDescent="0.2">
      <c r="B2811" s="186"/>
    </row>
    <row r="2812" spans="2:2" x14ac:dyDescent="0.2">
      <c r="B2812" s="186"/>
    </row>
    <row r="2813" spans="2:2" x14ac:dyDescent="0.2">
      <c r="B2813" s="186"/>
    </row>
    <row r="2814" spans="2:2" x14ac:dyDescent="0.2">
      <c r="B2814" s="186"/>
    </row>
    <row r="2815" spans="2:2" x14ac:dyDescent="0.2">
      <c r="B2815" s="186"/>
    </row>
    <row r="2816" spans="2:2" x14ac:dyDescent="0.2">
      <c r="B2816" s="186"/>
    </row>
    <row r="2817" spans="2:2" x14ac:dyDescent="0.2">
      <c r="B2817" s="186"/>
    </row>
    <row r="2818" spans="2:2" x14ac:dyDescent="0.2">
      <c r="B2818" s="186"/>
    </row>
    <row r="2819" spans="2:2" x14ac:dyDescent="0.2">
      <c r="B2819" s="186"/>
    </row>
    <row r="2820" spans="2:2" x14ac:dyDescent="0.2">
      <c r="B2820" s="186"/>
    </row>
    <row r="2821" spans="2:2" x14ac:dyDescent="0.2">
      <c r="B2821" s="186"/>
    </row>
    <row r="2822" spans="2:2" x14ac:dyDescent="0.2">
      <c r="B2822" s="186"/>
    </row>
    <row r="2823" spans="2:2" x14ac:dyDescent="0.2">
      <c r="B2823" s="186"/>
    </row>
    <row r="2824" spans="2:2" x14ac:dyDescent="0.2">
      <c r="B2824" s="186"/>
    </row>
    <row r="2825" spans="2:2" x14ac:dyDescent="0.2">
      <c r="B2825" s="186"/>
    </row>
    <row r="2826" spans="2:2" x14ac:dyDescent="0.2">
      <c r="B2826" s="186"/>
    </row>
    <row r="2827" spans="2:2" x14ac:dyDescent="0.2">
      <c r="B2827" s="186"/>
    </row>
    <row r="2828" spans="2:2" x14ac:dyDescent="0.2">
      <c r="B2828" s="186"/>
    </row>
    <row r="2829" spans="2:2" x14ac:dyDescent="0.2">
      <c r="B2829" s="186"/>
    </row>
    <row r="2830" spans="2:2" x14ac:dyDescent="0.2">
      <c r="B2830" s="186"/>
    </row>
    <row r="2831" spans="2:2" x14ac:dyDescent="0.2">
      <c r="B2831" s="186"/>
    </row>
    <row r="2832" spans="2:2" x14ac:dyDescent="0.2">
      <c r="B2832" s="186"/>
    </row>
    <row r="2833" spans="2:2" x14ac:dyDescent="0.2">
      <c r="B2833" s="186"/>
    </row>
    <row r="2834" spans="2:2" x14ac:dyDescent="0.2">
      <c r="B2834" s="186"/>
    </row>
    <row r="2835" spans="2:2" x14ac:dyDescent="0.2">
      <c r="B2835" s="186"/>
    </row>
    <row r="2836" spans="2:2" x14ac:dyDescent="0.2">
      <c r="B2836" s="186"/>
    </row>
    <row r="2837" spans="2:2" x14ac:dyDescent="0.2">
      <c r="B2837" s="186"/>
    </row>
    <row r="2838" spans="2:2" x14ac:dyDescent="0.2">
      <c r="B2838" s="186"/>
    </row>
    <row r="2839" spans="2:2" x14ac:dyDescent="0.2">
      <c r="B2839" s="186"/>
    </row>
    <row r="2840" spans="2:2" x14ac:dyDescent="0.2">
      <c r="B2840" s="186"/>
    </row>
    <row r="2841" spans="2:2" x14ac:dyDescent="0.2">
      <c r="B2841" s="186"/>
    </row>
    <row r="2842" spans="2:2" x14ac:dyDescent="0.2">
      <c r="B2842" s="186"/>
    </row>
    <row r="2843" spans="2:2" x14ac:dyDescent="0.2">
      <c r="B2843" s="186"/>
    </row>
    <row r="2844" spans="2:2" x14ac:dyDescent="0.2">
      <c r="B2844" s="186"/>
    </row>
    <row r="2845" spans="2:2" x14ac:dyDescent="0.2">
      <c r="B2845" s="186"/>
    </row>
    <row r="2846" spans="2:2" x14ac:dyDescent="0.2">
      <c r="B2846" s="186"/>
    </row>
    <row r="2847" spans="2:2" x14ac:dyDescent="0.2">
      <c r="B2847" s="186"/>
    </row>
    <row r="2848" spans="2:2" x14ac:dyDescent="0.2">
      <c r="B2848" s="186"/>
    </row>
    <row r="2849" spans="2:2" x14ac:dyDescent="0.2">
      <c r="B2849" s="186"/>
    </row>
    <row r="2850" spans="2:2" x14ac:dyDescent="0.2">
      <c r="B2850" s="186"/>
    </row>
    <row r="2851" spans="2:2" x14ac:dyDescent="0.2">
      <c r="B2851" s="186"/>
    </row>
    <row r="2852" spans="2:2" x14ac:dyDescent="0.2">
      <c r="B2852" s="186"/>
    </row>
    <row r="2853" spans="2:2" x14ac:dyDescent="0.2">
      <c r="B2853" s="186"/>
    </row>
    <row r="2854" spans="2:2" x14ac:dyDescent="0.2">
      <c r="B2854" s="186"/>
    </row>
    <row r="2855" spans="2:2" x14ac:dyDescent="0.2">
      <c r="B2855" s="186"/>
    </row>
    <row r="2856" spans="2:2" x14ac:dyDescent="0.2">
      <c r="B2856" s="186"/>
    </row>
    <row r="2857" spans="2:2" x14ac:dyDescent="0.2">
      <c r="B2857" s="186"/>
    </row>
    <row r="2858" spans="2:2" x14ac:dyDescent="0.2">
      <c r="B2858" s="186"/>
    </row>
    <row r="2859" spans="2:2" x14ac:dyDescent="0.2">
      <c r="B2859" s="186"/>
    </row>
    <row r="2860" spans="2:2" x14ac:dyDescent="0.2">
      <c r="B2860" s="186"/>
    </row>
    <row r="2861" spans="2:2" x14ac:dyDescent="0.2">
      <c r="B2861" s="186"/>
    </row>
    <row r="2862" spans="2:2" x14ac:dyDescent="0.2">
      <c r="B2862" s="186"/>
    </row>
    <row r="2863" spans="2:2" x14ac:dyDescent="0.2">
      <c r="B2863" s="186"/>
    </row>
    <row r="2864" spans="2:2" x14ac:dyDescent="0.2">
      <c r="B2864" s="186"/>
    </row>
    <row r="2865" spans="2:2" x14ac:dyDescent="0.2">
      <c r="B2865" s="186"/>
    </row>
    <row r="2866" spans="2:2" x14ac:dyDescent="0.2">
      <c r="B2866" s="186"/>
    </row>
    <row r="2867" spans="2:2" x14ac:dyDescent="0.2">
      <c r="B2867" s="186"/>
    </row>
    <row r="2868" spans="2:2" x14ac:dyDescent="0.2">
      <c r="B2868" s="186"/>
    </row>
    <row r="2869" spans="2:2" x14ac:dyDescent="0.2">
      <c r="B2869" s="186"/>
    </row>
    <row r="2870" spans="2:2" x14ac:dyDescent="0.2">
      <c r="B2870" s="186"/>
    </row>
    <row r="2871" spans="2:2" x14ac:dyDescent="0.2">
      <c r="B2871" s="186"/>
    </row>
    <row r="2872" spans="2:2" x14ac:dyDescent="0.2">
      <c r="B2872" s="186"/>
    </row>
    <row r="2873" spans="2:2" x14ac:dyDescent="0.2">
      <c r="B2873" s="186"/>
    </row>
    <row r="2874" spans="2:2" x14ac:dyDescent="0.2">
      <c r="B2874" s="186"/>
    </row>
    <row r="2875" spans="2:2" x14ac:dyDescent="0.2">
      <c r="B2875" s="186"/>
    </row>
    <row r="2876" spans="2:2" x14ac:dyDescent="0.2">
      <c r="B2876" s="186"/>
    </row>
    <row r="2877" spans="2:2" x14ac:dyDescent="0.2">
      <c r="B2877" s="186"/>
    </row>
    <row r="2878" spans="2:2" x14ac:dyDescent="0.2">
      <c r="B2878" s="186"/>
    </row>
    <row r="2879" spans="2:2" x14ac:dyDescent="0.2">
      <c r="B2879" s="186"/>
    </row>
    <row r="2880" spans="2:2" x14ac:dyDescent="0.2">
      <c r="B2880" s="186"/>
    </row>
    <row r="2881" spans="2:2" x14ac:dyDescent="0.2">
      <c r="B2881" s="186"/>
    </row>
    <row r="2882" spans="2:2" x14ac:dyDescent="0.2">
      <c r="B2882" s="186"/>
    </row>
    <row r="2883" spans="2:2" x14ac:dyDescent="0.2">
      <c r="B2883" s="186"/>
    </row>
    <row r="2884" spans="2:2" x14ac:dyDescent="0.2">
      <c r="B2884" s="186"/>
    </row>
    <row r="2885" spans="2:2" x14ac:dyDescent="0.2">
      <c r="B2885" s="186"/>
    </row>
    <row r="2886" spans="2:2" x14ac:dyDescent="0.2">
      <c r="B2886" s="186"/>
    </row>
    <row r="2887" spans="2:2" x14ac:dyDescent="0.2">
      <c r="B2887" s="186"/>
    </row>
    <row r="2888" spans="2:2" x14ac:dyDescent="0.2">
      <c r="B2888" s="186"/>
    </row>
    <row r="2889" spans="2:2" x14ac:dyDescent="0.2">
      <c r="B2889" s="186"/>
    </row>
    <row r="2890" spans="2:2" x14ac:dyDescent="0.2">
      <c r="B2890" s="186"/>
    </row>
    <row r="2891" spans="2:2" x14ac:dyDescent="0.2">
      <c r="B2891" s="186"/>
    </row>
    <row r="2892" spans="2:2" x14ac:dyDescent="0.2">
      <c r="B2892" s="186"/>
    </row>
    <row r="2893" spans="2:2" x14ac:dyDescent="0.2">
      <c r="B2893" s="186"/>
    </row>
    <row r="2894" spans="2:2" x14ac:dyDescent="0.2">
      <c r="B2894" s="186"/>
    </row>
    <row r="2895" spans="2:2" x14ac:dyDescent="0.2">
      <c r="B2895" s="186"/>
    </row>
    <row r="2896" spans="2:2" x14ac:dyDescent="0.2">
      <c r="B2896" s="186"/>
    </row>
    <row r="2897" spans="2:2" x14ac:dyDescent="0.2">
      <c r="B2897" s="186"/>
    </row>
    <row r="2898" spans="2:2" x14ac:dyDescent="0.2">
      <c r="B2898" s="186"/>
    </row>
    <row r="2899" spans="2:2" x14ac:dyDescent="0.2">
      <c r="B2899" s="186"/>
    </row>
    <row r="2900" spans="2:2" x14ac:dyDescent="0.2">
      <c r="B2900" s="186"/>
    </row>
    <row r="2901" spans="2:2" x14ac:dyDescent="0.2">
      <c r="B2901" s="186"/>
    </row>
    <row r="2902" spans="2:2" x14ac:dyDescent="0.2">
      <c r="B2902" s="186"/>
    </row>
    <row r="2903" spans="2:2" x14ac:dyDescent="0.2">
      <c r="B2903" s="186"/>
    </row>
    <row r="2904" spans="2:2" x14ac:dyDescent="0.2">
      <c r="B2904" s="186"/>
    </row>
    <row r="2905" spans="2:2" x14ac:dyDescent="0.2">
      <c r="B2905" s="186"/>
    </row>
    <row r="2906" spans="2:2" x14ac:dyDescent="0.2">
      <c r="B2906" s="186"/>
    </row>
    <row r="2907" spans="2:2" x14ac:dyDescent="0.2">
      <c r="B2907" s="186"/>
    </row>
    <row r="2908" spans="2:2" x14ac:dyDescent="0.2">
      <c r="B2908" s="186"/>
    </row>
    <row r="2909" spans="2:2" x14ac:dyDescent="0.2">
      <c r="B2909" s="186"/>
    </row>
    <row r="2910" spans="2:2" x14ac:dyDescent="0.2">
      <c r="B2910" s="186"/>
    </row>
    <row r="2911" spans="2:2" x14ac:dyDescent="0.2">
      <c r="B2911" s="186"/>
    </row>
    <row r="2912" spans="2:2" x14ac:dyDescent="0.2">
      <c r="B2912" s="186"/>
    </row>
    <row r="2913" spans="2:2" x14ac:dyDescent="0.2">
      <c r="B2913" s="186"/>
    </row>
    <row r="2914" spans="2:2" x14ac:dyDescent="0.2">
      <c r="B2914" s="186"/>
    </row>
    <row r="2915" spans="2:2" x14ac:dyDescent="0.2">
      <c r="B2915" s="186"/>
    </row>
    <row r="2916" spans="2:2" x14ac:dyDescent="0.2">
      <c r="B2916" s="186"/>
    </row>
    <row r="2917" spans="2:2" x14ac:dyDescent="0.2">
      <c r="B2917" s="186"/>
    </row>
    <row r="2918" spans="2:2" x14ac:dyDescent="0.2">
      <c r="B2918" s="186"/>
    </row>
    <row r="2919" spans="2:2" x14ac:dyDescent="0.2">
      <c r="B2919" s="186"/>
    </row>
    <row r="2920" spans="2:2" x14ac:dyDescent="0.2">
      <c r="B2920" s="186"/>
    </row>
    <row r="2921" spans="2:2" x14ac:dyDescent="0.2">
      <c r="B2921" s="186"/>
    </row>
    <row r="2922" spans="2:2" x14ac:dyDescent="0.2">
      <c r="B2922" s="186"/>
    </row>
    <row r="2923" spans="2:2" x14ac:dyDescent="0.2">
      <c r="B2923" s="186"/>
    </row>
    <row r="2924" spans="2:2" x14ac:dyDescent="0.2">
      <c r="B2924" s="186"/>
    </row>
    <row r="2925" spans="2:2" x14ac:dyDescent="0.2">
      <c r="B2925" s="186"/>
    </row>
    <row r="2926" spans="2:2" x14ac:dyDescent="0.2">
      <c r="B2926" s="186"/>
    </row>
    <row r="2927" spans="2:2" x14ac:dyDescent="0.2">
      <c r="B2927" s="186"/>
    </row>
    <row r="2928" spans="2:2" x14ac:dyDescent="0.2">
      <c r="B2928" s="186"/>
    </row>
    <row r="2929" spans="2:2" x14ac:dyDescent="0.2">
      <c r="B2929" s="186"/>
    </row>
    <row r="2930" spans="2:2" x14ac:dyDescent="0.2">
      <c r="B2930" s="186"/>
    </row>
    <row r="2931" spans="2:2" x14ac:dyDescent="0.2">
      <c r="B2931" s="186"/>
    </row>
    <row r="2932" spans="2:2" x14ac:dyDescent="0.2">
      <c r="B2932" s="186"/>
    </row>
    <row r="2933" spans="2:2" x14ac:dyDescent="0.2">
      <c r="B2933" s="186"/>
    </row>
    <row r="2934" spans="2:2" x14ac:dyDescent="0.2">
      <c r="B2934" s="186"/>
    </row>
    <row r="2935" spans="2:2" x14ac:dyDescent="0.2">
      <c r="B2935" s="186"/>
    </row>
    <row r="2936" spans="2:2" x14ac:dyDescent="0.2">
      <c r="B2936" s="186"/>
    </row>
    <row r="2937" spans="2:2" x14ac:dyDescent="0.2">
      <c r="B2937" s="186"/>
    </row>
    <row r="2938" spans="2:2" x14ac:dyDescent="0.2">
      <c r="B2938" s="186"/>
    </row>
    <row r="2939" spans="2:2" x14ac:dyDescent="0.2">
      <c r="B2939" s="186"/>
    </row>
    <row r="2940" spans="2:2" x14ac:dyDescent="0.2">
      <c r="B2940" s="186"/>
    </row>
    <row r="2941" spans="2:2" x14ac:dyDescent="0.2">
      <c r="B2941" s="186"/>
    </row>
    <row r="2942" spans="2:2" x14ac:dyDescent="0.2">
      <c r="B2942" s="186"/>
    </row>
    <row r="2943" spans="2:2" x14ac:dyDescent="0.2">
      <c r="B2943" s="186"/>
    </row>
    <row r="2944" spans="2:2" x14ac:dyDescent="0.2">
      <c r="B2944" s="186"/>
    </row>
    <row r="2945" spans="2:2" x14ac:dyDescent="0.2">
      <c r="B2945" s="186"/>
    </row>
    <row r="2946" spans="2:2" x14ac:dyDescent="0.2">
      <c r="B2946" s="186"/>
    </row>
    <row r="2947" spans="2:2" x14ac:dyDescent="0.2">
      <c r="B2947" s="186"/>
    </row>
    <row r="2948" spans="2:2" x14ac:dyDescent="0.2">
      <c r="B2948" s="186"/>
    </row>
    <row r="2949" spans="2:2" x14ac:dyDescent="0.2">
      <c r="B2949" s="186"/>
    </row>
    <row r="2950" spans="2:2" x14ac:dyDescent="0.2">
      <c r="B2950" s="186"/>
    </row>
    <row r="2951" spans="2:2" x14ac:dyDescent="0.2">
      <c r="B2951" s="186"/>
    </row>
    <row r="2952" spans="2:2" x14ac:dyDescent="0.2">
      <c r="B2952" s="186"/>
    </row>
    <row r="2953" spans="2:2" x14ac:dyDescent="0.2">
      <c r="B2953" s="186"/>
    </row>
    <row r="2954" spans="2:2" x14ac:dyDescent="0.2">
      <c r="B2954" s="186"/>
    </row>
    <row r="2955" spans="2:2" x14ac:dyDescent="0.2">
      <c r="B2955" s="186"/>
    </row>
    <row r="2956" spans="2:2" x14ac:dyDescent="0.2">
      <c r="B2956" s="186"/>
    </row>
    <row r="2957" spans="2:2" x14ac:dyDescent="0.2">
      <c r="B2957" s="186"/>
    </row>
    <row r="2958" spans="2:2" x14ac:dyDescent="0.2">
      <c r="B2958" s="186"/>
    </row>
    <row r="2959" spans="2:2" x14ac:dyDescent="0.2">
      <c r="B2959" s="186"/>
    </row>
    <row r="2960" spans="2:2" x14ac:dyDescent="0.2">
      <c r="B2960" s="186"/>
    </row>
    <row r="2961" spans="2:2" x14ac:dyDescent="0.2">
      <c r="B2961" s="186"/>
    </row>
    <row r="2962" spans="2:2" x14ac:dyDescent="0.2">
      <c r="B2962" s="186"/>
    </row>
    <row r="2963" spans="2:2" x14ac:dyDescent="0.2">
      <c r="B2963" s="186"/>
    </row>
    <row r="2964" spans="2:2" x14ac:dyDescent="0.2">
      <c r="B2964" s="186"/>
    </row>
    <row r="2965" spans="2:2" x14ac:dyDescent="0.2">
      <c r="B2965" s="186"/>
    </row>
    <row r="2966" spans="2:2" x14ac:dyDescent="0.2">
      <c r="B2966" s="186"/>
    </row>
    <row r="2967" spans="2:2" x14ac:dyDescent="0.2">
      <c r="B2967" s="186"/>
    </row>
    <row r="2968" spans="2:2" x14ac:dyDescent="0.2">
      <c r="B2968" s="186"/>
    </row>
    <row r="2969" spans="2:2" x14ac:dyDescent="0.2">
      <c r="B2969" s="186"/>
    </row>
    <row r="2970" spans="2:2" x14ac:dyDescent="0.2">
      <c r="B2970" s="186"/>
    </row>
    <row r="2971" spans="2:2" x14ac:dyDescent="0.2">
      <c r="B2971" s="186"/>
    </row>
    <row r="2972" spans="2:2" x14ac:dyDescent="0.2">
      <c r="B2972" s="186"/>
    </row>
    <row r="2973" spans="2:2" x14ac:dyDescent="0.2">
      <c r="B2973" s="186"/>
    </row>
    <row r="2974" spans="2:2" x14ac:dyDescent="0.2">
      <c r="B2974" s="186"/>
    </row>
    <row r="2975" spans="2:2" x14ac:dyDescent="0.2">
      <c r="B2975" s="186"/>
    </row>
    <row r="2976" spans="2:2" x14ac:dyDescent="0.2">
      <c r="B2976" s="186"/>
    </row>
    <row r="2977" spans="2:2" x14ac:dyDescent="0.2">
      <c r="B2977" s="186"/>
    </row>
    <row r="2978" spans="2:2" x14ac:dyDescent="0.2">
      <c r="B2978" s="186"/>
    </row>
    <row r="2979" spans="2:2" x14ac:dyDescent="0.2">
      <c r="B2979" s="186"/>
    </row>
    <row r="2980" spans="2:2" x14ac:dyDescent="0.2">
      <c r="B2980" s="186"/>
    </row>
    <row r="2981" spans="2:2" x14ac:dyDescent="0.2">
      <c r="B2981" s="186"/>
    </row>
    <row r="2982" spans="2:2" x14ac:dyDescent="0.2">
      <c r="B2982" s="186"/>
    </row>
    <row r="2983" spans="2:2" x14ac:dyDescent="0.2">
      <c r="B2983" s="186"/>
    </row>
    <row r="2984" spans="2:2" x14ac:dyDescent="0.2">
      <c r="B2984" s="186"/>
    </row>
    <row r="2985" spans="2:2" x14ac:dyDescent="0.2">
      <c r="B2985" s="186"/>
    </row>
    <row r="2986" spans="2:2" x14ac:dyDescent="0.2">
      <c r="B2986" s="186"/>
    </row>
    <row r="2987" spans="2:2" x14ac:dyDescent="0.2">
      <c r="B2987" s="186"/>
    </row>
    <row r="2988" spans="2:2" x14ac:dyDescent="0.2">
      <c r="B2988" s="186"/>
    </row>
    <row r="2989" spans="2:2" x14ac:dyDescent="0.2">
      <c r="B2989" s="186"/>
    </row>
    <row r="2990" spans="2:2" x14ac:dyDescent="0.2">
      <c r="B2990" s="186"/>
    </row>
    <row r="2991" spans="2:2" x14ac:dyDescent="0.2">
      <c r="B2991" s="186"/>
    </row>
    <row r="2992" spans="2:2" x14ac:dyDescent="0.2">
      <c r="B2992" s="186"/>
    </row>
    <row r="2993" spans="2:2" x14ac:dyDescent="0.2">
      <c r="B2993" s="186"/>
    </row>
    <row r="2994" spans="2:2" x14ac:dyDescent="0.2">
      <c r="B2994" s="186"/>
    </row>
    <row r="2995" spans="2:2" x14ac:dyDescent="0.2">
      <c r="B2995" s="186"/>
    </row>
    <row r="2996" spans="2:2" x14ac:dyDescent="0.2">
      <c r="B2996" s="186"/>
    </row>
    <row r="2997" spans="2:2" x14ac:dyDescent="0.2">
      <c r="B2997" s="186"/>
    </row>
    <row r="2998" spans="2:2" x14ac:dyDescent="0.2">
      <c r="B2998" s="186"/>
    </row>
    <row r="2999" spans="2:2" x14ac:dyDescent="0.2">
      <c r="B2999" s="186"/>
    </row>
    <row r="3000" spans="2:2" x14ac:dyDescent="0.2">
      <c r="B3000" s="186"/>
    </row>
    <row r="3001" spans="2:2" x14ac:dyDescent="0.2">
      <c r="B3001" s="186"/>
    </row>
    <row r="3002" spans="2:2" x14ac:dyDescent="0.2">
      <c r="B3002" s="186"/>
    </row>
    <row r="3003" spans="2:2" x14ac:dyDescent="0.2">
      <c r="B3003" s="186"/>
    </row>
    <row r="3004" spans="2:2" x14ac:dyDescent="0.2">
      <c r="B3004" s="186"/>
    </row>
    <row r="3005" spans="2:2" x14ac:dyDescent="0.2">
      <c r="B3005" s="186"/>
    </row>
    <row r="3006" spans="2:2" x14ac:dyDescent="0.2">
      <c r="B3006" s="186"/>
    </row>
    <row r="3007" spans="2:2" x14ac:dyDescent="0.2">
      <c r="B3007" s="186"/>
    </row>
    <row r="3008" spans="2:2" x14ac:dyDescent="0.2">
      <c r="B3008" s="186"/>
    </row>
    <row r="3009" spans="2:2" x14ac:dyDescent="0.2">
      <c r="B3009" s="186"/>
    </row>
    <row r="3010" spans="2:2" x14ac:dyDescent="0.2">
      <c r="B3010" s="186"/>
    </row>
    <row r="3011" spans="2:2" x14ac:dyDescent="0.2">
      <c r="B3011" s="186"/>
    </row>
    <row r="3012" spans="2:2" x14ac:dyDescent="0.2">
      <c r="B3012" s="186"/>
    </row>
    <row r="3013" spans="2:2" x14ac:dyDescent="0.2">
      <c r="B3013" s="186"/>
    </row>
    <row r="3014" spans="2:2" x14ac:dyDescent="0.2">
      <c r="B3014" s="186"/>
    </row>
    <row r="3015" spans="2:2" x14ac:dyDescent="0.2">
      <c r="B3015" s="186"/>
    </row>
    <row r="3016" spans="2:2" x14ac:dyDescent="0.2">
      <c r="B3016" s="186"/>
    </row>
    <row r="3017" spans="2:2" x14ac:dyDescent="0.2">
      <c r="B3017" s="186"/>
    </row>
    <row r="3018" spans="2:2" x14ac:dyDescent="0.2">
      <c r="B3018" s="186"/>
    </row>
    <row r="3019" spans="2:2" x14ac:dyDescent="0.2">
      <c r="B3019" s="186"/>
    </row>
    <row r="3020" spans="2:2" x14ac:dyDescent="0.2">
      <c r="B3020" s="186"/>
    </row>
    <row r="3021" spans="2:2" x14ac:dyDescent="0.2">
      <c r="B3021" s="186"/>
    </row>
    <row r="3022" spans="2:2" x14ac:dyDescent="0.2">
      <c r="B3022" s="186"/>
    </row>
    <row r="3023" spans="2:2" x14ac:dyDescent="0.2">
      <c r="B3023" s="186"/>
    </row>
    <row r="3024" spans="2:2" x14ac:dyDescent="0.2">
      <c r="B3024" s="186"/>
    </row>
    <row r="3025" spans="2:2" x14ac:dyDescent="0.2">
      <c r="B3025" s="186"/>
    </row>
    <row r="3026" spans="2:2" x14ac:dyDescent="0.2">
      <c r="B3026" s="186"/>
    </row>
    <row r="3027" spans="2:2" x14ac:dyDescent="0.2">
      <c r="B3027" s="186"/>
    </row>
    <row r="3028" spans="2:2" x14ac:dyDescent="0.2">
      <c r="B3028" s="186"/>
    </row>
    <row r="3029" spans="2:2" x14ac:dyDescent="0.2">
      <c r="B3029" s="186"/>
    </row>
    <row r="3030" spans="2:2" x14ac:dyDescent="0.2">
      <c r="B3030" s="186"/>
    </row>
    <row r="3031" spans="2:2" x14ac:dyDescent="0.2">
      <c r="B3031" s="186"/>
    </row>
    <row r="3032" spans="2:2" x14ac:dyDescent="0.2">
      <c r="B3032" s="186"/>
    </row>
    <row r="3033" spans="2:2" x14ac:dyDescent="0.2">
      <c r="B3033" s="186"/>
    </row>
    <row r="3034" spans="2:2" x14ac:dyDescent="0.2">
      <c r="B3034" s="186"/>
    </row>
    <row r="3035" spans="2:2" x14ac:dyDescent="0.2">
      <c r="B3035" s="186"/>
    </row>
    <row r="3036" spans="2:2" x14ac:dyDescent="0.2">
      <c r="B3036" s="186"/>
    </row>
    <row r="3037" spans="2:2" x14ac:dyDescent="0.2">
      <c r="B3037" s="186"/>
    </row>
    <row r="3038" spans="2:2" x14ac:dyDescent="0.2">
      <c r="B3038" s="186"/>
    </row>
    <row r="3039" spans="2:2" x14ac:dyDescent="0.2">
      <c r="B3039" s="186"/>
    </row>
    <row r="3040" spans="2:2" x14ac:dyDescent="0.2">
      <c r="B3040" s="186"/>
    </row>
    <row r="3041" spans="2:2" x14ac:dyDescent="0.2">
      <c r="B3041" s="186"/>
    </row>
    <row r="3042" spans="2:2" x14ac:dyDescent="0.2">
      <c r="B3042" s="186"/>
    </row>
    <row r="3043" spans="2:2" x14ac:dyDescent="0.2">
      <c r="B3043" s="186"/>
    </row>
    <row r="3044" spans="2:2" x14ac:dyDescent="0.2">
      <c r="B3044" s="186"/>
    </row>
    <row r="3045" spans="2:2" x14ac:dyDescent="0.2">
      <c r="B3045" s="186"/>
    </row>
    <row r="3046" spans="2:2" x14ac:dyDescent="0.2">
      <c r="B3046" s="186"/>
    </row>
    <row r="3047" spans="2:2" x14ac:dyDescent="0.2">
      <c r="B3047" s="186"/>
    </row>
    <row r="3048" spans="2:2" x14ac:dyDescent="0.2">
      <c r="B3048" s="186"/>
    </row>
    <row r="3049" spans="2:2" x14ac:dyDescent="0.2">
      <c r="B3049" s="186"/>
    </row>
    <row r="3050" spans="2:2" x14ac:dyDescent="0.2">
      <c r="B3050" s="186"/>
    </row>
    <row r="3051" spans="2:2" x14ac:dyDescent="0.2">
      <c r="B3051" s="186"/>
    </row>
    <row r="3052" spans="2:2" x14ac:dyDescent="0.2">
      <c r="B3052" s="186"/>
    </row>
    <row r="3053" spans="2:2" x14ac:dyDescent="0.2">
      <c r="B3053" s="186"/>
    </row>
    <row r="3054" spans="2:2" x14ac:dyDescent="0.2">
      <c r="B3054" s="186"/>
    </row>
    <row r="3055" spans="2:2" x14ac:dyDescent="0.2">
      <c r="B3055" s="186"/>
    </row>
    <row r="3056" spans="2:2" x14ac:dyDescent="0.2">
      <c r="B3056" s="186"/>
    </row>
    <row r="3057" spans="2:2" x14ac:dyDescent="0.2">
      <c r="B3057" s="186"/>
    </row>
    <row r="3058" spans="2:2" x14ac:dyDescent="0.2">
      <c r="B3058" s="186"/>
    </row>
    <row r="3059" spans="2:2" x14ac:dyDescent="0.2">
      <c r="B3059" s="186"/>
    </row>
    <row r="3060" spans="2:2" x14ac:dyDescent="0.2">
      <c r="B3060" s="186"/>
    </row>
    <row r="3061" spans="2:2" x14ac:dyDescent="0.2">
      <c r="B3061" s="186"/>
    </row>
    <row r="3062" spans="2:2" x14ac:dyDescent="0.2">
      <c r="B3062" s="186"/>
    </row>
    <row r="3063" spans="2:2" x14ac:dyDescent="0.2">
      <c r="B3063" s="186"/>
    </row>
    <row r="3064" spans="2:2" x14ac:dyDescent="0.2">
      <c r="B3064" s="186"/>
    </row>
    <row r="3065" spans="2:2" x14ac:dyDescent="0.2">
      <c r="B3065" s="186"/>
    </row>
    <row r="3066" spans="2:2" x14ac:dyDescent="0.2">
      <c r="B3066" s="186"/>
    </row>
    <row r="3067" spans="2:2" x14ac:dyDescent="0.2">
      <c r="B3067" s="186"/>
    </row>
    <row r="3068" spans="2:2" x14ac:dyDescent="0.2">
      <c r="B3068" s="186"/>
    </row>
    <row r="3069" spans="2:2" x14ac:dyDescent="0.2">
      <c r="B3069" s="186"/>
    </row>
    <row r="3070" spans="2:2" x14ac:dyDescent="0.2">
      <c r="B3070" s="186"/>
    </row>
    <row r="3071" spans="2:2" x14ac:dyDescent="0.2">
      <c r="B3071" s="186"/>
    </row>
    <row r="3072" spans="2:2" x14ac:dyDescent="0.2">
      <c r="B3072" s="186"/>
    </row>
    <row r="3073" spans="2:2" x14ac:dyDescent="0.2">
      <c r="B3073" s="186"/>
    </row>
    <row r="3074" spans="2:2" x14ac:dyDescent="0.2">
      <c r="B3074" s="186"/>
    </row>
    <row r="3075" spans="2:2" x14ac:dyDescent="0.2">
      <c r="B3075" s="186"/>
    </row>
    <row r="3076" spans="2:2" x14ac:dyDescent="0.2">
      <c r="B3076" s="186"/>
    </row>
    <row r="3077" spans="2:2" x14ac:dyDescent="0.2">
      <c r="B3077" s="186"/>
    </row>
    <row r="3078" spans="2:2" x14ac:dyDescent="0.2">
      <c r="B3078" s="186"/>
    </row>
    <row r="3079" spans="2:2" x14ac:dyDescent="0.2">
      <c r="B3079" s="186"/>
    </row>
    <row r="3080" spans="2:2" x14ac:dyDescent="0.2">
      <c r="B3080" s="186"/>
    </row>
    <row r="3081" spans="2:2" x14ac:dyDescent="0.2">
      <c r="B3081" s="186"/>
    </row>
    <row r="3082" spans="2:2" x14ac:dyDescent="0.2">
      <c r="B3082" s="186"/>
    </row>
    <row r="3083" spans="2:2" x14ac:dyDescent="0.2">
      <c r="B3083" s="186"/>
    </row>
    <row r="3084" spans="2:2" x14ac:dyDescent="0.2">
      <c r="B3084" s="186"/>
    </row>
    <row r="3085" spans="2:2" x14ac:dyDescent="0.2">
      <c r="B3085" s="186"/>
    </row>
    <row r="3086" spans="2:2" x14ac:dyDescent="0.2">
      <c r="B3086" s="186"/>
    </row>
    <row r="3087" spans="2:2" x14ac:dyDescent="0.2">
      <c r="B3087" s="186"/>
    </row>
    <row r="3088" spans="2:2" x14ac:dyDescent="0.2">
      <c r="B3088" s="186"/>
    </row>
    <row r="3089" spans="2:2" x14ac:dyDescent="0.2">
      <c r="B3089" s="186"/>
    </row>
    <row r="3090" spans="2:2" x14ac:dyDescent="0.2">
      <c r="B3090" s="186"/>
    </row>
    <row r="3091" spans="2:2" x14ac:dyDescent="0.2">
      <c r="B3091" s="186"/>
    </row>
    <row r="3092" spans="2:2" x14ac:dyDescent="0.2">
      <c r="B3092" s="186"/>
    </row>
    <row r="3093" spans="2:2" x14ac:dyDescent="0.2">
      <c r="B3093" s="186"/>
    </row>
    <row r="3094" spans="2:2" x14ac:dyDescent="0.2">
      <c r="B3094" s="186"/>
    </row>
    <row r="3095" spans="2:2" x14ac:dyDescent="0.2">
      <c r="B3095" s="186"/>
    </row>
    <row r="3096" spans="2:2" x14ac:dyDescent="0.2">
      <c r="B3096" s="186"/>
    </row>
    <row r="3097" spans="2:2" x14ac:dyDescent="0.2">
      <c r="B3097" s="186"/>
    </row>
    <row r="3098" spans="2:2" x14ac:dyDescent="0.2">
      <c r="B3098" s="186"/>
    </row>
    <row r="3099" spans="2:2" x14ac:dyDescent="0.2">
      <c r="B3099" s="186"/>
    </row>
    <row r="3100" spans="2:2" x14ac:dyDescent="0.2">
      <c r="B3100" s="186"/>
    </row>
    <row r="3101" spans="2:2" x14ac:dyDescent="0.2">
      <c r="B3101" s="186"/>
    </row>
    <row r="3102" spans="2:2" x14ac:dyDescent="0.2">
      <c r="B3102" s="186"/>
    </row>
    <row r="3103" spans="2:2" x14ac:dyDescent="0.2">
      <c r="B3103" s="186"/>
    </row>
    <row r="3104" spans="2:2" x14ac:dyDescent="0.2">
      <c r="B3104" s="186"/>
    </row>
    <row r="3105" spans="2:2" x14ac:dyDescent="0.2">
      <c r="B3105" s="186"/>
    </row>
    <row r="3106" spans="2:2" x14ac:dyDescent="0.2">
      <c r="B3106" s="186"/>
    </row>
    <row r="3107" spans="2:2" x14ac:dyDescent="0.2">
      <c r="B3107" s="186"/>
    </row>
    <row r="3108" spans="2:2" x14ac:dyDescent="0.2">
      <c r="B3108" s="186"/>
    </row>
    <row r="3109" spans="2:2" x14ac:dyDescent="0.2">
      <c r="B3109" s="186"/>
    </row>
    <row r="3110" spans="2:2" x14ac:dyDescent="0.2">
      <c r="B3110" s="186"/>
    </row>
    <row r="3111" spans="2:2" x14ac:dyDescent="0.2">
      <c r="B3111" s="186"/>
    </row>
    <row r="3112" spans="2:2" x14ac:dyDescent="0.2">
      <c r="B3112" s="186"/>
    </row>
    <row r="3113" spans="2:2" x14ac:dyDescent="0.2">
      <c r="B3113" s="186"/>
    </row>
    <row r="3114" spans="2:2" x14ac:dyDescent="0.2">
      <c r="B3114" s="186"/>
    </row>
    <row r="3115" spans="2:2" x14ac:dyDescent="0.2">
      <c r="B3115" s="186"/>
    </row>
    <row r="3116" spans="2:2" x14ac:dyDescent="0.2">
      <c r="B3116" s="186"/>
    </row>
    <row r="3117" spans="2:2" x14ac:dyDescent="0.2">
      <c r="B3117" s="186"/>
    </row>
    <row r="3118" spans="2:2" x14ac:dyDescent="0.2">
      <c r="B3118" s="186"/>
    </row>
    <row r="3119" spans="2:2" x14ac:dyDescent="0.2">
      <c r="B3119" s="186"/>
    </row>
    <row r="3120" spans="2:2" x14ac:dyDescent="0.2">
      <c r="B3120" s="186"/>
    </row>
    <row r="3121" spans="2:2" x14ac:dyDescent="0.2">
      <c r="B3121" s="186"/>
    </row>
    <row r="3122" spans="2:2" x14ac:dyDescent="0.2">
      <c r="B3122" s="186"/>
    </row>
    <row r="3123" spans="2:2" x14ac:dyDescent="0.2">
      <c r="B3123" s="186"/>
    </row>
    <row r="3124" spans="2:2" x14ac:dyDescent="0.2">
      <c r="B3124" s="186"/>
    </row>
    <row r="3125" spans="2:2" x14ac:dyDescent="0.2">
      <c r="B3125" s="186"/>
    </row>
    <row r="3126" spans="2:2" x14ac:dyDescent="0.2">
      <c r="B3126" s="186"/>
    </row>
    <row r="3127" spans="2:2" x14ac:dyDescent="0.2">
      <c r="B3127" s="186"/>
    </row>
    <row r="3128" spans="2:2" x14ac:dyDescent="0.2">
      <c r="B3128" s="186"/>
    </row>
    <row r="3129" spans="2:2" x14ac:dyDescent="0.2">
      <c r="B3129" s="186"/>
    </row>
    <row r="3130" spans="2:2" x14ac:dyDescent="0.2">
      <c r="B3130" s="186"/>
    </row>
    <row r="3131" spans="2:2" x14ac:dyDescent="0.2">
      <c r="B3131" s="186"/>
    </row>
    <row r="3132" spans="2:2" x14ac:dyDescent="0.2">
      <c r="B3132" s="186"/>
    </row>
    <row r="3133" spans="2:2" x14ac:dyDescent="0.2">
      <c r="B3133" s="186"/>
    </row>
    <row r="3134" spans="2:2" x14ac:dyDescent="0.2">
      <c r="B3134" s="186"/>
    </row>
    <row r="3135" spans="2:2" x14ac:dyDescent="0.2">
      <c r="B3135" s="186"/>
    </row>
    <row r="3136" spans="2:2" x14ac:dyDescent="0.2">
      <c r="B3136" s="186"/>
    </row>
    <row r="3137" spans="2:2" x14ac:dyDescent="0.2">
      <c r="B3137" s="186"/>
    </row>
    <row r="3138" spans="2:2" x14ac:dyDescent="0.2">
      <c r="B3138" s="186"/>
    </row>
    <row r="3139" spans="2:2" x14ac:dyDescent="0.2">
      <c r="B3139" s="186"/>
    </row>
    <row r="3140" spans="2:2" x14ac:dyDescent="0.2">
      <c r="B3140" s="186"/>
    </row>
    <row r="3141" spans="2:2" x14ac:dyDescent="0.2">
      <c r="B3141" s="186"/>
    </row>
    <row r="3142" spans="2:2" x14ac:dyDescent="0.2">
      <c r="B3142" s="186"/>
    </row>
    <row r="3143" spans="2:2" x14ac:dyDescent="0.2">
      <c r="B3143" s="186"/>
    </row>
    <row r="3144" spans="2:2" x14ac:dyDescent="0.2">
      <c r="B3144" s="186"/>
    </row>
    <row r="3145" spans="2:2" x14ac:dyDescent="0.2">
      <c r="B3145" s="186"/>
    </row>
    <row r="3146" spans="2:2" x14ac:dyDescent="0.2">
      <c r="B3146" s="186"/>
    </row>
    <row r="3147" spans="2:2" x14ac:dyDescent="0.2">
      <c r="B3147" s="186"/>
    </row>
    <row r="3148" spans="2:2" x14ac:dyDescent="0.2">
      <c r="B3148" s="186"/>
    </row>
    <row r="3149" spans="2:2" x14ac:dyDescent="0.2">
      <c r="B3149" s="186"/>
    </row>
    <row r="3150" spans="2:2" x14ac:dyDescent="0.2">
      <c r="B3150" s="186"/>
    </row>
    <row r="3151" spans="2:2" x14ac:dyDescent="0.2">
      <c r="B3151" s="186"/>
    </row>
    <row r="3152" spans="2:2" x14ac:dyDescent="0.2">
      <c r="B3152" s="186"/>
    </row>
    <row r="3153" spans="2:2" x14ac:dyDescent="0.2">
      <c r="B3153" s="186"/>
    </row>
    <row r="3154" spans="2:2" x14ac:dyDescent="0.2">
      <c r="B3154" s="186"/>
    </row>
    <row r="3155" spans="2:2" x14ac:dyDescent="0.2">
      <c r="B3155" s="186"/>
    </row>
    <row r="3156" spans="2:2" x14ac:dyDescent="0.2">
      <c r="B3156" s="186"/>
    </row>
    <row r="3157" spans="2:2" x14ac:dyDescent="0.2">
      <c r="B3157" s="186"/>
    </row>
    <row r="3158" spans="2:2" x14ac:dyDescent="0.2">
      <c r="B3158" s="186"/>
    </row>
    <row r="3159" spans="2:2" x14ac:dyDescent="0.2">
      <c r="B3159" s="186"/>
    </row>
    <row r="3160" spans="2:2" x14ac:dyDescent="0.2">
      <c r="B3160" s="186"/>
    </row>
    <row r="3161" spans="2:2" x14ac:dyDescent="0.2">
      <c r="B3161" s="186"/>
    </row>
    <row r="3162" spans="2:2" x14ac:dyDescent="0.2">
      <c r="B3162" s="186"/>
    </row>
    <row r="3163" spans="2:2" x14ac:dyDescent="0.2">
      <c r="B3163" s="186"/>
    </row>
    <row r="3164" spans="2:2" x14ac:dyDescent="0.2">
      <c r="B3164" s="186"/>
    </row>
    <row r="3165" spans="2:2" x14ac:dyDescent="0.2">
      <c r="B3165" s="186"/>
    </row>
    <row r="3166" spans="2:2" x14ac:dyDescent="0.2">
      <c r="B3166" s="186"/>
    </row>
    <row r="3167" spans="2:2" x14ac:dyDescent="0.2">
      <c r="B3167" s="186"/>
    </row>
    <row r="3168" spans="2:2" x14ac:dyDescent="0.2">
      <c r="B3168" s="186"/>
    </row>
    <row r="3169" spans="2:2" x14ac:dyDescent="0.2">
      <c r="B3169" s="186"/>
    </row>
    <row r="3170" spans="2:2" x14ac:dyDescent="0.2">
      <c r="B3170" s="186"/>
    </row>
    <row r="3171" spans="2:2" x14ac:dyDescent="0.2">
      <c r="B3171" s="186"/>
    </row>
    <row r="3172" spans="2:2" x14ac:dyDescent="0.2">
      <c r="B3172" s="186"/>
    </row>
    <row r="3173" spans="2:2" x14ac:dyDescent="0.2">
      <c r="B3173" s="186"/>
    </row>
    <row r="3174" spans="2:2" x14ac:dyDescent="0.2">
      <c r="B3174" s="186"/>
    </row>
    <row r="3175" spans="2:2" x14ac:dyDescent="0.2">
      <c r="B3175" s="186"/>
    </row>
    <row r="3176" spans="2:2" x14ac:dyDescent="0.2">
      <c r="B3176" s="186"/>
    </row>
    <row r="3177" spans="2:2" x14ac:dyDescent="0.2">
      <c r="B3177" s="186"/>
    </row>
    <row r="3178" spans="2:2" x14ac:dyDescent="0.2">
      <c r="B3178" s="186"/>
    </row>
    <row r="3179" spans="2:2" x14ac:dyDescent="0.2">
      <c r="B3179" s="186"/>
    </row>
    <row r="3180" spans="2:2" x14ac:dyDescent="0.2">
      <c r="B3180" s="186"/>
    </row>
    <row r="3181" spans="2:2" x14ac:dyDescent="0.2">
      <c r="B3181" s="186"/>
    </row>
    <row r="3182" spans="2:2" x14ac:dyDescent="0.2">
      <c r="B3182" s="186"/>
    </row>
    <row r="3183" spans="2:2" x14ac:dyDescent="0.2">
      <c r="B3183" s="186"/>
    </row>
    <row r="3184" spans="2:2" x14ac:dyDescent="0.2">
      <c r="B3184" s="186"/>
    </row>
    <row r="3185" spans="2:2" x14ac:dyDescent="0.2">
      <c r="B3185" s="186"/>
    </row>
    <row r="3186" spans="2:2" x14ac:dyDescent="0.2">
      <c r="B3186" s="186"/>
    </row>
    <row r="3187" spans="2:2" x14ac:dyDescent="0.2">
      <c r="B3187" s="186"/>
    </row>
    <row r="3188" spans="2:2" x14ac:dyDescent="0.2">
      <c r="B3188" s="186"/>
    </row>
    <row r="3189" spans="2:2" x14ac:dyDescent="0.2">
      <c r="B3189" s="186"/>
    </row>
    <row r="3190" spans="2:2" x14ac:dyDescent="0.2">
      <c r="B3190" s="186"/>
    </row>
    <row r="3191" spans="2:2" x14ac:dyDescent="0.2">
      <c r="B3191" s="186"/>
    </row>
    <row r="3192" spans="2:2" x14ac:dyDescent="0.2">
      <c r="B3192" s="186"/>
    </row>
    <row r="3193" spans="2:2" x14ac:dyDescent="0.2">
      <c r="B3193" s="186"/>
    </row>
    <row r="3194" spans="2:2" x14ac:dyDescent="0.2">
      <c r="B3194" s="186"/>
    </row>
    <row r="3195" spans="2:2" x14ac:dyDescent="0.2">
      <c r="B3195" s="186"/>
    </row>
    <row r="3196" spans="2:2" x14ac:dyDescent="0.2">
      <c r="B3196" s="186"/>
    </row>
    <row r="3197" spans="2:2" x14ac:dyDescent="0.2">
      <c r="B3197" s="186"/>
    </row>
    <row r="3198" spans="2:2" x14ac:dyDescent="0.2">
      <c r="B3198" s="186"/>
    </row>
    <row r="3199" spans="2:2" x14ac:dyDescent="0.2">
      <c r="B3199" s="186"/>
    </row>
    <row r="3200" spans="2:2" x14ac:dyDescent="0.2">
      <c r="B3200" s="186"/>
    </row>
    <row r="3201" spans="2:2" x14ac:dyDescent="0.2">
      <c r="B3201" s="186"/>
    </row>
    <row r="3202" spans="2:2" x14ac:dyDescent="0.2">
      <c r="B3202" s="186"/>
    </row>
    <row r="3203" spans="2:2" x14ac:dyDescent="0.2">
      <c r="B3203" s="186"/>
    </row>
    <row r="3204" spans="2:2" x14ac:dyDescent="0.2">
      <c r="B3204" s="186"/>
    </row>
    <row r="3205" spans="2:2" x14ac:dyDescent="0.2">
      <c r="B3205" s="186"/>
    </row>
    <row r="3206" spans="2:2" x14ac:dyDescent="0.2">
      <c r="B3206" s="186"/>
    </row>
    <row r="3207" spans="2:2" x14ac:dyDescent="0.2">
      <c r="B3207" s="186"/>
    </row>
    <row r="3208" spans="2:2" x14ac:dyDescent="0.2">
      <c r="B3208" s="186"/>
    </row>
    <row r="3209" spans="2:2" x14ac:dyDescent="0.2">
      <c r="B3209" s="186"/>
    </row>
    <row r="3210" spans="2:2" x14ac:dyDescent="0.2">
      <c r="B3210" s="186"/>
    </row>
    <row r="3211" spans="2:2" x14ac:dyDescent="0.2">
      <c r="B3211" s="186"/>
    </row>
    <row r="3212" spans="2:2" x14ac:dyDescent="0.2">
      <c r="B3212" s="186"/>
    </row>
    <row r="3213" spans="2:2" x14ac:dyDescent="0.2">
      <c r="B3213" s="186"/>
    </row>
    <row r="3214" spans="2:2" x14ac:dyDescent="0.2">
      <c r="B3214" s="186"/>
    </row>
    <row r="3215" spans="2:2" x14ac:dyDescent="0.2">
      <c r="B3215" s="186"/>
    </row>
    <row r="3216" spans="2:2" x14ac:dyDescent="0.2">
      <c r="B3216" s="186"/>
    </row>
    <row r="3217" spans="2:2" x14ac:dyDescent="0.2">
      <c r="B3217" s="186"/>
    </row>
    <row r="3218" spans="2:2" x14ac:dyDescent="0.2">
      <c r="B3218" s="186"/>
    </row>
    <row r="3219" spans="2:2" x14ac:dyDescent="0.2">
      <c r="B3219" s="186"/>
    </row>
    <row r="3220" spans="2:2" x14ac:dyDescent="0.2">
      <c r="B3220" s="186"/>
    </row>
    <row r="3221" spans="2:2" x14ac:dyDescent="0.2">
      <c r="B3221" s="186"/>
    </row>
    <row r="3222" spans="2:2" x14ac:dyDescent="0.2">
      <c r="B3222" s="186"/>
    </row>
    <row r="3223" spans="2:2" x14ac:dyDescent="0.2">
      <c r="B3223" s="186"/>
    </row>
    <row r="3224" spans="2:2" x14ac:dyDescent="0.2">
      <c r="B3224" s="186"/>
    </row>
    <row r="3225" spans="2:2" x14ac:dyDescent="0.2">
      <c r="B3225" s="186"/>
    </row>
    <row r="3226" spans="2:2" x14ac:dyDescent="0.2">
      <c r="B3226" s="186"/>
    </row>
    <row r="3227" spans="2:2" x14ac:dyDescent="0.2">
      <c r="B3227" s="186"/>
    </row>
    <row r="3228" spans="2:2" x14ac:dyDescent="0.2">
      <c r="B3228" s="186"/>
    </row>
    <row r="3229" spans="2:2" x14ac:dyDescent="0.2">
      <c r="B3229" s="186"/>
    </row>
    <row r="3230" spans="2:2" x14ac:dyDescent="0.2">
      <c r="B3230" s="186"/>
    </row>
    <row r="3231" spans="2:2" x14ac:dyDescent="0.2">
      <c r="B3231" s="186"/>
    </row>
    <row r="3232" spans="2:2" x14ac:dyDescent="0.2">
      <c r="B3232" s="186"/>
    </row>
    <row r="3233" spans="2:2" x14ac:dyDescent="0.2">
      <c r="B3233" s="186"/>
    </row>
    <row r="3234" spans="2:2" x14ac:dyDescent="0.2">
      <c r="B3234" s="186"/>
    </row>
    <row r="3235" spans="2:2" x14ac:dyDescent="0.2">
      <c r="B3235" s="186"/>
    </row>
    <row r="3236" spans="2:2" x14ac:dyDescent="0.2">
      <c r="B3236" s="186"/>
    </row>
    <row r="3237" spans="2:2" x14ac:dyDescent="0.2">
      <c r="B3237" s="186"/>
    </row>
    <row r="3238" spans="2:2" x14ac:dyDescent="0.2">
      <c r="B3238" s="186"/>
    </row>
    <row r="3239" spans="2:2" x14ac:dyDescent="0.2">
      <c r="B3239" s="186"/>
    </row>
    <row r="3240" spans="2:2" x14ac:dyDescent="0.2">
      <c r="B3240" s="186"/>
    </row>
    <row r="3241" spans="2:2" x14ac:dyDescent="0.2">
      <c r="B3241" s="186"/>
    </row>
    <row r="3242" spans="2:2" x14ac:dyDescent="0.2">
      <c r="B3242" s="186"/>
    </row>
    <row r="3243" spans="2:2" x14ac:dyDescent="0.2">
      <c r="B3243" s="186"/>
    </row>
    <row r="3244" spans="2:2" x14ac:dyDescent="0.2">
      <c r="B3244" s="186"/>
    </row>
    <row r="3245" spans="2:2" x14ac:dyDescent="0.2">
      <c r="B3245" s="186"/>
    </row>
    <row r="3246" spans="2:2" x14ac:dyDescent="0.2">
      <c r="B3246" s="186"/>
    </row>
    <row r="3247" spans="2:2" x14ac:dyDescent="0.2">
      <c r="B3247" s="186"/>
    </row>
    <row r="3248" spans="2:2" x14ac:dyDescent="0.2">
      <c r="B3248" s="186"/>
    </row>
    <row r="3249" spans="2:2" x14ac:dyDescent="0.2">
      <c r="B3249" s="186"/>
    </row>
    <row r="3250" spans="2:2" x14ac:dyDescent="0.2">
      <c r="B3250" s="186"/>
    </row>
    <row r="3251" spans="2:2" x14ac:dyDescent="0.2">
      <c r="B3251" s="186"/>
    </row>
    <row r="3252" spans="2:2" x14ac:dyDescent="0.2">
      <c r="B3252" s="186"/>
    </row>
    <row r="3253" spans="2:2" x14ac:dyDescent="0.2">
      <c r="B3253" s="186"/>
    </row>
    <row r="3254" spans="2:2" x14ac:dyDescent="0.2">
      <c r="B3254" s="186"/>
    </row>
    <row r="3255" spans="2:2" x14ac:dyDescent="0.2">
      <c r="B3255" s="186"/>
    </row>
    <row r="3256" spans="2:2" x14ac:dyDescent="0.2">
      <c r="B3256" s="186"/>
    </row>
    <row r="3257" spans="2:2" x14ac:dyDescent="0.2">
      <c r="B3257" s="186"/>
    </row>
    <row r="3258" spans="2:2" x14ac:dyDescent="0.2">
      <c r="B3258" s="186"/>
    </row>
    <row r="3259" spans="2:2" x14ac:dyDescent="0.2">
      <c r="B3259" s="186"/>
    </row>
    <row r="3260" spans="2:2" x14ac:dyDescent="0.2">
      <c r="B3260" s="186"/>
    </row>
    <row r="3261" spans="2:2" x14ac:dyDescent="0.2">
      <c r="B3261" s="186"/>
    </row>
    <row r="3262" spans="2:2" x14ac:dyDescent="0.2">
      <c r="B3262" s="186"/>
    </row>
    <row r="3263" spans="2:2" x14ac:dyDescent="0.2">
      <c r="B3263" s="186"/>
    </row>
    <row r="3264" spans="2:2" x14ac:dyDescent="0.2">
      <c r="B3264" s="186"/>
    </row>
    <row r="3265" spans="2:2" x14ac:dyDescent="0.2">
      <c r="B3265" s="186"/>
    </row>
    <row r="3266" spans="2:2" x14ac:dyDescent="0.2">
      <c r="B3266" s="186"/>
    </row>
    <row r="3267" spans="2:2" x14ac:dyDescent="0.2">
      <c r="B3267" s="186"/>
    </row>
    <row r="3268" spans="2:2" x14ac:dyDescent="0.2">
      <c r="B3268" s="186"/>
    </row>
    <row r="3269" spans="2:2" x14ac:dyDescent="0.2">
      <c r="B3269" s="186"/>
    </row>
    <row r="3270" spans="2:2" x14ac:dyDescent="0.2">
      <c r="B3270" s="186"/>
    </row>
    <row r="3271" spans="2:2" x14ac:dyDescent="0.2">
      <c r="B3271" s="186"/>
    </row>
    <row r="3272" spans="2:2" x14ac:dyDescent="0.2">
      <c r="B3272" s="186"/>
    </row>
    <row r="3273" spans="2:2" x14ac:dyDescent="0.2">
      <c r="B3273" s="186"/>
    </row>
    <row r="3274" spans="2:2" x14ac:dyDescent="0.2">
      <c r="B3274" s="186"/>
    </row>
    <row r="3275" spans="2:2" x14ac:dyDescent="0.2">
      <c r="B3275" s="186"/>
    </row>
    <row r="3276" spans="2:2" x14ac:dyDescent="0.2">
      <c r="B3276" s="186"/>
    </row>
    <row r="3277" spans="2:2" x14ac:dyDescent="0.2">
      <c r="B3277" s="186"/>
    </row>
    <row r="3278" spans="2:2" x14ac:dyDescent="0.2">
      <c r="B3278" s="186"/>
    </row>
    <row r="3279" spans="2:2" x14ac:dyDescent="0.2">
      <c r="B3279" s="186"/>
    </row>
    <row r="3280" spans="2:2" x14ac:dyDescent="0.2">
      <c r="B3280" s="186"/>
    </row>
    <row r="3281" spans="2:2" x14ac:dyDescent="0.2">
      <c r="B3281" s="186"/>
    </row>
    <row r="3282" spans="2:2" x14ac:dyDescent="0.2">
      <c r="B3282" s="186"/>
    </row>
    <row r="3283" spans="2:2" x14ac:dyDescent="0.2">
      <c r="B3283" s="186"/>
    </row>
    <row r="3284" spans="2:2" x14ac:dyDescent="0.2">
      <c r="B3284" s="186"/>
    </row>
    <row r="3285" spans="2:2" x14ac:dyDescent="0.2">
      <c r="B3285" s="186"/>
    </row>
    <row r="3286" spans="2:2" x14ac:dyDescent="0.2">
      <c r="B3286" s="186"/>
    </row>
    <row r="3287" spans="2:2" x14ac:dyDescent="0.2">
      <c r="B3287" s="186"/>
    </row>
    <row r="3288" spans="2:2" x14ac:dyDescent="0.2">
      <c r="B3288" s="186"/>
    </row>
    <row r="3289" spans="2:2" x14ac:dyDescent="0.2">
      <c r="B3289" s="186"/>
    </row>
    <row r="3290" spans="2:2" x14ac:dyDescent="0.2">
      <c r="B3290" s="186"/>
    </row>
    <row r="3291" spans="2:2" x14ac:dyDescent="0.2">
      <c r="B3291" s="186"/>
    </row>
    <row r="3292" spans="2:2" x14ac:dyDescent="0.2">
      <c r="B3292" s="186"/>
    </row>
    <row r="3293" spans="2:2" x14ac:dyDescent="0.2">
      <c r="B3293" s="186"/>
    </row>
    <row r="3294" spans="2:2" x14ac:dyDescent="0.2">
      <c r="B3294" s="186"/>
    </row>
    <row r="3295" spans="2:2" x14ac:dyDescent="0.2">
      <c r="B3295" s="186"/>
    </row>
    <row r="3296" spans="2:2" x14ac:dyDescent="0.2">
      <c r="B3296" s="186"/>
    </row>
    <row r="3297" spans="2:2" x14ac:dyDescent="0.2">
      <c r="B3297" s="186"/>
    </row>
    <row r="3298" spans="2:2" x14ac:dyDescent="0.2">
      <c r="B3298" s="186"/>
    </row>
    <row r="3299" spans="2:2" x14ac:dyDescent="0.2">
      <c r="B3299" s="186"/>
    </row>
    <row r="3300" spans="2:2" x14ac:dyDescent="0.2">
      <c r="B3300" s="186"/>
    </row>
    <row r="3301" spans="2:2" x14ac:dyDescent="0.2">
      <c r="B3301" s="186"/>
    </row>
    <row r="3302" spans="2:2" x14ac:dyDescent="0.2">
      <c r="B3302" s="186"/>
    </row>
    <row r="3303" spans="2:2" x14ac:dyDescent="0.2">
      <c r="B3303" s="186"/>
    </row>
    <row r="3304" spans="2:2" x14ac:dyDescent="0.2">
      <c r="B3304" s="186"/>
    </row>
    <row r="3305" spans="2:2" x14ac:dyDescent="0.2">
      <c r="B3305" s="186"/>
    </row>
    <row r="3306" spans="2:2" x14ac:dyDescent="0.2">
      <c r="B3306" s="186"/>
    </row>
    <row r="3307" spans="2:2" x14ac:dyDescent="0.2">
      <c r="B3307" s="186"/>
    </row>
    <row r="3308" spans="2:2" x14ac:dyDescent="0.2">
      <c r="B3308" s="186"/>
    </row>
    <row r="3309" spans="2:2" x14ac:dyDescent="0.2">
      <c r="B3309" s="186"/>
    </row>
    <row r="3310" spans="2:2" x14ac:dyDescent="0.2">
      <c r="B3310" s="186"/>
    </row>
    <row r="3311" spans="2:2" x14ac:dyDescent="0.2">
      <c r="B3311" s="186"/>
    </row>
    <row r="3312" spans="2:2" x14ac:dyDescent="0.2">
      <c r="B3312" s="186"/>
    </row>
    <row r="3313" spans="2:2" x14ac:dyDescent="0.2">
      <c r="B3313" s="186"/>
    </row>
    <row r="3314" spans="2:2" x14ac:dyDescent="0.2">
      <c r="B3314" s="186"/>
    </row>
    <row r="3315" spans="2:2" x14ac:dyDescent="0.2">
      <c r="B3315" s="186"/>
    </row>
    <row r="3316" spans="2:2" x14ac:dyDescent="0.2">
      <c r="B3316" s="186"/>
    </row>
    <row r="3317" spans="2:2" x14ac:dyDescent="0.2">
      <c r="B3317" s="186"/>
    </row>
    <row r="3318" spans="2:2" x14ac:dyDescent="0.2">
      <c r="B3318" s="186"/>
    </row>
    <row r="3319" spans="2:2" x14ac:dyDescent="0.2">
      <c r="B3319" s="186"/>
    </row>
    <row r="3320" spans="2:2" x14ac:dyDescent="0.2">
      <c r="B3320" s="186"/>
    </row>
    <row r="3321" spans="2:2" x14ac:dyDescent="0.2">
      <c r="B3321" s="186"/>
    </row>
    <row r="3322" spans="2:2" x14ac:dyDescent="0.2">
      <c r="B3322" s="186"/>
    </row>
    <row r="3323" spans="2:2" x14ac:dyDescent="0.2">
      <c r="B3323" s="186"/>
    </row>
    <row r="3324" spans="2:2" x14ac:dyDescent="0.2">
      <c r="B3324" s="186"/>
    </row>
    <row r="3325" spans="2:2" x14ac:dyDescent="0.2">
      <c r="B3325" s="186"/>
    </row>
    <row r="3326" spans="2:2" x14ac:dyDescent="0.2">
      <c r="B3326" s="186"/>
    </row>
    <row r="3327" spans="2:2" x14ac:dyDescent="0.2">
      <c r="B3327" s="186"/>
    </row>
    <row r="3328" spans="2:2" x14ac:dyDescent="0.2">
      <c r="B3328" s="186"/>
    </row>
    <row r="3329" spans="2:2" x14ac:dyDescent="0.2">
      <c r="B3329" s="186"/>
    </row>
    <row r="3330" spans="2:2" x14ac:dyDescent="0.2">
      <c r="B3330" s="186"/>
    </row>
    <row r="3331" spans="2:2" x14ac:dyDescent="0.2">
      <c r="B3331" s="186"/>
    </row>
    <row r="3332" spans="2:2" x14ac:dyDescent="0.2">
      <c r="B3332" s="186"/>
    </row>
    <row r="3333" spans="2:2" x14ac:dyDescent="0.2">
      <c r="B3333" s="186"/>
    </row>
    <row r="3334" spans="2:2" x14ac:dyDescent="0.2">
      <c r="B3334" s="186"/>
    </row>
    <row r="3335" spans="2:2" x14ac:dyDescent="0.2">
      <c r="B3335" s="186"/>
    </row>
    <row r="3336" spans="2:2" x14ac:dyDescent="0.2">
      <c r="B3336" s="186"/>
    </row>
    <row r="3337" spans="2:2" x14ac:dyDescent="0.2">
      <c r="B3337" s="186"/>
    </row>
    <row r="3338" spans="2:2" x14ac:dyDescent="0.2">
      <c r="B3338" s="186"/>
    </row>
    <row r="3339" spans="2:2" x14ac:dyDescent="0.2">
      <c r="B3339" s="186"/>
    </row>
    <row r="3340" spans="2:2" x14ac:dyDescent="0.2">
      <c r="B3340" s="186"/>
    </row>
    <row r="3341" spans="2:2" x14ac:dyDescent="0.2">
      <c r="B3341" s="186"/>
    </row>
    <row r="3342" spans="2:2" x14ac:dyDescent="0.2">
      <c r="B3342" s="186"/>
    </row>
    <row r="3343" spans="2:2" x14ac:dyDescent="0.2">
      <c r="B3343" s="186"/>
    </row>
    <row r="3344" spans="2:2" x14ac:dyDescent="0.2">
      <c r="B3344" s="186"/>
    </row>
    <row r="3345" spans="2:2" x14ac:dyDescent="0.2">
      <c r="B3345" s="186"/>
    </row>
    <row r="3346" spans="2:2" x14ac:dyDescent="0.2">
      <c r="B3346" s="186"/>
    </row>
    <row r="3347" spans="2:2" x14ac:dyDescent="0.2">
      <c r="B3347" s="186"/>
    </row>
    <row r="3348" spans="2:2" x14ac:dyDescent="0.2">
      <c r="B3348" s="186"/>
    </row>
    <row r="3349" spans="2:2" x14ac:dyDescent="0.2">
      <c r="B3349" s="186"/>
    </row>
    <row r="3350" spans="2:2" x14ac:dyDescent="0.2">
      <c r="B3350" s="186"/>
    </row>
    <row r="3351" spans="2:2" x14ac:dyDescent="0.2">
      <c r="B3351" s="186"/>
    </row>
    <row r="3352" spans="2:2" x14ac:dyDescent="0.2">
      <c r="B3352" s="186"/>
    </row>
    <row r="3353" spans="2:2" x14ac:dyDescent="0.2">
      <c r="B3353" s="186"/>
    </row>
    <row r="3354" spans="2:2" x14ac:dyDescent="0.2">
      <c r="B3354" s="186"/>
    </row>
    <row r="3355" spans="2:2" x14ac:dyDescent="0.2">
      <c r="B3355" s="186"/>
    </row>
    <row r="3356" spans="2:2" x14ac:dyDescent="0.2">
      <c r="B3356" s="186"/>
    </row>
    <row r="3357" spans="2:2" x14ac:dyDescent="0.2">
      <c r="B3357" s="186"/>
    </row>
    <row r="3358" spans="2:2" x14ac:dyDescent="0.2">
      <c r="B3358" s="186"/>
    </row>
    <row r="3359" spans="2:2" x14ac:dyDescent="0.2">
      <c r="B3359" s="186"/>
    </row>
    <row r="3360" spans="2:2" x14ac:dyDescent="0.2">
      <c r="B3360" s="186"/>
    </row>
    <row r="3361" spans="2:2" x14ac:dyDescent="0.2">
      <c r="B3361" s="186"/>
    </row>
    <row r="3362" spans="2:2" x14ac:dyDescent="0.2">
      <c r="B3362" s="186"/>
    </row>
    <row r="3363" spans="2:2" x14ac:dyDescent="0.2">
      <c r="B3363" s="186"/>
    </row>
    <row r="3364" spans="2:2" x14ac:dyDescent="0.2">
      <c r="B3364" s="186"/>
    </row>
    <row r="3365" spans="2:2" x14ac:dyDescent="0.2">
      <c r="B3365" s="186"/>
    </row>
    <row r="3366" spans="2:2" x14ac:dyDescent="0.2">
      <c r="B3366" s="186"/>
    </row>
    <row r="3367" spans="2:2" x14ac:dyDescent="0.2">
      <c r="B3367" s="186"/>
    </row>
    <row r="3368" spans="2:2" x14ac:dyDescent="0.2">
      <c r="B3368" s="186"/>
    </row>
    <row r="3369" spans="2:2" x14ac:dyDescent="0.2">
      <c r="B3369" s="186"/>
    </row>
    <row r="3370" spans="2:2" x14ac:dyDescent="0.2">
      <c r="B3370" s="186"/>
    </row>
    <row r="3371" spans="2:2" x14ac:dyDescent="0.2">
      <c r="B3371" s="186"/>
    </row>
    <row r="3372" spans="2:2" x14ac:dyDescent="0.2">
      <c r="B3372" s="186"/>
    </row>
    <row r="3373" spans="2:2" x14ac:dyDescent="0.2">
      <c r="B3373" s="186"/>
    </row>
    <row r="3374" spans="2:2" x14ac:dyDescent="0.2">
      <c r="B3374" s="186"/>
    </row>
    <row r="3375" spans="2:2" x14ac:dyDescent="0.2">
      <c r="B3375" s="186"/>
    </row>
    <row r="3376" spans="2:2" x14ac:dyDescent="0.2">
      <c r="B3376" s="186"/>
    </row>
    <row r="3377" spans="2:2" x14ac:dyDescent="0.2">
      <c r="B3377" s="186"/>
    </row>
    <row r="3378" spans="2:2" x14ac:dyDescent="0.2">
      <c r="B3378" s="186"/>
    </row>
    <row r="3379" spans="2:2" x14ac:dyDescent="0.2">
      <c r="B3379" s="186"/>
    </row>
    <row r="3380" spans="2:2" x14ac:dyDescent="0.2">
      <c r="B3380" s="186"/>
    </row>
    <row r="3381" spans="2:2" x14ac:dyDescent="0.2">
      <c r="B3381" s="186"/>
    </row>
    <row r="3382" spans="2:2" x14ac:dyDescent="0.2">
      <c r="B3382" s="186"/>
    </row>
    <row r="3383" spans="2:2" x14ac:dyDescent="0.2">
      <c r="B3383" s="186"/>
    </row>
    <row r="3384" spans="2:2" x14ac:dyDescent="0.2">
      <c r="B3384" s="186"/>
    </row>
    <row r="3385" spans="2:2" x14ac:dyDescent="0.2">
      <c r="B3385" s="186"/>
    </row>
    <row r="3386" spans="2:2" x14ac:dyDescent="0.2">
      <c r="B3386" s="186"/>
    </row>
    <row r="3387" spans="2:2" x14ac:dyDescent="0.2">
      <c r="B3387" s="186"/>
    </row>
    <row r="3388" spans="2:2" x14ac:dyDescent="0.2">
      <c r="B3388" s="186"/>
    </row>
    <row r="3389" spans="2:2" x14ac:dyDescent="0.2">
      <c r="B3389" s="186"/>
    </row>
    <row r="3390" spans="2:2" x14ac:dyDescent="0.2">
      <c r="B3390" s="186"/>
    </row>
    <row r="3391" spans="2:2" x14ac:dyDescent="0.2">
      <c r="B3391" s="186"/>
    </row>
    <row r="3392" spans="2:2" x14ac:dyDescent="0.2">
      <c r="B3392" s="186"/>
    </row>
    <row r="3393" spans="2:2" x14ac:dyDescent="0.2">
      <c r="B3393" s="186"/>
    </row>
    <row r="3394" spans="2:2" x14ac:dyDescent="0.2">
      <c r="B3394" s="186"/>
    </row>
    <row r="3395" spans="2:2" x14ac:dyDescent="0.2">
      <c r="B3395" s="186"/>
    </row>
    <row r="3396" spans="2:2" x14ac:dyDescent="0.2">
      <c r="B3396" s="186"/>
    </row>
    <row r="3397" spans="2:2" x14ac:dyDescent="0.2">
      <c r="B3397" s="186"/>
    </row>
    <row r="3398" spans="2:2" x14ac:dyDescent="0.2">
      <c r="B3398" s="186"/>
    </row>
    <row r="3399" spans="2:2" x14ac:dyDescent="0.2">
      <c r="B3399" s="186"/>
    </row>
    <row r="3400" spans="2:2" x14ac:dyDescent="0.2">
      <c r="B3400" s="186"/>
    </row>
    <row r="3401" spans="2:2" x14ac:dyDescent="0.2">
      <c r="B3401" s="186"/>
    </row>
    <row r="3402" spans="2:2" x14ac:dyDescent="0.2">
      <c r="B3402" s="186"/>
    </row>
    <row r="3403" spans="2:2" x14ac:dyDescent="0.2">
      <c r="B3403" s="186"/>
    </row>
    <row r="3404" spans="2:2" x14ac:dyDescent="0.2">
      <c r="B3404" s="186"/>
    </row>
    <row r="3405" spans="2:2" x14ac:dyDescent="0.2">
      <c r="B3405" s="186"/>
    </row>
    <row r="3406" spans="2:2" x14ac:dyDescent="0.2">
      <c r="B3406" s="186"/>
    </row>
    <row r="3407" spans="2:2" x14ac:dyDescent="0.2">
      <c r="B3407" s="186"/>
    </row>
    <row r="3408" spans="2:2" x14ac:dyDescent="0.2">
      <c r="B3408" s="186"/>
    </row>
    <row r="3409" spans="2:2" x14ac:dyDescent="0.2">
      <c r="B3409" s="186"/>
    </row>
    <row r="3410" spans="2:2" x14ac:dyDescent="0.2">
      <c r="B3410" s="186"/>
    </row>
    <row r="3411" spans="2:2" x14ac:dyDescent="0.2">
      <c r="B3411" s="186"/>
    </row>
    <row r="3412" spans="2:2" x14ac:dyDescent="0.2">
      <c r="B3412" s="186"/>
    </row>
    <row r="3413" spans="2:2" x14ac:dyDescent="0.2">
      <c r="B3413" s="186"/>
    </row>
    <row r="3414" spans="2:2" x14ac:dyDescent="0.2">
      <c r="B3414" s="186"/>
    </row>
    <row r="3415" spans="2:2" x14ac:dyDescent="0.2">
      <c r="B3415" s="186"/>
    </row>
    <row r="3416" spans="2:2" x14ac:dyDescent="0.2">
      <c r="B3416" s="186"/>
    </row>
    <row r="3417" spans="2:2" x14ac:dyDescent="0.2">
      <c r="B3417" s="186"/>
    </row>
    <row r="3418" spans="2:2" x14ac:dyDescent="0.2">
      <c r="B3418" s="186"/>
    </row>
    <row r="3419" spans="2:2" x14ac:dyDescent="0.2">
      <c r="B3419" s="186"/>
    </row>
    <row r="3420" spans="2:2" x14ac:dyDescent="0.2">
      <c r="B3420" s="186"/>
    </row>
    <row r="3421" spans="2:2" x14ac:dyDescent="0.2">
      <c r="B3421" s="186"/>
    </row>
    <row r="3422" spans="2:2" x14ac:dyDescent="0.2">
      <c r="B3422" s="186"/>
    </row>
    <row r="3423" spans="2:2" x14ac:dyDescent="0.2">
      <c r="B3423" s="186"/>
    </row>
    <row r="3424" spans="2:2" x14ac:dyDescent="0.2">
      <c r="B3424" s="186"/>
    </row>
    <row r="3425" spans="2:2" x14ac:dyDescent="0.2">
      <c r="B3425" s="186"/>
    </row>
    <row r="3426" spans="2:2" x14ac:dyDescent="0.2">
      <c r="B3426" s="186"/>
    </row>
    <row r="3427" spans="2:2" x14ac:dyDescent="0.2">
      <c r="B3427" s="186"/>
    </row>
    <row r="3428" spans="2:2" x14ac:dyDescent="0.2">
      <c r="B3428" s="186"/>
    </row>
    <row r="3429" spans="2:2" x14ac:dyDescent="0.2">
      <c r="B3429" s="186"/>
    </row>
    <row r="3430" spans="2:2" x14ac:dyDescent="0.2">
      <c r="B3430" s="186"/>
    </row>
    <row r="3431" spans="2:2" x14ac:dyDescent="0.2">
      <c r="B3431" s="186"/>
    </row>
    <row r="3432" spans="2:2" x14ac:dyDescent="0.2">
      <c r="B3432" s="186"/>
    </row>
    <row r="3433" spans="2:2" x14ac:dyDescent="0.2">
      <c r="B3433" s="186"/>
    </row>
    <row r="3434" spans="2:2" x14ac:dyDescent="0.2">
      <c r="B3434" s="186"/>
    </row>
    <row r="3435" spans="2:2" x14ac:dyDescent="0.2">
      <c r="B3435" s="186"/>
    </row>
    <row r="3436" spans="2:2" x14ac:dyDescent="0.2">
      <c r="B3436" s="186"/>
    </row>
    <row r="3437" spans="2:2" x14ac:dyDescent="0.2">
      <c r="B3437" s="186"/>
    </row>
    <row r="3438" spans="2:2" x14ac:dyDescent="0.2">
      <c r="B3438" s="186"/>
    </row>
    <row r="3439" spans="2:2" x14ac:dyDescent="0.2">
      <c r="B3439" s="186"/>
    </row>
    <row r="3440" spans="2:2" x14ac:dyDescent="0.2">
      <c r="B3440" s="186"/>
    </row>
    <row r="3441" spans="2:2" x14ac:dyDescent="0.2">
      <c r="B3441" s="186"/>
    </row>
    <row r="3442" spans="2:2" x14ac:dyDescent="0.2">
      <c r="B3442" s="186"/>
    </row>
    <row r="3443" spans="2:2" x14ac:dyDescent="0.2">
      <c r="B3443" s="186"/>
    </row>
    <row r="3444" spans="2:2" x14ac:dyDescent="0.2">
      <c r="B3444" s="186"/>
    </row>
    <row r="3445" spans="2:2" x14ac:dyDescent="0.2">
      <c r="B3445" s="186"/>
    </row>
    <row r="3446" spans="2:2" x14ac:dyDescent="0.2">
      <c r="B3446" s="186"/>
    </row>
    <row r="3447" spans="2:2" x14ac:dyDescent="0.2">
      <c r="B3447" s="186"/>
    </row>
    <row r="3448" spans="2:2" x14ac:dyDescent="0.2">
      <c r="B3448" s="186"/>
    </row>
    <row r="3449" spans="2:2" x14ac:dyDescent="0.2">
      <c r="B3449" s="186"/>
    </row>
    <row r="3450" spans="2:2" x14ac:dyDescent="0.2">
      <c r="B3450" s="186"/>
    </row>
    <row r="3451" spans="2:2" x14ac:dyDescent="0.2">
      <c r="B3451" s="186"/>
    </row>
    <row r="3452" spans="2:2" x14ac:dyDescent="0.2">
      <c r="B3452" s="186"/>
    </row>
    <row r="3453" spans="2:2" x14ac:dyDescent="0.2">
      <c r="B3453" s="186"/>
    </row>
    <row r="3454" spans="2:2" x14ac:dyDescent="0.2">
      <c r="B3454" s="186"/>
    </row>
    <row r="3455" spans="2:2" x14ac:dyDescent="0.2">
      <c r="B3455" s="186"/>
    </row>
    <row r="3456" spans="2:2" x14ac:dyDescent="0.2">
      <c r="B3456" s="186"/>
    </row>
    <row r="3457" spans="2:2" x14ac:dyDescent="0.2">
      <c r="B3457" s="186"/>
    </row>
    <row r="3458" spans="2:2" x14ac:dyDescent="0.2">
      <c r="B3458" s="186"/>
    </row>
    <row r="3459" spans="2:2" x14ac:dyDescent="0.2">
      <c r="B3459" s="186"/>
    </row>
    <row r="3460" spans="2:2" x14ac:dyDescent="0.2">
      <c r="B3460" s="186"/>
    </row>
    <row r="3461" spans="2:2" x14ac:dyDescent="0.2">
      <c r="B3461" s="186"/>
    </row>
    <row r="3462" spans="2:2" x14ac:dyDescent="0.2">
      <c r="B3462" s="186"/>
    </row>
    <row r="3463" spans="2:2" x14ac:dyDescent="0.2">
      <c r="B3463" s="186"/>
    </row>
    <row r="3464" spans="2:2" x14ac:dyDescent="0.2">
      <c r="B3464" s="186"/>
    </row>
    <row r="3465" spans="2:2" x14ac:dyDescent="0.2">
      <c r="B3465" s="186"/>
    </row>
    <row r="3466" spans="2:2" x14ac:dyDescent="0.2">
      <c r="B3466" s="186"/>
    </row>
    <row r="3467" spans="2:2" x14ac:dyDescent="0.2">
      <c r="B3467" s="186"/>
    </row>
    <row r="3468" spans="2:2" x14ac:dyDescent="0.2">
      <c r="B3468" s="186"/>
    </row>
    <row r="3469" spans="2:2" x14ac:dyDescent="0.2">
      <c r="B3469" s="186"/>
    </row>
    <row r="3470" spans="2:2" x14ac:dyDescent="0.2">
      <c r="B3470" s="186"/>
    </row>
    <row r="3471" spans="2:2" x14ac:dyDescent="0.2">
      <c r="B3471" s="186"/>
    </row>
    <row r="3472" spans="2:2" x14ac:dyDescent="0.2">
      <c r="B3472" s="186"/>
    </row>
    <row r="3473" spans="2:2" x14ac:dyDescent="0.2">
      <c r="B3473" s="186"/>
    </row>
    <row r="3474" spans="2:2" x14ac:dyDescent="0.2">
      <c r="B3474" s="186"/>
    </row>
    <row r="3475" spans="2:2" x14ac:dyDescent="0.2">
      <c r="B3475" s="186"/>
    </row>
    <row r="3476" spans="2:2" x14ac:dyDescent="0.2">
      <c r="B3476" s="186"/>
    </row>
    <row r="3477" spans="2:2" x14ac:dyDescent="0.2">
      <c r="B3477" s="186"/>
    </row>
    <row r="3478" spans="2:2" x14ac:dyDescent="0.2">
      <c r="B3478" s="186"/>
    </row>
    <row r="3479" spans="2:2" x14ac:dyDescent="0.2">
      <c r="B3479" s="186"/>
    </row>
    <row r="3480" spans="2:2" x14ac:dyDescent="0.2">
      <c r="B3480" s="186"/>
    </row>
    <row r="3481" spans="2:2" x14ac:dyDescent="0.2">
      <c r="B3481" s="186"/>
    </row>
    <row r="3482" spans="2:2" x14ac:dyDescent="0.2">
      <c r="B3482" s="186"/>
    </row>
    <row r="3483" spans="2:2" x14ac:dyDescent="0.2">
      <c r="B3483" s="186"/>
    </row>
    <row r="3484" spans="2:2" x14ac:dyDescent="0.2">
      <c r="B3484" s="186"/>
    </row>
    <row r="3485" spans="2:2" x14ac:dyDescent="0.2">
      <c r="B3485" s="186"/>
    </row>
    <row r="3486" spans="2:2" x14ac:dyDescent="0.2">
      <c r="B3486" s="186"/>
    </row>
    <row r="3487" spans="2:2" x14ac:dyDescent="0.2">
      <c r="B3487" s="186"/>
    </row>
    <row r="3488" spans="2:2" x14ac:dyDescent="0.2">
      <c r="B3488" s="186"/>
    </row>
    <row r="3489" spans="2:2" x14ac:dyDescent="0.2">
      <c r="B3489" s="186"/>
    </row>
    <row r="3490" spans="2:2" x14ac:dyDescent="0.2">
      <c r="B3490" s="186"/>
    </row>
    <row r="3491" spans="2:2" x14ac:dyDescent="0.2">
      <c r="B3491" s="186"/>
    </row>
    <row r="3492" spans="2:2" x14ac:dyDescent="0.2">
      <c r="B3492" s="186"/>
    </row>
    <row r="3493" spans="2:2" x14ac:dyDescent="0.2">
      <c r="B3493" s="186"/>
    </row>
    <row r="3494" spans="2:2" x14ac:dyDescent="0.2">
      <c r="B3494" s="186"/>
    </row>
    <row r="3495" spans="2:2" x14ac:dyDescent="0.2">
      <c r="B3495" s="186"/>
    </row>
    <row r="3496" spans="2:2" x14ac:dyDescent="0.2">
      <c r="B3496" s="186"/>
    </row>
    <row r="3497" spans="2:2" x14ac:dyDescent="0.2">
      <c r="B3497" s="186"/>
    </row>
    <row r="3498" spans="2:2" x14ac:dyDescent="0.2">
      <c r="B3498" s="186"/>
    </row>
    <row r="3499" spans="2:2" x14ac:dyDescent="0.2">
      <c r="B3499" s="186"/>
    </row>
    <row r="3500" spans="2:2" x14ac:dyDescent="0.2">
      <c r="B3500" s="186"/>
    </row>
    <row r="3501" spans="2:2" x14ac:dyDescent="0.2">
      <c r="B3501" s="186"/>
    </row>
    <row r="3502" spans="2:2" x14ac:dyDescent="0.2">
      <c r="B3502" s="186"/>
    </row>
    <row r="3503" spans="2:2" x14ac:dyDescent="0.2">
      <c r="B3503" s="186"/>
    </row>
    <row r="3504" spans="2:2" x14ac:dyDescent="0.2">
      <c r="B3504" s="186"/>
    </row>
    <row r="3505" spans="2:2" x14ac:dyDescent="0.2">
      <c r="B3505" s="186"/>
    </row>
    <row r="3506" spans="2:2" x14ac:dyDescent="0.2">
      <c r="B3506" s="186"/>
    </row>
    <row r="3507" spans="2:2" x14ac:dyDescent="0.2">
      <c r="B3507" s="186"/>
    </row>
    <row r="3508" spans="2:2" x14ac:dyDescent="0.2">
      <c r="B3508" s="186"/>
    </row>
    <row r="3509" spans="2:2" x14ac:dyDescent="0.2">
      <c r="B3509" s="186"/>
    </row>
    <row r="3510" spans="2:2" x14ac:dyDescent="0.2">
      <c r="B3510" s="186"/>
    </row>
    <row r="3511" spans="2:2" x14ac:dyDescent="0.2">
      <c r="B3511" s="186"/>
    </row>
    <row r="3512" spans="2:2" x14ac:dyDescent="0.2">
      <c r="B3512" s="186"/>
    </row>
    <row r="3513" spans="2:2" x14ac:dyDescent="0.2">
      <c r="B3513" s="186"/>
    </row>
    <row r="3514" spans="2:2" x14ac:dyDescent="0.2">
      <c r="B3514" s="186"/>
    </row>
    <row r="3515" spans="2:2" x14ac:dyDescent="0.2">
      <c r="B3515" s="186"/>
    </row>
    <row r="3516" spans="2:2" x14ac:dyDescent="0.2">
      <c r="B3516" s="186"/>
    </row>
    <row r="3517" spans="2:2" x14ac:dyDescent="0.2">
      <c r="B3517" s="186"/>
    </row>
    <row r="3518" spans="2:2" x14ac:dyDescent="0.2">
      <c r="B3518" s="186"/>
    </row>
    <row r="3519" spans="2:2" x14ac:dyDescent="0.2">
      <c r="B3519" s="186"/>
    </row>
    <row r="3520" spans="2:2" x14ac:dyDescent="0.2">
      <c r="B3520" s="186"/>
    </row>
    <row r="3521" spans="2:2" x14ac:dyDescent="0.2">
      <c r="B3521" s="186"/>
    </row>
    <row r="3522" spans="2:2" x14ac:dyDescent="0.2">
      <c r="B3522" s="186"/>
    </row>
    <row r="3523" spans="2:2" x14ac:dyDescent="0.2">
      <c r="B3523" s="186"/>
    </row>
    <row r="3524" spans="2:2" x14ac:dyDescent="0.2">
      <c r="B3524" s="186"/>
    </row>
    <row r="3525" spans="2:2" x14ac:dyDescent="0.2">
      <c r="B3525" s="186"/>
    </row>
    <row r="3526" spans="2:2" x14ac:dyDescent="0.2">
      <c r="B3526" s="186"/>
    </row>
    <row r="3527" spans="2:2" x14ac:dyDescent="0.2">
      <c r="B3527" s="186"/>
    </row>
    <row r="3528" spans="2:2" x14ac:dyDescent="0.2">
      <c r="B3528" s="186"/>
    </row>
    <row r="3529" spans="2:2" x14ac:dyDescent="0.2">
      <c r="B3529" s="186"/>
    </row>
    <row r="3530" spans="2:2" x14ac:dyDescent="0.2">
      <c r="B3530" s="186"/>
    </row>
    <row r="3531" spans="2:2" x14ac:dyDescent="0.2">
      <c r="B3531" s="186"/>
    </row>
    <row r="3532" spans="2:2" x14ac:dyDescent="0.2">
      <c r="B3532" s="186"/>
    </row>
    <row r="3533" spans="2:2" x14ac:dyDescent="0.2">
      <c r="B3533" s="186"/>
    </row>
    <row r="3534" spans="2:2" x14ac:dyDescent="0.2">
      <c r="B3534" s="186"/>
    </row>
    <row r="3535" spans="2:2" x14ac:dyDescent="0.2">
      <c r="B3535" s="186"/>
    </row>
    <row r="3536" spans="2:2" x14ac:dyDescent="0.2">
      <c r="B3536" s="186"/>
    </row>
    <row r="3537" spans="2:2" x14ac:dyDescent="0.2">
      <c r="B3537" s="186"/>
    </row>
    <row r="3538" spans="2:2" x14ac:dyDescent="0.2">
      <c r="B3538" s="186"/>
    </row>
    <row r="3539" spans="2:2" x14ac:dyDescent="0.2">
      <c r="B3539" s="186"/>
    </row>
    <row r="3540" spans="2:2" x14ac:dyDescent="0.2">
      <c r="B3540" s="186"/>
    </row>
    <row r="3541" spans="2:2" x14ac:dyDescent="0.2">
      <c r="B3541" s="186"/>
    </row>
    <row r="3542" spans="2:2" x14ac:dyDescent="0.2">
      <c r="B3542" s="186"/>
    </row>
    <row r="3543" spans="2:2" x14ac:dyDescent="0.2">
      <c r="B3543" s="186"/>
    </row>
    <row r="3544" spans="2:2" x14ac:dyDescent="0.2">
      <c r="B3544" s="186"/>
    </row>
    <row r="3545" spans="2:2" x14ac:dyDescent="0.2">
      <c r="B3545" s="186"/>
    </row>
    <row r="3546" spans="2:2" x14ac:dyDescent="0.2">
      <c r="B3546" s="186"/>
    </row>
    <row r="3547" spans="2:2" x14ac:dyDescent="0.2">
      <c r="B3547" s="186"/>
    </row>
    <row r="3548" spans="2:2" x14ac:dyDescent="0.2">
      <c r="B3548" s="186"/>
    </row>
    <row r="3549" spans="2:2" x14ac:dyDescent="0.2">
      <c r="B3549" s="186"/>
    </row>
    <row r="3550" spans="2:2" x14ac:dyDescent="0.2">
      <c r="B3550" s="186"/>
    </row>
    <row r="3551" spans="2:2" x14ac:dyDescent="0.2">
      <c r="B3551" s="186"/>
    </row>
    <row r="3552" spans="2:2" x14ac:dyDescent="0.2">
      <c r="B3552" s="186"/>
    </row>
    <row r="3553" spans="2:2" x14ac:dyDescent="0.2">
      <c r="B3553" s="186"/>
    </row>
    <row r="3554" spans="2:2" x14ac:dyDescent="0.2">
      <c r="B3554" s="186"/>
    </row>
    <row r="3555" spans="2:2" x14ac:dyDescent="0.2">
      <c r="B3555" s="186"/>
    </row>
    <row r="3556" spans="2:2" x14ac:dyDescent="0.2">
      <c r="B3556" s="186"/>
    </row>
    <row r="3557" spans="2:2" x14ac:dyDescent="0.2">
      <c r="B3557" s="186"/>
    </row>
    <row r="3558" spans="2:2" x14ac:dyDescent="0.2">
      <c r="B3558" s="186"/>
    </row>
    <row r="3559" spans="2:2" x14ac:dyDescent="0.2">
      <c r="B3559" s="186"/>
    </row>
    <row r="3560" spans="2:2" x14ac:dyDescent="0.2">
      <c r="B3560" s="186"/>
    </row>
    <row r="3561" spans="2:2" x14ac:dyDescent="0.2">
      <c r="B3561" s="186"/>
    </row>
    <row r="3562" spans="2:2" x14ac:dyDescent="0.2">
      <c r="B3562" s="186"/>
    </row>
    <row r="3563" spans="2:2" x14ac:dyDescent="0.2">
      <c r="B3563" s="186"/>
    </row>
    <row r="3564" spans="2:2" x14ac:dyDescent="0.2">
      <c r="B3564" s="186"/>
    </row>
    <row r="3565" spans="2:2" x14ac:dyDescent="0.2">
      <c r="B3565" s="186"/>
    </row>
    <row r="3566" spans="2:2" x14ac:dyDescent="0.2">
      <c r="B3566" s="186"/>
    </row>
    <row r="3567" spans="2:2" x14ac:dyDescent="0.2">
      <c r="B3567" s="186"/>
    </row>
    <row r="3568" spans="2:2" x14ac:dyDescent="0.2">
      <c r="B3568" s="186"/>
    </row>
    <row r="3569" spans="2:2" x14ac:dyDescent="0.2">
      <c r="B3569" s="186"/>
    </row>
    <row r="3570" spans="2:2" x14ac:dyDescent="0.2">
      <c r="B3570" s="186"/>
    </row>
    <row r="3571" spans="2:2" x14ac:dyDescent="0.2">
      <c r="B3571" s="186"/>
    </row>
    <row r="3572" spans="2:2" x14ac:dyDescent="0.2">
      <c r="B3572" s="186"/>
    </row>
    <row r="3573" spans="2:2" x14ac:dyDescent="0.2">
      <c r="B3573" s="186"/>
    </row>
    <row r="3574" spans="2:2" x14ac:dyDescent="0.2">
      <c r="B3574" s="186"/>
    </row>
    <row r="3575" spans="2:2" x14ac:dyDescent="0.2">
      <c r="B3575" s="186"/>
    </row>
    <row r="3576" spans="2:2" x14ac:dyDescent="0.2">
      <c r="B3576" s="186"/>
    </row>
    <row r="3577" spans="2:2" x14ac:dyDescent="0.2">
      <c r="B3577" s="186"/>
    </row>
    <row r="3578" spans="2:2" x14ac:dyDescent="0.2">
      <c r="B3578" s="186"/>
    </row>
    <row r="3579" spans="2:2" x14ac:dyDescent="0.2">
      <c r="B3579" s="186"/>
    </row>
    <row r="3580" spans="2:2" x14ac:dyDescent="0.2">
      <c r="B3580" s="186"/>
    </row>
    <row r="3581" spans="2:2" x14ac:dyDescent="0.2">
      <c r="B3581" s="186"/>
    </row>
    <row r="3582" spans="2:2" x14ac:dyDescent="0.2">
      <c r="B3582" s="186"/>
    </row>
    <row r="3583" spans="2:2" x14ac:dyDescent="0.2">
      <c r="B3583" s="186"/>
    </row>
    <row r="3584" spans="2:2" x14ac:dyDescent="0.2">
      <c r="B3584" s="186"/>
    </row>
    <row r="3585" spans="2:2" x14ac:dyDescent="0.2">
      <c r="B3585" s="186"/>
    </row>
    <row r="3586" spans="2:2" x14ac:dyDescent="0.2">
      <c r="B3586" s="186"/>
    </row>
    <row r="3587" spans="2:2" x14ac:dyDescent="0.2">
      <c r="B3587" s="186"/>
    </row>
    <row r="3588" spans="2:2" x14ac:dyDescent="0.2">
      <c r="B3588" s="186"/>
    </row>
    <row r="3589" spans="2:2" x14ac:dyDescent="0.2">
      <c r="B3589" s="186"/>
    </row>
    <row r="3590" spans="2:2" x14ac:dyDescent="0.2">
      <c r="B3590" s="186"/>
    </row>
    <row r="3591" spans="2:2" x14ac:dyDescent="0.2">
      <c r="B3591" s="186"/>
    </row>
    <row r="3592" spans="2:2" x14ac:dyDescent="0.2">
      <c r="B3592" s="186"/>
    </row>
    <row r="3593" spans="2:2" x14ac:dyDescent="0.2">
      <c r="B3593" s="186"/>
    </row>
    <row r="3594" spans="2:2" x14ac:dyDescent="0.2">
      <c r="B3594" s="186"/>
    </row>
    <row r="3595" spans="2:2" x14ac:dyDescent="0.2">
      <c r="B3595" s="186"/>
    </row>
    <row r="3596" spans="2:2" x14ac:dyDescent="0.2">
      <c r="B3596" s="186"/>
    </row>
    <row r="3597" spans="2:2" x14ac:dyDescent="0.2">
      <c r="B3597" s="186"/>
    </row>
    <row r="3598" spans="2:2" x14ac:dyDescent="0.2">
      <c r="B3598" s="186"/>
    </row>
    <row r="3599" spans="2:2" x14ac:dyDescent="0.2">
      <c r="B3599" s="186"/>
    </row>
    <row r="3600" spans="2:2" x14ac:dyDescent="0.2">
      <c r="B3600" s="186"/>
    </row>
    <row r="3601" spans="2:2" x14ac:dyDescent="0.2">
      <c r="B3601" s="186"/>
    </row>
    <row r="3602" spans="2:2" x14ac:dyDescent="0.2">
      <c r="B3602" s="186"/>
    </row>
    <row r="3603" spans="2:2" x14ac:dyDescent="0.2">
      <c r="B3603" s="186"/>
    </row>
    <row r="3604" spans="2:2" x14ac:dyDescent="0.2">
      <c r="B3604" s="186"/>
    </row>
    <row r="3605" spans="2:2" x14ac:dyDescent="0.2">
      <c r="B3605" s="186"/>
    </row>
    <row r="3606" spans="2:2" x14ac:dyDescent="0.2">
      <c r="B3606" s="186"/>
    </row>
    <row r="3607" spans="2:2" x14ac:dyDescent="0.2">
      <c r="B3607" s="186"/>
    </row>
    <row r="3608" spans="2:2" x14ac:dyDescent="0.2">
      <c r="B3608" s="186"/>
    </row>
    <row r="3609" spans="2:2" x14ac:dyDescent="0.2">
      <c r="B3609" s="186"/>
    </row>
    <row r="3610" spans="2:2" x14ac:dyDescent="0.2">
      <c r="B3610" s="186"/>
    </row>
    <row r="3611" spans="2:2" x14ac:dyDescent="0.2">
      <c r="B3611" s="186"/>
    </row>
    <row r="3612" spans="2:2" x14ac:dyDescent="0.2">
      <c r="B3612" s="186"/>
    </row>
    <row r="3613" spans="2:2" x14ac:dyDescent="0.2">
      <c r="B3613" s="186"/>
    </row>
    <row r="3614" spans="2:2" x14ac:dyDescent="0.2">
      <c r="B3614" s="186"/>
    </row>
    <row r="3615" spans="2:2" x14ac:dyDescent="0.2">
      <c r="B3615" s="186"/>
    </row>
    <row r="3616" spans="2:2" x14ac:dyDescent="0.2">
      <c r="B3616" s="186"/>
    </row>
    <row r="3617" spans="2:2" x14ac:dyDescent="0.2">
      <c r="B3617" s="186"/>
    </row>
    <row r="3618" spans="2:2" x14ac:dyDescent="0.2">
      <c r="B3618" s="186"/>
    </row>
    <row r="3619" spans="2:2" x14ac:dyDescent="0.2">
      <c r="B3619" s="186"/>
    </row>
    <row r="3620" spans="2:2" x14ac:dyDescent="0.2">
      <c r="B3620" s="186"/>
    </row>
    <row r="3621" spans="2:2" x14ac:dyDescent="0.2">
      <c r="B3621" s="186"/>
    </row>
    <row r="3622" spans="2:2" x14ac:dyDescent="0.2">
      <c r="B3622" s="186"/>
    </row>
    <row r="3623" spans="2:2" x14ac:dyDescent="0.2">
      <c r="B3623" s="186"/>
    </row>
    <row r="3624" spans="2:2" x14ac:dyDescent="0.2">
      <c r="B3624" s="186"/>
    </row>
    <row r="3625" spans="2:2" x14ac:dyDescent="0.2">
      <c r="B3625" s="186"/>
    </row>
    <row r="3626" spans="2:2" x14ac:dyDescent="0.2">
      <c r="B3626" s="186"/>
    </row>
    <row r="3627" spans="2:2" x14ac:dyDescent="0.2">
      <c r="B3627" s="186"/>
    </row>
    <row r="3628" spans="2:2" x14ac:dyDescent="0.2">
      <c r="B3628" s="186"/>
    </row>
    <row r="3629" spans="2:2" x14ac:dyDescent="0.2">
      <c r="B3629" s="186"/>
    </row>
    <row r="3630" spans="2:2" x14ac:dyDescent="0.2">
      <c r="B3630" s="186"/>
    </row>
    <row r="3631" spans="2:2" x14ac:dyDescent="0.2">
      <c r="B3631" s="186"/>
    </row>
    <row r="3632" spans="2:2" x14ac:dyDescent="0.2">
      <c r="B3632" s="186"/>
    </row>
    <row r="3633" spans="2:2" x14ac:dyDescent="0.2">
      <c r="B3633" s="186"/>
    </row>
    <row r="3634" spans="2:2" x14ac:dyDescent="0.2">
      <c r="B3634" s="186"/>
    </row>
    <row r="3635" spans="2:2" x14ac:dyDescent="0.2">
      <c r="B3635" s="186"/>
    </row>
    <row r="3636" spans="2:2" x14ac:dyDescent="0.2">
      <c r="B3636" s="186"/>
    </row>
    <row r="3637" spans="2:2" x14ac:dyDescent="0.2">
      <c r="B3637" s="186"/>
    </row>
    <row r="3638" spans="2:2" x14ac:dyDescent="0.2">
      <c r="B3638" s="186"/>
    </row>
    <row r="3639" spans="2:2" x14ac:dyDescent="0.2">
      <c r="B3639" s="186"/>
    </row>
    <row r="3640" spans="2:2" x14ac:dyDescent="0.2">
      <c r="B3640" s="186"/>
    </row>
    <row r="3641" spans="2:2" x14ac:dyDescent="0.2">
      <c r="B3641" s="186"/>
    </row>
    <row r="3642" spans="2:2" x14ac:dyDescent="0.2">
      <c r="B3642" s="186"/>
    </row>
    <row r="3643" spans="2:2" x14ac:dyDescent="0.2">
      <c r="B3643" s="186"/>
    </row>
    <row r="3644" spans="2:2" x14ac:dyDescent="0.2">
      <c r="B3644" s="186"/>
    </row>
    <row r="3645" spans="2:2" x14ac:dyDescent="0.2">
      <c r="B3645" s="186"/>
    </row>
    <row r="3646" spans="2:2" x14ac:dyDescent="0.2">
      <c r="B3646" s="186"/>
    </row>
    <row r="3647" spans="2:2" x14ac:dyDescent="0.2">
      <c r="B3647" s="186"/>
    </row>
    <row r="3648" spans="2:2" x14ac:dyDescent="0.2">
      <c r="B3648" s="186"/>
    </row>
    <row r="3649" spans="2:2" x14ac:dyDescent="0.2">
      <c r="B3649" s="186"/>
    </row>
    <row r="3650" spans="2:2" x14ac:dyDescent="0.2">
      <c r="B3650" s="186"/>
    </row>
    <row r="3651" spans="2:2" x14ac:dyDescent="0.2">
      <c r="B3651" s="186"/>
    </row>
    <row r="3652" spans="2:2" x14ac:dyDescent="0.2">
      <c r="B3652" s="186"/>
    </row>
    <row r="3653" spans="2:2" x14ac:dyDescent="0.2">
      <c r="B3653" s="186"/>
    </row>
    <row r="3654" spans="2:2" x14ac:dyDescent="0.2">
      <c r="B3654" s="186"/>
    </row>
    <row r="3655" spans="2:2" x14ac:dyDescent="0.2">
      <c r="B3655" s="186"/>
    </row>
    <row r="3656" spans="2:2" x14ac:dyDescent="0.2">
      <c r="B3656" s="186"/>
    </row>
    <row r="3657" spans="2:2" x14ac:dyDescent="0.2">
      <c r="B3657" s="186"/>
    </row>
    <row r="3658" spans="2:2" x14ac:dyDescent="0.2">
      <c r="B3658" s="186"/>
    </row>
    <row r="3659" spans="2:2" x14ac:dyDescent="0.2">
      <c r="B3659" s="186"/>
    </row>
    <row r="3660" spans="2:2" x14ac:dyDescent="0.2">
      <c r="B3660" s="186"/>
    </row>
    <row r="3661" spans="2:2" x14ac:dyDescent="0.2">
      <c r="B3661" s="186"/>
    </row>
    <row r="3662" spans="2:2" x14ac:dyDescent="0.2">
      <c r="B3662" s="186"/>
    </row>
    <row r="3663" spans="2:2" x14ac:dyDescent="0.2">
      <c r="B3663" s="186"/>
    </row>
    <row r="3664" spans="2:2" x14ac:dyDescent="0.2">
      <c r="B3664" s="186"/>
    </row>
    <row r="3665" spans="2:2" x14ac:dyDescent="0.2">
      <c r="B3665" s="186"/>
    </row>
    <row r="3666" spans="2:2" x14ac:dyDescent="0.2">
      <c r="B3666" s="186"/>
    </row>
    <row r="3667" spans="2:2" x14ac:dyDescent="0.2">
      <c r="B3667" s="186"/>
    </row>
    <row r="3668" spans="2:2" x14ac:dyDescent="0.2">
      <c r="B3668" s="186"/>
    </row>
    <row r="3669" spans="2:2" x14ac:dyDescent="0.2">
      <c r="B3669" s="186"/>
    </row>
    <row r="3670" spans="2:2" x14ac:dyDescent="0.2">
      <c r="B3670" s="186"/>
    </row>
    <row r="3671" spans="2:2" x14ac:dyDescent="0.2">
      <c r="B3671" s="186"/>
    </row>
    <row r="3672" spans="2:2" x14ac:dyDescent="0.2">
      <c r="B3672" s="186"/>
    </row>
    <row r="3673" spans="2:2" x14ac:dyDescent="0.2">
      <c r="B3673" s="186"/>
    </row>
    <row r="3674" spans="2:2" x14ac:dyDescent="0.2">
      <c r="B3674" s="186"/>
    </row>
    <row r="3675" spans="2:2" x14ac:dyDescent="0.2">
      <c r="B3675" s="186"/>
    </row>
    <row r="3676" spans="2:2" x14ac:dyDescent="0.2">
      <c r="B3676" s="186"/>
    </row>
    <row r="3677" spans="2:2" x14ac:dyDescent="0.2">
      <c r="B3677" s="186"/>
    </row>
    <row r="3678" spans="2:2" x14ac:dyDescent="0.2">
      <c r="B3678" s="186"/>
    </row>
    <row r="3679" spans="2:2" x14ac:dyDescent="0.2">
      <c r="B3679" s="186"/>
    </row>
    <row r="3680" spans="2:2" x14ac:dyDescent="0.2">
      <c r="B3680" s="186"/>
    </row>
    <row r="3681" spans="2:2" x14ac:dyDescent="0.2">
      <c r="B3681" s="186"/>
    </row>
    <row r="3682" spans="2:2" x14ac:dyDescent="0.2">
      <c r="B3682" s="186"/>
    </row>
    <row r="3683" spans="2:2" x14ac:dyDescent="0.2">
      <c r="B3683" s="186"/>
    </row>
    <row r="3684" spans="2:2" x14ac:dyDescent="0.2">
      <c r="B3684" s="186"/>
    </row>
    <row r="3685" spans="2:2" x14ac:dyDescent="0.2">
      <c r="B3685" s="186"/>
    </row>
    <row r="3686" spans="2:2" x14ac:dyDescent="0.2">
      <c r="B3686" s="186"/>
    </row>
    <row r="3687" spans="2:2" x14ac:dyDescent="0.2">
      <c r="B3687" s="186"/>
    </row>
    <row r="3688" spans="2:2" x14ac:dyDescent="0.2">
      <c r="B3688" s="186"/>
    </row>
    <row r="3689" spans="2:2" x14ac:dyDescent="0.2">
      <c r="B3689" s="186"/>
    </row>
    <row r="3690" spans="2:2" x14ac:dyDescent="0.2">
      <c r="B3690" s="186"/>
    </row>
    <row r="3691" spans="2:2" x14ac:dyDescent="0.2">
      <c r="B3691" s="186"/>
    </row>
    <row r="3692" spans="2:2" x14ac:dyDescent="0.2">
      <c r="B3692" s="186"/>
    </row>
    <row r="3693" spans="2:2" x14ac:dyDescent="0.2">
      <c r="B3693" s="186"/>
    </row>
    <row r="3694" spans="2:2" x14ac:dyDescent="0.2">
      <c r="B3694" s="186"/>
    </row>
    <row r="3695" spans="2:2" x14ac:dyDescent="0.2">
      <c r="B3695" s="186"/>
    </row>
    <row r="3696" spans="2:2" x14ac:dyDescent="0.2">
      <c r="B3696" s="186"/>
    </row>
    <row r="3697" spans="2:2" x14ac:dyDescent="0.2">
      <c r="B3697" s="186"/>
    </row>
    <row r="3698" spans="2:2" x14ac:dyDescent="0.2">
      <c r="B3698" s="186"/>
    </row>
    <row r="3699" spans="2:2" x14ac:dyDescent="0.2">
      <c r="B3699" s="186"/>
    </row>
    <row r="3700" spans="2:2" x14ac:dyDescent="0.2">
      <c r="B3700" s="186"/>
    </row>
    <row r="3701" spans="2:2" x14ac:dyDescent="0.2">
      <c r="B3701" s="186"/>
    </row>
    <row r="3702" spans="2:2" x14ac:dyDescent="0.2">
      <c r="B3702" s="186"/>
    </row>
    <row r="3703" spans="2:2" x14ac:dyDescent="0.2">
      <c r="B3703" s="186"/>
    </row>
    <row r="3704" spans="2:2" x14ac:dyDescent="0.2">
      <c r="B3704" s="186"/>
    </row>
    <row r="3705" spans="2:2" x14ac:dyDescent="0.2">
      <c r="B3705" s="186"/>
    </row>
    <row r="3706" spans="2:2" x14ac:dyDescent="0.2">
      <c r="B3706" s="186"/>
    </row>
    <row r="3707" spans="2:2" x14ac:dyDescent="0.2">
      <c r="B3707" s="186"/>
    </row>
    <row r="3708" spans="2:2" x14ac:dyDescent="0.2">
      <c r="B3708" s="186"/>
    </row>
    <row r="3709" spans="2:2" x14ac:dyDescent="0.2">
      <c r="B3709" s="186"/>
    </row>
    <row r="3710" spans="2:2" x14ac:dyDescent="0.2">
      <c r="B3710" s="186"/>
    </row>
    <row r="3711" spans="2:2" x14ac:dyDescent="0.2">
      <c r="B3711" s="186"/>
    </row>
    <row r="3712" spans="2:2" x14ac:dyDescent="0.2">
      <c r="B3712" s="186"/>
    </row>
    <row r="3713" spans="2:2" x14ac:dyDescent="0.2">
      <c r="B3713" s="186"/>
    </row>
    <row r="3714" spans="2:2" x14ac:dyDescent="0.2">
      <c r="B3714" s="186"/>
    </row>
    <row r="3715" spans="2:2" x14ac:dyDescent="0.2">
      <c r="B3715" s="186"/>
    </row>
    <row r="3716" spans="2:2" x14ac:dyDescent="0.2">
      <c r="B3716" s="186"/>
    </row>
    <row r="3717" spans="2:2" x14ac:dyDescent="0.2">
      <c r="B3717" s="186"/>
    </row>
    <row r="3718" spans="2:2" x14ac:dyDescent="0.2">
      <c r="B3718" s="186"/>
    </row>
    <row r="3719" spans="2:2" x14ac:dyDescent="0.2">
      <c r="B3719" s="186"/>
    </row>
    <row r="3720" spans="2:2" x14ac:dyDescent="0.2">
      <c r="B3720" s="186"/>
    </row>
    <row r="3721" spans="2:2" x14ac:dyDescent="0.2">
      <c r="B3721" s="186"/>
    </row>
    <row r="3722" spans="2:2" x14ac:dyDescent="0.2">
      <c r="B3722" s="186"/>
    </row>
    <row r="3723" spans="2:2" x14ac:dyDescent="0.2">
      <c r="B3723" s="186"/>
    </row>
    <row r="3724" spans="2:2" x14ac:dyDescent="0.2">
      <c r="B3724" s="186"/>
    </row>
    <row r="3725" spans="2:2" x14ac:dyDescent="0.2">
      <c r="B3725" s="186"/>
    </row>
    <row r="3726" spans="2:2" x14ac:dyDescent="0.2">
      <c r="B3726" s="186"/>
    </row>
    <row r="3727" spans="2:2" x14ac:dyDescent="0.2">
      <c r="B3727" s="186"/>
    </row>
    <row r="3728" spans="2:2" x14ac:dyDescent="0.2">
      <c r="B3728" s="186"/>
    </row>
    <row r="3729" spans="2:2" x14ac:dyDescent="0.2">
      <c r="B3729" s="186"/>
    </row>
    <row r="3730" spans="2:2" x14ac:dyDescent="0.2">
      <c r="B3730" s="186"/>
    </row>
    <row r="3731" spans="2:2" x14ac:dyDescent="0.2">
      <c r="B3731" s="186"/>
    </row>
    <row r="3732" spans="2:2" x14ac:dyDescent="0.2">
      <c r="B3732" s="186"/>
    </row>
    <row r="3733" spans="2:2" x14ac:dyDescent="0.2">
      <c r="B3733" s="186"/>
    </row>
    <row r="3734" spans="2:2" x14ac:dyDescent="0.2">
      <c r="B3734" s="186"/>
    </row>
    <row r="3735" spans="2:2" x14ac:dyDescent="0.2">
      <c r="B3735" s="186"/>
    </row>
    <row r="3736" spans="2:2" x14ac:dyDescent="0.2">
      <c r="B3736" s="186"/>
    </row>
    <row r="3737" spans="2:2" x14ac:dyDescent="0.2">
      <c r="B3737" s="186"/>
    </row>
    <row r="3738" spans="2:2" x14ac:dyDescent="0.2">
      <c r="B3738" s="186"/>
    </row>
    <row r="3739" spans="2:2" x14ac:dyDescent="0.2">
      <c r="B3739" s="186"/>
    </row>
    <row r="3740" spans="2:2" x14ac:dyDescent="0.2">
      <c r="B3740" s="186"/>
    </row>
    <row r="3741" spans="2:2" x14ac:dyDescent="0.2">
      <c r="B3741" s="186"/>
    </row>
    <row r="3742" spans="2:2" x14ac:dyDescent="0.2">
      <c r="B3742" s="186"/>
    </row>
    <row r="3743" spans="2:2" x14ac:dyDescent="0.2">
      <c r="B3743" s="186"/>
    </row>
    <row r="3744" spans="2:2" x14ac:dyDescent="0.2">
      <c r="B3744" s="186"/>
    </row>
    <row r="3745" spans="2:2" x14ac:dyDescent="0.2">
      <c r="B3745" s="186"/>
    </row>
    <row r="3746" spans="2:2" x14ac:dyDescent="0.2">
      <c r="B3746" s="186"/>
    </row>
    <row r="3747" spans="2:2" x14ac:dyDescent="0.2">
      <c r="B3747" s="186"/>
    </row>
    <row r="3748" spans="2:2" x14ac:dyDescent="0.2">
      <c r="B3748" s="186"/>
    </row>
    <row r="3749" spans="2:2" x14ac:dyDescent="0.2">
      <c r="B3749" s="186"/>
    </row>
    <row r="3750" spans="2:2" x14ac:dyDescent="0.2">
      <c r="B3750" s="186"/>
    </row>
    <row r="3751" spans="2:2" x14ac:dyDescent="0.2">
      <c r="B3751" s="186"/>
    </row>
    <row r="3752" spans="2:2" x14ac:dyDescent="0.2">
      <c r="B3752" s="186"/>
    </row>
    <row r="3753" spans="2:2" x14ac:dyDescent="0.2">
      <c r="B3753" s="186"/>
    </row>
    <row r="3754" spans="2:2" x14ac:dyDescent="0.2">
      <c r="B3754" s="186"/>
    </row>
    <row r="3755" spans="2:2" x14ac:dyDescent="0.2">
      <c r="B3755" s="186"/>
    </row>
    <row r="3756" spans="2:2" x14ac:dyDescent="0.2">
      <c r="B3756" s="186"/>
    </row>
    <row r="3757" spans="2:2" x14ac:dyDescent="0.2">
      <c r="B3757" s="186"/>
    </row>
    <row r="3758" spans="2:2" x14ac:dyDescent="0.2">
      <c r="B3758" s="186"/>
    </row>
    <row r="3759" spans="2:2" x14ac:dyDescent="0.2">
      <c r="B3759" s="186"/>
    </row>
    <row r="3760" spans="2:2" x14ac:dyDescent="0.2">
      <c r="B3760" s="186"/>
    </row>
    <row r="3761" spans="2:2" x14ac:dyDescent="0.2">
      <c r="B3761" s="186"/>
    </row>
    <row r="3762" spans="2:2" x14ac:dyDescent="0.2">
      <c r="B3762" s="186"/>
    </row>
    <row r="3763" spans="2:2" x14ac:dyDescent="0.2">
      <c r="B3763" s="186"/>
    </row>
    <row r="3764" spans="2:2" x14ac:dyDescent="0.2">
      <c r="B3764" s="186"/>
    </row>
    <row r="3765" spans="2:2" x14ac:dyDescent="0.2">
      <c r="B3765" s="186"/>
    </row>
    <row r="3766" spans="2:2" x14ac:dyDescent="0.2">
      <c r="B3766" s="186"/>
    </row>
    <row r="3767" spans="2:2" x14ac:dyDescent="0.2">
      <c r="B3767" s="186"/>
    </row>
    <row r="3768" spans="2:2" x14ac:dyDescent="0.2">
      <c r="B3768" s="186"/>
    </row>
    <row r="3769" spans="2:2" x14ac:dyDescent="0.2">
      <c r="B3769" s="186"/>
    </row>
    <row r="3770" spans="2:2" x14ac:dyDescent="0.2">
      <c r="B3770" s="186"/>
    </row>
    <row r="3771" spans="2:2" x14ac:dyDescent="0.2">
      <c r="B3771" s="186"/>
    </row>
    <row r="3772" spans="2:2" x14ac:dyDescent="0.2">
      <c r="B3772" s="186"/>
    </row>
    <row r="3773" spans="2:2" x14ac:dyDescent="0.2">
      <c r="B3773" s="186"/>
    </row>
    <row r="3774" spans="2:2" x14ac:dyDescent="0.2">
      <c r="B3774" s="186"/>
    </row>
    <row r="3775" spans="2:2" x14ac:dyDescent="0.2">
      <c r="B3775" s="186"/>
    </row>
    <row r="3776" spans="2:2" x14ac:dyDescent="0.2">
      <c r="B3776" s="186"/>
    </row>
    <row r="3777" spans="2:2" x14ac:dyDescent="0.2">
      <c r="B3777" s="186"/>
    </row>
    <row r="3778" spans="2:2" x14ac:dyDescent="0.2">
      <c r="B3778" s="186"/>
    </row>
    <row r="3779" spans="2:2" x14ac:dyDescent="0.2">
      <c r="B3779" s="186"/>
    </row>
    <row r="3780" spans="2:2" x14ac:dyDescent="0.2">
      <c r="B3780" s="186"/>
    </row>
    <row r="3781" spans="2:2" x14ac:dyDescent="0.2">
      <c r="B3781" s="186"/>
    </row>
    <row r="3782" spans="2:2" x14ac:dyDescent="0.2">
      <c r="B3782" s="186"/>
    </row>
    <row r="3783" spans="2:2" x14ac:dyDescent="0.2">
      <c r="B3783" s="186"/>
    </row>
    <row r="3784" spans="2:2" x14ac:dyDescent="0.2">
      <c r="B3784" s="186"/>
    </row>
    <row r="3785" spans="2:2" x14ac:dyDescent="0.2">
      <c r="B3785" s="186"/>
    </row>
    <row r="3786" spans="2:2" x14ac:dyDescent="0.2">
      <c r="B3786" s="186"/>
    </row>
    <row r="3787" spans="2:2" x14ac:dyDescent="0.2">
      <c r="B3787" s="186"/>
    </row>
    <row r="3788" spans="2:2" x14ac:dyDescent="0.2">
      <c r="B3788" s="186"/>
    </row>
    <row r="3789" spans="2:2" x14ac:dyDescent="0.2">
      <c r="B3789" s="186"/>
    </row>
    <row r="3790" spans="2:2" x14ac:dyDescent="0.2">
      <c r="B3790" s="186"/>
    </row>
    <row r="3791" spans="2:2" x14ac:dyDescent="0.2">
      <c r="B3791" s="186"/>
    </row>
    <row r="3792" spans="2:2" x14ac:dyDescent="0.2">
      <c r="B3792" s="186"/>
    </row>
    <row r="3793" spans="2:2" x14ac:dyDescent="0.2">
      <c r="B3793" s="186"/>
    </row>
    <row r="3794" spans="2:2" x14ac:dyDescent="0.2">
      <c r="B3794" s="186"/>
    </row>
    <row r="3795" spans="2:2" x14ac:dyDescent="0.2">
      <c r="B3795" s="186"/>
    </row>
    <row r="3796" spans="2:2" x14ac:dyDescent="0.2">
      <c r="B3796" s="186"/>
    </row>
    <row r="3797" spans="2:2" x14ac:dyDescent="0.2">
      <c r="B3797" s="186"/>
    </row>
    <row r="3798" spans="2:2" x14ac:dyDescent="0.2">
      <c r="B3798" s="186"/>
    </row>
    <row r="3799" spans="2:2" x14ac:dyDescent="0.2">
      <c r="B3799" s="186"/>
    </row>
    <row r="3800" spans="2:2" x14ac:dyDescent="0.2">
      <c r="B3800" s="186"/>
    </row>
    <row r="3801" spans="2:2" x14ac:dyDescent="0.2">
      <c r="B3801" s="186"/>
    </row>
    <row r="3802" spans="2:2" x14ac:dyDescent="0.2">
      <c r="B3802" s="186"/>
    </row>
    <row r="3803" spans="2:2" x14ac:dyDescent="0.2">
      <c r="B3803" s="186"/>
    </row>
    <row r="3804" spans="2:2" x14ac:dyDescent="0.2">
      <c r="B3804" s="186"/>
    </row>
    <row r="3805" spans="2:2" x14ac:dyDescent="0.2">
      <c r="B3805" s="186"/>
    </row>
    <row r="3806" spans="2:2" x14ac:dyDescent="0.2">
      <c r="B3806" s="186"/>
    </row>
    <row r="3807" spans="2:2" x14ac:dyDescent="0.2">
      <c r="B3807" s="186"/>
    </row>
    <row r="3808" spans="2:2" x14ac:dyDescent="0.2">
      <c r="B3808" s="186"/>
    </row>
    <row r="3809" spans="2:2" x14ac:dyDescent="0.2">
      <c r="B3809" s="186"/>
    </row>
    <row r="3810" spans="2:2" x14ac:dyDescent="0.2">
      <c r="B3810" s="186"/>
    </row>
    <row r="3811" spans="2:2" x14ac:dyDescent="0.2">
      <c r="B3811" s="186"/>
    </row>
    <row r="3812" spans="2:2" x14ac:dyDescent="0.2">
      <c r="B3812" s="186"/>
    </row>
    <row r="3813" spans="2:2" x14ac:dyDescent="0.2">
      <c r="B3813" s="186"/>
    </row>
    <row r="3814" spans="2:2" x14ac:dyDescent="0.2">
      <c r="B3814" s="186"/>
    </row>
    <row r="3815" spans="2:2" x14ac:dyDescent="0.2">
      <c r="B3815" s="186"/>
    </row>
    <row r="3816" spans="2:2" x14ac:dyDescent="0.2">
      <c r="B3816" s="186"/>
    </row>
    <row r="3817" spans="2:2" x14ac:dyDescent="0.2">
      <c r="B3817" s="186"/>
    </row>
    <row r="3818" spans="2:2" x14ac:dyDescent="0.2">
      <c r="B3818" s="186"/>
    </row>
    <row r="3819" spans="2:2" x14ac:dyDescent="0.2">
      <c r="B3819" s="186"/>
    </row>
    <row r="3820" spans="2:2" x14ac:dyDescent="0.2">
      <c r="B3820" s="186"/>
    </row>
    <row r="3821" spans="2:2" x14ac:dyDescent="0.2">
      <c r="B3821" s="186"/>
    </row>
    <row r="3822" spans="2:2" x14ac:dyDescent="0.2">
      <c r="B3822" s="186"/>
    </row>
    <row r="3823" spans="2:2" x14ac:dyDescent="0.2">
      <c r="B3823" s="186"/>
    </row>
    <row r="3824" spans="2:2" x14ac:dyDescent="0.2">
      <c r="B3824" s="186"/>
    </row>
    <row r="3825" spans="2:2" x14ac:dyDescent="0.2">
      <c r="B3825" s="186"/>
    </row>
    <row r="3826" spans="2:2" x14ac:dyDescent="0.2">
      <c r="B3826" s="186"/>
    </row>
    <row r="3827" spans="2:2" x14ac:dyDescent="0.2">
      <c r="B3827" s="186"/>
    </row>
    <row r="3828" spans="2:2" x14ac:dyDescent="0.2">
      <c r="B3828" s="186"/>
    </row>
    <row r="3829" spans="2:2" x14ac:dyDescent="0.2">
      <c r="B3829" s="186"/>
    </row>
    <row r="3830" spans="2:2" x14ac:dyDescent="0.2">
      <c r="B3830" s="186"/>
    </row>
    <row r="3831" spans="2:2" x14ac:dyDescent="0.2">
      <c r="B3831" s="186"/>
    </row>
    <row r="3832" spans="2:2" x14ac:dyDescent="0.2">
      <c r="B3832" s="186"/>
    </row>
    <row r="3833" spans="2:2" x14ac:dyDescent="0.2">
      <c r="B3833" s="186"/>
    </row>
    <row r="3834" spans="2:2" x14ac:dyDescent="0.2">
      <c r="B3834" s="186"/>
    </row>
    <row r="3835" spans="2:2" x14ac:dyDescent="0.2">
      <c r="B3835" s="186"/>
    </row>
    <row r="3836" spans="2:2" x14ac:dyDescent="0.2">
      <c r="B3836" s="186"/>
    </row>
    <row r="3837" spans="2:2" x14ac:dyDescent="0.2">
      <c r="B3837" s="186"/>
    </row>
    <row r="3838" spans="2:2" x14ac:dyDescent="0.2">
      <c r="B3838" s="186"/>
    </row>
    <row r="3839" spans="2:2" x14ac:dyDescent="0.2">
      <c r="B3839" s="186"/>
    </row>
    <row r="3840" spans="2:2" x14ac:dyDescent="0.2">
      <c r="B3840" s="186"/>
    </row>
    <row r="3841" spans="2:2" x14ac:dyDescent="0.2">
      <c r="B3841" s="186"/>
    </row>
    <row r="3842" spans="2:2" x14ac:dyDescent="0.2">
      <c r="B3842" s="186"/>
    </row>
    <row r="3843" spans="2:2" x14ac:dyDescent="0.2">
      <c r="B3843" s="186"/>
    </row>
    <row r="3844" spans="2:2" x14ac:dyDescent="0.2">
      <c r="B3844" s="186"/>
    </row>
    <row r="3845" spans="2:2" x14ac:dyDescent="0.2">
      <c r="B3845" s="186"/>
    </row>
    <row r="3846" spans="2:2" x14ac:dyDescent="0.2">
      <c r="B3846" s="186"/>
    </row>
    <row r="3847" spans="2:2" x14ac:dyDescent="0.2">
      <c r="B3847" s="186"/>
    </row>
    <row r="3848" spans="2:2" x14ac:dyDescent="0.2">
      <c r="B3848" s="186"/>
    </row>
    <row r="3849" spans="2:2" x14ac:dyDescent="0.2">
      <c r="B3849" s="186"/>
    </row>
    <row r="3850" spans="2:2" x14ac:dyDescent="0.2">
      <c r="B3850" s="186"/>
    </row>
    <row r="3851" spans="2:2" x14ac:dyDescent="0.2">
      <c r="B3851" s="186"/>
    </row>
    <row r="3852" spans="2:2" x14ac:dyDescent="0.2">
      <c r="B3852" s="186"/>
    </row>
    <row r="3853" spans="2:2" x14ac:dyDescent="0.2">
      <c r="B3853" s="186"/>
    </row>
    <row r="3854" spans="2:2" x14ac:dyDescent="0.2">
      <c r="B3854" s="186"/>
    </row>
    <row r="3855" spans="2:2" x14ac:dyDescent="0.2">
      <c r="B3855" s="186"/>
    </row>
    <row r="3856" spans="2:2" x14ac:dyDescent="0.2">
      <c r="B3856" s="186"/>
    </row>
    <row r="3857" spans="2:2" x14ac:dyDescent="0.2">
      <c r="B3857" s="186"/>
    </row>
    <row r="3858" spans="2:2" x14ac:dyDescent="0.2">
      <c r="B3858" s="186"/>
    </row>
    <row r="3859" spans="2:2" x14ac:dyDescent="0.2">
      <c r="B3859" s="186"/>
    </row>
    <row r="3860" spans="2:2" x14ac:dyDescent="0.2">
      <c r="B3860" s="186"/>
    </row>
    <row r="3861" spans="2:2" x14ac:dyDescent="0.2">
      <c r="B3861" s="186"/>
    </row>
    <row r="3862" spans="2:2" x14ac:dyDescent="0.2">
      <c r="B3862" s="186"/>
    </row>
    <row r="3863" spans="2:2" x14ac:dyDescent="0.2">
      <c r="B3863" s="186"/>
    </row>
    <row r="3864" spans="2:2" x14ac:dyDescent="0.2">
      <c r="B3864" s="186"/>
    </row>
    <row r="3865" spans="2:2" x14ac:dyDescent="0.2">
      <c r="B3865" s="186"/>
    </row>
    <row r="3866" spans="2:2" x14ac:dyDescent="0.2">
      <c r="B3866" s="186"/>
    </row>
    <row r="3867" spans="2:2" x14ac:dyDescent="0.2">
      <c r="B3867" s="186"/>
    </row>
    <row r="3868" spans="2:2" x14ac:dyDescent="0.2">
      <c r="B3868" s="186"/>
    </row>
    <row r="3869" spans="2:2" x14ac:dyDescent="0.2">
      <c r="B3869" s="186"/>
    </row>
    <row r="3870" spans="2:2" x14ac:dyDescent="0.2">
      <c r="B3870" s="186"/>
    </row>
    <row r="3871" spans="2:2" x14ac:dyDescent="0.2">
      <c r="B3871" s="186"/>
    </row>
    <row r="3872" spans="2:2" x14ac:dyDescent="0.2">
      <c r="B3872" s="186"/>
    </row>
    <row r="3873" spans="2:2" x14ac:dyDescent="0.2">
      <c r="B3873" s="186"/>
    </row>
    <row r="3874" spans="2:2" x14ac:dyDescent="0.2">
      <c r="B3874" s="186"/>
    </row>
    <row r="3875" spans="2:2" x14ac:dyDescent="0.2">
      <c r="B3875" s="186"/>
    </row>
    <row r="3876" spans="2:2" x14ac:dyDescent="0.2">
      <c r="B3876" s="186"/>
    </row>
    <row r="3877" spans="2:2" x14ac:dyDescent="0.2">
      <c r="B3877" s="186"/>
    </row>
    <row r="3878" spans="2:2" x14ac:dyDescent="0.2">
      <c r="B3878" s="186"/>
    </row>
    <row r="3879" spans="2:2" x14ac:dyDescent="0.2">
      <c r="B3879" s="186"/>
    </row>
    <row r="3880" spans="2:2" x14ac:dyDescent="0.2">
      <c r="B3880" s="186"/>
    </row>
    <row r="3881" spans="2:2" x14ac:dyDescent="0.2">
      <c r="B3881" s="186"/>
    </row>
    <row r="3882" spans="2:2" x14ac:dyDescent="0.2">
      <c r="B3882" s="186"/>
    </row>
    <row r="3883" spans="2:2" x14ac:dyDescent="0.2">
      <c r="B3883" s="186"/>
    </row>
    <row r="3884" spans="2:2" x14ac:dyDescent="0.2">
      <c r="B3884" s="186"/>
    </row>
    <row r="3885" spans="2:2" x14ac:dyDescent="0.2">
      <c r="B3885" s="186"/>
    </row>
    <row r="3886" spans="2:2" x14ac:dyDescent="0.2">
      <c r="B3886" s="186"/>
    </row>
    <row r="3887" spans="2:2" x14ac:dyDescent="0.2">
      <c r="B3887" s="186"/>
    </row>
    <row r="3888" spans="2:2" x14ac:dyDescent="0.2">
      <c r="B3888" s="186"/>
    </row>
    <row r="3889" spans="2:2" x14ac:dyDescent="0.2">
      <c r="B3889" s="186"/>
    </row>
    <row r="3890" spans="2:2" x14ac:dyDescent="0.2">
      <c r="B3890" s="186"/>
    </row>
    <row r="3891" spans="2:2" x14ac:dyDescent="0.2">
      <c r="B3891" s="186"/>
    </row>
    <row r="3892" spans="2:2" x14ac:dyDescent="0.2">
      <c r="B3892" s="186"/>
    </row>
    <row r="3893" spans="2:2" x14ac:dyDescent="0.2">
      <c r="B3893" s="186"/>
    </row>
    <row r="3894" spans="2:2" x14ac:dyDescent="0.2">
      <c r="B3894" s="186"/>
    </row>
    <row r="3895" spans="2:2" x14ac:dyDescent="0.2">
      <c r="B3895" s="186"/>
    </row>
    <row r="3896" spans="2:2" x14ac:dyDescent="0.2">
      <c r="B3896" s="186"/>
    </row>
    <row r="3897" spans="2:2" x14ac:dyDescent="0.2">
      <c r="B3897" s="186"/>
    </row>
    <row r="3898" spans="2:2" x14ac:dyDescent="0.2">
      <c r="B3898" s="186"/>
    </row>
    <row r="3899" spans="2:2" x14ac:dyDescent="0.2">
      <c r="B3899" s="186"/>
    </row>
    <row r="3900" spans="2:2" x14ac:dyDescent="0.2">
      <c r="B3900" s="186"/>
    </row>
    <row r="3901" spans="2:2" x14ac:dyDescent="0.2">
      <c r="B3901" s="186"/>
    </row>
    <row r="3902" spans="2:2" x14ac:dyDescent="0.2">
      <c r="B3902" s="186"/>
    </row>
    <row r="3903" spans="2:2" x14ac:dyDescent="0.2">
      <c r="B3903" s="186"/>
    </row>
    <row r="3904" spans="2:2" x14ac:dyDescent="0.2">
      <c r="B3904" s="186"/>
    </row>
    <row r="3905" spans="2:2" x14ac:dyDescent="0.2">
      <c r="B3905" s="186"/>
    </row>
    <row r="3906" spans="2:2" x14ac:dyDescent="0.2">
      <c r="B3906" s="186"/>
    </row>
    <row r="3907" spans="2:2" x14ac:dyDescent="0.2">
      <c r="B3907" s="186"/>
    </row>
    <row r="3908" spans="2:2" x14ac:dyDescent="0.2">
      <c r="B3908" s="186"/>
    </row>
    <row r="3909" spans="2:2" x14ac:dyDescent="0.2">
      <c r="B3909" s="186"/>
    </row>
    <row r="3910" spans="2:2" x14ac:dyDescent="0.2">
      <c r="B3910" s="186"/>
    </row>
    <row r="3911" spans="2:2" x14ac:dyDescent="0.2">
      <c r="B3911" s="186"/>
    </row>
    <row r="3912" spans="2:2" x14ac:dyDescent="0.2">
      <c r="B3912" s="186"/>
    </row>
    <row r="3913" spans="2:2" x14ac:dyDescent="0.2">
      <c r="B3913" s="186"/>
    </row>
    <row r="3914" spans="2:2" x14ac:dyDescent="0.2">
      <c r="B3914" s="186"/>
    </row>
    <row r="3915" spans="2:2" x14ac:dyDescent="0.2">
      <c r="B3915" s="186"/>
    </row>
    <row r="3916" spans="2:2" x14ac:dyDescent="0.2">
      <c r="B3916" s="186"/>
    </row>
    <row r="3917" spans="2:2" x14ac:dyDescent="0.2">
      <c r="B3917" s="186"/>
    </row>
    <row r="3918" spans="2:2" x14ac:dyDescent="0.2">
      <c r="B3918" s="186"/>
    </row>
    <row r="3919" spans="2:2" x14ac:dyDescent="0.2">
      <c r="B3919" s="186"/>
    </row>
    <row r="3920" spans="2:2" x14ac:dyDescent="0.2">
      <c r="B3920" s="186"/>
    </row>
    <row r="3921" spans="2:2" x14ac:dyDescent="0.2">
      <c r="B3921" s="186"/>
    </row>
    <row r="3922" spans="2:2" x14ac:dyDescent="0.2">
      <c r="B3922" s="186"/>
    </row>
    <row r="3923" spans="2:2" x14ac:dyDescent="0.2">
      <c r="B3923" s="186"/>
    </row>
    <row r="3924" spans="2:2" x14ac:dyDescent="0.2">
      <c r="B3924" s="186"/>
    </row>
    <row r="3925" spans="2:2" x14ac:dyDescent="0.2">
      <c r="B3925" s="186"/>
    </row>
    <row r="3926" spans="2:2" x14ac:dyDescent="0.2">
      <c r="B3926" s="186"/>
    </row>
    <row r="3927" spans="2:2" x14ac:dyDescent="0.2">
      <c r="B3927" s="186"/>
    </row>
    <row r="3928" spans="2:2" x14ac:dyDescent="0.2">
      <c r="B3928" s="186"/>
    </row>
    <row r="3929" spans="2:2" x14ac:dyDescent="0.2">
      <c r="B3929" s="186"/>
    </row>
    <row r="3930" spans="2:2" x14ac:dyDescent="0.2">
      <c r="B3930" s="186"/>
    </row>
    <row r="3931" spans="2:2" x14ac:dyDescent="0.2">
      <c r="B3931" s="186"/>
    </row>
    <row r="3932" spans="2:2" x14ac:dyDescent="0.2">
      <c r="B3932" s="186"/>
    </row>
    <row r="3933" spans="2:2" x14ac:dyDescent="0.2">
      <c r="B3933" s="186"/>
    </row>
    <row r="3934" spans="2:2" x14ac:dyDescent="0.2">
      <c r="B3934" s="186"/>
    </row>
    <row r="3935" spans="2:2" x14ac:dyDescent="0.2">
      <c r="B3935" s="186"/>
    </row>
    <row r="3936" spans="2:2" x14ac:dyDescent="0.2">
      <c r="B3936" s="186"/>
    </row>
    <row r="3937" spans="2:2" x14ac:dyDescent="0.2">
      <c r="B3937" s="186"/>
    </row>
    <row r="3938" spans="2:2" x14ac:dyDescent="0.2">
      <c r="B3938" s="186"/>
    </row>
    <row r="3939" spans="2:2" x14ac:dyDescent="0.2">
      <c r="B3939" s="186"/>
    </row>
    <row r="3940" spans="2:2" x14ac:dyDescent="0.2">
      <c r="B3940" s="186"/>
    </row>
    <row r="3941" spans="2:2" x14ac:dyDescent="0.2">
      <c r="B3941" s="186"/>
    </row>
    <row r="3942" spans="2:2" x14ac:dyDescent="0.2">
      <c r="B3942" s="186"/>
    </row>
    <row r="3943" spans="2:2" x14ac:dyDescent="0.2">
      <c r="B3943" s="186"/>
    </row>
    <row r="3944" spans="2:2" x14ac:dyDescent="0.2">
      <c r="B3944" s="186"/>
    </row>
    <row r="3945" spans="2:2" x14ac:dyDescent="0.2">
      <c r="B3945" s="186"/>
    </row>
    <row r="3946" spans="2:2" x14ac:dyDescent="0.2">
      <c r="B3946" s="186"/>
    </row>
    <row r="3947" spans="2:2" x14ac:dyDescent="0.2">
      <c r="B3947" s="186"/>
    </row>
    <row r="3948" spans="2:2" x14ac:dyDescent="0.2">
      <c r="B3948" s="186"/>
    </row>
    <row r="3949" spans="2:2" x14ac:dyDescent="0.2">
      <c r="B3949" s="186"/>
    </row>
    <row r="3950" spans="2:2" x14ac:dyDescent="0.2">
      <c r="B3950" s="186"/>
    </row>
    <row r="3951" spans="2:2" x14ac:dyDescent="0.2">
      <c r="B3951" s="186"/>
    </row>
    <row r="3952" spans="2:2" x14ac:dyDescent="0.2">
      <c r="B3952" s="186"/>
    </row>
    <row r="3953" spans="2:2" x14ac:dyDescent="0.2">
      <c r="B3953" s="186"/>
    </row>
    <row r="3954" spans="2:2" x14ac:dyDescent="0.2">
      <c r="B3954" s="186"/>
    </row>
    <row r="3955" spans="2:2" x14ac:dyDescent="0.2">
      <c r="B3955" s="186"/>
    </row>
    <row r="3956" spans="2:2" x14ac:dyDescent="0.2">
      <c r="B3956" s="186"/>
    </row>
    <row r="3957" spans="2:2" x14ac:dyDescent="0.2">
      <c r="B3957" s="186"/>
    </row>
    <row r="3958" spans="2:2" x14ac:dyDescent="0.2">
      <c r="B3958" s="186"/>
    </row>
    <row r="3959" spans="2:2" x14ac:dyDescent="0.2">
      <c r="B3959" s="186"/>
    </row>
    <row r="3960" spans="2:2" x14ac:dyDescent="0.2">
      <c r="B3960" s="186"/>
    </row>
    <row r="3961" spans="2:2" x14ac:dyDescent="0.2">
      <c r="B3961" s="186"/>
    </row>
    <row r="3962" spans="2:2" x14ac:dyDescent="0.2">
      <c r="B3962" s="186"/>
    </row>
    <row r="3963" spans="2:2" x14ac:dyDescent="0.2">
      <c r="B3963" s="186"/>
    </row>
    <row r="3964" spans="2:2" x14ac:dyDescent="0.2">
      <c r="B3964" s="186"/>
    </row>
    <row r="3965" spans="2:2" x14ac:dyDescent="0.2">
      <c r="B3965" s="186"/>
    </row>
    <row r="3966" spans="2:2" x14ac:dyDescent="0.2">
      <c r="B3966" s="186"/>
    </row>
    <row r="3967" spans="2:2" x14ac:dyDescent="0.2">
      <c r="B3967" s="186"/>
    </row>
    <row r="3968" spans="2:2" x14ac:dyDescent="0.2">
      <c r="B3968" s="186"/>
    </row>
    <row r="3969" spans="2:2" x14ac:dyDescent="0.2">
      <c r="B3969" s="186"/>
    </row>
    <row r="3970" spans="2:2" x14ac:dyDescent="0.2">
      <c r="B3970" s="186"/>
    </row>
    <row r="3971" spans="2:2" x14ac:dyDescent="0.2">
      <c r="B3971" s="186"/>
    </row>
    <row r="3972" spans="2:2" x14ac:dyDescent="0.2">
      <c r="B3972" s="186"/>
    </row>
    <row r="3973" spans="2:2" x14ac:dyDescent="0.2">
      <c r="B3973" s="186"/>
    </row>
    <row r="3974" spans="2:2" x14ac:dyDescent="0.2">
      <c r="B3974" s="186"/>
    </row>
    <row r="3975" spans="2:2" x14ac:dyDescent="0.2">
      <c r="B3975" s="186"/>
    </row>
    <row r="3976" spans="2:2" x14ac:dyDescent="0.2">
      <c r="B3976" s="186"/>
    </row>
    <row r="3977" spans="2:2" x14ac:dyDescent="0.2">
      <c r="B3977" s="186"/>
    </row>
    <row r="3978" spans="2:2" x14ac:dyDescent="0.2">
      <c r="B3978" s="186"/>
    </row>
    <row r="3979" spans="2:2" x14ac:dyDescent="0.2">
      <c r="B3979" s="186"/>
    </row>
    <row r="3980" spans="2:2" x14ac:dyDescent="0.2">
      <c r="B3980" s="186"/>
    </row>
    <row r="3981" spans="2:2" x14ac:dyDescent="0.2">
      <c r="B3981" s="186"/>
    </row>
    <row r="3982" spans="2:2" x14ac:dyDescent="0.2">
      <c r="B3982" s="186"/>
    </row>
    <row r="3983" spans="2:2" x14ac:dyDescent="0.2">
      <c r="B3983" s="186"/>
    </row>
    <row r="3984" spans="2:2" x14ac:dyDescent="0.2">
      <c r="B3984" s="186"/>
    </row>
    <row r="3985" spans="2:2" x14ac:dyDescent="0.2">
      <c r="B3985" s="186"/>
    </row>
    <row r="3986" spans="2:2" x14ac:dyDescent="0.2">
      <c r="B3986" s="186"/>
    </row>
    <row r="3987" spans="2:2" x14ac:dyDescent="0.2">
      <c r="B3987" s="186"/>
    </row>
    <row r="3988" spans="2:2" x14ac:dyDescent="0.2">
      <c r="B3988" s="186"/>
    </row>
    <row r="3989" spans="2:2" x14ac:dyDescent="0.2">
      <c r="B3989" s="186"/>
    </row>
    <row r="3990" spans="2:2" x14ac:dyDescent="0.2">
      <c r="B3990" s="186"/>
    </row>
    <row r="3991" spans="2:2" x14ac:dyDescent="0.2">
      <c r="B3991" s="186"/>
    </row>
    <row r="3992" spans="2:2" x14ac:dyDescent="0.2">
      <c r="B3992" s="186"/>
    </row>
    <row r="3993" spans="2:2" x14ac:dyDescent="0.2">
      <c r="B3993" s="186"/>
    </row>
    <row r="3994" spans="2:2" x14ac:dyDescent="0.2">
      <c r="B3994" s="186"/>
    </row>
    <row r="3995" spans="2:2" x14ac:dyDescent="0.2">
      <c r="B3995" s="186"/>
    </row>
    <row r="3996" spans="2:2" x14ac:dyDescent="0.2">
      <c r="B3996" s="186"/>
    </row>
    <row r="3997" spans="2:2" x14ac:dyDescent="0.2">
      <c r="B3997" s="186"/>
    </row>
    <row r="3998" spans="2:2" x14ac:dyDescent="0.2">
      <c r="B3998" s="186"/>
    </row>
    <row r="3999" spans="2:2" x14ac:dyDescent="0.2">
      <c r="B3999" s="186"/>
    </row>
    <row r="4000" spans="2:2" x14ac:dyDescent="0.2">
      <c r="B4000" s="186"/>
    </row>
    <row r="4001" spans="2:2" x14ac:dyDescent="0.2">
      <c r="B4001" s="186"/>
    </row>
    <row r="4002" spans="2:2" x14ac:dyDescent="0.2">
      <c r="B4002" s="186"/>
    </row>
    <row r="4003" spans="2:2" x14ac:dyDescent="0.2">
      <c r="B4003" s="186"/>
    </row>
    <row r="4004" spans="2:2" x14ac:dyDescent="0.2">
      <c r="B4004" s="186"/>
    </row>
    <row r="4005" spans="2:2" x14ac:dyDescent="0.2">
      <c r="B4005" s="186"/>
    </row>
    <row r="4006" spans="2:2" x14ac:dyDescent="0.2">
      <c r="B4006" s="186"/>
    </row>
    <row r="4007" spans="2:2" x14ac:dyDescent="0.2">
      <c r="B4007" s="186"/>
    </row>
    <row r="4008" spans="2:2" x14ac:dyDescent="0.2">
      <c r="B4008" s="186"/>
    </row>
    <row r="4009" spans="2:2" x14ac:dyDescent="0.2">
      <c r="B4009" s="186"/>
    </row>
    <row r="4010" spans="2:2" x14ac:dyDescent="0.2">
      <c r="B4010" s="186"/>
    </row>
    <row r="4011" spans="2:2" x14ac:dyDescent="0.2">
      <c r="B4011" s="186"/>
    </row>
    <row r="4012" spans="2:2" x14ac:dyDescent="0.2">
      <c r="B4012" s="186"/>
    </row>
    <row r="4013" spans="2:2" x14ac:dyDescent="0.2">
      <c r="B4013" s="186"/>
    </row>
    <row r="4014" spans="2:2" x14ac:dyDescent="0.2">
      <c r="B4014" s="186"/>
    </row>
    <row r="4015" spans="2:2" x14ac:dyDescent="0.2">
      <c r="B4015" s="186"/>
    </row>
    <row r="4016" spans="2:2" x14ac:dyDescent="0.2">
      <c r="B4016" s="186"/>
    </row>
    <row r="4017" spans="2:2" x14ac:dyDescent="0.2">
      <c r="B4017" s="186"/>
    </row>
    <row r="4018" spans="2:2" x14ac:dyDescent="0.2">
      <c r="B4018" s="186"/>
    </row>
    <row r="4019" spans="2:2" x14ac:dyDescent="0.2">
      <c r="B4019" s="186"/>
    </row>
    <row r="4020" spans="2:2" x14ac:dyDescent="0.2">
      <c r="B4020" s="186"/>
    </row>
    <row r="4021" spans="2:2" x14ac:dyDescent="0.2">
      <c r="B4021" s="186"/>
    </row>
    <row r="4022" spans="2:2" x14ac:dyDescent="0.2">
      <c r="B4022" s="186"/>
    </row>
    <row r="4023" spans="2:2" x14ac:dyDescent="0.2">
      <c r="B4023" s="186"/>
    </row>
    <row r="4024" spans="2:2" x14ac:dyDescent="0.2">
      <c r="B4024" s="186"/>
    </row>
    <row r="4025" spans="2:2" x14ac:dyDescent="0.2">
      <c r="B4025" s="186"/>
    </row>
    <row r="4026" spans="2:2" x14ac:dyDescent="0.2">
      <c r="B4026" s="186"/>
    </row>
    <row r="4027" spans="2:2" x14ac:dyDescent="0.2">
      <c r="B4027" s="186"/>
    </row>
    <row r="4028" spans="2:2" x14ac:dyDescent="0.2">
      <c r="B4028" s="186"/>
    </row>
    <row r="4029" spans="2:2" x14ac:dyDescent="0.2">
      <c r="B4029" s="186"/>
    </row>
    <row r="4030" spans="2:2" x14ac:dyDescent="0.2">
      <c r="B4030" s="186"/>
    </row>
    <row r="4031" spans="2:2" x14ac:dyDescent="0.2">
      <c r="B4031" s="186"/>
    </row>
    <row r="4032" spans="2:2" x14ac:dyDescent="0.2">
      <c r="B4032" s="186"/>
    </row>
    <row r="4033" spans="2:2" x14ac:dyDescent="0.2">
      <c r="B4033" s="186"/>
    </row>
    <row r="4034" spans="2:2" x14ac:dyDescent="0.2">
      <c r="B4034" s="186"/>
    </row>
    <row r="4035" spans="2:2" x14ac:dyDescent="0.2">
      <c r="B4035" s="186"/>
    </row>
    <row r="4036" spans="2:2" x14ac:dyDescent="0.2">
      <c r="B4036" s="186"/>
    </row>
    <row r="4037" spans="2:2" x14ac:dyDescent="0.2">
      <c r="B4037" s="186"/>
    </row>
    <row r="4038" spans="2:2" x14ac:dyDescent="0.2">
      <c r="B4038" s="186"/>
    </row>
    <row r="4039" spans="2:2" x14ac:dyDescent="0.2">
      <c r="B4039" s="186"/>
    </row>
    <row r="4040" spans="2:2" x14ac:dyDescent="0.2">
      <c r="B4040" s="186"/>
    </row>
    <row r="4041" spans="2:2" x14ac:dyDescent="0.2">
      <c r="B4041" s="186"/>
    </row>
    <row r="4042" spans="2:2" x14ac:dyDescent="0.2">
      <c r="B4042" s="186"/>
    </row>
    <row r="4043" spans="2:2" x14ac:dyDescent="0.2">
      <c r="B4043" s="186"/>
    </row>
    <row r="4044" spans="2:2" x14ac:dyDescent="0.2">
      <c r="B4044" s="186"/>
    </row>
    <row r="4045" spans="2:2" x14ac:dyDescent="0.2">
      <c r="B4045" s="186"/>
    </row>
    <row r="4046" spans="2:2" x14ac:dyDescent="0.2">
      <c r="B4046" s="186"/>
    </row>
    <row r="4047" spans="2:2" x14ac:dyDescent="0.2">
      <c r="B4047" s="186"/>
    </row>
    <row r="4048" spans="2:2" x14ac:dyDescent="0.2">
      <c r="B4048" s="186"/>
    </row>
    <row r="4049" spans="2:2" x14ac:dyDescent="0.2">
      <c r="B4049" s="186"/>
    </row>
    <row r="4050" spans="2:2" x14ac:dyDescent="0.2">
      <c r="B4050" s="186"/>
    </row>
    <row r="4051" spans="2:2" x14ac:dyDescent="0.2">
      <c r="B4051" s="186"/>
    </row>
    <row r="4052" spans="2:2" x14ac:dyDescent="0.2">
      <c r="B4052" s="186"/>
    </row>
    <row r="4053" spans="2:2" x14ac:dyDescent="0.2">
      <c r="B4053" s="186"/>
    </row>
    <row r="4054" spans="2:2" x14ac:dyDescent="0.2">
      <c r="B4054" s="186"/>
    </row>
    <row r="4055" spans="2:2" x14ac:dyDescent="0.2">
      <c r="B4055" s="186"/>
    </row>
    <row r="4056" spans="2:2" x14ac:dyDescent="0.2">
      <c r="B4056" s="186"/>
    </row>
    <row r="4057" spans="2:2" x14ac:dyDescent="0.2">
      <c r="B4057" s="186"/>
    </row>
    <row r="4058" spans="2:2" x14ac:dyDescent="0.2">
      <c r="B4058" s="186"/>
    </row>
    <row r="4059" spans="2:2" x14ac:dyDescent="0.2">
      <c r="B4059" s="186"/>
    </row>
    <row r="4060" spans="2:2" x14ac:dyDescent="0.2">
      <c r="B4060" s="186"/>
    </row>
    <row r="4061" spans="2:2" x14ac:dyDescent="0.2">
      <c r="B4061" s="186"/>
    </row>
    <row r="4062" spans="2:2" x14ac:dyDescent="0.2">
      <c r="B4062" s="186"/>
    </row>
    <row r="4063" spans="2:2" x14ac:dyDescent="0.2">
      <c r="B4063" s="186"/>
    </row>
    <row r="4064" spans="2:2" x14ac:dyDescent="0.2">
      <c r="B4064" s="186"/>
    </row>
    <row r="4065" spans="2:2" x14ac:dyDescent="0.2">
      <c r="B4065" s="186"/>
    </row>
    <row r="4066" spans="2:2" x14ac:dyDescent="0.2">
      <c r="B4066" s="186"/>
    </row>
    <row r="4067" spans="2:2" x14ac:dyDescent="0.2">
      <c r="B4067" s="186"/>
    </row>
    <row r="4068" spans="2:2" x14ac:dyDescent="0.2">
      <c r="B4068" s="186"/>
    </row>
    <row r="4069" spans="2:2" x14ac:dyDescent="0.2">
      <c r="B4069" s="186"/>
    </row>
    <row r="4070" spans="2:2" x14ac:dyDescent="0.2">
      <c r="B4070" s="186"/>
    </row>
    <row r="4071" spans="2:2" x14ac:dyDescent="0.2">
      <c r="B4071" s="186"/>
    </row>
    <row r="4072" spans="2:2" x14ac:dyDescent="0.2">
      <c r="B4072" s="186"/>
    </row>
    <row r="4073" spans="2:2" x14ac:dyDescent="0.2">
      <c r="B4073" s="186"/>
    </row>
    <row r="4074" spans="2:2" x14ac:dyDescent="0.2">
      <c r="B4074" s="186"/>
    </row>
    <row r="4075" spans="2:2" x14ac:dyDescent="0.2">
      <c r="B4075" s="186"/>
    </row>
    <row r="4076" spans="2:2" x14ac:dyDescent="0.2">
      <c r="B4076" s="186"/>
    </row>
    <row r="4077" spans="2:2" x14ac:dyDescent="0.2">
      <c r="B4077" s="186"/>
    </row>
    <row r="4078" spans="2:2" x14ac:dyDescent="0.2">
      <c r="B4078" s="186"/>
    </row>
    <row r="4079" spans="2:2" x14ac:dyDescent="0.2">
      <c r="B4079" s="186"/>
    </row>
    <row r="4080" spans="2:2" x14ac:dyDescent="0.2">
      <c r="B4080" s="186"/>
    </row>
    <row r="4081" spans="2:2" x14ac:dyDescent="0.2">
      <c r="B4081" s="186"/>
    </row>
    <row r="4082" spans="2:2" x14ac:dyDescent="0.2">
      <c r="B4082" s="186"/>
    </row>
    <row r="4083" spans="2:2" x14ac:dyDescent="0.2">
      <c r="B4083" s="186"/>
    </row>
    <row r="4084" spans="2:2" x14ac:dyDescent="0.2">
      <c r="B4084" s="186"/>
    </row>
    <row r="4085" spans="2:2" x14ac:dyDescent="0.2">
      <c r="B4085" s="186"/>
    </row>
    <row r="4086" spans="2:2" x14ac:dyDescent="0.2">
      <c r="B4086" s="186"/>
    </row>
    <row r="4087" spans="2:2" x14ac:dyDescent="0.2">
      <c r="B4087" s="186"/>
    </row>
    <row r="4088" spans="2:2" x14ac:dyDescent="0.2">
      <c r="B4088" s="186"/>
    </row>
    <row r="4089" spans="2:2" x14ac:dyDescent="0.2">
      <c r="B4089" s="186"/>
    </row>
    <row r="4090" spans="2:2" x14ac:dyDescent="0.2">
      <c r="B4090" s="186"/>
    </row>
    <row r="4091" spans="2:2" x14ac:dyDescent="0.2">
      <c r="B4091" s="186"/>
    </row>
    <row r="4092" spans="2:2" x14ac:dyDescent="0.2">
      <c r="B4092" s="186"/>
    </row>
    <row r="4093" spans="2:2" x14ac:dyDescent="0.2">
      <c r="B4093" s="186"/>
    </row>
    <row r="4094" spans="2:2" x14ac:dyDescent="0.2">
      <c r="B4094" s="186"/>
    </row>
    <row r="4095" spans="2:2" x14ac:dyDescent="0.2">
      <c r="B4095" s="186"/>
    </row>
    <row r="4096" spans="2:2" x14ac:dyDescent="0.2">
      <c r="B4096" s="186"/>
    </row>
    <row r="4097" spans="2:2" x14ac:dyDescent="0.2">
      <c r="B4097" s="186"/>
    </row>
    <row r="4098" spans="2:2" x14ac:dyDescent="0.2">
      <c r="B4098" s="186"/>
    </row>
    <row r="4099" spans="2:2" x14ac:dyDescent="0.2">
      <c r="B4099" s="186"/>
    </row>
    <row r="4100" spans="2:2" x14ac:dyDescent="0.2">
      <c r="B4100" s="186"/>
    </row>
    <row r="4101" spans="2:2" x14ac:dyDescent="0.2">
      <c r="B4101" s="186"/>
    </row>
    <row r="4102" spans="2:2" x14ac:dyDescent="0.2">
      <c r="B4102" s="186"/>
    </row>
    <row r="4103" spans="2:2" x14ac:dyDescent="0.2">
      <c r="B4103" s="186"/>
    </row>
    <row r="4104" spans="2:2" x14ac:dyDescent="0.2">
      <c r="B4104" s="186"/>
    </row>
    <row r="4105" spans="2:2" x14ac:dyDescent="0.2">
      <c r="B4105" s="186"/>
    </row>
    <row r="4106" spans="2:2" x14ac:dyDescent="0.2">
      <c r="B4106" s="186"/>
    </row>
    <row r="4107" spans="2:2" x14ac:dyDescent="0.2">
      <c r="B4107" s="186"/>
    </row>
    <row r="4108" spans="2:2" x14ac:dyDescent="0.2">
      <c r="B4108" s="186"/>
    </row>
    <row r="4109" spans="2:2" x14ac:dyDescent="0.2">
      <c r="B4109" s="186"/>
    </row>
    <row r="4110" spans="2:2" x14ac:dyDescent="0.2">
      <c r="B4110" s="186"/>
    </row>
    <row r="4111" spans="2:2" x14ac:dyDescent="0.2">
      <c r="B4111" s="186"/>
    </row>
    <row r="4112" spans="2:2" x14ac:dyDescent="0.2">
      <c r="B4112" s="186"/>
    </row>
    <row r="4113" spans="2:2" x14ac:dyDescent="0.2">
      <c r="B4113" s="186"/>
    </row>
    <row r="4114" spans="2:2" x14ac:dyDescent="0.2">
      <c r="B4114" s="186"/>
    </row>
    <row r="4115" spans="2:2" x14ac:dyDescent="0.2">
      <c r="B4115" s="186"/>
    </row>
    <row r="4116" spans="2:2" x14ac:dyDescent="0.2">
      <c r="B4116" s="186"/>
    </row>
    <row r="4117" spans="2:2" x14ac:dyDescent="0.2">
      <c r="B4117" s="186"/>
    </row>
    <row r="4118" spans="2:2" x14ac:dyDescent="0.2">
      <c r="B4118" s="186"/>
    </row>
    <row r="4119" spans="2:2" x14ac:dyDescent="0.2">
      <c r="B4119" s="186"/>
    </row>
    <row r="4120" spans="2:2" x14ac:dyDescent="0.2">
      <c r="B4120" s="186"/>
    </row>
    <row r="4121" spans="2:2" x14ac:dyDescent="0.2">
      <c r="B4121" s="186"/>
    </row>
    <row r="4122" spans="2:2" x14ac:dyDescent="0.2">
      <c r="B4122" s="186"/>
    </row>
    <row r="4123" spans="2:2" x14ac:dyDescent="0.2">
      <c r="B4123" s="186"/>
    </row>
    <row r="4124" spans="2:2" x14ac:dyDescent="0.2">
      <c r="B4124" s="186"/>
    </row>
    <row r="4125" spans="2:2" x14ac:dyDescent="0.2">
      <c r="B4125" s="186"/>
    </row>
    <row r="4126" spans="2:2" x14ac:dyDescent="0.2">
      <c r="B4126" s="186"/>
    </row>
    <row r="4127" spans="2:2" x14ac:dyDescent="0.2">
      <c r="B4127" s="186"/>
    </row>
    <row r="4128" spans="2:2" x14ac:dyDescent="0.2">
      <c r="B4128" s="186"/>
    </row>
    <row r="4129" spans="2:2" x14ac:dyDescent="0.2">
      <c r="B4129" s="186"/>
    </row>
    <row r="4130" spans="2:2" x14ac:dyDescent="0.2">
      <c r="B4130" s="186"/>
    </row>
    <row r="4131" spans="2:2" x14ac:dyDescent="0.2">
      <c r="B4131" s="186"/>
    </row>
    <row r="4132" spans="2:2" x14ac:dyDescent="0.2">
      <c r="B4132" s="186"/>
    </row>
    <row r="4133" spans="2:2" x14ac:dyDescent="0.2">
      <c r="B4133" s="186"/>
    </row>
    <row r="4134" spans="2:2" x14ac:dyDescent="0.2">
      <c r="B4134" s="186"/>
    </row>
    <row r="4135" spans="2:2" x14ac:dyDescent="0.2">
      <c r="B4135" s="186"/>
    </row>
    <row r="4136" spans="2:2" x14ac:dyDescent="0.2">
      <c r="B4136" s="186"/>
    </row>
    <row r="4137" spans="2:2" x14ac:dyDescent="0.2">
      <c r="B4137" s="186"/>
    </row>
    <row r="4138" spans="2:2" x14ac:dyDescent="0.2">
      <c r="B4138" s="186"/>
    </row>
    <row r="4139" spans="2:2" x14ac:dyDescent="0.2">
      <c r="B4139" s="186"/>
    </row>
    <row r="4140" spans="2:2" x14ac:dyDescent="0.2">
      <c r="B4140" s="186"/>
    </row>
    <row r="4141" spans="2:2" x14ac:dyDescent="0.2">
      <c r="B4141" s="186"/>
    </row>
    <row r="4142" spans="2:2" x14ac:dyDescent="0.2">
      <c r="B4142" s="186"/>
    </row>
    <row r="4143" spans="2:2" x14ac:dyDescent="0.2">
      <c r="B4143" s="186"/>
    </row>
    <row r="4144" spans="2:2" x14ac:dyDescent="0.2">
      <c r="B4144" s="186"/>
    </row>
    <row r="4145" spans="2:2" x14ac:dyDescent="0.2">
      <c r="B4145" s="186"/>
    </row>
    <row r="4146" spans="2:2" x14ac:dyDescent="0.2">
      <c r="B4146" s="186"/>
    </row>
    <row r="4147" spans="2:2" x14ac:dyDescent="0.2">
      <c r="B4147" s="186"/>
    </row>
    <row r="4148" spans="2:2" x14ac:dyDescent="0.2">
      <c r="B4148" s="186"/>
    </row>
    <row r="4149" spans="2:2" x14ac:dyDescent="0.2">
      <c r="B4149" s="186"/>
    </row>
    <row r="4150" spans="2:2" x14ac:dyDescent="0.2">
      <c r="B4150" s="186"/>
    </row>
    <row r="4151" spans="2:2" x14ac:dyDescent="0.2">
      <c r="B4151" s="186"/>
    </row>
    <row r="4152" spans="2:2" x14ac:dyDescent="0.2">
      <c r="B4152" s="186"/>
    </row>
    <row r="4153" spans="2:2" x14ac:dyDescent="0.2">
      <c r="B4153" s="186"/>
    </row>
    <row r="4154" spans="2:2" x14ac:dyDescent="0.2">
      <c r="B4154" s="186"/>
    </row>
    <row r="4155" spans="2:2" x14ac:dyDescent="0.2">
      <c r="B4155" s="186"/>
    </row>
    <row r="4156" spans="2:2" x14ac:dyDescent="0.2">
      <c r="B4156" s="186"/>
    </row>
    <row r="4157" spans="2:2" x14ac:dyDescent="0.2">
      <c r="B4157" s="186"/>
    </row>
    <row r="4158" spans="2:2" x14ac:dyDescent="0.2">
      <c r="B4158" s="186"/>
    </row>
    <row r="4159" spans="2:2" x14ac:dyDescent="0.2">
      <c r="B4159" s="186"/>
    </row>
    <row r="4160" spans="2:2" x14ac:dyDescent="0.2">
      <c r="B4160" s="186"/>
    </row>
    <row r="4161" spans="2:2" x14ac:dyDescent="0.2">
      <c r="B4161" s="186"/>
    </row>
    <row r="4162" spans="2:2" x14ac:dyDescent="0.2">
      <c r="B4162" s="186"/>
    </row>
    <row r="4163" spans="2:2" x14ac:dyDescent="0.2">
      <c r="B4163" s="186"/>
    </row>
    <row r="4164" spans="2:2" x14ac:dyDescent="0.2">
      <c r="B4164" s="186"/>
    </row>
    <row r="4165" spans="2:2" x14ac:dyDescent="0.2">
      <c r="B4165" s="186"/>
    </row>
    <row r="4166" spans="2:2" x14ac:dyDescent="0.2">
      <c r="B4166" s="186"/>
    </row>
    <row r="4167" spans="2:2" x14ac:dyDescent="0.2">
      <c r="B4167" s="186"/>
    </row>
    <row r="4168" spans="2:2" x14ac:dyDescent="0.2">
      <c r="B4168" s="186"/>
    </row>
    <row r="4169" spans="2:2" x14ac:dyDescent="0.2">
      <c r="B4169" s="186"/>
    </row>
    <row r="4170" spans="2:2" x14ac:dyDescent="0.2">
      <c r="B4170" s="186"/>
    </row>
    <row r="4171" spans="2:2" x14ac:dyDescent="0.2">
      <c r="B4171" s="186"/>
    </row>
    <row r="4172" spans="2:2" x14ac:dyDescent="0.2">
      <c r="B4172" s="186"/>
    </row>
    <row r="4173" spans="2:2" x14ac:dyDescent="0.2">
      <c r="B4173" s="186"/>
    </row>
    <row r="4174" spans="2:2" x14ac:dyDescent="0.2">
      <c r="B4174" s="186"/>
    </row>
    <row r="4175" spans="2:2" x14ac:dyDescent="0.2">
      <c r="B4175" s="186"/>
    </row>
    <row r="4176" spans="2:2" x14ac:dyDescent="0.2">
      <c r="B4176" s="186"/>
    </row>
    <row r="4177" spans="2:2" x14ac:dyDescent="0.2">
      <c r="B4177" s="186"/>
    </row>
    <row r="4178" spans="2:2" x14ac:dyDescent="0.2">
      <c r="B4178" s="186"/>
    </row>
    <row r="4179" spans="2:2" x14ac:dyDescent="0.2">
      <c r="B4179" s="186"/>
    </row>
    <row r="4180" spans="2:2" x14ac:dyDescent="0.2">
      <c r="B4180" s="186"/>
    </row>
    <row r="4181" spans="2:2" x14ac:dyDescent="0.2">
      <c r="B4181" s="186"/>
    </row>
    <row r="4182" spans="2:2" x14ac:dyDescent="0.2">
      <c r="B4182" s="186"/>
    </row>
    <row r="4183" spans="2:2" x14ac:dyDescent="0.2">
      <c r="B4183" s="186"/>
    </row>
    <row r="4184" spans="2:2" x14ac:dyDescent="0.2">
      <c r="B4184" s="186"/>
    </row>
    <row r="4185" spans="2:2" x14ac:dyDescent="0.2">
      <c r="B4185" s="186"/>
    </row>
    <row r="4186" spans="2:2" x14ac:dyDescent="0.2">
      <c r="B4186" s="186"/>
    </row>
    <row r="4187" spans="2:2" x14ac:dyDescent="0.2">
      <c r="B4187" s="186"/>
    </row>
    <row r="4188" spans="2:2" x14ac:dyDescent="0.2">
      <c r="B4188" s="186"/>
    </row>
    <row r="4189" spans="2:2" x14ac:dyDescent="0.2">
      <c r="B4189" s="186"/>
    </row>
    <row r="4190" spans="2:2" x14ac:dyDescent="0.2">
      <c r="B4190" s="186"/>
    </row>
    <row r="4191" spans="2:2" x14ac:dyDescent="0.2">
      <c r="B4191" s="186"/>
    </row>
    <row r="4192" spans="2:2" x14ac:dyDescent="0.2">
      <c r="B4192" s="186"/>
    </row>
    <row r="4193" spans="2:2" x14ac:dyDescent="0.2">
      <c r="B4193" s="186"/>
    </row>
    <row r="4194" spans="2:2" x14ac:dyDescent="0.2">
      <c r="B4194" s="186"/>
    </row>
    <row r="4195" spans="2:2" x14ac:dyDescent="0.2">
      <c r="B4195" s="186"/>
    </row>
    <row r="4196" spans="2:2" x14ac:dyDescent="0.2">
      <c r="B4196" s="186"/>
    </row>
    <row r="4197" spans="2:2" x14ac:dyDescent="0.2">
      <c r="B4197" s="186"/>
    </row>
    <row r="4198" spans="2:2" x14ac:dyDescent="0.2">
      <c r="B4198" s="186"/>
    </row>
    <row r="4199" spans="2:2" x14ac:dyDescent="0.2">
      <c r="B4199" s="186"/>
    </row>
    <row r="4200" spans="2:2" x14ac:dyDescent="0.2">
      <c r="B4200" s="186"/>
    </row>
    <row r="4201" spans="2:2" x14ac:dyDescent="0.2">
      <c r="B4201" s="186"/>
    </row>
    <row r="4202" spans="2:2" x14ac:dyDescent="0.2">
      <c r="B4202" s="186"/>
    </row>
    <row r="4203" spans="2:2" x14ac:dyDescent="0.2">
      <c r="B4203" s="186"/>
    </row>
    <row r="4204" spans="2:2" x14ac:dyDescent="0.2">
      <c r="B4204" s="186"/>
    </row>
    <row r="4205" spans="2:2" x14ac:dyDescent="0.2">
      <c r="B4205" s="186"/>
    </row>
    <row r="4206" spans="2:2" x14ac:dyDescent="0.2">
      <c r="B4206" s="186"/>
    </row>
    <row r="4207" spans="2:2" x14ac:dyDescent="0.2">
      <c r="B4207" s="186"/>
    </row>
    <row r="4208" spans="2:2" x14ac:dyDescent="0.2">
      <c r="B4208" s="186"/>
    </row>
    <row r="4209" spans="2:2" x14ac:dyDescent="0.2">
      <c r="B4209" s="186"/>
    </row>
    <row r="4210" spans="2:2" x14ac:dyDescent="0.2">
      <c r="B4210" s="186"/>
    </row>
    <row r="4211" spans="2:2" x14ac:dyDescent="0.2">
      <c r="B4211" s="186"/>
    </row>
    <row r="4212" spans="2:2" x14ac:dyDescent="0.2">
      <c r="B4212" s="186"/>
    </row>
    <row r="4213" spans="2:2" x14ac:dyDescent="0.2">
      <c r="B4213" s="186"/>
    </row>
    <row r="4214" spans="2:2" x14ac:dyDescent="0.2">
      <c r="B4214" s="186"/>
    </row>
    <row r="4215" spans="2:2" x14ac:dyDescent="0.2">
      <c r="B4215" s="186"/>
    </row>
    <row r="4216" spans="2:2" x14ac:dyDescent="0.2">
      <c r="B4216" s="186"/>
    </row>
    <row r="4217" spans="2:2" x14ac:dyDescent="0.2">
      <c r="B4217" s="186"/>
    </row>
    <row r="4218" spans="2:2" x14ac:dyDescent="0.2">
      <c r="B4218" s="186"/>
    </row>
    <row r="4219" spans="2:2" x14ac:dyDescent="0.2">
      <c r="B4219" s="186"/>
    </row>
    <row r="4220" spans="2:2" x14ac:dyDescent="0.2">
      <c r="B4220" s="186"/>
    </row>
    <row r="4221" spans="2:2" x14ac:dyDescent="0.2">
      <c r="B4221" s="186"/>
    </row>
    <row r="4222" spans="2:2" x14ac:dyDescent="0.2">
      <c r="B4222" s="186"/>
    </row>
    <row r="4223" spans="2:2" x14ac:dyDescent="0.2">
      <c r="B4223" s="186"/>
    </row>
    <row r="4224" spans="2:2" x14ac:dyDescent="0.2">
      <c r="B4224" s="186"/>
    </row>
    <row r="4225" spans="2:2" x14ac:dyDescent="0.2">
      <c r="B4225" s="186"/>
    </row>
    <row r="4226" spans="2:2" x14ac:dyDescent="0.2">
      <c r="B4226" s="186"/>
    </row>
    <row r="4227" spans="2:2" x14ac:dyDescent="0.2">
      <c r="B4227" s="186"/>
    </row>
    <row r="4228" spans="2:2" x14ac:dyDescent="0.2">
      <c r="B4228" s="186"/>
    </row>
    <row r="4229" spans="2:2" x14ac:dyDescent="0.2">
      <c r="B4229" s="186"/>
    </row>
    <row r="4230" spans="2:2" x14ac:dyDescent="0.2">
      <c r="B4230" s="186"/>
    </row>
    <row r="4231" spans="2:2" x14ac:dyDescent="0.2">
      <c r="B4231" s="186"/>
    </row>
    <row r="4232" spans="2:2" x14ac:dyDescent="0.2">
      <c r="B4232" s="186"/>
    </row>
    <row r="4233" spans="2:2" x14ac:dyDescent="0.2">
      <c r="B4233" s="186"/>
    </row>
    <row r="4234" spans="2:2" x14ac:dyDescent="0.2">
      <c r="B4234" s="186"/>
    </row>
    <row r="4235" spans="2:2" x14ac:dyDescent="0.2">
      <c r="B4235" s="186"/>
    </row>
    <row r="4236" spans="2:2" x14ac:dyDescent="0.2">
      <c r="B4236" s="186"/>
    </row>
    <row r="4237" spans="2:2" x14ac:dyDescent="0.2">
      <c r="B4237" s="186"/>
    </row>
    <row r="4238" spans="2:2" x14ac:dyDescent="0.2">
      <c r="B4238" s="186"/>
    </row>
    <row r="4239" spans="2:2" x14ac:dyDescent="0.2">
      <c r="B4239" s="186"/>
    </row>
    <row r="4240" spans="2:2" x14ac:dyDescent="0.2">
      <c r="B4240" s="186"/>
    </row>
    <row r="4241" spans="2:2" x14ac:dyDescent="0.2">
      <c r="B4241" s="186"/>
    </row>
    <row r="4242" spans="2:2" x14ac:dyDescent="0.2">
      <c r="B4242" s="186"/>
    </row>
    <row r="4243" spans="2:2" x14ac:dyDescent="0.2">
      <c r="B4243" s="186"/>
    </row>
    <row r="4244" spans="2:2" x14ac:dyDescent="0.2">
      <c r="B4244" s="186"/>
    </row>
    <row r="4245" spans="2:2" x14ac:dyDescent="0.2">
      <c r="B4245" s="186"/>
    </row>
    <row r="4246" spans="2:2" x14ac:dyDescent="0.2">
      <c r="B4246" s="186"/>
    </row>
    <row r="4247" spans="2:2" x14ac:dyDescent="0.2">
      <c r="B4247" s="186"/>
    </row>
    <row r="4248" spans="2:2" x14ac:dyDescent="0.2">
      <c r="B4248" s="186"/>
    </row>
    <row r="4249" spans="2:2" x14ac:dyDescent="0.2">
      <c r="B4249" s="186"/>
    </row>
    <row r="4250" spans="2:2" x14ac:dyDescent="0.2">
      <c r="B4250" s="186"/>
    </row>
    <row r="4251" spans="2:2" x14ac:dyDescent="0.2">
      <c r="B4251" s="186"/>
    </row>
    <row r="4252" spans="2:2" x14ac:dyDescent="0.2">
      <c r="B4252" s="186"/>
    </row>
    <row r="4253" spans="2:2" x14ac:dyDescent="0.2">
      <c r="B4253" s="186"/>
    </row>
    <row r="4254" spans="2:2" x14ac:dyDescent="0.2">
      <c r="B4254" s="186"/>
    </row>
    <row r="4255" spans="2:2" x14ac:dyDescent="0.2">
      <c r="B4255" s="186"/>
    </row>
    <row r="4256" spans="2:2" x14ac:dyDescent="0.2">
      <c r="B4256" s="186"/>
    </row>
    <row r="4257" spans="2:2" x14ac:dyDescent="0.2">
      <c r="B4257" s="186"/>
    </row>
    <row r="4258" spans="2:2" x14ac:dyDescent="0.2">
      <c r="B4258" s="186"/>
    </row>
    <row r="4259" spans="2:2" x14ac:dyDescent="0.2">
      <c r="B4259" s="186"/>
    </row>
    <row r="4260" spans="2:2" x14ac:dyDescent="0.2">
      <c r="B4260" s="186"/>
    </row>
    <row r="4261" spans="2:2" x14ac:dyDescent="0.2">
      <c r="B4261" s="186"/>
    </row>
    <row r="4262" spans="2:2" x14ac:dyDescent="0.2">
      <c r="B4262" s="186"/>
    </row>
    <row r="4263" spans="2:2" x14ac:dyDescent="0.2">
      <c r="B4263" s="186"/>
    </row>
    <row r="4264" spans="2:2" x14ac:dyDescent="0.2">
      <c r="B4264" s="186"/>
    </row>
    <row r="4265" spans="2:2" x14ac:dyDescent="0.2">
      <c r="B4265" s="186"/>
    </row>
    <row r="4266" spans="2:2" x14ac:dyDescent="0.2">
      <c r="B4266" s="186"/>
    </row>
    <row r="4267" spans="2:2" x14ac:dyDescent="0.2">
      <c r="B4267" s="186"/>
    </row>
    <row r="4268" spans="2:2" x14ac:dyDescent="0.2">
      <c r="B4268" s="186"/>
    </row>
    <row r="4269" spans="2:2" x14ac:dyDescent="0.2">
      <c r="B4269" s="186"/>
    </row>
    <row r="4270" spans="2:2" x14ac:dyDescent="0.2">
      <c r="B4270" s="186"/>
    </row>
    <row r="4271" spans="2:2" x14ac:dyDescent="0.2">
      <c r="B4271" s="186"/>
    </row>
    <row r="4272" spans="2:2" x14ac:dyDescent="0.2">
      <c r="B4272" s="186"/>
    </row>
    <row r="4273" spans="2:2" x14ac:dyDescent="0.2">
      <c r="B4273" s="186"/>
    </row>
    <row r="4274" spans="2:2" x14ac:dyDescent="0.2">
      <c r="B4274" s="186"/>
    </row>
    <row r="4275" spans="2:2" x14ac:dyDescent="0.2">
      <c r="B4275" s="186"/>
    </row>
    <row r="4276" spans="2:2" x14ac:dyDescent="0.2">
      <c r="B4276" s="186"/>
    </row>
    <row r="4277" spans="2:2" x14ac:dyDescent="0.2">
      <c r="B4277" s="186"/>
    </row>
    <row r="4278" spans="2:2" x14ac:dyDescent="0.2">
      <c r="B4278" s="186"/>
    </row>
    <row r="4279" spans="2:2" x14ac:dyDescent="0.2">
      <c r="B4279" s="186"/>
    </row>
    <row r="4280" spans="2:2" x14ac:dyDescent="0.2">
      <c r="B4280" s="186"/>
    </row>
    <row r="4281" spans="2:2" x14ac:dyDescent="0.2">
      <c r="B4281" s="186"/>
    </row>
    <row r="4282" spans="2:2" x14ac:dyDescent="0.2">
      <c r="B4282" s="186"/>
    </row>
    <row r="4283" spans="2:2" x14ac:dyDescent="0.2">
      <c r="B4283" s="186"/>
    </row>
    <row r="4284" spans="2:2" x14ac:dyDescent="0.2">
      <c r="B4284" s="186"/>
    </row>
    <row r="4285" spans="2:2" x14ac:dyDescent="0.2">
      <c r="B4285" s="186"/>
    </row>
    <row r="4286" spans="2:2" x14ac:dyDescent="0.2">
      <c r="B4286" s="186"/>
    </row>
    <row r="4287" spans="2:2" x14ac:dyDescent="0.2">
      <c r="B4287" s="186"/>
    </row>
    <row r="4288" spans="2:2" x14ac:dyDescent="0.2">
      <c r="B4288" s="186"/>
    </row>
    <row r="4289" spans="2:2" x14ac:dyDescent="0.2">
      <c r="B4289" s="186"/>
    </row>
    <row r="4290" spans="2:2" x14ac:dyDescent="0.2">
      <c r="B4290" s="186"/>
    </row>
    <row r="4291" spans="2:2" x14ac:dyDescent="0.2">
      <c r="B4291" s="186"/>
    </row>
    <row r="4292" spans="2:2" x14ac:dyDescent="0.2">
      <c r="B4292" s="186"/>
    </row>
    <row r="4293" spans="2:2" x14ac:dyDescent="0.2">
      <c r="B4293" s="186"/>
    </row>
    <row r="4294" spans="2:2" x14ac:dyDescent="0.2">
      <c r="B4294" s="186"/>
    </row>
    <row r="4295" spans="2:2" x14ac:dyDescent="0.2">
      <c r="B4295" s="186"/>
    </row>
    <row r="4296" spans="2:2" x14ac:dyDescent="0.2">
      <c r="B4296" s="186"/>
    </row>
    <row r="4297" spans="2:2" x14ac:dyDescent="0.2">
      <c r="B4297" s="186"/>
    </row>
    <row r="4298" spans="2:2" x14ac:dyDescent="0.2">
      <c r="B4298" s="186"/>
    </row>
    <row r="4299" spans="2:2" x14ac:dyDescent="0.2">
      <c r="B4299" s="186"/>
    </row>
    <row r="4300" spans="2:2" x14ac:dyDescent="0.2">
      <c r="B4300" s="186"/>
    </row>
    <row r="4301" spans="2:2" x14ac:dyDescent="0.2">
      <c r="B4301" s="186"/>
    </row>
    <row r="4302" spans="2:2" x14ac:dyDescent="0.2">
      <c r="B4302" s="186"/>
    </row>
    <row r="4303" spans="2:2" x14ac:dyDescent="0.2">
      <c r="B4303" s="186"/>
    </row>
    <row r="4304" spans="2:2" x14ac:dyDescent="0.2">
      <c r="B4304" s="186"/>
    </row>
    <row r="4305" spans="2:2" x14ac:dyDescent="0.2">
      <c r="B4305" s="186"/>
    </row>
    <row r="4306" spans="2:2" x14ac:dyDescent="0.2">
      <c r="B4306" s="186"/>
    </row>
    <row r="4307" spans="2:2" x14ac:dyDescent="0.2">
      <c r="B4307" s="186"/>
    </row>
    <row r="4308" spans="2:2" x14ac:dyDescent="0.2">
      <c r="B4308" s="186"/>
    </row>
    <row r="4309" spans="2:2" x14ac:dyDescent="0.2">
      <c r="B4309" s="186"/>
    </row>
    <row r="4310" spans="2:2" x14ac:dyDescent="0.2">
      <c r="B4310" s="186"/>
    </row>
    <row r="4311" spans="2:2" x14ac:dyDescent="0.2">
      <c r="B4311" s="186"/>
    </row>
    <row r="4312" spans="2:2" x14ac:dyDescent="0.2">
      <c r="B4312" s="186"/>
    </row>
    <row r="4313" spans="2:2" x14ac:dyDescent="0.2">
      <c r="B4313" s="186"/>
    </row>
    <row r="4314" spans="2:2" x14ac:dyDescent="0.2">
      <c r="B4314" s="186"/>
    </row>
    <row r="4315" spans="2:2" x14ac:dyDescent="0.2">
      <c r="B4315" s="186"/>
    </row>
    <row r="4316" spans="2:2" x14ac:dyDescent="0.2">
      <c r="B4316" s="186"/>
    </row>
    <row r="4317" spans="2:2" x14ac:dyDescent="0.2">
      <c r="B4317" s="186"/>
    </row>
    <row r="4318" spans="2:2" x14ac:dyDescent="0.2">
      <c r="B4318" s="186"/>
    </row>
    <row r="4319" spans="2:2" x14ac:dyDescent="0.2">
      <c r="B4319" s="186"/>
    </row>
    <row r="4320" spans="2:2" x14ac:dyDescent="0.2">
      <c r="B4320" s="186"/>
    </row>
    <row r="4321" spans="2:2" x14ac:dyDescent="0.2">
      <c r="B4321" s="186"/>
    </row>
    <row r="4322" spans="2:2" x14ac:dyDescent="0.2">
      <c r="B4322" s="186"/>
    </row>
    <row r="4323" spans="2:2" x14ac:dyDescent="0.2">
      <c r="B4323" s="186"/>
    </row>
    <row r="4324" spans="2:2" x14ac:dyDescent="0.2">
      <c r="B4324" s="186"/>
    </row>
    <row r="4325" spans="2:2" x14ac:dyDescent="0.2">
      <c r="B4325" s="186"/>
    </row>
    <row r="4326" spans="2:2" x14ac:dyDescent="0.2">
      <c r="B4326" s="186"/>
    </row>
    <row r="4327" spans="2:2" x14ac:dyDescent="0.2">
      <c r="B4327" s="186"/>
    </row>
    <row r="4328" spans="2:2" x14ac:dyDescent="0.2">
      <c r="B4328" s="186"/>
    </row>
    <row r="4329" spans="2:2" x14ac:dyDescent="0.2">
      <c r="B4329" s="186"/>
    </row>
    <row r="4330" spans="2:2" x14ac:dyDescent="0.2">
      <c r="B4330" s="186"/>
    </row>
    <row r="4331" spans="2:2" x14ac:dyDescent="0.2">
      <c r="B4331" s="186"/>
    </row>
    <row r="4332" spans="2:2" x14ac:dyDescent="0.2">
      <c r="B4332" s="186"/>
    </row>
    <row r="4333" spans="2:2" x14ac:dyDescent="0.2">
      <c r="B4333" s="186"/>
    </row>
    <row r="4334" spans="2:2" x14ac:dyDescent="0.2">
      <c r="B4334" s="186"/>
    </row>
    <row r="4335" spans="2:2" x14ac:dyDescent="0.2">
      <c r="B4335" s="186"/>
    </row>
    <row r="4336" spans="2:2" x14ac:dyDescent="0.2">
      <c r="B4336" s="186"/>
    </row>
    <row r="4337" spans="2:2" x14ac:dyDescent="0.2">
      <c r="B4337" s="186"/>
    </row>
    <row r="4338" spans="2:2" x14ac:dyDescent="0.2">
      <c r="B4338" s="186"/>
    </row>
    <row r="4339" spans="2:2" x14ac:dyDescent="0.2">
      <c r="B4339" s="186"/>
    </row>
    <row r="4340" spans="2:2" x14ac:dyDescent="0.2">
      <c r="B4340" s="186"/>
    </row>
    <row r="4341" spans="2:2" x14ac:dyDescent="0.2">
      <c r="B4341" s="186"/>
    </row>
    <row r="4342" spans="2:2" x14ac:dyDescent="0.2">
      <c r="B4342" s="186"/>
    </row>
    <row r="4343" spans="2:2" x14ac:dyDescent="0.2">
      <c r="B4343" s="186"/>
    </row>
    <row r="4344" spans="2:2" x14ac:dyDescent="0.2">
      <c r="B4344" s="186"/>
    </row>
    <row r="4345" spans="2:2" x14ac:dyDescent="0.2">
      <c r="B4345" s="186"/>
    </row>
    <row r="4346" spans="2:2" x14ac:dyDescent="0.2">
      <c r="B4346" s="186"/>
    </row>
    <row r="4347" spans="2:2" x14ac:dyDescent="0.2">
      <c r="B4347" s="186"/>
    </row>
    <row r="4348" spans="2:2" x14ac:dyDescent="0.2">
      <c r="B4348" s="186"/>
    </row>
    <row r="4349" spans="2:2" x14ac:dyDescent="0.2">
      <c r="B4349" s="186"/>
    </row>
    <row r="4350" spans="2:2" x14ac:dyDescent="0.2">
      <c r="B4350" s="186"/>
    </row>
    <row r="4351" spans="2:2" x14ac:dyDescent="0.2">
      <c r="B4351" s="186"/>
    </row>
    <row r="4352" spans="2:2" x14ac:dyDescent="0.2">
      <c r="B4352" s="186"/>
    </row>
    <row r="4353" spans="2:2" x14ac:dyDescent="0.2">
      <c r="B4353" s="186"/>
    </row>
    <row r="4354" spans="2:2" x14ac:dyDescent="0.2">
      <c r="B4354" s="186"/>
    </row>
    <row r="4355" spans="2:2" x14ac:dyDescent="0.2">
      <c r="B4355" s="186"/>
    </row>
    <row r="4356" spans="2:2" x14ac:dyDescent="0.2">
      <c r="B4356" s="186"/>
    </row>
    <row r="4357" spans="2:2" x14ac:dyDescent="0.2">
      <c r="B4357" s="186"/>
    </row>
    <row r="4358" spans="2:2" x14ac:dyDescent="0.2">
      <c r="B4358" s="186"/>
    </row>
    <row r="4359" spans="2:2" x14ac:dyDescent="0.2">
      <c r="B4359" s="186"/>
    </row>
    <row r="4360" spans="2:2" x14ac:dyDescent="0.2">
      <c r="B4360" s="186"/>
    </row>
    <row r="4361" spans="2:2" x14ac:dyDescent="0.2">
      <c r="B4361" s="186"/>
    </row>
    <row r="4362" spans="2:2" x14ac:dyDescent="0.2">
      <c r="B4362" s="186"/>
    </row>
    <row r="4363" spans="2:2" x14ac:dyDescent="0.2">
      <c r="B4363" s="186"/>
    </row>
    <row r="4364" spans="2:2" x14ac:dyDescent="0.2">
      <c r="B4364" s="186"/>
    </row>
    <row r="4365" spans="2:2" x14ac:dyDescent="0.2">
      <c r="B4365" s="186"/>
    </row>
    <row r="4366" spans="2:2" x14ac:dyDescent="0.2">
      <c r="B4366" s="186"/>
    </row>
    <row r="4367" spans="2:2" x14ac:dyDescent="0.2">
      <c r="B4367" s="186"/>
    </row>
    <row r="4368" spans="2:2" x14ac:dyDescent="0.2">
      <c r="B4368" s="186"/>
    </row>
    <row r="4369" spans="2:2" x14ac:dyDescent="0.2">
      <c r="B4369" s="186"/>
    </row>
    <row r="4370" spans="2:2" x14ac:dyDescent="0.2">
      <c r="B4370" s="186"/>
    </row>
    <row r="4371" spans="2:2" x14ac:dyDescent="0.2">
      <c r="B4371" s="186"/>
    </row>
    <row r="4372" spans="2:2" x14ac:dyDescent="0.2">
      <c r="B4372" s="186"/>
    </row>
    <row r="4373" spans="2:2" x14ac:dyDescent="0.2">
      <c r="B4373" s="186"/>
    </row>
    <row r="4374" spans="2:2" x14ac:dyDescent="0.2">
      <c r="B4374" s="186"/>
    </row>
    <row r="4375" spans="2:2" x14ac:dyDescent="0.2">
      <c r="B4375" s="186"/>
    </row>
    <row r="4376" spans="2:2" x14ac:dyDescent="0.2">
      <c r="B4376" s="186"/>
    </row>
    <row r="4377" spans="2:2" x14ac:dyDescent="0.2">
      <c r="B4377" s="186"/>
    </row>
    <row r="4378" spans="2:2" x14ac:dyDescent="0.2">
      <c r="B4378" s="186"/>
    </row>
    <row r="4379" spans="2:2" x14ac:dyDescent="0.2">
      <c r="B4379" s="186"/>
    </row>
    <row r="4380" spans="2:2" x14ac:dyDescent="0.2">
      <c r="B4380" s="186"/>
    </row>
    <row r="4381" spans="2:2" x14ac:dyDescent="0.2">
      <c r="B4381" s="186"/>
    </row>
    <row r="4382" spans="2:2" x14ac:dyDescent="0.2">
      <c r="B4382" s="186"/>
    </row>
    <row r="4383" spans="2:2" x14ac:dyDescent="0.2">
      <c r="B4383" s="186"/>
    </row>
    <row r="4384" spans="2:2" x14ac:dyDescent="0.2">
      <c r="B4384" s="186"/>
    </row>
    <row r="4385" spans="2:2" x14ac:dyDescent="0.2">
      <c r="B4385" s="186"/>
    </row>
    <row r="4386" spans="2:2" x14ac:dyDescent="0.2">
      <c r="B4386" s="186"/>
    </row>
    <row r="4387" spans="2:2" x14ac:dyDescent="0.2">
      <c r="B4387" s="186"/>
    </row>
    <row r="4388" spans="2:2" x14ac:dyDescent="0.2">
      <c r="B4388" s="186"/>
    </row>
    <row r="4389" spans="2:2" x14ac:dyDescent="0.2">
      <c r="B4389" s="186"/>
    </row>
    <row r="4390" spans="2:2" x14ac:dyDescent="0.2">
      <c r="B4390" s="186"/>
    </row>
    <row r="4391" spans="2:2" x14ac:dyDescent="0.2">
      <c r="B4391" s="186"/>
    </row>
    <row r="4392" spans="2:2" x14ac:dyDescent="0.2">
      <c r="B4392" s="186"/>
    </row>
    <row r="4393" spans="2:2" x14ac:dyDescent="0.2">
      <c r="B4393" s="186"/>
    </row>
    <row r="4394" spans="2:2" x14ac:dyDescent="0.2">
      <c r="B4394" s="186"/>
    </row>
    <row r="4395" spans="2:2" x14ac:dyDescent="0.2">
      <c r="B4395" s="186"/>
    </row>
    <row r="4396" spans="2:2" x14ac:dyDescent="0.2">
      <c r="B4396" s="186"/>
    </row>
    <row r="4397" spans="2:2" x14ac:dyDescent="0.2">
      <c r="B4397" s="186"/>
    </row>
    <row r="4398" spans="2:2" x14ac:dyDescent="0.2">
      <c r="B4398" s="186"/>
    </row>
    <row r="4399" spans="2:2" x14ac:dyDescent="0.2">
      <c r="B4399" s="186"/>
    </row>
    <row r="4400" spans="2:2" x14ac:dyDescent="0.2">
      <c r="B4400" s="186"/>
    </row>
    <row r="4401" spans="2:2" x14ac:dyDescent="0.2">
      <c r="B4401" s="186"/>
    </row>
    <row r="4402" spans="2:2" x14ac:dyDescent="0.2">
      <c r="B4402" s="186"/>
    </row>
    <row r="4403" spans="2:2" x14ac:dyDescent="0.2">
      <c r="B4403" s="186"/>
    </row>
    <row r="4404" spans="2:2" x14ac:dyDescent="0.2">
      <c r="B4404" s="186"/>
    </row>
    <row r="4405" spans="2:2" x14ac:dyDescent="0.2">
      <c r="B4405" s="186"/>
    </row>
    <row r="4406" spans="2:2" x14ac:dyDescent="0.2">
      <c r="B4406" s="186"/>
    </row>
    <row r="4407" spans="2:2" x14ac:dyDescent="0.2">
      <c r="B4407" s="186"/>
    </row>
    <row r="4408" spans="2:2" x14ac:dyDescent="0.2">
      <c r="B4408" s="186"/>
    </row>
    <row r="4409" spans="2:2" x14ac:dyDescent="0.2">
      <c r="B4409" s="186"/>
    </row>
    <row r="4410" spans="2:2" x14ac:dyDescent="0.2">
      <c r="B4410" s="186"/>
    </row>
    <row r="4411" spans="2:2" x14ac:dyDescent="0.2">
      <c r="B4411" s="186"/>
    </row>
    <row r="4412" spans="2:2" x14ac:dyDescent="0.2">
      <c r="B4412" s="186"/>
    </row>
    <row r="4413" spans="2:2" x14ac:dyDescent="0.2">
      <c r="B4413" s="186"/>
    </row>
    <row r="4414" spans="2:2" x14ac:dyDescent="0.2">
      <c r="B4414" s="186"/>
    </row>
    <row r="4415" spans="2:2" x14ac:dyDescent="0.2">
      <c r="B4415" s="186"/>
    </row>
    <row r="4416" spans="2:2" x14ac:dyDescent="0.2">
      <c r="B4416" s="186"/>
    </row>
    <row r="4417" spans="2:2" x14ac:dyDescent="0.2">
      <c r="B4417" s="186"/>
    </row>
    <row r="4418" spans="2:2" x14ac:dyDescent="0.2">
      <c r="B4418" s="186"/>
    </row>
    <row r="4419" spans="2:2" x14ac:dyDescent="0.2">
      <c r="B4419" s="186"/>
    </row>
    <row r="4420" spans="2:2" x14ac:dyDescent="0.2">
      <c r="B4420" s="186"/>
    </row>
    <row r="4421" spans="2:2" x14ac:dyDescent="0.2">
      <c r="B4421" s="186"/>
    </row>
    <row r="4422" spans="2:2" x14ac:dyDescent="0.2">
      <c r="B4422" s="186"/>
    </row>
    <row r="4423" spans="2:2" x14ac:dyDescent="0.2">
      <c r="B4423" s="186"/>
    </row>
    <row r="4424" spans="2:2" x14ac:dyDescent="0.2">
      <c r="B4424" s="186"/>
    </row>
    <row r="4425" spans="2:2" x14ac:dyDescent="0.2">
      <c r="B4425" s="186"/>
    </row>
    <row r="4426" spans="2:2" x14ac:dyDescent="0.2">
      <c r="B4426" s="186"/>
    </row>
    <row r="4427" spans="2:2" x14ac:dyDescent="0.2">
      <c r="B4427" s="186"/>
    </row>
    <row r="4428" spans="2:2" x14ac:dyDescent="0.2">
      <c r="B4428" s="186"/>
    </row>
    <row r="4429" spans="2:2" x14ac:dyDescent="0.2">
      <c r="B4429" s="186"/>
    </row>
    <row r="4430" spans="2:2" x14ac:dyDescent="0.2">
      <c r="B4430" s="186"/>
    </row>
    <row r="4431" spans="2:2" x14ac:dyDescent="0.2">
      <c r="B4431" s="186"/>
    </row>
    <row r="4432" spans="2:2" x14ac:dyDescent="0.2">
      <c r="B4432" s="186"/>
    </row>
    <row r="4433" spans="2:2" x14ac:dyDescent="0.2">
      <c r="B4433" s="186"/>
    </row>
    <row r="4434" spans="2:2" x14ac:dyDescent="0.2">
      <c r="B4434" s="186"/>
    </row>
    <row r="4435" spans="2:2" x14ac:dyDescent="0.2">
      <c r="B4435" s="186"/>
    </row>
    <row r="4436" spans="2:2" x14ac:dyDescent="0.2">
      <c r="B4436" s="186"/>
    </row>
    <row r="4437" spans="2:2" x14ac:dyDescent="0.2">
      <c r="B4437" s="186"/>
    </row>
    <row r="4438" spans="2:2" x14ac:dyDescent="0.2">
      <c r="B4438" s="186"/>
    </row>
    <row r="4439" spans="2:2" x14ac:dyDescent="0.2">
      <c r="B4439" s="186"/>
    </row>
    <row r="4440" spans="2:2" x14ac:dyDescent="0.2">
      <c r="B4440" s="186"/>
    </row>
    <row r="4441" spans="2:2" x14ac:dyDescent="0.2">
      <c r="B4441" s="186"/>
    </row>
    <row r="4442" spans="2:2" x14ac:dyDescent="0.2">
      <c r="B4442" s="186"/>
    </row>
    <row r="4443" spans="2:2" x14ac:dyDescent="0.2">
      <c r="B4443" s="186"/>
    </row>
    <row r="4444" spans="2:2" x14ac:dyDescent="0.2">
      <c r="B4444" s="186"/>
    </row>
    <row r="4445" spans="2:2" x14ac:dyDescent="0.2">
      <c r="B4445" s="186"/>
    </row>
    <row r="4446" spans="2:2" x14ac:dyDescent="0.2">
      <c r="B4446" s="186"/>
    </row>
    <row r="4447" spans="2:2" x14ac:dyDescent="0.2">
      <c r="B4447" s="186"/>
    </row>
    <row r="4448" spans="2:2" x14ac:dyDescent="0.2">
      <c r="B4448" s="186"/>
    </row>
    <row r="4449" spans="2:2" x14ac:dyDescent="0.2">
      <c r="B4449" s="186"/>
    </row>
    <row r="4450" spans="2:2" x14ac:dyDescent="0.2">
      <c r="B4450" s="186"/>
    </row>
    <row r="4451" spans="2:2" x14ac:dyDescent="0.2">
      <c r="B4451" s="186"/>
    </row>
    <row r="4452" spans="2:2" x14ac:dyDescent="0.2">
      <c r="B4452" s="186"/>
    </row>
    <row r="4453" spans="2:2" x14ac:dyDescent="0.2">
      <c r="B4453" s="186"/>
    </row>
    <row r="4454" spans="2:2" x14ac:dyDescent="0.2">
      <c r="B4454" s="186"/>
    </row>
    <row r="4455" spans="2:2" x14ac:dyDescent="0.2">
      <c r="B4455" s="186"/>
    </row>
    <row r="4456" spans="2:2" x14ac:dyDescent="0.2">
      <c r="B4456" s="186"/>
    </row>
    <row r="4457" spans="2:2" x14ac:dyDescent="0.2">
      <c r="B4457" s="186"/>
    </row>
    <row r="4458" spans="2:2" x14ac:dyDescent="0.2">
      <c r="B4458" s="186"/>
    </row>
    <row r="4459" spans="2:2" x14ac:dyDescent="0.2">
      <c r="B4459" s="186"/>
    </row>
    <row r="4460" spans="2:2" x14ac:dyDescent="0.2">
      <c r="B4460" s="186"/>
    </row>
    <row r="4461" spans="2:2" x14ac:dyDescent="0.2">
      <c r="B4461" s="186"/>
    </row>
    <row r="4462" spans="2:2" x14ac:dyDescent="0.2">
      <c r="B4462" s="186"/>
    </row>
    <row r="4463" spans="2:2" x14ac:dyDescent="0.2">
      <c r="B4463" s="186"/>
    </row>
    <row r="4464" spans="2:2" x14ac:dyDescent="0.2">
      <c r="B4464" s="186"/>
    </row>
    <row r="4465" spans="2:2" x14ac:dyDescent="0.2">
      <c r="B4465" s="186"/>
    </row>
    <row r="4466" spans="2:2" x14ac:dyDescent="0.2">
      <c r="B4466" s="186"/>
    </row>
    <row r="4467" spans="2:2" x14ac:dyDescent="0.2">
      <c r="B4467" s="186"/>
    </row>
    <row r="4468" spans="2:2" x14ac:dyDescent="0.2">
      <c r="B4468" s="186"/>
    </row>
    <row r="4469" spans="2:2" x14ac:dyDescent="0.2">
      <c r="B4469" s="186"/>
    </row>
    <row r="4470" spans="2:2" x14ac:dyDescent="0.2">
      <c r="B4470" s="186"/>
    </row>
    <row r="4471" spans="2:2" x14ac:dyDescent="0.2">
      <c r="B4471" s="186"/>
    </row>
    <row r="4472" spans="2:2" x14ac:dyDescent="0.2">
      <c r="B4472" s="186"/>
    </row>
    <row r="4473" spans="2:2" x14ac:dyDescent="0.2">
      <c r="B4473" s="186"/>
    </row>
    <row r="4474" spans="2:2" x14ac:dyDescent="0.2">
      <c r="B4474" s="186"/>
    </row>
    <row r="4475" spans="2:2" x14ac:dyDescent="0.2">
      <c r="B4475" s="186"/>
    </row>
    <row r="4476" spans="2:2" x14ac:dyDescent="0.2">
      <c r="B4476" s="186"/>
    </row>
    <row r="4477" spans="2:2" x14ac:dyDescent="0.2">
      <c r="B4477" s="186"/>
    </row>
    <row r="4478" spans="2:2" x14ac:dyDescent="0.2">
      <c r="B4478" s="186"/>
    </row>
    <row r="4479" spans="2:2" x14ac:dyDescent="0.2">
      <c r="B4479" s="186"/>
    </row>
    <row r="4480" spans="2:2" x14ac:dyDescent="0.2">
      <c r="B4480" s="186"/>
    </row>
    <row r="4481" spans="2:2" x14ac:dyDescent="0.2">
      <c r="B4481" s="186"/>
    </row>
    <row r="4482" spans="2:2" x14ac:dyDescent="0.2">
      <c r="B4482" s="186"/>
    </row>
    <row r="4483" spans="2:2" x14ac:dyDescent="0.2">
      <c r="B4483" s="186"/>
    </row>
    <row r="4484" spans="2:2" x14ac:dyDescent="0.2">
      <c r="B4484" s="186"/>
    </row>
    <row r="4485" spans="2:2" x14ac:dyDescent="0.2">
      <c r="B4485" s="186"/>
    </row>
    <row r="4486" spans="2:2" x14ac:dyDescent="0.2">
      <c r="B4486" s="186"/>
    </row>
    <row r="4487" spans="2:2" x14ac:dyDescent="0.2">
      <c r="B4487" s="186"/>
    </row>
    <row r="4488" spans="2:2" x14ac:dyDescent="0.2">
      <c r="B4488" s="186"/>
    </row>
    <row r="4489" spans="2:2" x14ac:dyDescent="0.2">
      <c r="B4489" s="186"/>
    </row>
    <row r="4490" spans="2:2" x14ac:dyDescent="0.2">
      <c r="B4490" s="186"/>
    </row>
    <row r="4491" spans="2:2" x14ac:dyDescent="0.2">
      <c r="B4491" s="186"/>
    </row>
    <row r="4492" spans="2:2" x14ac:dyDescent="0.2">
      <c r="B4492" s="186"/>
    </row>
    <row r="4493" spans="2:2" x14ac:dyDescent="0.2">
      <c r="B4493" s="186"/>
    </row>
    <row r="4494" spans="2:2" x14ac:dyDescent="0.2">
      <c r="B4494" s="186"/>
    </row>
    <row r="4495" spans="2:2" x14ac:dyDescent="0.2">
      <c r="B4495" s="186"/>
    </row>
    <row r="4496" spans="2:2" x14ac:dyDescent="0.2">
      <c r="B4496" s="186"/>
    </row>
    <row r="4497" spans="2:2" x14ac:dyDescent="0.2">
      <c r="B4497" s="186"/>
    </row>
    <row r="4498" spans="2:2" x14ac:dyDescent="0.2">
      <c r="B4498" s="186"/>
    </row>
    <row r="4499" spans="2:2" x14ac:dyDescent="0.2">
      <c r="B4499" s="186"/>
    </row>
    <row r="4500" spans="2:2" x14ac:dyDescent="0.2">
      <c r="B4500" s="186"/>
    </row>
    <row r="4501" spans="2:2" x14ac:dyDescent="0.2">
      <c r="B4501" s="186"/>
    </row>
    <row r="4502" spans="2:2" x14ac:dyDescent="0.2">
      <c r="B4502" s="186"/>
    </row>
    <row r="4503" spans="2:2" x14ac:dyDescent="0.2">
      <c r="B4503" s="186"/>
    </row>
    <row r="4504" spans="2:2" x14ac:dyDescent="0.2">
      <c r="B4504" s="186"/>
    </row>
    <row r="4505" spans="2:2" x14ac:dyDescent="0.2">
      <c r="B4505" s="186"/>
    </row>
    <row r="4506" spans="2:2" x14ac:dyDescent="0.2">
      <c r="B4506" s="186"/>
    </row>
    <row r="4507" spans="2:2" x14ac:dyDescent="0.2">
      <c r="B4507" s="186"/>
    </row>
    <row r="4508" spans="2:2" x14ac:dyDescent="0.2">
      <c r="B4508" s="186"/>
    </row>
    <row r="4509" spans="2:2" x14ac:dyDescent="0.2">
      <c r="B4509" s="186"/>
    </row>
    <row r="4510" spans="2:2" x14ac:dyDescent="0.2">
      <c r="B4510" s="186"/>
    </row>
    <row r="4511" spans="2:2" x14ac:dyDescent="0.2">
      <c r="B4511" s="186"/>
    </row>
    <row r="4512" spans="2:2" x14ac:dyDescent="0.2">
      <c r="B4512" s="186"/>
    </row>
    <row r="4513" spans="2:2" x14ac:dyDescent="0.2">
      <c r="B4513" s="186"/>
    </row>
    <row r="4514" spans="2:2" x14ac:dyDescent="0.2">
      <c r="B4514" s="186"/>
    </row>
    <row r="4515" spans="2:2" x14ac:dyDescent="0.2">
      <c r="B4515" s="186"/>
    </row>
    <row r="4516" spans="2:2" x14ac:dyDescent="0.2">
      <c r="B4516" s="186"/>
    </row>
    <row r="4517" spans="2:2" x14ac:dyDescent="0.2">
      <c r="B4517" s="186"/>
    </row>
    <row r="4518" spans="2:2" x14ac:dyDescent="0.2">
      <c r="B4518" s="186"/>
    </row>
    <row r="4519" spans="2:2" x14ac:dyDescent="0.2">
      <c r="B4519" s="186"/>
    </row>
    <row r="4520" spans="2:2" x14ac:dyDescent="0.2">
      <c r="B4520" s="186"/>
    </row>
    <row r="4521" spans="2:2" x14ac:dyDescent="0.2">
      <c r="B4521" s="186"/>
    </row>
    <row r="4522" spans="2:2" x14ac:dyDescent="0.2">
      <c r="B4522" s="186"/>
    </row>
    <row r="4523" spans="2:2" x14ac:dyDescent="0.2">
      <c r="B4523" s="186"/>
    </row>
    <row r="4524" spans="2:2" x14ac:dyDescent="0.2">
      <c r="B4524" s="186"/>
    </row>
    <row r="4525" spans="2:2" x14ac:dyDescent="0.2">
      <c r="B4525" s="186"/>
    </row>
    <row r="4526" spans="2:2" x14ac:dyDescent="0.2">
      <c r="B4526" s="186"/>
    </row>
    <row r="4527" spans="2:2" x14ac:dyDescent="0.2">
      <c r="B4527" s="186"/>
    </row>
    <row r="4528" spans="2:2" x14ac:dyDescent="0.2">
      <c r="B4528" s="186"/>
    </row>
    <row r="4529" spans="2:2" x14ac:dyDescent="0.2">
      <c r="B4529" s="186"/>
    </row>
    <row r="4530" spans="2:2" x14ac:dyDescent="0.2">
      <c r="B4530" s="186"/>
    </row>
    <row r="4531" spans="2:2" x14ac:dyDescent="0.2">
      <c r="B4531" s="186"/>
    </row>
    <row r="4532" spans="2:2" x14ac:dyDescent="0.2">
      <c r="B4532" s="186"/>
    </row>
    <row r="4533" spans="2:2" x14ac:dyDescent="0.2">
      <c r="B4533" s="186"/>
    </row>
    <row r="4534" spans="2:2" x14ac:dyDescent="0.2">
      <c r="B4534" s="186"/>
    </row>
    <row r="4535" spans="2:2" x14ac:dyDescent="0.2">
      <c r="B4535" s="186"/>
    </row>
    <row r="4536" spans="2:2" x14ac:dyDescent="0.2">
      <c r="B4536" s="186"/>
    </row>
    <row r="4537" spans="2:2" x14ac:dyDescent="0.2">
      <c r="B4537" s="186"/>
    </row>
    <row r="4538" spans="2:2" x14ac:dyDescent="0.2">
      <c r="B4538" s="186"/>
    </row>
    <row r="4539" spans="2:2" x14ac:dyDescent="0.2">
      <c r="B4539" s="186"/>
    </row>
    <row r="4540" spans="2:2" x14ac:dyDescent="0.2">
      <c r="B4540" s="186"/>
    </row>
    <row r="4541" spans="2:2" x14ac:dyDescent="0.2">
      <c r="B4541" s="186"/>
    </row>
    <row r="4542" spans="2:2" x14ac:dyDescent="0.2">
      <c r="B4542" s="186"/>
    </row>
    <row r="4543" spans="2:2" x14ac:dyDescent="0.2">
      <c r="B4543" s="186"/>
    </row>
    <row r="4544" spans="2:2" x14ac:dyDescent="0.2">
      <c r="B4544" s="186"/>
    </row>
    <row r="4545" spans="2:2" x14ac:dyDescent="0.2">
      <c r="B4545" s="186"/>
    </row>
    <row r="4546" spans="2:2" x14ac:dyDescent="0.2">
      <c r="B4546" s="186"/>
    </row>
    <row r="4547" spans="2:2" x14ac:dyDescent="0.2">
      <c r="B4547" s="186"/>
    </row>
    <row r="4548" spans="2:2" x14ac:dyDescent="0.2">
      <c r="B4548" s="186"/>
    </row>
    <row r="4549" spans="2:2" x14ac:dyDescent="0.2">
      <c r="B4549" s="186"/>
    </row>
    <row r="4550" spans="2:2" x14ac:dyDescent="0.2">
      <c r="B4550" s="186"/>
    </row>
    <row r="4551" spans="2:2" x14ac:dyDescent="0.2">
      <c r="B4551" s="186"/>
    </row>
    <row r="4552" spans="2:2" x14ac:dyDescent="0.2">
      <c r="B4552" s="186"/>
    </row>
    <row r="4553" spans="2:2" x14ac:dyDescent="0.2">
      <c r="B4553" s="186"/>
    </row>
    <row r="4554" spans="2:2" x14ac:dyDescent="0.2">
      <c r="B4554" s="186"/>
    </row>
    <row r="4555" spans="2:2" x14ac:dyDescent="0.2">
      <c r="B4555" s="186"/>
    </row>
    <row r="4556" spans="2:2" x14ac:dyDescent="0.2">
      <c r="B4556" s="186"/>
    </row>
    <row r="4557" spans="2:2" x14ac:dyDescent="0.2">
      <c r="B4557" s="186"/>
    </row>
    <row r="4558" spans="2:2" x14ac:dyDescent="0.2">
      <c r="B4558" s="186"/>
    </row>
    <row r="4559" spans="2:2" x14ac:dyDescent="0.2">
      <c r="B4559" s="186"/>
    </row>
    <row r="4560" spans="2:2" x14ac:dyDescent="0.2">
      <c r="B4560" s="186"/>
    </row>
    <row r="4561" spans="2:2" x14ac:dyDescent="0.2">
      <c r="B4561" s="186"/>
    </row>
    <row r="4562" spans="2:2" x14ac:dyDescent="0.2">
      <c r="B4562" s="186"/>
    </row>
    <row r="4563" spans="2:2" x14ac:dyDescent="0.2">
      <c r="B4563" s="186"/>
    </row>
    <row r="4564" spans="2:2" x14ac:dyDescent="0.2">
      <c r="B4564" s="186"/>
    </row>
    <row r="4565" spans="2:2" x14ac:dyDescent="0.2">
      <c r="B4565" s="186"/>
    </row>
    <row r="4566" spans="2:2" x14ac:dyDescent="0.2">
      <c r="B4566" s="186"/>
    </row>
    <row r="4567" spans="2:2" x14ac:dyDescent="0.2">
      <c r="B4567" s="186"/>
    </row>
    <row r="4568" spans="2:2" x14ac:dyDescent="0.2">
      <c r="B4568" s="186"/>
    </row>
    <row r="4569" spans="2:2" x14ac:dyDescent="0.2">
      <c r="B4569" s="186"/>
    </row>
    <row r="4570" spans="2:2" x14ac:dyDescent="0.2">
      <c r="B4570" s="186"/>
    </row>
    <row r="4571" spans="2:2" x14ac:dyDescent="0.2">
      <c r="B4571" s="186"/>
    </row>
    <row r="4572" spans="2:2" x14ac:dyDescent="0.2">
      <c r="B4572" s="186"/>
    </row>
    <row r="4573" spans="2:2" x14ac:dyDescent="0.2">
      <c r="B4573" s="186"/>
    </row>
    <row r="4574" spans="2:2" x14ac:dyDescent="0.2">
      <c r="B4574" s="186"/>
    </row>
    <row r="4575" spans="2:2" x14ac:dyDescent="0.2">
      <c r="B4575" s="186"/>
    </row>
    <row r="4576" spans="2:2" x14ac:dyDescent="0.2">
      <c r="B4576" s="186"/>
    </row>
    <row r="4577" spans="2:2" x14ac:dyDescent="0.2">
      <c r="B4577" s="186"/>
    </row>
    <row r="4578" spans="2:2" x14ac:dyDescent="0.2">
      <c r="B4578" s="186"/>
    </row>
    <row r="4579" spans="2:2" x14ac:dyDescent="0.2">
      <c r="B4579" s="186"/>
    </row>
    <row r="4580" spans="2:2" x14ac:dyDescent="0.2">
      <c r="B4580" s="186"/>
    </row>
    <row r="4581" spans="2:2" x14ac:dyDescent="0.2">
      <c r="B4581" s="186"/>
    </row>
    <row r="4582" spans="2:2" x14ac:dyDescent="0.2">
      <c r="B4582" s="186"/>
    </row>
    <row r="4583" spans="2:2" x14ac:dyDescent="0.2">
      <c r="B4583" s="186"/>
    </row>
    <row r="4584" spans="2:2" x14ac:dyDescent="0.2">
      <c r="B4584" s="186"/>
    </row>
    <row r="4585" spans="2:2" x14ac:dyDescent="0.2">
      <c r="B4585" s="186"/>
    </row>
    <row r="4586" spans="2:2" x14ac:dyDescent="0.2">
      <c r="B4586" s="186"/>
    </row>
    <row r="4587" spans="2:2" x14ac:dyDescent="0.2">
      <c r="B4587" s="186"/>
    </row>
    <row r="4588" spans="2:2" x14ac:dyDescent="0.2">
      <c r="B4588" s="186"/>
    </row>
    <row r="4589" spans="2:2" x14ac:dyDescent="0.2">
      <c r="B4589" s="186"/>
    </row>
    <row r="4590" spans="2:2" x14ac:dyDescent="0.2">
      <c r="B4590" s="186"/>
    </row>
    <row r="4591" spans="2:2" x14ac:dyDescent="0.2">
      <c r="B4591" s="186"/>
    </row>
    <row r="4592" spans="2:2" x14ac:dyDescent="0.2">
      <c r="B4592" s="186"/>
    </row>
    <row r="4593" spans="2:2" x14ac:dyDescent="0.2">
      <c r="B4593" s="186"/>
    </row>
    <row r="4594" spans="2:2" x14ac:dyDescent="0.2">
      <c r="B4594" s="186"/>
    </row>
    <row r="4595" spans="2:2" x14ac:dyDescent="0.2">
      <c r="B4595" s="186"/>
    </row>
    <row r="4596" spans="2:2" x14ac:dyDescent="0.2">
      <c r="B4596" s="186"/>
    </row>
    <row r="4597" spans="2:2" x14ac:dyDescent="0.2">
      <c r="B4597" s="186"/>
    </row>
    <row r="4598" spans="2:2" x14ac:dyDescent="0.2">
      <c r="B4598" s="186"/>
    </row>
    <row r="4599" spans="2:2" x14ac:dyDescent="0.2">
      <c r="B4599" s="186"/>
    </row>
    <row r="4600" spans="2:2" x14ac:dyDescent="0.2">
      <c r="B4600" s="186"/>
    </row>
    <row r="4601" spans="2:2" x14ac:dyDescent="0.2">
      <c r="B4601" s="186"/>
    </row>
    <row r="4602" spans="2:2" x14ac:dyDescent="0.2">
      <c r="B4602" s="186"/>
    </row>
    <row r="4603" spans="2:2" x14ac:dyDescent="0.2">
      <c r="B4603" s="186"/>
    </row>
    <row r="4604" spans="2:2" x14ac:dyDescent="0.2">
      <c r="B4604" s="186"/>
    </row>
    <row r="4605" spans="2:2" x14ac:dyDescent="0.2">
      <c r="B4605" s="186"/>
    </row>
    <row r="4606" spans="2:2" x14ac:dyDescent="0.2">
      <c r="B4606" s="186"/>
    </row>
    <row r="4607" spans="2:2" x14ac:dyDescent="0.2">
      <c r="B4607" s="186"/>
    </row>
    <row r="4608" spans="2:2" x14ac:dyDescent="0.2">
      <c r="B4608" s="186"/>
    </row>
    <row r="4609" spans="2:2" x14ac:dyDescent="0.2">
      <c r="B4609" s="186"/>
    </row>
    <row r="4610" spans="2:2" x14ac:dyDescent="0.2">
      <c r="B4610" s="186"/>
    </row>
    <row r="4611" spans="2:2" x14ac:dyDescent="0.2">
      <c r="B4611" s="186"/>
    </row>
    <row r="4612" spans="2:2" x14ac:dyDescent="0.2">
      <c r="B4612" s="186"/>
    </row>
    <row r="4613" spans="2:2" x14ac:dyDescent="0.2">
      <c r="B4613" s="186"/>
    </row>
    <row r="4614" spans="2:2" x14ac:dyDescent="0.2">
      <c r="B4614" s="186"/>
    </row>
    <row r="4615" spans="2:2" x14ac:dyDescent="0.2">
      <c r="B4615" s="186"/>
    </row>
    <row r="4616" spans="2:2" x14ac:dyDescent="0.2">
      <c r="B4616" s="186"/>
    </row>
    <row r="4617" spans="2:2" x14ac:dyDescent="0.2">
      <c r="B4617" s="186"/>
    </row>
    <row r="4618" spans="2:2" x14ac:dyDescent="0.2">
      <c r="B4618" s="186"/>
    </row>
    <row r="4619" spans="2:2" x14ac:dyDescent="0.2">
      <c r="B4619" s="186"/>
    </row>
    <row r="4620" spans="2:2" x14ac:dyDescent="0.2">
      <c r="B4620" s="186"/>
    </row>
    <row r="4621" spans="2:2" x14ac:dyDescent="0.2">
      <c r="B4621" s="186"/>
    </row>
    <row r="4622" spans="2:2" x14ac:dyDescent="0.2">
      <c r="B4622" s="186"/>
    </row>
    <row r="4623" spans="2:2" x14ac:dyDescent="0.2">
      <c r="B4623" s="186"/>
    </row>
    <row r="4624" spans="2:2" x14ac:dyDescent="0.2">
      <c r="B4624" s="186"/>
    </row>
    <row r="4625" spans="2:2" x14ac:dyDescent="0.2">
      <c r="B4625" s="186"/>
    </row>
    <row r="4626" spans="2:2" x14ac:dyDescent="0.2">
      <c r="B4626" s="186"/>
    </row>
    <row r="4627" spans="2:2" x14ac:dyDescent="0.2">
      <c r="B4627" s="186"/>
    </row>
    <row r="4628" spans="2:2" x14ac:dyDescent="0.2">
      <c r="B4628" s="186"/>
    </row>
    <row r="4629" spans="2:2" x14ac:dyDescent="0.2">
      <c r="B4629" s="186"/>
    </row>
    <row r="4630" spans="2:2" x14ac:dyDescent="0.2">
      <c r="B4630" s="186"/>
    </row>
    <row r="4631" spans="2:2" x14ac:dyDescent="0.2">
      <c r="B4631" s="186"/>
    </row>
    <row r="4632" spans="2:2" x14ac:dyDescent="0.2">
      <c r="B4632" s="186"/>
    </row>
    <row r="4633" spans="2:2" x14ac:dyDescent="0.2">
      <c r="B4633" s="186"/>
    </row>
    <row r="4634" spans="2:2" x14ac:dyDescent="0.2">
      <c r="B4634" s="186"/>
    </row>
    <row r="4635" spans="2:2" x14ac:dyDescent="0.2">
      <c r="B4635" s="186"/>
    </row>
    <row r="4636" spans="2:2" x14ac:dyDescent="0.2">
      <c r="B4636" s="186"/>
    </row>
    <row r="4637" spans="2:2" x14ac:dyDescent="0.2">
      <c r="B4637" s="186"/>
    </row>
    <row r="4638" spans="2:2" x14ac:dyDescent="0.2">
      <c r="B4638" s="186"/>
    </row>
    <row r="4639" spans="2:2" x14ac:dyDescent="0.2">
      <c r="B4639" s="186"/>
    </row>
    <row r="4640" spans="2:2" x14ac:dyDescent="0.2">
      <c r="B4640" s="186"/>
    </row>
    <row r="4641" spans="2:2" x14ac:dyDescent="0.2">
      <c r="B4641" s="186"/>
    </row>
    <row r="4642" spans="2:2" x14ac:dyDescent="0.2">
      <c r="B4642" s="186"/>
    </row>
    <row r="4643" spans="2:2" x14ac:dyDescent="0.2">
      <c r="B4643" s="186"/>
    </row>
    <row r="4644" spans="2:2" x14ac:dyDescent="0.2">
      <c r="B4644" s="186"/>
    </row>
    <row r="4645" spans="2:2" x14ac:dyDescent="0.2">
      <c r="B4645" s="186"/>
    </row>
    <row r="4646" spans="2:2" x14ac:dyDescent="0.2">
      <c r="B4646" s="186"/>
    </row>
    <row r="4647" spans="2:2" x14ac:dyDescent="0.2">
      <c r="B4647" s="186"/>
    </row>
    <row r="4648" spans="2:2" x14ac:dyDescent="0.2">
      <c r="B4648" s="186"/>
    </row>
    <row r="4649" spans="2:2" x14ac:dyDescent="0.2">
      <c r="B4649" s="186"/>
    </row>
    <row r="4650" spans="2:2" x14ac:dyDescent="0.2">
      <c r="B4650" s="186"/>
    </row>
    <row r="4651" spans="2:2" x14ac:dyDescent="0.2">
      <c r="B4651" s="186"/>
    </row>
    <row r="4652" spans="2:2" x14ac:dyDescent="0.2">
      <c r="B4652" s="186"/>
    </row>
    <row r="4653" spans="2:2" x14ac:dyDescent="0.2">
      <c r="B4653" s="186"/>
    </row>
    <row r="4654" spans="2:2" x14ac:dyDescent="0.2">
      <c r="B4654" s="186"/>
    </row>
    <row r="4655" spans="2:2" x14ac:dyDescent="0.2">
      <c r="B4655" s="186"/>
    </row>
    <row r="4656" spans="2:2" x14ac:dyDescent="0.2">
      <c r="B4656" s="186"/>
    </row>
    <row r="4657" spans="2:2" x14ac:dyDescent="0.2">
      <c r="B4657" s="186"/>
    </row>
    <row r="4658" spans="2:2" x14ac:dyDescent="0.2">
      <c r="B4658" s="186"/>
    </row>
    <row r="4659" spans="2:2" x14ac:dyDescent="0.2">
      <c r="B4659" s="186"/>
    </row>
    <row r="4660" spans="2:2" x14ac:dyDescent="0.2">
      <c r="B4660" s="186"/>
    </row>
    <row r="4661" spans="2:2" x14ac:dyDescent="0.2">
      <c r="B4661" s="186"/>
    </row>
    <row r="4662" spans="2:2" x14ac:dyDescent="0.2">
      <c r="B4662" s="186"/>
    </row>
    <row r="4663" spans="2:2" x14ac:dyDescent="0.2">
      <c r="B4663" s="186"/>
    </row>
    <row r="4664" spans="2:2" x14ac:dyDescent="0.2">
      <c r="B4664" s="186"/>
    </row>
    <row r="4665" spans="2:2" x14ac:dyDescent="0.2">
      <c r="B4665" s="186"/>
    </row>
    <row r="4666" spans="2:2" x14ac:dyDescent="0.2">
      <c r="B4666" s="186"/>
    </row>
    <row r="4667" spans="2:2" x14ac:dyDescent="0.2">
      <c r="B4667" s="186"/>
    </row>
    <row r="4668" spans="2:2" x14ac:dyDescent="0.2">
      <c r="B4668" s="186"/>
    </row>
    <row r="4669" spans="2:2" x14ac:dyDescent="0.2">
      <c r="B4669" s="186"/>
    </row>
    <row r="4670" spans="2:2" x14ac:dyDescent="0.2">
      <c r="B4670" s="186"/>
    </row>
    <row r="4671" spans="2:2" x14ac:dyDescent="0.2">
      <c r="B4671" s="186"/>
    </row>
    <row r="4672" spans="2:2" x14ac:dyDescent="0.2">
      <c r="B4672" s="186"/>
    </row>
    <row r="4673" spans="2:2" x14ac:dyDescent="0.2">
      <c r="B4673" s="186"/>
    </row>
    <row r="4674" spans="2:2" x14ac:dyDescent="0.2">
      <c r="B4674" s="186"/>
    </row>
    <row r="4675" spans="2:2" x14ac:dyDescent="0.2">
      <c r="B4675" s="186"/>
    </row>
    <row r="4676" spans="2:2" x14ac:dyDescent="0.2">
      <c r="B4676" s="186"/>
    </row>
    <row r="4677" spans="2:2" x14ac:dyDescent="0.2">
      <c r="B4677" s="186"/>
    </row>
    <row r="4678" spans="2:2" x14ac:dyDescent="0.2">
      <c r="B4678" s="186"/>
    </row>
    <row r="4679" spans="2:2" x14ac:dyDescent="0.2">
      <c r="B4679" s="186"/>
    </row>
    <row r="4680" spans="2:2" x14ac:dyDescent="0.2">
      <c r="B4680" s="186"/>
    </row>
    <row r="4681" spans="2:2" x14ac:dyDescent="0.2">
      <c r="B4681" s="186"/>
    </row>
    <row r="4682" spans="2:2" x14ac:dyDescent="0.2">
      <c r="B4682" s="186"/>
    </row>
    <row r="4683" spans="2:2" x14ac:dyDescent="0.2">
      <c r="B4683" s="186"/>
    </row>
    <row r="4684" spans="2:2" x14ac:dyDescent="0.2">
      <c r="B4684" s="186"/>
    </row>
    <row r="4685" spans="2:2" x14ac:dyDescent="0.2">
      <c r="B4685" s="186"/>
    </row>
    <row r="4686" spans="2:2" x14ac:dyDescent="0.2">
      <c r="B4686" s="186"/>
    </row>
    <row r="4687" spans="2:2" x14ac:dyDescent="0.2">
      <c r="B4687" s="186"/>
    </row>
    <row r="4688" spans="2:2" x14ac:dyDescent="0.2">
      <c r="B4688" s="186"/>
    </row>
    <row r="4689" spans="2:2" x14ac:dyDescent="0.2">
      <c r="B4689" s="186"/>
    </row>
    <row r="4690" spans="2:2" x14ac:dyDescent="0.2">
      <c r="B4690" s="186"/>
    </row>
    <row r="4691" spans="2:2" x14ac:dyDescent="0.2">
      <c r="B4691" s="186"/>
    </row>
    <row r="4692" spans="2:2" x14ac:dyDescent="0.2">
      <c r="B4692" s="186"/>
    </row>
    <row r="4693" spans="2:2" x14ac:dyDescent="0.2">
      <c r="B4693" s="186"/>
    </row>
    <row r="4694" spans="2:2" x14ac:dyDescent="0.2">
      <c r="B4694" s="186"/>
    </row>
    <row r="4695" spans="2:2" x14ac:dyDescent="0.2">
      <c r="B4695" s="186"/>
    </row>
    <row r="4696" spans="2:2" x14ac:dyDescent="0.2">
      <c r="B4696" s="186"/>
    </row>
    <row r="4697" spans="2:2" x14ac:dyDescent="0.2">
      <c r="B4697" s="186"/>
    </row>
    <row r="4698" spans="2:2" x14ac:dyDescent="0.2">
      <c r="B4698" s="186"/>
    </row>
    <row r="4699" spans="2:2" x14ac:dyDescent="0.2">
      <c r="B4699" s="186"/>
    </row>
    <row r="4700" spans="2:2" x14ac:dyDescent="0.2">
      <c r="B4700" s="186"/>
    </row>
    <row r="4701" spans="2:2" x14ac:dyDescent="0.2">
      <c r="B4701" s="186"/>
    </row>
    <row r="4702" spans="2:2" x14ac:dyDescent="0.2">
      <c r="B4702" s="186"/>
    </row>
    <row r="4703" spans="2:2" x14ac:dyDescent="0.2">
      <c r="B4703" s="186"/>
    </row>
    <row r="4704" spans="2:2" x14ac:dyDescent="0.2">
      <c r="B4704" s="186"/>
    </row>
    <row r="4705" spans="2:2" x14ac:dyDescent="0.2">
      <c r="B4705" s="186"/>
    </row>
    <row r="4706" spans="2:2" x14ac:dyDescent="0.2">
      <c r="B4706" s="186"/>
    </row>
    <row r="4707" spans="2:2" x14ac:dyDescent="0.2">
      <c r="B4707" s="186"/>
    </row>
    <row r="4708" spans="2:2" x14ac:dyDescent="0.2">
      <c r="B4708" s="186"/>
    </row>
    <row r="4709" spans="2:2" x14ac:dyDescent="0.2">
      <c r="B4709" s="186"/>
    </row>
    <row r="4710" spans="2:2" x14ac:dyDescent="0.2">
      <c r="B4710" s="186"/>
    </row>
    <row r="4711" spans="2:2" x14ac:dyDescent="0.2">
      <c r="B4711" s="186"/>
    </row>
    <row r="4712" spans="2:2" x14ac:dyDescent="0.2">
      <c r="B4712" s="186"/>
    </row>
    <row r="4713" spans="2:2" x14ac:dyDescent="0.2">
      <c r="B4713" s="186"/>
    </row>
    <row r="4714" spans="2:2" x14ac:dyDescent="0.2">
      <c r="B4714" s="186"/>
    </row>
    <row r="4715" spans="2:2" x14ac:dyDescent="0.2">
      <c r="B4715" s="186"/>
    </row>
    <row r="4716" spans="2:2" x14ac:dyDescent="0.2">
      <c r="B4716" s="186"/>
    </row>
    <row r="4717" spans="2:2" x14ac:dyDescent="0.2">
      <c r="B4717" s="186"/>
    </row>
    <row r="4718" spans="2:2" x14ac:dyDescent="0.2">
      <c r="B4718" s="186"/>
    </row>
    <row r="4719" spans="2:2" x14ac:dyDescent="0.2">
      <c r="B4719" s="186"/>
    </row>
    <row r="4720" spans="2:2" x14ac:dyDescent="0.2">
      <c r="B4720" s="186"/>
    </row>
    <row r="4721" spans="2:2" x14ac:dyDescent="0.2">
      <c r="B4721" s="186"/>
    </row>
    <row r="4722" spans="2:2" x14ac:dyDescent="0.2">
      <c r="B4722" s="186"/>
    </row>
    <row r="4723" spans="2:2" x14ac:dyDescent="0.2">
      <c r="B4723" s="186"/>
    </row>
    <row r="4724" spans="2:2" x14ac:dyDescent="0.2">
      <c r="B4724" s="186"/>
    </row>
    <row r="4725" spans="2:2" x14ac:dyDescent="0.2">
      <c r="B4725" s="186"/>
    </row>
    <row r="4726" spans="2:2" x14ac:dyDescent="0.2">
      <c r="B4726" s="186"/>
    </row>
    <row r="4727" spans="2:2" x14ac:dyDescent="0.2">
      <c r="B4727" s="186"/>
    </row>
    <row r="4728" spans="2:2" x14ac:dyDescent="0.2">
      <c r="B4728" s="186"/>
    </row>
    <row r="4729" spans="2:2" x14ac:dyDescent="0.2">
      <c r="B4729" s="186"/>
    </row>
    <row r="4730" spans="2:2" x14ac:dyDescent="0.2">
      <c r="B4730" s="186"/>
    </row>
    <row r="4731" spans="2:2" x14ac:dyDescent="0.2">
      <c r="B4731" s="186"/>
    </row>
    <row r="4732" spans="2:2" x14ac:dyDescent="0.2">
      <c r="B4732" s="186"/>
    </row>
    <row r="4733" spans="2:2" x14ac:dyDescent="0.2">
      <c r="B4733" s="186"/>
    </row>
    <row r="4734" spans="2:2" x14ac:dyDescent="0.2">
      <c r="B4734" s="186"/>
    </row>
    <row r="4735" spans="2:2" x14ac:dyDescent="0.2">
      <c r="B4735" s="186"/>
    </row>
    <row r="4736" spans="2:2" x14ac:dyDescent="0.2">
      <c r="B4736" s="186"/>
    </row>
    <row r="4737" spans="2:2" x14ac:dyDescent="0.2">
      <c r="B4737" s="186"/>
    </row>
    <row r="4738" spans="2:2" x14ac:dyDescent="0.2">
      <c r="B4738" s="186"/>
    </row>
    <row r="4739" spans="2:2" x14ac:dyDescent="0.2">
      <c r="B4739" s="186"/>
    </row>
    <row r="4740" spans="2:2" x14ac:dyDescent="0.2">
      <c r="B4740" s="186"/>
    </row>
    <row r="4741" spans="2:2" x14ac:dyDescent="0.2">
      <c r="B4741" s="186"/>
    </row>
    <row r="4742" spans="2:2" x14ac:dyDescent="0.2">
      <c r="B4742" s="186"/>
    </row>
    <row r="4743" spans="2:2" x14ac:dyDescent="0.2">
      <c r="B4743" s="186"/>
    </row>
    <row r="4744" spans="2:2" x14ac:dyDescent="0.2">
      <c r="B4744" s="186"/>
    </row>
    <row r="4745" spans="2:2" x14ac:dyDescent="0.2">
      <c r="B4745" s="186"/>
    </row>
    <row r="4746" spans="2:2" x14ac:dyDescent="0.2">
      <c r="B4746" s="186"/>
    </row>
    <row r="4747" spans="2:2" x14ac:dyDescent="0.2">
      <c r="B4747" s="186"/>
    </row>
    <row r="4748" spans="2:2" x14ac:dyDescent="0.2">
      <c r="B4748" s="186"/>
    </row>
    <row r="4749" spans="2:2" x14ac:dyDescent="0.2">
      <c r="B4749" s="186"/>
    </row>
    <row r="4750" spans="2:2" x14ac:dyDescent="0.2">
      <c r="B4750" s="186"/>
    </row>
    <row r="4751" spans="2:2" x14ac:dyDescent="0.2">
      <c r="B4751" s="186"/>
    </row>
    <row r="4752" spans="2:2" x14ac:dyDescent="0.2">
      <c r="B4752" s="186"/>
    </row>
    <row r="4753" spans="2:2" x14ac:dyDescent="0.2">
      <c r="B4753" s="186"/>
    </row>
    <row r="4754" spans="2:2" x14ac:dyDescent="0.2">
      <c r="B4754" s="186"/>
    </row>
    <row r="4755" spans="2:2" x14ac:dyDescent="0.2">
      <c r="B4755" s="186"/>
    </row>
    <row r="4756" spans="2:2" x14ac:dyDescent="0.2">
      <c r="B4756" s="186"/>
    </row>
    <row r="4757" spans="2:2" x14ac:dyDescent="0.2">
      <c r="B4757" s="186"/>
    </row>
    <row r="4758" spans="2:2" x14ac:dyDescent="0.2">
      <c r="B4758" s="186"/>
    </row>
    <row r="4759" spans="2:2" x14ac:dyDescent="0.2">
      <c r="B4759" s="186"/>
    </row>
    <row r="4760" spans="2:2" x14ac:dyDescent="0.2">
      <c r="B4760" s="186"/>
    </row>
    <row r="4761" spans="2:2" x14ac:dyDescent="0.2">
      <c r="B4761" s="186"/>
    </row>
    <row r="4762" spans="2:2" x14ac:dyDescent="0.2">
      <c r="B4762" s="186"/>
    </row>
    <row r="4763" spans="2:2" x14ac:dyDescent="0.2">
      <c r="B4763" s="186"/>
    </row>
    <row r="4764" spans="2:2" x14ac:dyDescent="0.2">
      <c r="B4764" s="186"/>
    </row>
    <row r="4765" spans="2:2" x14ac:dyDescent="0.2">
      <c r="B4765" s="186"/>
    </row>
    <row r="4766" spans="2:2" x14ac:dyDescent="0.2">
      <c r="B4766" s="186"/>
    </row>
    <row r="4767" spans="2:2" x14ac:dyDescent="0.2">
      <c r="B4767" s="186"/>
    </row>
    <row r="4768" spans="2:2" x14ac:dyDescent="0.2">
      <c r="B4768" s="186"/>
    </row>
    <row r="4769" spans="2:2" x14ac:dyDescent="0.2">
      <c r="B4769" s="186"/>
    </row>
    <row r="4770" spans="2:2" x14ac:dyDescent="0.2">
      <c r="B4770" s="186"/>
    </row>
    <row r="4771" spans="2:2" x14ac:dyDescent="0.2">
      <c r="B4771" s="186"/>
    </row>
    <row r="4772" spans="2:2" x14ac:dyDescent="0.2">
      <c r="B4772" s="186"/>
    </row>
    <row r="4773" spans="2:2" x14ac:dyDescent="0.2">
      <c r="B4773" s="186"/>
    </row>
    <row r="4774" spans="2:2" x14ac:dyDescent="0.2">
      <c r="B4774" s="186"/>
    </row>
    <row r="4775" spans="2:2" x14ac:dyDescent="0.2">
      <c r="B4775" s="186"/>
    </row>
    <row r="4776" spans="2:2" x14ac:dyDescent="0.2">
      <c r="B4776" s="186"/>
    </row>
    <row r="4777" spans="2:2" x14ac:dyDescent="0.2">
      <c r="B4777" s="186"/>
    </row>
    <row r="4778" spans="2:2" x14ac:dyDescent="0.2">
      <c r="B4778" s="186"/>
    </row>
    <row r="4779" spans="2:2" x14ac:dyDescent="0.2">
      <c r="B4779" s="186"/>
    </row>
    <row r="4780" spans="2:2" x14ac:dyDescent="0.2">
      <c r="B4780" s="186"/>
    </row>
    <row r="4781" spans="2:2" x14ac:dyDescent="0.2">
      <c r="B4781" s="186"/>
    </row>
    <row r="4782" spans="2:2" x14ac:dyDescent="0.2">
      <c r="B4782" s="186"/>
    </row>
    <row r="4783" spans="2:2" x14ac:dyDescent="0.2">
      <c r="B4783" s="186"/>
    </row>
    <row r="4784" spans="2:2" x14ac:dyDescent="0.2">
      <c r="B4784" s="186"/>
    </row>
    <row r="4785" spans="2:2" x14ac:dyDescent="0.2">
      <c r="B4785" s="186"/>
    </row>
    <row r="4786" spans="2:2" x14ac:dyDescent="0.2">
      <c r="B4786" s="186"/>
    </row>
    <row r="4787" spans="2:2" x14ac:dyDescent="0.2">
      <c r="B4787" s="186"/>
    </row>
    <row r="4788" spans="2:2" x14ac:dyDescent="0.2">
      <c r="B4788" s="186"/>
    </row>
    <row r="4789" spans="2:2" x14ac:dyDescent="0.2">
      <c r="B4789" s="186"/>
    </row>
    <row r="4790" spans="2:2" x14ac:dyDescent="0.2">
      <c r="B4790" s="186"/>
    </row>
    <row r="4791" spans="2:2" x14ac:dyDescent="0.2">
      <c r="B4791" s="186"/>
    </row>
    <row r="4792" spans="2:2" x14ac:dyDescent="0.2">
      <c r="B4792" s="186"/>
    </row>
    <row r="4793" spans="2:2" x14ac:dyDescent="0.2">
      <c r="B4793" s="186"/>
    </row>
    <row r="4794" spans="2:2" x14ac:dyDescent="0.2">
      <c r="B4794" s="186"/>
    </row>
    <row r="4795" spans="2:2" x14ac:dyDescent="0.2">
      <c r="B4795" s="186"/>
    </row>
    <row r="4796" spans="2:2" x14ac:dyDescent="0.2">
      <c r="B4796" s="186"/>
    </row>
    <row r="4797" spans="2:2" x14ac:dyDescent="0.2">
      <c r="B4797" s="186"/>
    </row>
    <row r="4798" spans="2:2" x14ac:dyDescent="0.2">
      <c r="B4798" s="186"/>
    </row>
    <row r="4799" spans="2:2" x14ac:dyDescent="0.2">
      <c r="B4799" s="186"/>
    </row>
    <row r="4800" spans="2:2" x14ac:dyDescent="0.2">
      <c r="B4800" s="186"/>
    </row>
    <row r="4801" spans="2:2" x14ac:dyDescent="0.2">
      <c r="B4801" s="186"/>
    </row>
    <row r="4802" spans="2:2" x14ac:dyDescent="0.2">
      <c r="B4802" s="186"/>
    </row>
    <row r="4803" spans="2:2" x14ac:dyDescent="0.2">
      <c r="B4803" s="186"/>
    </row>
    <row r="4804" spans="2:2" x14ac:dyDescent="0.2">
      <c r="B4804" s="186"/>
    </row>
    <row r="4805" spans="2:2" x14ac:dyDescent="0.2">
      <c r="B4805" s="186"/>
    </row>
    <row r="4806" spans="2:2" x14ac:dyDescent="0.2">
      <c r="B4806" s="186"/>
    </row>
    <row r="4807" spans="2:2" x14ac:dyDescent="0.2">
      <c r="B4807" s="186"/>
    </row>
    <row r="4808" spans="2:2" x14ac:dyDescent="0.2">
      <c r="B4808" s="186"/>
    </row>
    <row r="4809" spans="2:2" x14ac:dyDescent="0.2">
      <c r="B4809" s="186"/>
    </row>
    <row r="4810" spans="2:2" x14ac:dyDescent="0.2">
      <c r="B4810" s="186"/>
    </row>
    <row r="4811" spans="2:2" x14ac:dyDescent="0.2">
      <c r="B4811" s="186"/>
    </row>
    <row r="4812" spans="2:2" x14ac:dyDescent="0.2">
      <c r="B4812" s="186"/>
    </row>
    <row r="4813" spans="2:2" x14ac:dyDescent="0.2">
      <c r="B4813" s="186"/>
    </row>
    <row r="4814" spans="2:2" x14ac:dyDescent="0.2">
      <c r="B4814" s="186"/>
    </row>
    <row r="4815" spans="2:2" x14ac:dyDescent="0.2">
      <c r="B4815" s="186"/>
    </row>
    <row r="4816" spans="2:2" x14ac:dyDescent="0.2">
      <c r="B4816" s="186"/>
    </row>
    <row r="4817" spans="2:2" x14ac:dyDescent="0.2">
      <c r="B4817" s="186"/>
    </row>
    <row r="4818" spans="2:2" x14ac:dyDescent="0.2">
      <c r="B4818" s="186"/>
    </row>
    <row r="4819" spans="2:2" x14ac:dyDescent="0.2">
      <c r="B4819" s="186"/>
    </row>
    <row r="4820" spans="2:2" x14ac:dyDescent="0.2">
      <c r="B4820" s="186"/>
    </row>
    <row r="4821" spans="2:2" x14ac:dyDescent="0.2">
      <c r="B4821" s="186"/>
    </row>
    <row r="4822" spans="2:2" x14ac:dyDescent="0.2">
      <c r="B4822" s="186"/>
    </row>
    <row r="4823" spans="2:2" x14ac:dyDescent="0.2">
      <c r="B4823" s="186"/>
    </row>
    <row r="4824" spans="2:2" x14ac:dyDescent="0.2">
      <c r="B4824" s="186"/>
    </row>
    <row r="4825" spans="2:2" x14ac:dyDescent="0.2">
      <c r="B4825" s="186"/>
    </row>
    <row r="4826" spans="2:2" x14ac:dyDescent="0.2">
      <c r="B4826" s="186"/>
    </row>
    <row r="4827" spans="2:2" x14ac:dyDescent="0.2">
      <c r="B4827" s="186"/>
    </row>
    <row r="4828" spans="2:2" x14ac:dyDescent="0.2">
      <c r="B4828" s="186"/>
    </row>
    <row r="4829" spans="2:2" x14ac:dyDescent="0.2">
      <c r="B4829" s="186"/>
    </row>
    <row r="4830" spans="2:2" x14ac:dyDescent="0.2">
      <c r="B4830" s="186"/>
    </row>
    <row r="4831" spans="2:2" x14ac:dyDescent="0.2">
      <c r="B4831" s="186"/>
    </row>
    <row r="4832" spans="2:2" x14ac:dyDescent="0.2">
      <c r="B4832" s="186"/>
    </row>
    <row r="4833" spans="2:2" x14ac:dyDescent="0.2">
      <c r="B4833" s="186"/>
    </row>
    <row r="4834" spans="2:2" x14ac:dyDescent="0.2">
      <c r="B4834" s="186"/>
    </row>
    <row r="4835" spans="2:2" x14ac:dyDescent="0.2">
      <c r="B4835" s="186"/>
    </row>
    <row r="4836" spans="2:2" x14ac:dyDescent="0.2">
      <c r="B4836" s="186"/>
    </row>
    <row r="4837" spans="2:2" x14ac:dyDescent="0.2">
      <c r="B4837" s="186"/>
    </row>
    <row r="4838" spans="2:2" x14ac:dyDescent="0.2">
      <c r="B4838" s="186"/>
    </row>
    <row r="4839" spans="2:2" x14ac:dyDescent="0.2">
      <c r="B4839" s="186"/>
    </row>
    <row r="4840" spans="2:2" x14ac:dyDescent="0.2">
      <c r="B4840" s="186"/>
    </row>
    <row r="4841" spans="2:2" x14ac:dyDescent="0.2">
      <c r="B4841" s="186"/>
    </row>
    <row r="4842" spans="2:2" x14ac:dyDescent="0.2">
      <c r="B4842" s="186"/>
    </row>
    <row r="4843" spans="2:2" x14ac:dyDescent="0.2">
      <c r="B4843" s="186"/>
    </row>
    <row r="4844" spans="2:2" x14ac:dyDescent="0.2">
      <c r="B4844" s="186"/>
    </row>
    <row r="4845" spans="2:2" x14ac:dyDescent="0.2">
      <c r="B4845" s="186"/>
    </row>
    <row r="4846" spans="2:2" x14ac:dyDescent="0.2">
      <c r="B4846" s="186"/>
    </row>
    <row r="4847" spans="2:2" x14ac:dyDescent="0.2">
      <c r="B4847" s="186"/>
    </row>
    <row r="4848" spans="2:2" x14ac:dyDescent="0.2">
      <c r="B4848" s="186"/>
    </row>
    <row r="4849" spans="2:2" x14ac:dyDescent="0.2">
      <c r="B4849" s="186"/>
    </row>
    <row r="4850" spans="2:2" x14ac:dyDescent="0.2">
      <c r="B4850" s="186"/>
    </row>
    <row r="4851" spans="2:2" x14ac:dyDescent="0.2">
      <c r="B4851" s="186"/>
    </row>
    <row r="4852" spans="2:2" x14ac:dyDescent="0.2">
      <c r="B4852" s="186"/>
    </row>
    <row r="4853" spans="2:2" x14ac:dyDescent="0.2">
      <c r="B4853" s="186"/>
    </row>
    <row r="4854" spans="2:2" x14ac:dyDescent="0.2">
      <c r="B4854" s="186"/>
    </row>
    <row r="4855" spans="2:2" x14ac:dyDescent="0.2">
      <c r="B4855" s="186"/>
    </row>
    <row r="4856" spans="2:2" x14ac:dyDescent="0.2">
      <c r="B4856" s="186"/>
    </row>
    <row r="4857" spans="2:2" x14ac:dyDescent="0.2">
      <c r="B4857" s="186"/>
    </row>
    <row r="4858" spans="2:2" x14ac:dyDescent="0.2">
      <c r="B4858" s="186"/>
    </row>
    <row r="4859" spans="2:2" x14ac:dyDescent="0.2">
      <c r="B4859" s="186"/>
    </row>
    <row r="4860" spans="2:2" x14ac:dyDescent="0.2">
      <c r="B4860" s="186"/>
    </row>
    <row r="4861" spans="2:2" x14ac:dyDescent="0.2">
      <c r="B4861" s="186"/>
    </row>
    <row r="4862" spans="2:2" x14ac:dyDescent="0.2">
      <c r="B4862" s="186"/>
    </row>
    <row r="4863" spans="2:2" x14ac:dyDescent="0.2">
      <c r="B4863" s="186"/>
    </row>
    <row r="4864" spans="2:2" x14ac:dyDescent="0.2">
      <c r="B4864" s="186"/>
    </row>
    <row r="4865" spans="2:2" x14ac:dyDescent="0.2">
      <c r="B4865" s="186"/>
    </row>
    <row r="4866" spans="2:2" x14ac:dyDescent="0.2">
      <c r="B4866" s="186"/>
    </row>
    <row r="4867" spans="2:2" x14ac:dyDescent="0.2">
      <c r="B4867" s="186"/>
    </row>
    <row r="4868" spans="2:2" x14ac:dyDescent="0.2">
      <c r="B4868" s="186"/>
    </row>
    <row r="4869" spans="2:2" x14ac:dyDescent="0.2">
      <c r="B4869" s="186"/>
    </row>
    <row r="4870" spans="2:2" x14ac:dyDescent="0.2">
      <c r="B4870" s="186"/>
    </row>
    <row r="4871" spans="2:2" x14ac:dyDescent="0.2">
      <c r="B4871" s="186"/>
    </row>
    <row r="4872" spans="2:2" x14ac:dyDescent="0.2">
      <c r="B4872" s="186"/>
    </row>
    <row r="4873" spans="2:2" x14ac:dyDescent="0.2">
      <c r="B4873" s="186"/>
    </row>
    <row r="4874" spans="2:2" x14ac:dyDescent="0.2">
      <c r="B4874" s="186"/>
    </row>
    <row r="4875" spans="2:2" x14ac:dyDescent="0.2">
      <c r="B4875" s="186"/>
    </row>
    <row r="4876" spans="2:2" x14ac:dyDescent="0.2">
      <c r="B4876" s="186"/>
    </row>
    <row r="4877" spans="2:2" x14ac:dyDescent="0.2">
      <c r="B4877" s="186"/>
    </row>
    <row r="4878" spans="2:2" x14ac:dyDescent="0.2">
      <c r="B4878" s="186"/>
    </row>
    <row r="4879" spans="2:2" x14ac:dyDescent="0.2">
      <c r="B4879" s="186"/>
    </row>
    <row r="4880" spans="2:2" x14ac:dyDescent="0.2">
      <c r="B4880" s="186"/>
    </row>
    <row r="4881" spans="2:2" x14ac:dyDescent="0.2">
      <c r="B4881" s="186"/>
    </row>
    <row r="4882" spans="2:2" x14ac:dyDescent="0.2">
      <c r="B4882" s="186"/>
    </row>
    <row r="4883" spans="2:2" x14ac:dyDescent="0.2">
      <c r="B4883" s="186"/>
    </row>
    <row r="4884" spans="2:2" x14ac:dyDescent="0.2">
      <c r="B4884" s="186"/>
    </row>
    <row r="4885" spans="2:2" x14ac:dyDescent="0.2">
      <c r="B4885" s="186"/>
    </row>
    <row r="4886" spans="2:2" x14ac:dyDescent="0.2">
      <c r="B4886" s="186"/>
    </row>
    <row r="4887" spans="2:2" x14ac:dyDescent="0.2">
      <c r="B4887" s="186"/>
    </row>
    <row r="4888" spans="2:2" x14ac:dyDescent="0.2">
      <c r="B4888" s="186"/>
    </row>
    <row r="4889" spans="2:2" x14ac:dyDescent="0.2">
      <c r="B4889" s="186"/>
    </row>
    <row r="4890" spans="2:2" x14ac:dyDescent="0.2">
      <c r="B4890" s="186"/>
    </row>
    <row r="4891" spans="2:2" x14ac:dyDescent="0.2">
      <c r="B4891" s="186"/>
    </row>
    <row r="4892" spans="2:2" x14ac:dyDescent="0.2">
      <c r="B4892" s="186"/>
    </row>
    <row r="4893" spans="2:2" x14ac:dyDescent="0.2">
      <c r="B4893" s="186"/>
    </row>
    <row r="4894" spans="2:2" x14ac:dyDescent="0.2">
      <c r="B4894" s="186"/>
    </row>
    <row r="4895" spans="2:2" x14ac:dyDescent="0.2">
      <c r="B4895" s="186"/>
    </row>
    <row r="4896" spans="2:2" x14ac:dyDescent="0.2">
      <c r="B4896" s="186"/>
    </row>
    <row r="4897" spans="2:2" x14ac:dyDescent="0.2">
      <c r="B4897" s="186"/>
    </row>
    <row r="4898" spans="2:2" x14ac:dyDescent="0.2">
      <c r="B4898" s="186"/>
    </row>
    <row r="4899" spans="2:2" x14ac:dyDescent="0.2">
      <c r="B4899" s="186"/>
    </row>
    <row r="4900" spans="2:2" x14ac:dyDescent="0.2">
      <c r="B4900" s="186"/>
    </row>
    <row r="4901" spans="2:2" x14ac:dyDescent="0.2">
      <c r="B4901" s="186"/>
    </row>
    <row r="4902" spans="2:2" x14ac:dyDescent="0.2">
      <c r="B4902" s="186"/>
    </row>
    <row r="4903" spans="2:2" x14ac:dyDescent="0.2">
      <c r="B4903" s="186"/>
    </row>
    <row r="4904" spans="2:2" x14ac:dyDescent="0.2">
      <c r="B4904" s="186"/>
    </row>
    <row r="4905" spans="2:2" x14ac:dyDescent="0.2">
      <c r="B4905" s="186"/>
    </row>
    <row r="4906" spans="2:2" x14ac:dyDescent="0.2">
      <c r="B4906" s="186"/>
    </row>
    <row r="4907" spans="2:2" x14ac:dyDescent="0.2">
      <c r="B4907" s="186"/>
    </row>
    <row r="4908" spans="2:2" x14ac:dyDescent="0.2">
      <c r="B4908" s="186"/>
    </row>
    <row r="4909" spans="2:2" x14ac:dyDescent="0.2">
      <c r="B4909" s="186"/>
    </row>
    <row r="4910" spans="2:2" x14ac:dyDescent="0.2">
      <c r="B4910" s="186"/>
    </row>
    <row r="4911" spans="2:2" x14ac:dyDescent="0.2">
      <c r="B4911" s="186"/>
    </row>
    <row r="4912" spans="2:2" x14ac:dyDescent="0.2">
      <c r="B4912" s="186"/>
    </row>
    <row r="4913" spans="2:2" x14ac:dyDescent="0.2">
      <c r="B4913" s="186"/>
    </row>
    <row r="4914" spans="2:2" x14ac:dyDescent="0.2">
      <c r="B4914" s="186"/>
    </row>
    <row r="4915" spans="2:2" x14ac:dyDescent="0.2">
      <c r="B4915" s="186"/>
    </row>
    <row r="4916" spans="2:2" x14ac:dyDescent="0.2">
      <c r="B4916" s="186"/>
    </row>
    <row r="4917" spans="2:2" x14ac:dyDescent="0.2">
      <c r="B4917" s="186"/>
    </row>
    <row r="4918" spans="2:2" x14ac:dyDescent="0.2">
      <c r="B4918" s="186"/>
    </row>
    <row r="4919" spans="2:2" x14ac:dyDescent="0.2">
      <c r="B4919" s="186"/>
    </row>
    <row r="4920" spans="2:2" x14ac:dyDescent="0.2">
      <c r="B4920" s="186"/>
    </row>
    <row r="4921" spans="2:2" x14ac:dyDescent="0.2">
      <c r="B4921" s="186"/>
    </row>
    <row r="4922" spans="2:2" x14ac:dyDescent="0.2">
      <c r="B4922" s="186"/>
    </row>
    <row r="4923" spans="2:2" x14ac:dyDescent="0.2">
      <c r="B4923" s="186"/>
    </row>
    <row r="4924" spans="2:2" x14ac:dyDescent="0.2">
      <c r="B4924" s="186"/>
    </row>
    <row r="4925" spans="2:2" x14ac:dyDescent="0.2">
      <c r="B4925" s="186"/>
    </row>
    <row r="4926" spans="2:2" x14ac:dyDescent="0.2">
      <c r="B4926" s="186"/>
    </row>
    <row r="4927" spans="2:2" x14ac:dyDescent="0.2">
      <c r="B4927" s="186"/>
    </row>
    <row r="4928" spans="2:2" x14ac:dyDescent="0.2">
      <c r="B4928" s="186"/>
    </row>
    <row r="4929" spans="2:2" x14ac:dyDescent="0.2">
      <c r="B4929" s="186"/>
    </row>
    <row r="4930" spans="2:2" x14ac:dyDescent="0.2">
      <c r="B4930" s="186"/>
    </row>
    <row r="4931" spans="2:2" x14ac:dyDescent="0.2">
      <c r="B4931" s="186"/>
    </row>
    <row r="4932" spans="2:2" x14ac:dyDescent="0.2">
      <c r="B4932" s="186"/>
    </row>
    <row r="4933" spans="2:2" x14ac:dyDescent="0.2">
      <c r="B4933" s="186"/>
    </row>
    <row r="4934" spans="2:2" x14ac:dyDescent="0.2">
      <c r="B4934" s="186"/>
    </row>
    <row r="4935" spans="2:2" x14ac:dyDescent="0.2">
      <c r="B4935" s="186"/>
    </row>
    <row r="4936" spans="2:2" x14ac:dyDescent="0.2">
      <c r="B4936" s="186"/>
    </row>
    <row r="4937" spans="2:2" x14ac:dyDescent="0.2">
      <c r="B4937" s="186"/>
    </row>
    <row r="4938" spans="2:2" x14ac:dyDescent="0.2">
      <c r="B4938" s="186"/>
    </row>
    <row r="4939" spans="2:2" x14ac:dyDescent="0.2">
      <c r="B4939" s="186"/>
    </row>
    <row r="4940" spans="2:2" x14ac:dyDescent="0.2">
      <c r="B4940" s="186"/>
    </row>
    <row r="4941" spans="2:2" x14ac:dyDescent="0.2">
      <c r="B4941" s="186"/>
    </row>
    <row r="4942" spans="2:2" x14ac:dyDescent="0.2">
      <c r="B4942" s="186"/>
    </row>
    <row r="4943" spans="2:2" x14ac:dyDescent="0.2">
      <c r="B4943" s="186"/>
    </row>
    <row r="4944" spans="2:2" x14ac:dyDescent="0.2">
      <c r="B4944" s="186"/>
    </row>
    <row r="4945" spans="2:2" x14ac:dyDescent="0.2">
      <c r="B4945" s="186"/>
    </row>
    <row r="4946" spans="2:2" x14ac:dyDescent="0.2">
      <c r="B4946" s="186"/>
    </row>
    <row r="4947" spans="2:2" x14ac:dyDescent="0.2">
      <c r="B4947" s="186"/>
    </row>
    <row r="4948" spans="2:2" x14ac:dyDescent="0.2">
      <c r="B4948" s="186"/>
    </row>
    <row r="4949" spans="2:2" x14ac:dyDescent="0.2">
      <c r="B4949" s="186"/>
    </row>
    <row r="4950" spans="2:2" x14ac:dyDescent="0.2">
      <c r="B4950" s="186"/>
    </row>
    <row r="4951" spans="2:2" x14ac:dyDescent="0.2">
      <c r="B4951" s="186"/>
    </row>
    <row r="4952" spans="2:2" x14ac:dyDescent="0.2">
      <c r="B4952" s="186"/>
    </row>
    <row r="4953" spans="2:2" x14ac:dyDescent="0.2">
      <c r="B4953" s="186"/>
    </row>
    <row r="4954" spans="2:2" x14ac:dyDescent="0.2">
      <c r="B4954" s="186"/>
    </row>
    <row r="4955" spans="2:2" x14ac:dyDescent="0.2">
      <c r="B4955" s="186"/>
    </row>
    <row r="4956" spans="2:2" x14ac:dyDescent="0.2">
      <c r="B4956" s="186"/>
    </row>
    <row r="4957" spans="2:2" x14ac:dyDescent="0.2">
      <c r="B4957" s="186"/>
    </row>
    <row r="4958" spans="2:2" x14ac:dyDescent="0.2">
      <c r="B4958" s="186"/>
    </row>
    <row r="4959" spans="2:2" x14ac:dyDescent="0.2">
      <c r="B4959" s="186"/>
    </row>
    <row r="4960" spans="2:2" x14ac:dyDescent="0.2">
      <c r="B4960" s="186"/>
    </row>
    <row r="4961" spans="2:2" x14ac:dyDescent="0.2">
      <c r="B4961" s="186"/>
    </row>
    <row r="4962" spans="2:2" x14ac:dyDescent="0.2">
      <c r="B4962" s="186"/>
    </row>
    <row r="4963" spans="2:2" x14ac:dyDescent="0.2">
      <c r="B4963" s="186"/>
    </row>
    <row r="4964" spans="2:2" x14ac:dyDescent="0.2">
      <c r="B4964" s="186"/>
    </row>
    <row r="4965" spans="2:2" x14ac:dyDescent="0.2">
      <c r="B4965" s="186"/>
    </row>
    <row r="4966" spans="2:2" x14ac:dyDescent="0.2">
      <c r="B4966" s="186"/>
    </row>
    <row r="4967" spans="2:2" x14ac:dyDescent="0.2">
      <c r="B4967" s="186"/>
    </row>
    <row r="4968" spans="2:2" x14ac:dyDescent="0.2">
      <c r="B4968" s="186"/>
    </row>
    <row r="4969" spans="2:2" x14ac:dyDescent="0.2">
      <c r="B4969" s="186"/>
    </row>
    <row r="4970" spans="2:2" x14ac:dyDescent="0.2">
      <c r="B4970" s="186"/>
    </row>
    <row r="4971" spans="2:2" x14ac:dyDescent="0.2">
      <c r="B4971" s="186"/>
    </row>
    <row r="4972" spans="2:2" x14ac:dyDescent="0.2">
      <c r="B4972" s="186"/>
    </row>
    <row r="4973" spans="2:2" x14ac:dyDescent="0.2">
      <c r="B4973" s="186"/>
    </row>
    <row r="4974" spans="2:2" x14ac:dyDescent="0.2">
      <c r="B4974" s="186"/>
    </row>
    <row r="4975" spans="2:2" x14ac:dyDescent="0.2">
      <c r="B4975" s="186"/>
    </row>
    <row r="4976" spans="2:2" x14ac:dyDescent="0.2">
      <c r="B4976" s="186"/>
    </row>
    <row r="4977" spans="2:2" x14ac:dyDescent="0.2">
      <c r="B4977" s="186"/>
    </row>
    <row r="4978" spans="2:2" x14ac:dyDescent="0.2">
      <c r="B4978" s="186"/>
    </row>
    <row r="4979" spans="2:2" x14ac:dyDescent="0.2">
      <c r="B4979" s="186"/>
    </row>
    <row r="4980" spans="2:2" x14ac:dyDescent="0.2">
      <c r="B4980" s="186"/>
    </row>
    <row r="4981" spans="2:2" x14ac:dyDescent="0.2">
      <c r="B4981" s="186"/>
    </row>
    <row r="4982" spans="2:2" x14ac:dyDescent="0.2">
      <c r="B4982" s="186"/>
    </row>
    <row r="4983" spans="2:2" x14ac:dyDescent="0.2">
      <c r="B4983" s="186"/>
    </row>
    <row r="4984" spans="2:2" x14ac:dyDescent="0.2">
      <c r="B4984" s="186"/>
    </row>
    <row r="4985" spans="2:2" x14ac:dyDescent="0.2">
      <c r="B4985" s="186"/>
    </row>
    <row r="4986" spans="2:2" x14ac:dyDescent="0.2">
      <c r="B4986" s="186"/>
    </row>
    <row r="4987" spans="2:2" x14ac:dyDescent="0.2">
      <c r="B4987" s="186"/>
    </row>
    <row r="4988" spans="2:2" x14ac:dyDescent="0.2">
      <c r="B4988" s="186"/>
    </row>
    <row r="4989" spans="2:2" x14ac:dyDescent="0.2">
      <c r="B4989" s="186"/>
    </row>
    <row r="4990" spans="2:2" x14ac:dyDescent="0.2">
      <c r="B4990" s="186"/>
    </row>
    <row r="4991" spans="2:2" x14ac:dyDescent="0.2">
      <c r="B4991" s="186"/>
    </row>
    <row r="4992" spans="2:2" x14ac:dyDescent="0.2">
      <c r="B4992" s="186"/>
    </row>
    <row r="4993" spans="2:2" x14ac:dyDescent="0.2">
      <c r="B4993" s="186"/>
    </row>
    <row r="4994" spans="2:2" x14ac:dyDescent="0.2">
      <c r="B4994" s="186"/>
    </row>
    <row r="4995" spans="2:2" x14ac:dyDescent="0.2">
      <c r="B4995" s="186"/>
    </row>
    <row r="4996" spans="2:2" x14ac:dyDescent="0.2">
      <c r="B4996" s="186"/>
    </row>
    <row r="4997" spans="2:2" x14ac:dyDescent="0.2">
      <c r="B4997" s="186"/>
    </row>
    <row r="4998" spans="2:2" x14ac:dyDescent="0.2">
      <c r="B4998" s="186"/>
    </row>
    <row r="4999" spans="2:2" x14ac:dyDescent="0.2">
      <c r="B4999" s="186"/>
    </row>
    <row r="5000" spans="2:2" x14ac:dyDescent="0.2">
      <c r="B5000" s="186"/>
    </row>
    <row r="5001" spans="2:2" x14ac:dyDescent="0.2">
      <c r="B5001" s="186"/>
    </row>
    <row r="5002" spans="2:2" x14ac:dyDescent="0.2">
      <c r="B5002" s="186"/>
    </row>
    <row r="5003" spans="2:2" x14ac:dyDescent="0.2">
      <c r="B5003" s="186"/>
    </row>
    <row r="5004" spans="2:2" x14ac:dyDescent="0.2">
      <c r="B5004" s="186"/>
    </row>
    <row r="5005" spans="2:2" x14ac:dyDescent="0.2">
      <c r="B5005" s="186"/>
    </row>
    <row r="5006" spans="2:2" x14ac:dyDescent="0.2">
      <c r="B5006" s="186"/>
    </row>
    <row r="5007" spans="2:2" x14ac:dyDescent="0.2">
      <c r="B5007" s="186"/>
    </row>
    <row r="5008" spans="2:2" x14ac:dyDescent="0.2">
      <c r="B5008" s="186"/>
    </row>
    <row r="5009" spans="2:2" x14ac:dyDescent="0.2">
      <c r="B5009" s="186"/>
    </row>
    <row r="5010" spans="2:2" x14ac:dyDescent="0.2">
      <c r="B5010" s="186"/>
    </row>
    <row r="5011" spans="2:2" x14ac:dyDescent="0.2">
      <c r="B5011" s="186"/>
    </row>
    <row r="5012" spans="2:2" x14ac:dyDescent="0.2">
      <c r="B5012" s="186"/>
    </row>
    <row r="5013" spans="2:2" x14ac:dyDescent="0.2">
      <c r="B5013" s="186"/>
    </row>
    <row r="5014" spans="2:2" x14ac:dyDescent="0.2">
      <c r="B5014" s="186"/>
    </row>
    <row r="5015" spans="2:2" x14ac:dyDescent="0.2">
      <c r="B5015" s="186"/>
    </row>
    <row r="5016" spans="2:2" x14ac:dyDescent="0.2">
      <c r="B5016" s="186"/>
    </row>
    <row r="5017" spans="2:2" x14ac:dyDescent="0.2">
      <c r="B5017" s="186"/>
    </row>
    <row r="5018" spans="2:2" x14ac:dyDescent="0.2">
      <c r="B5018" s="186"/>
    </row>
    <row r="5019" spans="2:2" x14ac:dyDescent="0.2">
      <c r="B5019" s="186"/>
    </row>
    <row r="5020" spans="2:2" x14ac:dyDescent="0.2">
      <c r="B5020" s="186"/>
    </row>
    <row r="5021" spans="2:2" x14ac:dyDescent="0.2">
      <c r="B5021" s="186"/>
    </row>
    <row r="5022" spans="2:2" x14ac:dyDescent="0.2">
      <c r="B5022" s="186"/>
    </row>
    <row r="5023" spans="2:2" x14ac:dyDescent="0.2">
      <c r="B5023" s="186"/>
    </row>
    <row r="5024" spans="2:2" x14ac:dyDescent="0.2">
      <c r="B5024" s="186"/>
    </row>
    <row r="5025" spans="2:2" x14ac:dyDescent="0.2">
      <c r="B5025" s="186"/>
    </row>
    <row r="5026" spans="2:2" x14ac:dyDescent="0.2">
      <c r="B5026" s="186"/>
    </row>
    <row r="5027" spans="2:2" x14ac:dyDescent="0.2">
      <c r="B5027" s="186"/>
    </row>
    <row r="5028" spans="2:2" x14ac:dyDescent="0.2">
      <c r="B5028" s="186"/>
    </row>
    <row r="5029" spans="2:2" x14ac:dyDescent="0.2">
      <c r="B5029" s="186"/>
    </row>
    <row r="5030" spans="2:2" x14ac:dyDescent="0.2">
      <c r="B5030" s="186"/>
    </row>
    <row r="5031" spans="2:2" x14ac:dyDescent="0.2">
      <c r="B5031" s="186"/>
    </row>
    <row r="5032" spans="2:2" x14ac:dyDescent="0.2">
      <c r="B5032" s="186"/>
    </row>
    <row r="5033" spans="2:2" x14ac:dyDescent="0.2">
      <c r="B5033" s="186"/>
    </row>
    <row r="5034" spans="2:2" x14ac:dyDescent="0.2">
      <c r="B5034" s="186"/>
    </row>
    <row r="5035" spans="2:2" x14ac:dyDescent="0.2">
      <c r="B5035" s="186"/>
    </row>
    <row r="5036" spans="2:2" x14ac:dyDescent="0.2">
      <c r="B5036" s="186"/>
    </row>
    <row r="5037" spans="2:2" x14ac:dyDescent="0.2">
      <c r="B5037" s="186"/>
    </row>
    <row r="5038" spans="2:2" x14ac:dyDescent="0.2">
      <c r="B5038" s="186"/>
    </row>
    <row r="5039" spans="2:2" x14ac:dyDescent="0.2">
      <c r="B5039" s="186"/>
    </row>
    <row r="5040" spans="2:2" x14ac:dyDescent="0.2">
      <c r="B5040" s="186"/>
    </row>
    <row r="5041" spans="2:2" x14ac:dyDescent="0.2">
      <c r="B5041" s="186"/>
    </row>
    <row r="5042" spans="2:2" x14ac:dyDescent="0.2">
      <c r="B5042" s="186"/>
    </row>
    <row r="5043" spans="2:2" x14ac:dyDescent="0.2">
      <c r="B5043" s="186"/>
    </row>
    <row r="5044" spans="2:2" x14ac:dyDescent="0.2">
      <c r="B5044" s="186"/>
    </row>
    <row r="5045" spans="2:2" x14ac:dyDescent="0.2">
      <c r="B5045" s="186"/>
    </row>
    <row r="5046" spans="2:2" x14ac:dyDescent="0.2">
      <c r="B5046" s="186"/>
    </row>
    <row r="5047" spans="2:2" x14ac:dyDescent="0.2">
      <c r="B5047" s="186"/>
    </row>
    <row r="5048" spans="2:2" x14ac:dyDescent="0.2">
      <c r="B5048" s="186"/>
    </row>
    <row r="5049" spans="2:2" x14ac:dyDescent="0.2">
      <c r="B5049" s="186"/>
    </row>
    <row r="5050" spans="2:2" x14ac:dyDescent="0.2">
      <c r="B5050" s="186"/>
    </row>
    <row r="5051" spans="2:2" x14ac:dyDescent="0.2">
      <c r="B5051" s="186"/>
    </row>
    <row r="5052" spans="2:2" x14ac:dyDescent="0.2">
      <c r="B5052" s="186"/>
    </row>
    <row r="5053" spans="2:2" x14ac:dyDescent="0.2">
      <c r="B5053" s="186"/>
    </row>
    <row r="5054" spans="2:2" x14ac:dyDescent="0.2">
      <c r="B5054" s="186"/>
    </row>
    <row r="5055" spans="2:2" x14ac:dyDescent="0.2">
      <c r="B5055" s="186"/>
    </row>
    <row r="5056" spans="2:2" x14ac:dyDescent="0.2">
      <c r="B5056" s="186"/>
    </row>
    <row r="5057" spans="2:2" x14ac:dyDescent="0.2">
      <c r="B5057" s="186"/>
    </row>
    <row r="5058" spans="2:2" x14ac:dyDescent="0.2">
      <c r="B5058" s="186"/>
    </row>
    <row r="5059" spans="2:2" x14ac:dyDescent="0.2">
      <c r="B5059" s="186"/>
    </row>
    <row r="5060" spans="2:2" x14ac:dyDescent="0.2">
      <c r="B5060" s="186"/>
    </row>
    <row r="5061" spans="2:2" x14ac:dyDescent="0.2">
      <c r="B5061" s="186"/>
    </row>
    <row r="5062" spans="2:2" x14ac:dyDescent="0.2">
      <c r="B5062" s="186"/>
    </row>
    <row r="5063" spans="2:2" x14ac:dyDescent="0.2">
      <c r="B5063" s="186"/>
    </row>
    <row r="5064" spans="2:2" x14ac:dyDescent="0.2">
      <c r="B5064" s="186"/>
    </row>
    <row r="5065" spans="2:2" x14ac:dyDescent="0.2">
      <c r="B5065" s="186"/>
    </row>
    <row r="5066" spans="2:2" x14ac:dyDescent="0.2">
      <c r="B5066" s="186"/>
    </row>
    <row r="5067" spans="2:2" x14ac:dyDescent="0.2">
      <c r="B5067" s="186"/>
    </row>
    <row r="5068" spans="2:2" x14ac:dyDescent="0.2">
      <c r="B5068" s="186"/>
    </row>
    <row r="5069" spans="2:2" x14ac:dyDescent="0.2">
      <c r="B5069" s="186"/>
    </row>
    <row r="5070" spans="2:2" x14ac:dyDescent="0.2">
      <c r="B5070" s="186"/>
    </row>
    <row r="5071" spans="2:2" x14ac:dyDescent="0.2">
      <c r="B5071" s="186"/>
    </row>
    <row r="5072" spans="2:2" x14ac:dyDescent="0.2">
      <c r="B5072" s="186"/>
    </row>
    <row r="5073" spans="2:2" x14ac:dyDescent="0.2">
      <c r="B5073" s="186"/>
    </row>
    <row r="5074" spans="2:2" x14ac:dyDescent="0.2">
      <c r="B5074" s="186"/>
    </row>
    <row r="5075" spans="2:2" x14ac:dyDescent="0.2">
      <c r="B5075" s="186"/>
    </row>
    <row r="5076" spans="2:2" x14ac:dyDescent="0.2">
      <c r="B5076" s="186"/>
    </row>
    <row r="5077" spans="2:2" x14ac:dyDescent="0.2">
      <c r="B5077" s="186"/>
    </row>
    <row r="5078" spans="2:2" x14ac:dyDescent="0.2">
      <c r="B5078" s="186"/>
    </row>
    <row r="5079" spans="2:2" x14ac:dyDescent="0.2">
      <c r="B5079" s="186"/>
    </row>
    <row r="5080" spans="2:2" x14ac:dyDescent="0.2">
      <c r="B5080" s="186"/>
    </row>
    <row r="5081" spans="2:2" x14ac:dyDescent="0.2">
      <c r="B5081" s="186"/>
    </row>
    <row r="5082" spans="2:2" x14ac:dyDescent="0.2">
      <c r="B5082" s="186"/>
    </row>
    <row r="5083" spans="2:2" x14ac:dyDescent="0.2">
      <c r="B5083" s="186"/>
    </row>
    <row r="5084" spans="2:2" x14ac:dyDescent="0.2">
      <c r="B5084" s="186"/>
    </row>
    <row r="5085" spans="2:2" x14ac:dyDescent="0.2">
      <c r="B5085" s="186"/>
    </row>
    <row r="5086" spans="2:2" x14ac:dyDescent="0.2">
      <c r="B5086" s="186"/>
    </row>
    <row r="5087" spans="2:2" x14ac:dyDescent="0.2">
      <c r="B5087" s="186"/>
    </row>
    <row r="5088" spans="2:2" x14ac:dyDescent="0.2">
      <c r="B5088" s="186"/>
    </row>
    <row r="5089" spans="2:2" x14ac:dyDescent="0.2">
      <c r="B5089" s="186"/>
    </row>
    <row r="5090" spans="2:2" x14ac:dyDescent="0.2">
      <c r="B5090" s="186"/>
    </row>
    <row r="5091" spans="2:2" x14ac:dyDescent="0.2">
      <c r="B5091" s="186"/>
    </row>
    <row r="5092" spans="2:2" x14ac:dyDescent="0.2">
      <c r="B5092" s="186"/>
    </row>
    <row r="5093" spans="2:2" x14ac:dyDescent="0.2">
      <c r="B5093" s="186"/>
    </row>
    <row r="5094" spans="2:2" x14ac:dyDescent="0.2">
      <c r="B5094" s="186"/>
    </row>
    <row r="5095" spans="2:2" x14ac:dyDescent="0.2">
      <c r="B5095" s="186"/>
    </row>
    <row r="5096" spans="2:2" x14ac:dyDescent="0.2">
      <c r="B5096" s="186"/>
    </row>
    <row r="5097" spans="2:2" x14ac:dyDescent="0.2">
      <c r="B5097" s="186"/>
    </row>
    <row r="5098" spans="2:2" x14ac:dyDescent="0.2">
      <c r="B5098" s="186"/>
    </row>
    <row r="5099" spans="2:2" x14ac:dyDescent="0.2">
      <c r="B5099" s="186"/>
    </row>
    <row r="5100" spans="2:2" x14ac:dyDescent="0.2">
      <c r="B5100" s="186"/>
    </row>
    <row r="5101" spans="2:2" x14ac:dyDescent="0.2">
      <c r="B5101" s="186"/>
    </row>
    <row r="5102" spans="2:2" x14ac:dyDescent="0.2">
      <c r="B5102" s="186"/>
    </row>
    <row r="5103" spans="2:2" x14ac:dyDescent="0.2">
      <c r="B5103" s="186"/>
    </row>
    <row r="5104" spans="2:2" x14ac:dyDescent="0.2">
      <c r="B5104" s="186"/>
    </row>
    <row r="5105" spans="2:2" x14ac:dyDescent="0.2">
      <c r="B5105" s="186"/>
    </row>
    <row r="5106" spans="2:2" x14ac:dyDescent="0.2">
      <c r="B5106" s="186"/>
    </row>
    <row r="5107" spans="2:2" x14ac:dyDescent="0.2">
      <c r="B5107" s="186"/>
    </row>
    <row r="5108" spans="2:2" x14ac:dyDescent="0.2">
      <c r="B5108" s="186"/>
    </row>
    <row r="5109" spans="2:2" x14ac:dyDescent="0.2">
      <c r="B5109" s="186"/>
    </row>
    <row r="5110" spans="2:2" x14ac:dyDescent="0.2">
      <c r="B5110" s="186"/>
    </row>
    <row r="5111" spans="2:2" x14ac:dyDescent="0.2">
      <c r="B5111" s="186"/>
    </row>
    <row r="5112" spans="2:2" x14ac:dyDescent="0.2">
      <c r="B5112" s="186"/>
    </row>
    <row r="5113" spans="2:2" x14ac:dyDescent="0.2">
      <c r="B5113" s="186"/>
    </row>
    <row r="5114" spans="2:2" x14ac:dyDescent="0.2">
      <c r="B5114" s="186"/>
    </row>
    <row r="5115" spans="2:2" x14ac:dyDescent="0.2">
      <c r="B5115" s="186"/>
    </row>
    <row r="5116" spans="2:2" x14ac:dyDescent="0.2">
      <c r="B5116" s="186"/>
    </row>
    <row r="5117" spans="2:2" x14ac:dyDescent="0.2">
      <c r="B5117" s="186"/>
    </row>
    <row r="5118" spans="2:2" x14ac:dyDescent="0.2">
      <c r="B5118" s="186"/>
    </row>
    <row r="5119" spans="2:2" x14ac:dyDescent="0.2">
      <c r="B5119" s="186"/>
    </row>
    <row r="5120" spans="2:2" x14ac:dyDescent="0.2">
      <c r="B5120" s="186"/>
    </row>
    <row r="5121" spans="2:2" x14ac:dyDescent="0.2">
      <c r="B5121" s="186"/>
    </row>
    <row r="5122" spans="2:2" x14ac:dyDescent="0.2">
      <c r="B5122" s="186"/>
    </row>
    <row r="5123" spans="2:2" x14ac:dyDescent="0.2">
      <c r="B5123" s="186"/>
    </row>
    <row r="5124" spans="2:2" x14ac:dyDescent="0.2">
      <c r="B5124" s="186"/>
    </row>
    <row r="5125" spans="2:2" x14ac:dyDescent="0.2">
      <c r="B5125" s="186"/>
    </row>
    <row r="5126" spans="2:2" x14ac:dyDescent="0.2">
      <c r="B5126" s="186"/>
    </row>
    <row r="5127" spans="2:2" x14ac:dyDescent="0.2">
      <c r="B5127" s="186"/>
    </row>
    <row r="5128" spans="2:2" x14ac:dyDescent="0.2">
      <c r="B5128" s="186"/>
    </row>
    <row r="5129" spans="2:2" x14ac:dyDescent="0.2">
      <c r="B5129" s="186"/>
    </row>
    <row r="5130" spans="2:2" x14ac:dyDescent="0.2">
      <c r="B5130" s="186"/>
    </row>
    <row r="5131" spans="2:2" x14ac:dyDescent="0.2">
      <c r="B5131" s="186"/>
    </row>
    <row r="5132" spans="2:2" x14ac:dyDescent="0.2">
      <c r="B5132" s="186"/>
    </row>
    <row r="5133" spans="2:2" x14ac:dyDescent="0.2">
      <c r="B5133" s="186"/>
    </row>
    <row r="5134" spans="2:2" x14ac:dyDescent="0.2">
      <c r="B5134" s="186"/>
    </row>
    <row r="5135" spans="2:2" x14ac:dyDescent="0.2">
      <c r="B5135" s="186"/>
    </row>
    <row r="5136" spans="2:2" x14ac:dyDescent="0.2">
      <c r="B5136" s="186"/>
    </row>
    <row r="5137" spans="2:2" x14ac:dyDescent="0.2">
      <c r="B5137" s="186"/>
    </row>
    <row r="5138" spans="2:2" x14ac:dyDescent="0.2">
      <c r="B5138" s="186"/>
    </row>
    <row r="5139" spans="2:2" x14ac:dyDescent="0.2">
      <c r="B5139" s="186"/>
    </row>
    <row r="5140" spans="2:2" x14ac:dyDescent="0.2">
      <c r="B5140" s="186"/>
    </row>
    <row r="5141" spans="2:2" x14ac:dyDescent="0.2">
      <c r="B5141" s="186"/>
    </row>
    <row r="5142" spans="2:2" x14ac:dyDescent="0.2">
      <c r="B5142" s="186"/>
    </row>
    <row r="5143" spans="2:2" x14ac:dyDescent="0.2">
      <c r="B5143" s="186"/>
    </row>
    <row r="5144" spans="2:2" x14ac:dyDescent="0.2">
      <c r="B5144" s="186"/>
    </row>
    <row r="5145" spans="2:2" x14ac:dyDescent="0.2">
      <c r="B5145" s="186"/>
    </row>
    <row r="5146" spans="2:2" x14ac:dyDescent="0.2">
      <c r="B5146" s="186"/>
    </row>
    <row r="5147" spans="2:2" x14ac:dyDescent="0.2">
      <c r="B5147" s="186"/>
    </row>
    <row r="5148" spans="2:2" x14ac:dyDescent="0.2">
      <c r="B5148" s="186"/>
    </row>
    <row r="5149" spans="2:2" x14ac:dyDescent="0.2">
      <c r="B5149" s="186"/>
    </row>
    <row r="5150" spans="2:2" x14ac:dyDescent="0.2">
      <c r="B5150" s="186"/>
    </row>
    <row r="5151" spans="2:2" x14ac:dyDescent="0.2">
      <c r="B5151" s="186"/>
    </row>
    <row r="5152" spans="2:2" x14ac:dyDescent="0.2">
      <c r="B5152" s="186"/>
    </row>
    <row r="5153" spans="2:2" x14ac:dyDescent="0.2">
      <c r="B5153" s="186"/>
    </row>
    <row r="5154" spans="2:2" x14ac:dyDescent="0.2">
      <c r="B5154" s="186"/>
    </row>
    <row r="5155" spans="2:2" x14ac:dyDescent="0.2">
      <c r="B5155" s="186"/>
    </row>
    <row r="5156" spans="2:2" x14ac:dyDescent="0.2">
      <c r="B5156" s="186"/>
    </row>
    <row r="5157" spans="2:2" x14ac:dyDescent="0.2">
      <c r="B5157" s="186"/>
    </row>
    <row r="5158" spans="2:2" x14ac:dyDescent="0.2">
      <c r="B5158" s="186"/>
    </row>
    <row r="5159" spans="2:2" x14ac:dyDescent="0.2">
      <c r="B5159" s="186"/>
    </row>
    <row r="5160" spans="2:2" x14ac:dyDescent="0.2">
      <c r="B5160" s="186"/>
    </row>
    <row r="5161" spans="2:2" x14ac:dyDescent="0.2">
      <c r="B5161" s="186"/>
    </row>
    <row r="5162" spans="2:2" x14ac:dyDescent="0.2">
      <c r="B5162" s="186"/>
    </row>
    <row r="5163" spans="2:2" x14ac:dyDescent="0.2">
      <c r="B5163" s="186"/>
    </row>
    <row r="5164" spans="2:2" x14ac:dyDescent="0.2">
      <c r="B5164" s="186"/>
    </row>
    <row r="5165" spans="2:2" x14ac:dyDescent="0.2">
      <c r="B5165" s="186"/>
    </row>
    <row r="5166" spans="2:2" x14ac:dyDescent="0.2">
      <c r="B5166" s="186"/>
    </row>
    <row r="5167" spans="2:2" x14ac:dyDescent="0.2">
      <c r="B5167" s="186"/>
    </row>
    <row r="5168" spans="2:2" x14ac:dyDescent="0.2">
      <c r="B5168" s="186"/>
    </row>
    <row r="5169" spans="2:2" x14ac:dyDescent="0.2">
      <c r="B5169" s="186"/>
    </row>
    <row r="5170" spans="2:2" x14ac:dyDescent="0.2">
      <c r="B5170" s="186"/>
    </row>
    <row r="5171" spans="2:2" x14ac:dyDescent="0.2">
      <c r="B5171" s="186"/>
    </row>
    <row r="5172" spans="2:2" x14ac:dyDescent="0.2">
      <c r="B5172" s="186"/>
    </row>
    <row r="5173" spans="2:2" x14ac:dyDescent="0.2">
      <c r="B5173" s="186"/>
    </row>
    <row r="5174" spans="2:2" x14ac:dyDescent="0.2">
      <c r="B5174" s="186"/>
    </row>
    <row r="5175" spans="2:2" x14ac:dyDescent="0.2">
      <c r="B5175" s="186"/>
    </row>
    <row r="5176" spans="2:2" x14ac:dyDescent="0.2">
      <c r="B5176" s="186"/>
    </row>
    <row r="5177" spans="2:2" x14ac:dyDescent="0.2">
      <c r="B5177" s="186"/>
    </row>
    <row r="5178" spans="2:2" x14ac:dyDescent="0.2">
      <c r="B5178" s="186"/>
    </row>
    <row r="5179" spans="2:2" x14ac:dyDescent="0.2">
      <c r="B5179" s="186"/>
    </row>
    <row r="5180" spans="2:2" x14ac:dyDescent="0.2">
      <c r="B5180" s="186"/>
    </row>
    <row r="5181" spans="2:2" x14ac:dyDescent="0.2">
      <c r="B5181" s="186"/>
    </row>
    <row r="5182" spans="2:2" x14ac:dyDescent="0.2">
      <c r="B5182" s="186"/>
    </row>
    <row r="5183" spans="2:2" x14ac:dyDescent="0.2">
      <c r="B5183" s="186"/>
    </row>
    <row r="5184" spans="2:2" x14ac:dyDescent="0.2">
      <c r="B5184" s="186"/>
    </row>
    <row r="5185" spans="2:2" x14ac:dyDescent="0.2">
      <c r="B5185" s="186"/>
    </row>
    <row r="5186" spans="2:2" x14ac:dyDescent="0.2">
      <c r="B5186" s="186"/>
    </row>
    <row r="5187" spans="2:2" x14ac:dyDescent="0.2">
      <c r="B5187" s="186"/>
    </row>
    <row r="5188" spans="2:2" x14ac:dyDescent="0.2">
      <c r="B5188" s="186"/>
    </row>
    <row r="5189" spans="2:2" x14ac:dyDescent="0.2">
      <c r="B5189" s="186"/>
    </row>
    <row r="5190" spans="2:2" x14ac:dyDescent="0.2">
      <c r="B5190" s="186"/>
    </row>
    <row r="5191" spans="2:2" x14ac:dyDescent="0.2">
      <c r="B5191" s="186"/>
    </row>
    <row r="5192" spans="2:2" x14ac:dyDescent="0.2">
      <c r="B5192" s="186"/>
    </row>
    <row r="5193" spans="2:2" x14ac:dyDescent="0.2">
      <c r="B5193" s="186"/>
    </row>
    <row r="5194" spans="2:2" x14ac:dyDescent="0.2">
      <c r="B5194" s="186"/>
    </row>
    <row r="5195" spans="2:2" x14ac:dyDescent="0.2">
      <c r="B5195" s="186"/>
    </row>
    <row r="5196" spans="2:2" x14ac:dyDescent="0.2">
      <c r="B5196" s="186"/>
    </row>
    <row r="5197" spans="2:2" x14ac:dyDescent="0.2">
      <c r="B5197" s="186"/>
    </row>
    <row r="5198" spans="2:2" x14ac:dyDescent="0.2">
      <c r="B5198" s="186"/>
    </row>
    <row r="5199" spans="2:2" x14ac:dyDescent="0.2">
      <c r="B5199" s="186"/>
    </row>
    <row r="5200" spans="2:2" x14ac:dyDescent="0.2">
      <c r="B5200" s="186"/>
    </row>
    <row r="5201" spans="2:2" x14ac:dyDescent="0.2">
      <c r="B5201" s="186"/>
    </row>
    <row r="5202" spans="2:2" x14ac:dyDescent="0.2">
      <c r="B5202" s="186"/>
    </row>
    <row r="5203" spans="2:2" x14ac:dyDescent="0.2">
      <c r="B5203" s="186"/>
    </row>
    <row r="5204" spans="2:2" x14ac:dyDescent="0.2">
      <c r="B5204" s="186"/>
    </row>
    <row r="5205" spans="2:2" x14ac:dyDescent="0.2">
      <c r="B5205" s="186"/>
    </row>
    <row r="5206" spans="2:2" x14ac:dyDescent="0.2">
      <c r="B5206" s="186"/>
    </row>
    <row r="5207" spans="2:2" x14ac:dyDescent="0.2">
      <c r="B5207" s="186"/>
    </row>
    <row r="5208" spans="2:2" x14ac:dyDescent="0.2">
      <c r="B5208" s="186"/>
    </row>
    <row r="5209" spans="2:2" x14ac:dyDescent="0.2">
      <c r="B5209" s="186"/>
    </row>
    <row r="5210" spans="2:2" x14ac:dyDescent="0.2">
      <c r="B5210" s="186"/>
    </row>
    <row r="5211" spans="2:2" x14ac:dyDescent="0.2">
      <c r="B5211" s="186"/>
    </row>
    <row r="5212" spans="2:2" x14ac:dyDescent="0.2">
      <c r="B5212" s="186"/>
    </row>
    <row r="5213" spans="2:2" x14ac:dyDescent="0.2">
      <c r="B5213" s="186"/>
    </row>
    <row r="5214" spans="2:2" x14ac:dyDescent="0.2">
      <c r="B5214" s="186"/>
    </row>
    <row r="5215" spans="2:2" x14ac:dyDescent="0.2">
      <c r="B5215" s="186"/>
    </row>
    <row r="5216" spans="2:2" x14ac:dyDescent="0.2">
      <c r="B5216" s="186"/>
    </row>
    <row r="5217" spans="2:2" x14ac:dyDescent="0.2">
      <c r="B5217" s="186"/>
    </row>
    <row r="5218" spans="2:2" x14ac:dyDescent="0.2">
      <c r="B5218" s="186"/>
    </row>
    <row r="5219" spans="2:2" x14ac:dyDescent="0.2">
      <c r="B5219" s="186"/>
    </row>
    <row r="5220" spans="2:2" x14ac:dyDescent="0.2">
      <c r="B5220" s="186"/>
    </row>
    <row r="5221" spans="2:2" x14ac:dyDescent="0.2">
      <c r="B5221" s="186"/>
    </row>
    <row r="5222" spans="2:2" x14ac:dyDescent="0.2">
      <c r="B5222" s="186"/>
    </row>
    <row r="5223" spans="2:2" x14ac:dyDescent="0.2">
      <c r="B5223" s="186"/>
    </row>
    <row r="5224" spans="2:2" x14ac:dyDescent="0.2">
      <c r="B5224" s="186"/>
    </row>
    <row r="5225" spans="2:2" x14ac:dyDescent="0.2">
      <c r="B5225" s="186"/>
    </row>
    <row r="5226" spans="2:2" x14ac:dyDescent="0.2">
      <c r="B5226" s="186"/>
    </row>
    <row r="5227" spans="2:2" x14ac:dyDescent="0.2">
      <c r="B5227" s="186"/>
    </row>
    <row r="5228" spans="2:2" x14ac:dyDescent="0.2">
      <c r="B5228" s="186"/>
    </row>
    <row r="5229" spans="2:2" x14ac:dyDescent="0.2">
      <c r="B5229" s="186"/>
    </row>
    <row r="5230" spans="2:2" x14ac:dyDescent="0.2">
      <c r="B5230" s="186"/>
    </row>
    <row r="5231" spans="2:2" x14ac:dyDescent="0.2">
      <c r="B5231" s="186"/>
    </row>
    <row r="5232" spans="2:2" x14ac:dyDescent="0.2">
      <c r="B5232" s="186"/>
    </row>
    <row r="5233" spans="2:2" x14ac:dyDescent="0.2">
      <c r="B5233" s="186"/>
    </row>
    <row r="5234" spans="2:2" x14ac:dyDescent="0.2">
      <c r="B5234" s="186"/>
    </row>
    <row r="5235" spans="2:2" x14ac:dyDescent="0.2">
      <c r="B5235" s="186"/>
    </row>
    <row r="5236" spans="2:2" x14ac:dyDescent="0.2">
      <c r="B5236" s="186"/>
    </row>
    <row r="5237" spans="2:2" x14ac:dyDescent="0.2">
      <c r="B5237" s="186"/>
    </row>
    <row r="5238" spans="2:2" x14ac:dyDescent="0.2">
      <c r="B5238" s="186"/>
    </row>
    <row r="5239" spans="2:2" x14ac:dyDescent="0.2">
      <c r="B5239" s="186"/>
    </row>
    <row r="5240" spans="2:2" x14ac:dyDescent="0.2">
      <c r="B5240" s="186"/>
    </row>
    <row r="5241" spans="2:2" x14ac:dyDescent="0.2">
      <c r="B5241" s="186"/>
    </row>
    <row r="5242" spans="2:2" x14ac:dyDescent="0.2">
      <c r="B5242" s="186"/>
    </row>
    <row r="5243" spans="2:2" x14ac:dyDescent="0.2">
      <c r="B5243" s="186"/>
    </row>
    <row r="5244" spans="2:2" x14ac:dyDescent="0.2">
      <c r="B5244" s="186"/>
    </row>
    <row r="5245" spans="2:2" x14ac:dyDescent="0.2">
      <c r="B5245" s="186"/>
    </row>
    <row r="5246" spans="2:2" x14ac:dyDescent="0.2">
      <c r="B5246" s="186"/>
    </row>
    <row r="5247" spans="2:2" x14ac:dyDescent="0.2">
      <c r="B5247" s="186"/>
    </row>
    <row r="5248" spans="2:2" x14ac:dyDescent="0.2">
      <c r="B5248" s="186"/>
    </row>
    <row r="5249" spans="2:2" x14ac:dyDescent="0.2">
      <c r="B5249" s="186"/>
    </row>
    <row r="5250" spans="2:2" x14ac:dyDescent="0.2">
      <c r="B5250" s="186"/>
    </row>
    <row r="5251" spans="2:2" x14ac:dyDescent="0.2">
      <c r="B5251" s="186"/>
    </row>
    <row r="5252" spans="2:2" x14ac:dyDescent="0.2">
      <c r="B5252" s="186"/>
    </row>
    <row r="5253" spans="2:2" x14ac:dyDescent="0.2">
      <c r="B5253" s="186"/>
    </row>
    <row r="5254" spans="2:2" x14ac:dyDescent="0.2">
      <c r="B5254" s="186"/>
    </row>
    <row r="5255" spans="2:2" x14ac:dyDescent="0.2">
      <c r="B5255" s="186"/>
    </row>
    <row r="5256" spans="2:2" x14ac:dyDescent="0.2">
      <c r="B5256" s="186"/>
    </row>
    <row r="5257" spans="2:2" x14ac:dyDescent="0.2">
      <c r="B5257" s="186"/>
    </row>
    <row r="5258" spans="2:2" x14ac:dyDescent="0.2">
      <c r="B5258" s="186"/>
    </row>
    <row r="5259" spans="2:2" x14ac:dyDescent="0.2">
      <c r="B5259" s="186"/>
    </row>
    <row r="5260" spans="2:2" x14ac:dyDescent="0.2">
      <c r="B5260" s="186"/>
    </row>
    <row r="5261" spans="2:2" x14ac:dyDescent="0.2">
      <c r="B5261" s="186"/>
    </row>
    <row r="5262" spans="2:2" x14ac:dyDescent="0.2">
      <c r="B5262" s="186"/>
    </row>
    <row r="5263" spans="2:2" x14ac:dyDescent="0.2">
      <c r="B5263" s="186"/>
    </row>
    <row r="5264" spans="2:2" x14ac:dyDescent="0.2">
      <c r="B5264" s="186"/>
    </row>
    <row r="5265" spans="2:2" x14ac:dyDescent="0.2">
      <c r="B5265" s="186"/>
    </row>
    <row r="5266" spans="2:2" x14ac:dyDescent="0.2">
      <c r="B5266" s="186"/>
    </row>
    <row r="5267" spans="2:2" x14ac:dyDescent="0.2">
      <c r="B5267" s="186"/>
    </row>
    <row r="5268" spans="2:2" x14ac:dyDescent="0.2">
      <c r="B5268" s="186"/>
    </row>
    <row r="5269" spans="2:2" x14ac:dyDescent="0.2">
      <c r="B5269" s="186"/>
    </row>
    <row r="5270" spans="2:2" x14ac:dyDescent="0.2">
      <c r="B5270" s="186"/>
    </row>
    <row r="5271" spans="2:2" x14ac:dyDescent="0.2">
      <c r="B5271" s="186"/>
    </row>
    <row r="5272" spans="2:2" x14ac:dyDescent="0.2">
      <c r="B5272" s="186"/>
    </row>
    <row r="5273" spans="2:2" x14ac:dyDescent="0.2">
      <c r="B5273" s="186"/>
    </row>
    <row r="5274" spans="2:2" x14ac:dyDescent="0.2">
      <c r="B5274" s="186"/>
    </row>
    <row r="5275" spans="2:2" x14ac:dyDescent="0.2">
      <c r="B5275" s="186"/>
    </row>
    <row r="5276" spans="2:2" x14ac:dyDescent="0.2">
      <c r="B5276" s="186"/>
    </row>
    <row r="5277" spans="2:2" x14ac:dyDescent="0.2">
      <c r="B5277" s="186"/>
    </row>
    <row r="5278" spans="2:2" x14ac:dyDescent="0.2">
      <c r="B5278" s="186"/>
    </row>
    <row r="5279" spans="2:2" x14ac:dyDescent="0.2">
      <c r="B5279" s="186"/>
    </row>
    <row r="5280" spans="2:2" x14ac:dyDescent="0.2">
      <c r="B5280" s="186"/>
    </row>
    <row r="5281" spans="2:2" x14ac:dyDescent="0.2">
      <c r="B5281" s="186"/>
    </row>
    <row r="5282" spans="2:2" x14ac:dyDescent="0.2">
      <c r="B5282" s="186"/>
    </row>
    <row r="5283" spans="2:2" x14ac:dyDescent="0.2">
      <c r="B5283" s="186"/>
    </row>
    <row r="5284" spans="2:2" x14ac:dyDescent="0.2">
      <c r="B5284" s="186"/>
    </row>
    <row r="5285" spans="2:2" x14ac:dyDescent="0.2">
      <c r="B5285" s="186"/>
    </row>
    <row r="5286" spans="2:2" x14ac:dyDescent="0.2">
      <c r="B5286" s="186"/>
    </row>
    <row r="5287" spans="2:2" x14ac:dyDescent="0.2">
      <c r="B5287" s="186"/>
    </row>
    <row r="5288" spans="2:2" x14ac:dyDescent="0.2">
      <c r="B5288" s="186"/>
    </row>
    <row r="5289" spans="2:2" x14ac:dyDescent="0.2">
      <c r="B5289" s="186"/>
    </row>
    <row r="5290" spans="2:2" x14ac:dyDescent="0.2">
      <c r="B5290" s="186"/>
    </row>
    <row r="5291" spans="2:2" x14ac:dyDescent="0.2">
      <c r="B5291" s="186"/>
    </row>
    <row r="5292" spans="2:2" x14ac:dyDescent="0.2">
      <c r="B5292" s="186"/>
    </row>
    <row r="5293" spans="2:2" x14ac:dyDescent="0.2">
      <c r="B5293" s="186"/>
    </row>
    <row r="5294" spans="2:2" x14ac:dyDescent="0.2">
      <c r="B5294" s="186"/>
    </row>
    <row r="5295" spans="2:2" x14ac:dyDescent="0.2">
      <c r="B5295" s="186"/>
    </row>
    <row r="5296" spans="2:2" x14ac:dyDescent="0.2">
      <c r="B5296" s="186"/>
    </row>
    <row r="5297" spans="2:2" x14ac:dyDescent="0.2">
      <c r="B5297" s="186"/>
    </row>
    <row r="5298" spans="2:2" x14ac:dyDescent="0.2">
      <c r="B5298" s="186"/>
    </row>
    <row r="5299" spans="2:2" x14ac:dyDescent="0.2">
      <c r="B5299" s="186"/>
    </row>
    <row r="5300" spans="2:2" x14ac:dyDescent="0.2">
      <c r="B5300" s="186"/>
    </row>
    <row r="5301" spans="2:2" x14ac:dyDescent="0.2">
      <c r="B5301" s="186"/>
    </row>
    <row r="5302" spans="2:2" x14ac:dyDescent="0.2">
      <c r="B5302" s="186"/>
    </row>
    <row r="5303" spans="2:2" x14ac:dyDescent="0.2">
      <c r="B5303" s="186"/>
    </row>
    <row r="5304" spans="2:2" x14ac:dyDescent="0.2">
      <c r="B5304" s="186"/>
    </row>
    <row r="5305" spans="2:2" x14ac:dyDescent="0.2">
      <c r="B5305" s="186"/>
    </row>
    <row r="5306" spans="2:2" x14ac:dyDescent="0.2">
      <c r="B5306" s="186"/>
    </row>
    <row r="5307" spans="2:2" x14ac:dyDescent="0.2">
      <c r="B5307" s="186"/>
    </row>
    <row r="5308" spans="2:2" x14ac:dyDescent="0.2">
      <c r="B5308" s="186"/>
    </row>
    <row r="5309" spans="2:2" x14ac:dyDescent="0.2">
      <c r="B5309" s="186"/>
    </row>
    <row r="5310" spans="2:2" x14ac:dyDescent="0.2">
      <c r="B5310" s="186"/>
    </row>
    <row r="5311" spans="2:2" x14ac:dyDescent="0.2">
      <c r="B5311" s="186"/>
    </row>
    <row r="5312" spans="2:2" x14ac:dyDescent="0.2">
      <c r="B5312" s="186"/>
    </row>
    <row r="5313" spans="2:2" x14ac:dyDescent="0.2">
      <c r="B5313" s="186"/>
    </row>
    <row r="5314" spans="2:2" x14ac:dyDescent="0.2">
      <c r="B5314" s="186"/>
    </row>
    <row r="5315" spans="2:2" x14ac:dyDescent="0.2">
      <c r="B5315" s="186"/>
    </row>
    <row r="5316" spans="2:2" x14ac:dyDescent="0.2">
      <c r="B5316" s="186"/>
    </row>
    <row r="5317" spans="2:2" x14ac:dyDescent="0.2">
      <c r="B5317" s="186"/>
    </row>
    <row r="5318" spans="2:2" x14ac:dyDescent="0.2">
      <c r="B5318" s="186"/>
    </row>
    <row r="5319" spans="2:2" x14ac:dyDescent="0.2">
      <c r="B5319" s="186"/>
    </row>
    <row r="5320" spans="2:2" x14ac:dyDescent="0.2">
      <c r="B5320" s="186"/>
    </row>
    <row r="5321" spans="2:2" x14ac:dyDescent="0.2">
      <c r="B5321" s="186"/>
    </row>
    <row r="5322" spans="2:2" x14ac:dyDescent="0.2">
      <c r="B5322" s="186"/>
    </row>
    <row r="5323" spans="2:2" x14ac:dyDescent="0.2">
      <c r="B5323" s="186"/>
    </row>
    <row r="5324" spans="2:2" x14ac:dyDescent="0.2">
      <c r="B5324" s="186"/>
    </row>
    <row r="5325" spans="2:2" x14ac:dyDescent="0.2">
      <c r="B5325" s="186"/>
    </row>
    <row r="5326" spans="2:2" x14ac:dyDescent="0.2">
      <c r="B5326" s="186"/>
    </row>
    <row r="5327" spans="2:2" x14ac:dyDescent="0.2">
      <c r="B5327" s="186"/>
    </row>
    <row r="5328" spans="2:2" x14ac:dyDescent="0.2">
      <c r="B5328" s="186"/>
    </row>
    <row r="5329" spans="2:2" x14ac:dyDescent="0.2">
      <c r="B5329" s="186"/>
    </row>
    <row r="5330" spans="2:2" x14ac:dyDescent="0.2">
      <c r="B5330" s="186"/>
    </row>
    <row r="5331" spans="2:2" x14ac:dyDescent="0.2">
      <c r="B5331" s="186"/>
    </row>
    <row r="5332" spans="2:2" x14ac:dyDescent="0.2">
      <c r="B5332" s="186"/>
    </row>
    <row r="5333" spans="2:2" x14ac:dyDescent="0.2">
      <c r="B5333" s="186"/>
    </row>
    <row r="5334" spans="2:2" x14ac:dyDescent="0.2">
      <c r="B5334" s="186"/>
    </row>
    <row r="5335" spans="2:2" x14ac:dyDescent="0.2">
      <c r="B5335" s="186"/>
    </row>
    <row r="5336" spans="2:2" x14ac:dyDescent="0.2">
      <c r="B5336" s="186"/>
    </row>
    <row r="5337" spans="2:2" x14ac:dyDescent="0.2">
      <c r="B5337" s="186"/>
    </row>
    <row r="5338" spans="2:2" x14ac:dyDescent="0.2">
      <c r="B5338" s="186"/>
    </row>
    <row r="5339" spans="2:2" x14ac:dyDescent="0.2">
      <c r="B5339" s="186"/>
    </row>
    <row r="5340" spans="2:2" x14ac:dyDescent="0.2">
      <c r="B5340" s="186"/>
    </row>
    <row r="5341" spans="2:2" x14ac:dyDescent="0.2">
      <c r="B5341" s="186"/>
    </row>
    <row r="5342" spans="2:2" x14ac:dyDescent="0.2">
      <c r="B5342" s="186"/>
    </row>
    <row r="5343" spans="2:2" x14ac:dyDescent="0.2">
      <c r="B5343" s="186"/>
    </row>
    <row r="5344" spans="2:2" x14ac:dyDescent="0.2">
      <c r="B5344" s="186"/>
    </row>
    <row r="5345" spans="2:2" x14ac:dyDescent="0.2">
      <c r="B5345" s="186"/>
    </row>
    <row r="5346" spans="2:2" x14ac:dyDescent="0.2">
      <c r="B5346" s="186"/>
    </row>
    <row r="5347" spans="2:2" x14ac:dyDescent="0.2">
      <c r="B5347" s="186"/>
    </row>
    <row r="5348" spans="2:2" x14ac:dyDescent="0.2">
      <c r="B5348" s="186"/>
    </row>
    <row r="5349" spans="2:2" x14ac:dyDescent="0.2">
      <c r="B5349" s="186"/>
    </row>
    <row r="5350" spans="2:2" x14ac:dyDescent="0.2">
      <c r="B5350" s="186"/>
    </row>
    <row r="5351" spans="2:2" x14ac:dyDescent="0.2">
      <c r="B5351" s="186"/>
    </row>
    <row r="5352" spans="2:2" x14ac:dyDescent="0.2">
      <c r="B5352" s="186"/>
    </row>
    <row r="5353" spans="2:2" x14ac:dyDescent="0.2">
      <c r="B5353" s="186"/>
    </row>
    <row r="5354" spans="2:2" x14ac:dyDescent="0.2">
      <c r="B5354" s="186"/>
    </row>
    <row r="5355" spans="2:2" x14ac:dyDescent="0.2">
      <c r="B5355" s="186"/>
    </row>
    <row r="5356" spans="2:2" x14ac:dyDescent="0.2">
      <c r="B5356" s="186"/>
    </row>
    <row r="5357" spans="2:2" x14ac:dyDescent="0.2">
      <c r="B5357" s="186"/>
    </row>
    <row r="5358" spans="2:2" x14ac:dyDescent="0.2">
      <c r="B5358" s="186"/>
    </row>
    <row r="5359" spans="2:2" x14ac:dyDescent="0.2">
      <c r="B5359" s="186"/>
    </row>
    <row r="5360" spans="2:2" x14ac:dyDescent="0.2">
      <c r="B5360" s="186"/>
    </row>
    <row r="5361" spans="2:2" x14ac:dyDescent="0.2">
      <c r="B5361" s="186"/>
    </row>
    <row r="5362" spans="2:2" x14ac:dyDescent="0.2">
      <c r="B5362" s="186"/>
    </row>
    <row r="5363" spans="2:2" x14ac:dyDescent="0.2">
      <c r="B5363" s="186"/>
    </row>
    <row r="5364" spans="2:2" x14ac:dyDescent="0.2">
      <c r="B5364" s="186"/>
    </row>
    <row r="5365" spans="2:2" x14ac:dyDescent="0.2">
      <c r="B5365" s="186"/>
    </row>
    <row r="5366" spans="2:2" x14ac:dyDescent="0.2">
      <c r="B5366" s="186"/>
    </row>
    <row r="5367" spans="2:2" x14ac:dyDescent="0.2">
      <c r="B5367" s="186"/>
    </row>
    <row r="5368" spans="2:2" x14ac:dyDescent="0.2">
      <c r="B5368" s="186"/>
    </row>
    <row r="5369" spans="2:2" x14ac:dyDescent="0.2">
      <c r="B5369" s="186"/>
    </row>
    <row r="5370" spans="2:2" x14ac:dyDescent="0.2">
      <c r="B5370" s="186"/>
    </row>
    <row r="5371" spans="2:2" x14ac:dyDescent="0.2">
      <c r="B5371" s="186"/>
    </row>
    <row r="5372" spans="2:2" x14ac:dyDescent="0.2">
      <c r="B5372" s="186"/>
    </row>
    <row r="5373" spans="2:2" x14ac:dyDescent="0.2">
      <c r="B5373" s="186"/>
    </row>
    <row r="5374" spans="2:2" x14ac:dyDescent="0.2">
      <c r="B5374" s="186"/>
    </row>
    <row r="5375" spans="2:2" x14ac:dyDescent="0.2">
      <c r="B5375" s="186"/>
    </row>
    <row r="5376" spans="2:2" x14ac:dyDescent="0.2">
      <c r="B5376" s="186"/>
    </row>
    <row r="5377" spans="2:2" x14ac:dyDescent="0.2">
      <c r="B5377" s="186"/>
    </row>
    <row r="5378" spans="2:2" x14ac:dyDescent="0.2">
      <c r="B5378" s="186"/>
    </row>
    <row r="5379" spans="2:2" x14ac:dyDescent="0.2">
      <c r="B5379" s="186"/>
    </row>
    <row r="5380" spans="2:2" x14ac:dyDescent="0.2">
      <c r="B5380" s="186"/>
    </row>
    <row r="5381" spans="2:2" x14ac:dyDescent="0.2">
      <c r="B5381" s="186"/>
    </row>
    <row r="5382" spans="2:2" x14ac:dyDescent="0.2">
      <c r="B5382" s="186"/>
    </row>
    <row r="5383" spans="2:2" x14ac:dyDescent="0.2">
      <c r="B5383" s="186"/>
    </row>
    <row r="5384" spans="2:2" x14ac:dyDescent="0.2">
      <c r="B5384" s="186"/>
    </row>
    <row r="5385" spans="2:2" x14ac:dyDescent="0.2">
      <c r="B5385" s="186"/>
    </row>
    <row r="5386" spans="2:2" x14ac:dyDescent="0.2">
      <c r="B5386" s="186"/>
    </row>
    <row r="5387" spans="2:2" x14ac:dyDescent="0.2">
      <c r="B5387" s="186"/>
    </row>
    <row r="5388" spans="2:2" x14ac:dyDescent="0.2">
      <c r="B5388" s="186"/>
    </row>
    <row r="5389" spans="2:2" x14ac:dyDescent="0.2">
      <c r="B5389" s="186"/>
    </row>
    <row r="5390" spans="2:2" x14ac:dyDescent="0.2">
      <c r="B5390" s="186"/>
    </row>
    <row r="5391" spans="2:2" x14ac:dyDescent="0.2">
      <c r="B5391" s="186"/>
    </row>
    <row r="5392" spans="2:2" x14ac:dyDescent="0.2">
      <c r="B5392" s="186"/>
    </row>
    <row r="5393" spans="2:2" x14ac:dyDescent="0.2">
      <c r="B5393" s="186"/>
    </row>
    <row r="5394" spans="2:2" x14ac:dyDescent="0.2">
      <c r="B5394" s="186"/>
    </row>
    <row r="5395" spans="2:2" x14ac:dyDescent="0.2">
      <c r="B5395" s="186"/>
    </row>
    <row r="5396" spans="2:2" x14ac:dyDescent="0.2">
      <c r="B5396" s="186"/>
    </row>
    <row r="5397" spans="2:2" x14ac:dyDescent="0.2">
      <c r="B5397" s="186"/>
    </row>
    <row r="5398" spans="2:2" x14ac:dyDescent="0.2">
      <c r="B5398" s="186"/>
    </row>
    <row r="5399" spans="2:2" x14ac:dyDescent="0.2">
      <c r="B5399" s="186"/>
    </row>
    <row r="5400" spans="2:2" x14ac:dyDescent="0.2">
      <c r="B5400" s="186"/>
    </row>
    <row r="5401" spans="2:2" x14ac:dyDescent="0.2">
      <c r="B5401" s="186"/>
    </row>
    <row r="5402" spans="2:2" x14ac:dyDescent="0.2">
      <c r="B5402" s="186"/>
    </row>
    <row r="5403" spans="2:2" x14ac:dyDescent="0.2">
      <c r="B5403" s="186"/>
    </row>
    <row r="5404" spans="2:2" x14ac:dyDescent="0.2">
      <c r="B5404" s="186"/>
    </row>
    <row r="5405" spans="2:2" x14ac:dyDescent="0.2">
      <c r="B5405" s="186"/>
    </row>
    <row r="5406" spans="2:2" x14ac:dyDescent="0.2">
      <c r="B5406" s="186"/>
    </row>
    <row r="5407" spans="2:2" x14ac:dyDescent="0.2">
      <c r="B5407" s="186"/>
    </row>
    <row r="5408" spans="2:2" x14ac:dyDescent="0.2">
      <c r="B5408" s="186"/>
    </row>
    <row r="5409" spans="2:2" x14ac:dyDescent="0.2">
      <c r="B5409" s="186"/>
    </row>
    <row r="5410" spans="2:2" x14ac:dyDescent="0.2">
      <c r="B5410" s="186"/>
    </row>
    <row r="5411" spans="2:2" x14ac:dyDescent="0.2">
      <c r="B5411" s="186"/>
    </row>
    <row r="5412" spans="2:2" x14ac:dyDescent="0.2">
      <c r="B5412" s="186"/>
    </row>
    <row r="5413" spans="2:2" x14ac:dyDescent="0.2">
      <c r="B5413" s="186"/>
    </row>
    <row r="5414" spans="2:2" x14ac:dyDescent="0.2">
      <c r="B5414" s="186"/>
    </row>
    <row r="5415" spans="2:2" x14ac:dyDescent="0.2">
      <c r="B5415" s="186"/>
    </row>
    <row r="5416" spans="2:2" x14ac:dyDescent="0.2">
      <c r="B5416" s="186"/>
    </row>
    <row r="5417" spans="2:2" x14ac:dyDescent="0.2">
      <c r="B5417" s="186"/>
    </row>
    <row r="5418" spans="2:2" x14ac:dyDescent="0.2">
      <c r="B5418" s="186"/>
    </row>
    <row r="5419" spans="2:2" x14ac:dyDescent="0.2">
      <c r="B5419" s="186"/>
    </row>
    <row r="5420" spans="2:2" x14ac:dyDescent="0.2">
      <c r="B5420" s="186"/>
    </row>
    <row r="5421" spans="2:2" x14ac:dyDescent="0.2">
      <c r="B5421" s="186"/>
    </row>
    <row r="5422" spans="2:2" x14ac:dyDescent="0.2">
      <c r="B5422" s="186"/>
    </row>
    <row r="5423" spans="2:2" x14ac:dyDescent="0.2">
      <c r="B5423" s="186"/>
    </row>
    <row r="5424" spans="2:2" x14ac:dyDescent="0.2">
      <c r="B5424" s="186"/>
    </row>
    <row r="5425" spans="2:2" x14ac:dyDescent="0.2">
      <c r="B5425" s="186"/>
    </row>
    <row r="5426" spans="2:2" x14ac:dyDescent="0.2">
      <c r="B5426" s="186"/>
    </row>
    <row r="5427" spans="2:2" x14ac:dyDescent="0.2">
      <c r="B5427" s="186"/>
    </row>
    <row r="5428" spans="2:2" x14ac:dyDescent="0.2">
      <c r="B5428" s="186"/>
    </row>
    <row r="5429" spans="2:2" x14ac:dyDescent="0.2">
      <c r="B5429" s="186"/>
    </row>
    <row r="5430" spans="2:2" x14ac:dyDescent="0.2">
      <c r="B5430" s="186"/>
    </row>
    <row r="5431" spans="2:2" x14ac:dyDescent="0.2">
      <c r="B5431" s="186"/>
    </row>
    <row r="5432" spans="2:2" x14ac:dyDescent="0.2">
      <c r="B5432" s="186"/>
    </row>
    <row r="5433" spans="2:2" x14ac:dyDescent="0.2">
      <c r="B5433" s="186"/>
    </row>
    <row r="5434" spans="2:2" x14ac:dyDescent="0.2">
      <c r="B5434" s="186"/>
    </row>
    <row r="5435" spans="2:2" x14ac:dyDescent="0.2">
      <c r="B5435" s="186"/>
    </row>
    <row r="5436" spans="2:2" x14ac:dyDescent="0.2">
      <c r="B5436" s="186"/>
    </row>
    <row r="5437" spans="2:2" x14ac:dyDescent="0.2">
      <c r="B5437" s="186"/>
    </row>
    <row r="5438" spans="2:2" x14ac:dyDescent="0.2">
      <c r="B5438" s="186"/>
    </row>
    <row r="5439" spans="2:2" x14ac:dyDescent="0.2">
      <c r="B5439" s="186"/>
    </row>
    <row r="5440" spans="2:2" x14ac:dyDescent="0.2">
      <c r="B5440" s="186"/>
    </row>
    <row r="5441" spans="2:2" x14ac:dyDescent="0.2">
      <c r="B5441" s="186"/>
    </row>
    <row r="5442" spans="2:2" x14ac:dyDescent="0.2">
      <c r="B5442" s="186"/>
    </row>
    <row r="5443" spans="2:2" x14ac:dyDescent="0.2">
      <c r="B5443" s="186"/>
    </row>
    <row r="5444" spans="2:2" x14ac:dyDescent="0.2">
      <c r="B5444" s="186"/>
    </row>
    <row r="5445" spans="2:2" x14ac:dyDescent="0.2">
      <c r="B5445" s="186"/>
    </row>
    <row r="5446" spans="2:2" x14ac:dyDescent="0.2">
      <c r="B5446" s="186"/>
    </row>
    <row r="5447" spans="2:2" x14ac:dyDescent="0.2">
      <c r="B5447" s="186"/>
    </row>
    <row r="5448" spans="2:2" x14ac:dyDescent="0.2">
      <c r="B5448" s="186"/>
    </row>
    <row r="5449" spans="2:2" x14ac:dyDescent="0.2">
      <c r="B5449" s="186"/>
    </row>
    <row r="5450" spans="2:2" x14ac:dyDescent="0.2">
      <c r="B5450" s="186"/>
    </row>
    <row r="5451" spans="2:2" x14ac:dyDescent="0.2">
      <c r="B5451" s="186"/>
    </row>
    <row r="5452" spans="2:2" x14ac:dyDescent="0.2">
      <c r="B5452" s="186"/>
    </row>
    <row r="5453" spans="2:2" x14ac:dyDescent="0.2">
      <c r="B5453" s="186"/>
    </row>
    <row r="5454" spans="2:2" x14ac:dyDescent="0.2">
      <c r="B5454" s="186"/>
    </row>
    <row r="5455" spans="2:2" x14ac:dyDescent="0.2">
      <c r="B5455" s="186"/>
    </row>
    <row r="5456" spans="2:2" x14ac:dyDescent="0.2">
      <c r="B5456" s="186"/>
    </row>
    <row r="5457" spans="2:2" x14ac:dyDescent="0.2">
      <c r="B5457" s="186"/>
    </row>
    <row r="5458" spans="2:2" x14ac:dyDescent="0.2">
      <c r="B5458" s="186"/>
    </row>
    <row r="5459" spans="2:2" x14ac:dyDescent="0.2">
      <c r="B5459" s="186"/>
    </row>
    <row r="5460" spans="2:2" x14ac:dyDescent="0.2">
      <c r="B5460" s="186"/>
    </row>
    <row r="5461" spans="2:2" x14ac:dyDescent="0.2">
      <c r="B5461" s="186"/>
    </row>
    <row r="5462" spans="2:2" x14ac:dyDescent="0.2">
      <c r="B5462" s="186"/>
    </row>
    <row r="5463" spans="2:2" x14ac:dyDescent="0.2">
      <c r="B5463" s="186"/>
    </row>
    <row r="5464" spans="2:2" x14ac:dyDescent="0.2">
      <c r="B5464" s="186"/>
    </row>
    <row r="5465" spans="2:2" x14ac:dyDescent="0.2">
      <c r="B5465" s="186"/>
    </row>
    <row r="5466" spans="2:2" x14ac:dyDescent="0.2">
      <c r="B5466" s="186"/>
    </row>
    <row r="5467" spans="2:2" x14ac:dyDescent="0.2">
      <c r="B5467" s="186"/>
    </row>
    <row r="5468" spans="2:2" x14ac:dyDescent="0.2">
      <c r="B5468" s="186"/>
    </row>
    <row r="5469" spans="2:2" x14ac:dyDescent="0.2">
      <c r="B5469" s="186"/>
    </row>
    <row r="5470" spans="2:2" x14ac:dyDescent="0.2">
      <c r="B5470" s="186"/>
    </row>
    <row r="5471" spans="2:2" x14ac:dyDescent="0.2">
      <c r="B5471" s="186"/>
    </row>
    <row r="5472" spans="2:2" x14ac:dyDescent="0.2">
      <c r="B5472" s="186"/>
    </row>
    <row r="5473" spans="2:2" x14ac:dyDescent="0.2">
      <c r="B5473" s="186"/>
    </row>
    <row r="5474" spans="2:2" x14ac:dyDescent="0.2">
      <c r="B5474" s="186"/>
    </row>
    <row r="5475" spans="2:2" x14ac:dyDescent="0.2">
      <c r="B5475" s="186"/>
    </row>
    <row r="5476" spans="2:2" x14ac:dyDescent="0.2">
      <c r="B5476" s="186"/>
    </row>
    <row r="5477" spans="2:2" x14ac:dyDescent="0.2">
      <c r="B5477" s="186"/>
    </row>
    <row r="5478" spans="2:2" x14ac:dyDescent="0.2">
      <c r="B5478" s="186"/>
    </row>
    <row r="5479" spans="2:2" x14ac:dyDescent="0.2">
      <c r="B5479" s="186"/>
    </row>
    <row r="5480" spans="2:2" x14ac:dyDescent="0.2">
      <c r="B5480" s="186"/>
    </row>
    <row r="5481" spans="2:2" x14ac:dyDescent="0.2">
      <c r="B5481" s="186"/>
    </row>
    <row r="5482" spans="2:2" x14ac:dyDescent="0.2">
      <c r="B5482" s="186"/>
    </row>
    <row r="5483" spans="2:2" x14ac:dyDescent="0.2">
      <c r="B5483" s="186"/>
    </row>
    <row r="5484" spans="2:2" x14ac:dyDescent="0.2">
      <c r="B5484" s="186"/>
    </row>
    <row r="5485" spans="2:2" x14ac:dyDescent="0.2">
      <c r="B5485" s="186"/>
    </row>
    <row r="5486" spans="2:2" x14ac:dyDescent="0.2">
      <c r="B5486" s="186"/>
    </row>
    <row r="5487" spans="2:2" x14ac:dyDescent="0.2">
      <c r="B5487" s="186"/>
    </row>
    <row r="5488" spans="2:2" x14ac:dyDescent="0.2">
      <c r="B5488" s="186"/>
    </row>
    <row r="5489" spans="2:2" x14ac:dyDescent="0.2">
      <c r="B5489" s="186"/>
    </row>
    <row r="5490" spans="2:2" x14ac:dyDescent="0.2">
      <c r="B5490" s="186"/>
    </row>
    <row r="5491" spans="2:2" x14ac:dyDescent="0.2">
      <c r="B5491" s="186"/>
    </row>
    <row r="5492" spans="2:2" x14ac:dyDescent="0.2">
      <c r="B5492" s="186"/>
    </row>
    <row r="5493" spans="2:2" x14ac:dyDescent="0.2">
      <c r="B5493" s="186"/>
    </row>
    <row r="5494" spans="2:2" x14ac:dyDescent="0.2">
      <c r="B5494" s="186"/>
    </row>
    <row r="5495" spans="2:2" x14ac:dyDescent="0.2">
      <c r="B5495" s="186"/>
    </row>
    <row r="5496" spans="2:2" x14ac:dyDescent="0.2">
      <c r="B5496" s="186"/>
    </row>
    <row r="5497" spans="2:2" x14ac:dyDescent="0.2">
      <c r="B5497" s="186"/>
    </row>
    <row r="5498" spans="2:2" x14ac:dyDescent="0.2">
      <c r="B5498" s="186"/>
    </row>
    <row r="5499" spans="2:2" x14ac:dyDescent="0.2">
      <c r="B5499" s="186"/>
    </row>
    <row r="5500" spans="2:2" x14ac:dyDescent="0.2">
      <c r="B5500" s="186"/>
    </row>
    <row r="5501" spans="2:2" x14ac:dyDescent="0.2">
      <c r="B5501" s="186"/>
    </row>
    <row r="5502" spans="2:2" x14ac:dyDescent="0.2">
      <c r="B5502" s="186"/>
    </row>
    <row r="5503" spans="2:2" x14ac:dyDescent="0.2">
      <c r="B5503" s="186"/>
    </row>
    <row r="5504" spans="2:2" x14ac:dyDescent="0.2">
      <c r="B5504" s="186"/>
    </row>
    <row r="5505" spans="2:2" x14ac:dyDescent="0.2">
      <c r="B5505" s="186"/>
    </row>
    <row r="5506" spans="2:2" x14ac:dyDescent="0.2">
      <c r="B5506" s="186"/>
    </row>
    <row r="5507" spans="2:2" x14ac:dyDescent="0.2">
      <c r="B5507" s="186"/>
    </row>
    <row r="5508" spans="2:2" x14ac:dyDescent="0.2">
      <c r="B5508" s="186"/>
    </row>
    <row r="5509" spans="2:2" x14ac:dyDescent="0.2">
      <c r="B5509" s="186"/>
    </row>
    <row r="5510" spans="2:2" x14ac:dyDescent="0.2">
      <c r="B5510" s="186"/>
    </row>
    <row r="5511" spans="2:2" x14ac:dyDescent="0.2">
      <c r="B5511" s="186"/>
    </row>
    <row r="5512" spans="2:2" x14ac:dyDescent="0.2">
      <c r="B5512" s="186"/>
    </row>
    <row r="5513" spans="2:2" x14ac:dyDescent="0.2">
      <c r="B5513" s="186"/>
    </row>
    <row r="5514" spans="2:2" x14ac:dyDescent="0.2">
      <c r="B5514" s="186"/>
    </row>
    <row r="5515" spans="2:2" x14ac:dyDescent="0.2">
      <c r="B5515" s="186"/>
    </row>
    <row r="5516" spans="2:2" x14ac:dyDescent="0.2">
      <c r="B5516" s="186"/>
    </row>
    <row r="5517" spans="2:2" x14ac:dyDescent="0.2">
      <c r="B5517" s="186"/>
    </row>
    <row r="5518" spans="2:2" x14ac:dyDescent="0.2">
      <c r="B5518" s="186"/>
    </row>
    <row r="5519" spans="2:2" x14ac:dyDescent="0.2">
      <c r="B5519" s="186"/>
    </row>
    <row r="5520" spans="2:2" x14ac:dyDescent="0.2">
      <c r="B5520" s="186"/>
    </row>
    <row r="5521" spans="2:2" x14ac:dyDescent="0.2">
      <c r="B5521" s="186"/>
    </row>
    <row r="5522" spans="2:2" x14ac:dyDescent="0.2">
      <c r="B5522" s="186"/>
    </row>
    <row r="5523" spans="2:2" x14ac:dyDescent="0.2">
      <c r="B5523" s="186"/>
    </row>
    <row r="5524" spans="2:2" x14ac:dyDescent="0.2">
      <c r="B5524" s="186"/>
    </row>
    <row r="5525" spans="2:2" x14ac:dyDescent="0.2">
      <c r="B5525" s="186"/>
    </row>
    <row r="5526" spans="2:2" x14ac:dyDescent="0.2">
      <c r="B5526" s="186"/>
    </row>
    <row r="5527" spans="2:2" x14ac:dyDescent="0.2">
      <c r="B5527" s="186"/>
    </row>
    <row r="5528" spans="2:2" x14ac:dyDescent="0.2">
      <c r="B5528" s="186"/>
    </row>
    <row r="5529" spans="2:2" x14ac:dyDescent="0.2">
      <c r="B5529" s="186"/>
    </row>
    <row r="5530" spans="2:2" x14ac:dyDescent="0.2">
      <c r="B5530" s="186"/>
    </row>
    <row r="5531" spans="2:2" x14ac:dyDescent="0.2">
      <c r="B5531" s="186"/>
    </row>
    <row r="5532" spans="2:2" x14ac:dyDescent="0.2">
      <c r="B5532" s="186"/>
    </row>
    <row r="5533" spans="2:2" x14ac:dyDescent="0.2">
      <c r="B5533" s="186"/>
    </row>
    <row r="5534" spans="2:2" x14ac:dyDescent="0.2">
      <c r="B5534" s="186"/>
    </row>
    <row r="5535" spans="2:2" x14ac:dyDescent="0.2">
      <c r="B5535" s="186"/>
    </row>
    <row r="5536" spans="2:2" x14ac:dyDescent="0.2">
      <c r="B5536" s="186"/>
    </row>
    <row r="5537" spans="2:2" x14ac:dyDescent="0.2">
      <c r="B5537" s="186"/>
    </row>
    <row r="5538" spans="2:2" x14ac:dyDescent="0.2">
      <c r="B5538" s="186"/>
    </row>
    <row r="5539" spans="2:2" x14ac:dyDescent="0.2">
      <c r="B5539" s="186"/>
    </row>
    <row r="5540" spans="2:2" x14ac:dyDescent="0.2">
      <c r="B5540" s="186"/>
    </row>
    <row r="5541" spans="2:2" x14ac:dyDescent="0.2">
      <c r="B5541" s="186"/>
    </row>
    <row r="5542" spans="2:2" x14ac:dyDescent="0.2">
      <c r="B5542" s="186"/>
    </row>
    <row r="5543" spans="2:2" x14ac:dyDescent="0.2">
      <c r="B5543" s="186"/>
    </row>
    <row r="5544" spans="2:2" x14ac:dyDescent="0.2">
      <c r="B5544" s="186"/>
    </row>
    <row r="5545" spans="2:2" x14ac:dyDescent="0.2">
      <c r="B5545" s="186"/>
    </row>
    <row r="5546" spans="2:2" x14ac:dyDescent="0.2">
      <c r="B5546" s="186"/>
    </row>
    <row r="5547" spans="2:2" x14ac:dyDescent="0.2">
      <c r="B5547" s="186"/>
    </row>
    <row r="5548" spans="2:2" x14ac:dyDescent="0.2">
      <c r="B5548" s="186"/>
    </row>
    <row r="5549" spans="2:2" x14ac:dyDescent="0.2">
      <c r="B5549" s="186"/>
    </row>
    <row r="5550" spans="2:2" x14ac:dyDescent="0.2">
      <c r="B5550" s="186"/>
    </row>
    <row r="5551" spans="2:2" x14ac:dyDescent="0.2">
      <c r="B5551" s="186"/>
    </row>
    <row r="5552" spans="2:2" x14ac:dyDescent="0.2">
      <c r="B5552" s="186"/>
    </row>
    <row r="5553" spans="2:2" x14ac:dyDescent="0.2">
      <c r="B5553" s="186"/>
    </row>
    <row r="5554" spans="2:2" x14ac:dyDescent="0.2">
      <c r="B5554" s="186"/>
    </row>
    <row r="5555" spans="2:2" x14ac:dyDescent="0.2">
      <c r="B5555" s="186"/>
    </row>
    <row r="5556" spans="2:2" x14ac:dyDescent="0.2">
      <c r="B5556" s="186"/>
    </row>
    <row r="5557" spans="2:2" x14ac:dyDescent="0.2">
      <c r="B5557" s="186"/>
    </row>
    <row r="5558" spans="2:2" x14ac:dyDescent="0.2">
      <c r="B5558" s="186"/>
    </row>
    <row r="5559" spans="2:2" x14ac:dyDescent="0.2">
      <c r="B5559" s="186"/>
    </row>
    <row r="5560" spans="2:2" x14ac:dyDescent="0.2">
      <c r="B5560" s="186"/>
    </row>
    <row r="5561" spans="2:2" x14ac:dyDescent="0.2">
      <c r="B5561" s="186"/>
    </row>
    <row r="5562" spans="2:2" x14ac:dyDescent="0.2">
      <c r="B5562" s="186"/>
    </row>
    <row r="5563" spans="2:2" x14ac:dyDescent="0.2">
      <c r="B5563" s="186"/>
    </row>
    <row r="5564" spans="2:2" x14ac:dyDescent="0.2">
      <c r="B5564" s="186"/>
    </row>
    <row r="5565" spans="2:2" x14ac:dyDescent="0.2">
      <c r="B5565" s="186"/>
    </row>
    <row r="5566" spans="2:2" x14ac:dyDescent="0.2">
      <c r="B5566" s="186"/>
    </row>
    <row r="5567" spans="2:2" x14ac:dyDescent="0.2">
      <c r="B5567" s="186"/>
    </row>
    <row r="5568" spans="2:2" x14ac:dyDescent="0.2">
      <c r="B5568" s="186"/>
    </row>
    <row r="5569" spans="2:2" x14ac:dyDescent="0.2">
      <c r="B5569" s="186"/>
    </row>
    <row r="5570" spans="2:2" x14ac:dyDescent="0.2">
      <c r="B5570" s="186"/>
    </row>
    <row r="5571" spans="2:2" x14ac:dyDescent="0.2">
      <c r="B5571" s="186"/>
    </row>
    <row r="5572" spans="2:2" x14ac:dyDescent="0.2">
      <c r="B5572" s="186"/>
    </row>
    <row r="5573" spans="2:2" x14ac:dyDescent="0.2">
      <c r="B5573" s="186"/>
    </row>
    <row r="5574" spans="2:2" x14ac:dyDescent="0.2">
      <c r="B5574" s="186"/>
    </row>
    <row r="5575" spans="2:2" x14ac:dyDescent="0.2">
      <c r="B5575" s="186"/>
    </row>
    <row r="5576" spans="2:2" x14ac:dyDescent="0.2">
      <c r="B5576" s="186"/>
    </row>
    <row r="5577" spans="2:2" x14ac:dyDescent="0.2">
      <c r="B5577" s="186"/>
    </row>
    <row r="5578" spans="2:2" x14ac:dyDescent="0.2">
      <c r="B5578" s="186"/>
    </row>
    <row r="5579" spans="2:2" x14ac:dyDescent="0.2">
      <c r="B5579" s="186"/>
    </row>
    <row r="5580" spans="2:2" x14ac:dyDescent="0.2">
      <c r="B5580" s="186"/>
    </row>
    <row r="5581" spans="2:2" x14ac:dyDescent="0.2">
      <c r="B5581" s="186"/>
    </row>
    <row r="5582" spans="2:2" x14ac:dyDescent="0.2">
      <c r="B5582" s="186"/>
    </row>
    <row r="5583" spans="2:2" x14ac:dyDescent="0.2">
      <c r="B5583" s="186"/>
    </row>
    <row r="5584" spans="2:2" x14ac:dyDescent="0.2">
      <c r="B5584" s="186"/>
    </row>
    <row r="5585" spans="2:2" x14ac:dyDescent="0.2">
      <c r="B5585" s="186"/>
    </row>
    <row r="5586" spans="2:2" x14ac:dyDescent="0.2">
      <c r="B5586" s="186"/>
    </row>
    <row r="5587" spans="2:2" x14ac:dyDescent="0.2">
      <c r="B5587" s="186"/>
    </row>
    <row r="5588" spans="2:2" x14ac:dyDescent="0.2">
      <c r="B5588" s="186"/>
    </row>
    <row r="5589" spans="2:2" x14ac:dyDescent="0.2">
      <c r="B5589" s="186"/>
    </row>
    <row r="5590" spans="2:2" x14ac:dyDescent="0.2">
      <c r="B5590" s="186"/>
    </row>
    <row r="5591" spans="2:2" x14ac:dyDescent="0.2">
      <c r="B5591" s="186"/>
    </row>
    <row r="5592" spans="2:2" x14ac:dyDescent="0.2">
      <c r="B5592" s="186"/>
    </row>
    <row r="5593" spans="2:2" x14ac:dyDescent="0.2">
      <c r="B5593" s="186"/>
    </row>
    <row r="5594" spans="2:2" x14ac:dyDescent="0.2">
      <c r="B5594" s="186"/>
    </row>
    <row r="5595" spans="2:2" x14ac:dyDescent="0.2">
      <c r="B5595" s="186"/>
    </row>
    <row r="5596" spans="2:2" x14ac:dyDescent="0.2">
      <c r="B5596" s="186"/>
    </row>
    <row r="5597" spans="2:2" x14ac:dyDescent="0.2">
      <c r="B5597" s="186"/>
    </row>
    <row r="5598" spans="2:2" x14ac:dyDescent="0.2">
      <c r="B5598" s="186"/>
    </row>
    <row r="5599" spans="2:2" x14ac:dyDescent="0.2">
      <c r="B5599" s="186"/>
    </row>
    <row r="5600" spans="2:2" x14ac:dyDescent="0.2">
      <c r="B5600" s="186"/>
    </row>
    <row r="5601" spans="2:2" x14ac:dyDescent="0.2">
      <c r="B5601" s="186"/>
    </row>
    <row r="5602" spans="2:2" x14ac:dyDescent="0.2">
      <c r="B5602" s="186"/>
    </row>
    <row r="5603" spans="2:2" x14ac:dyDescent="0.2">
      <c r="B5603" s="186"/>
    </row>
    <row r="5604" spans="2:2" x14ac:dyDescent="0.2">
      <c r="B5604" s="186"/>
    </row>
    <row r="5605" spans="2:2" x14ac:dyDescent="0.2">
      <c r="B5605" s="186"/>
    </row>
    <row r="5606" spans="2:2" x14ac:dyDescent="0.2">
      <c r="B5606" s="186"/>
    </row>
    <row r="5607" spans="2:2" x14ac:dyDescent="0.2">
      <c r="B5607" s="186"/>
    </row>
    <row r="5608" spans="2:2" x14ac:dyDescent="0.2">
      <c r="B5608" s="186"/>
    </row>
    <row r="5609" spans="2:2" x14ac:dyDescent="0.2">
      <c r="B5609" s="186"/>
    </row>
    <row r="5610" spans="2:2" x14ac:dyDescent="0.2">
      <c r="B5610" s="186"/>
    </row>
    <row r="5611" spans="2:2" x14ac:dyDescent="0.2">
      <c r="B5611" s="186"/>
    </row>
    <row r="5612" spans="2:2" x14ac:dyDescent="0.2">
      <c r="B5612" s="186"/>
    </row>
    <row r="5613" spans="2:2" x14ac:dyDescent="0.2">
      <c r="B5613" s="186"/>
    </row>
    <row r="5614" spans="2:2" x14ac:dyDescent="0.2">
      <c r="B5614" s="186"/>
    </row>
    <row r="5615" spans="2:2" x14ac:dyDescent="0.2">
      <c r="B5615" s="186"/>
    </row>
    <row r="5616" spans="2:2" x14ac:dyDescent="0.2">
      <c r="B5616" s="186"/>
    </row>
    <row r="5617" spans="2:2" x14ac:dyDescent="0.2">
      <c r="B5617" s="186"/>
    </row>
    <row r="5618" spans="2:2" x14ac:dyDescent="0.2">
      <c r="B5618" s="186"/>
    </row>
    <row r="5619" spans="2:2" x14ac:dyDescent="0.2">
      <c r="B5619" s="186"/>
    </row>
    <row r="5620" spans="2:2" x14ac:dyDescent="0.2">
      <c r="B5620" s="186"/>
    </row>
    <row r="5621" spans="2:2" x14ac:dyDescent="0.2">
      <c r="B5621" s="186"/>
    </row>
    <row r="5622" spans="2:2" x14ac:dyDescent="0.2">
      <c r="B5622" s="186"/>
    </row>
    <row r="5623" spans="2:2" x14ac:dyDescent="0.2">
      <c r="B5623" s="186"/>
    </row>
    <row r="5624" spans="2:2" x14ac:dyDescent="0.2">
      <c r="B5624" s="186"/>
    </row>
    <row r="5625" spans="2:2" x14ac:dyDescent="0.2">
      <c r="B5625" s="186"/>
    </row>
    <row r="5626" spans="2:2" x14ac:dyDescent="0.2">
      <c r="B5626" s="186"/>
    </row>
    <row r="5627" spans="2:2" x14ac:dyDescent="0.2">
      <c r="B5627" s="186"/>
    </row>
    <row r="5628" spans="2:2" x14ac:dyDescent="0.2">
      <c r="B5628" s="186"/>
    </row>
    <row r="5629" spans="2:2" x14ac:dyDescent="0.2">
      <c r="B5629" s="186"/>
    </row>
    <row r="5630" spans="2:2" x14ac:dyDescent="0.2">
      <c r="B5630" s="186"/>
    </row>
    <row r="5631" spans="2:2" x14ac:dyDescent="0.2">
      <c r="B5631" s="186"/>
    </row>
    <row r="5632" spans="2:2" x14ac:dyDescent="0.2">
      <c r="B5632" s="186"/>
    </row>
    <row r="5633" spans="2:2" x14ac:dyDescent="0.2">
      <c r="B5633" s="186"/>
    </row>
    <row r="5634" spans="2:2" x14ac:dyDescent="0.2">
      <c r="B5634" s="186"/>
    </row>
    <row r="5635" spans="2:2" x14ac:dyDescent="0.2">
      <c r="B5635" s="186"/>
    </row>
    <row r="5636" spans="2:2" x14ac:dyDescent="0.2">
      <c r="B5636" s="186"/>
    </row>
    <row r="5637" spans="2:2" x14ac:dyDescent="0.2">
      <c r="B5637" s="186"/>
    </row>
    <row r="5638" spans="2:2" x14ac:dyDescent="0.2">
      <c r="B5638" s="186"/>
    </row>
    <row r="5639" spans="2:2" x14ac:dyDescent="0.2">
      <c r="B5639" s="186"/>
    </row>
    <row r="5640" spans="2:2" x14ac:dyDescent="0.2">
      <c r="B5640" s="186"/>
    </row>
    <row r="5641" spans="2:2" x14ac:dyDescent="0.2">
      <c r="B5641" s="186"/>
    </row>
    <row r="5642" spans="2:2" x14ac:dyDescent="0.2">
      <c r="B5642" s="186"/>
    </row>
    <row r="5643" spans="2:2" x14ac:dyDescent="0.2">
      <c r="B5643" s="186"/>
    </row>
    <row r="5644" spans="2:2" x14ac:dyDescent="0.2">
      <c r="B5644" s="186"/>
    </row>
    <row r="5645" spans="2:2" x14ac:dyDescent="0.2">
      <c r="B5645" s="186"/>
    </row>
    <row r="5646" spans="2:2" x14ac:dyDescent="0.2">
      <c r="B5646" s="186"/>
    </row>
    <row r="5647" spans="2:2" x14ac:dyDescent="0.2">
      <c r="B5647" s="186"/>
    </row>
    <row r="5648" spans="2:2" x14ac:dyDescent="0.2">
      <c r="B5648" s="186"/>
    </row>
    <row r="5649" spans="2:2" x14ac:dyDescent="0.2">
      <c r="B5649" s="186"/>
    </row>
    <row r="5650" spans="2:2" x14ac:dyDescent="0.2">
      <c r="B5650" s="186"/>
    </row>
    <row r="5651" spans="2:2" x14ac:dyDescent="0.2">
      <c r="B5651" s="186"/>
    </row>
    <row r="5652" spans="2:2" x14ac:dyDescent="0.2">
      <c r="B5652" s="186"/>
    </row>
    <row r="5653" spans="2:2" x14ac:dyDescent="0.2">
      <c r="B5653" s="186"/>
    </row>
    <row r="5654" spans="2:2" x14ac:dyDescent="0.2">
      <c r="B5654" s="186"/>
    </row>
    <row r="5655" spans="2:2" x14ac:dyDescent="0.2">
      <c r="B5655" s="186"/>
    </row>
    <row r="5656" spans="2:2" x14ac:dyDescent="0.2">
      <c r="B5656" s="186"/>
    </row>
    <row r="5657" spans="2:2" x14ac:dyDescent="0.2">
      <c r="B5657" s="186"/>
    </row>
    <row r="5658" spans="2:2" x14ac:dyDescent="0.2">
      <c r="B5658" s="186"/>
    </row>
    <row r="5659" spans="2:2" x14ac:dyDescent="0.2">
      <c r="B5659" s="186"/>
    </row>
    <row r="5660" spans="2:2" x14ac:dyDescent="0.2">
      <c r="B5660" s="186"/>
    </row>
    <row r="5661" spans="2:2" x14ac:dyDescent="0.2">
      <c r="B5661" s="186"/>
    </row>
    <row r="5662" spans="2:2" x14ac:dyDescent="0.2">
      <c r="B5662" s="186"/>
    </row>
    <row r="5663" spans="2:2" x14ac:dyDescent="0.2">
      <c r="B5663" s="186"/>
    </row>
    <row r="5664" spans="2:2" x14ac:dyDescent="0.2">
      <c r="B5664" s="186"/>
    </row>
    <row r="5665" spans="2:2" x14ac:dyDescent="0.2">
      <c r="B5665" s="186"/>
    </row>
    <row r="5666" spans="2:2" x14ac:dyDescent="0.2">
      <c r="B5666" s="186"/>
    </row>
    <row r="5667" spans="2:2" x14ac:dyDescent="0.2">
      <c r="B5667" s="186"/>
    </row>
    <row r="5668" spans="2:2" x14ac:dyDescent="0.2">
      <c r="B5668" s="186"/>
    </row>
    <row r="5669" spans="2:2" x14ac:dyDescent="0.2">
      <c r="B5669" s="186"/>
    </row>
    <row r="5670" spans="2:2" x14ac:dyDescent="0.2">
      <c r="B5670" s="186"/>
    </row>
    <row r="5671" spans="2:2" x14ac:dyDescent="0.2">
      <c r="B5671" s="186"/>
    </row>
    <row r="5672" spans="2:2" x14ac:dyDescent="0.2">
      <c r="B5672" s="186"/>
    </row>
    <row r="5673" spans="2:2" x14ac:dyDescent="0.2">
      <c r="B5673" s="186"/>
    </row>
    <row r="5674" spans="2:2" x14ac:dyDescent="0.2">
      <c r="B5674" s="186"/>
    </row>
    <row r="5675" spans="2:2" x14ac:dyDescent="0.2">
      <c r="B5675" s="186"/>
    </row>
    <row r="5676" spans="2:2" x14ac:dyDescent="0.2">
      <c r="B5676" s="186"/>
    </row>
    <row r="5677" spans="2:2" x14ac:dyDescent="0.2">
      <c r="B5677" s="186"/>
    </row>
    <row r="5678" spans="2:2" x14ac:dyDescent="0.2">
      <c r="B5678" s="186"/>
    </row>
    <row r="5679" spans="2:2" x14ac:dyDescent="0.2">
      <c r="B5679" s="186"/>
    </row>
    <row r="5680" spans="2:2" x14ac:dyDescent="0.2">
      <c r="B5680" s="186"/>
    </row>
    <row r="5681" spans="2:2" x14ac:dyDescent="0.2">
      <c r="B5681" s="186"/>
    </row>
    <row r="5682" spans="2:2" x14ac:dyDescent="0.2">
      <c r="B5682" s="186"/>
    </row>
    <row r="5683" spans="2:2" x14ac:dyDescent="0.2">
      <c r="B5683" s="186"/>
    </row>
    <row r="5684" spans="2:2" x14ac:dyDescent="0.2">
      <c r="B5684" s="186"/>
    </row>
    <row r="5685" spans="2:2" x14ac:dyDescent="0.2">
      <c r="B5685" s="186"/>
    </row>
    <row r="5686" spans="2:2" x14ac:dyDescent="0.2">
      <c r="B5686" s="186"/>
    </row>
    <row r="5687" spans="2:2" x14ac:dyDescent="0.2">
      <c r="B5687" s="186"/>
    </row>
    <row r="5688" spans="2:2" x14ac:dyDescent="0.2">
      <c r="B5688" s="186"/>
    </row>
    <row r="5689" spans="2:2" x14ac:dyDescent="0.2">
      <c r="B5689" s="186"/>
    </row>
    <row r="5690" spans="2:2" x14ac:dyDescent="0.2">
      <c r="B5690" s="186"/>
    </row>
    <row r="5691" spans="2:2" x14ac:dyDescent="0.2">
      <c r="B5691" s="186"/>
    </row>
    <row r="5692" spans="2:2" x14ac:dyDescent="0.2">
      <c r="B5692" s="186"/>
    </row>
    <row r="5693" spans="2:2" x14ac:dyDescent="0.2">
      <c r="B5693" s="186"/>
    </row>
    <row r="5694" spans="2:2" x14ac:dyDescent="0.2">
      <c r="B5694" s="186"/>
    </row>
    <row r="5695" spans="2:2" x14ac:dyDescent="0.2">
      <c r="B5695" s="186"/>
    </row>
    <row r="5696" spans="2:2" x14ac:dyDescent="0.2">
      <c r="B5696" s="186"/>
    </row>
    <row r="5697" spans="2:2" x14ac:dyDescent="0.2">
      <c r="B5697" s="186"/>
    </row>
    <row r="5698" spans="2:2" x14ac:dyDescent="0.2">
      <c r="B5698" s="186"/>
    </row>
    <row r="5699" spans="2:2" x14ac:dyDescent="0.2">
      <c r="B5699" s="186"/>
    </row>
    <row r="5700" spans="2:2" x14ac:dyDescent="0.2">
      <c r="B5700" s="186"/>
    </row>
    <row r="5701" spans="2:2" x14ac:dyDescent="0.2">
      <c r="B5701" s="186"/>
    </row>
    <row r="5702" spans="2:2" x14ac:dyDescent="0.2">
      <c r="B5702" s="186"/>
    </row>
    <row r="5703" spans="2:2" x14ac:dyDescent="0.2">
      <c r="B5703" s="186"/>
    </row>
    <row r="5704" spans="2:2" x14ac:dyDescent="0.2">
      <c r="B5704" s="186"/>
    </row>
    <row r="5705" spans="2:2" x14ac:dyDescent="0.2">
      <c r="B5705" s="186"/>
    </row>
    <row r="5706" spans="2:2" x14ac:dyDescent="0.2">
      <c r="B5706" s="186"/>
    </row>
    <row r="5707" spans="2:2" x14ac:dyDescent="0.2">
      <c r="B5707" s="186"/>
    </row>
    <row r="5708" spans="2:2" x14ac:dyDescent="0.2">
      <c r="B5708" s="186"/>
    </row>
    <row r="5709" spans="2:2" x14ac:dyDescent="0.2">
      <c r="B5709" s="186"/>
    </row>
    <row r="5710" spans="2:2" x14ac:dyDescent="0.2">
      <c r="B5710" s="186"/>
    </row>
    <row r="5711" spans="2:2" x14ac:dyDescent="0.2">
      <c r="B5711" s="186"/>
    </row>
    <row r="5712" spans="2:2" x14ac:dyDescent="0.2">
      <c r="B5712" s="186"/>
    </row>
    <row r="5713" spans="2:2" x14ac:dyDescent="0.2">
      <c r="B5713" s="186"/>
    </row>
    <row r="5714" spans="2:2" x14ac:dyDescent="0.2">
      <c r="B5714" s="186"/>
    </row>
    <row r="5715" spans="2:2" x14ac:dyDescent="0.2">
      <c r="B5715" s="186"/>
    </row>
    <row r="5716" spans="2:2" x14ac:dyDescent="0.2">
      <c r="B5716" s="186"/>
    </row>
    <row r="5717" spans="2:2" x14ac:dyDescent="0.2">
      <c r="B5717" s="186"/>
    </row>
    <row r="5718" spans="2:2" x14ac:dyDescent="0.2">
      <c r="B5718" s="186"/>
    </row>
    <row r="5719" spans="2:2" x14ac:dyDescent="0.2">
      <c r="B5719" s="186"/>
    </row>
    <row r="5720" spans="2:2" x14ac:dyDescent="0.2">
      <c r="B5720" s="186"/>
    </row>
    <row r="5721" spans="2:2" x14ac:dyDescent="0.2">
      <c r="B5721" s="186"/>
    </row>
    <row r="5722" spans="2:2" x14ac:dyDescent="0.2">
      <c r="B5722" s="186"/>
    </row>
    <row r="5723" spans="2:2" x14ac:dyDescent="0.2">
      <c r="B5723" s="186"/>
    </row>
    <row r="5724" spans="2:2" x14ac:dyDescent="0.2">
      <c r="B5724" s="186"/>
    </row>
    <row r="5725" spans="2:2" x14ac:dyDescent="0.2">
      <c r="B5725" s="186"/>
    </row>
    <row r="5726" spans="2:2" x14ac:dyDescent="0.2">
      <c r="B5726" s="186"/>
    </row>
    <row r="5727" spans="2:2" x14ac:dyDescent="0.2">
      <c r="B5727" s="186"/>
    </row>
    <row r="5728" spans="2:2" x14ac:dyDescent="0.2">
      <c r="B5728" s="186"/>
    </row>
    <row r="5729" spans="2:2" x14ac:dyDescent="0.2">
      <c r="B5729" s="186"/>
    </row>
    <row r="5730" spans="2:2" x14ac:dyDescent="0.2">
      <c r="B5730" s="186"/>
    </row>
    <row r="5731" spans="2:2" x14ac:dyDescent="0.2">
      <c r="B5731" s="186"/>
    </row>
    <row r="5732" spans="2:2" x14ac:dyDescent="0.2">
      <c r="B5732" s="186"/>
    </row>
    <row r="5733" spans="2:2" x14ac:dyDescent="0.2">
      <c r="B5733" s="186"/>
    </row>
    <row r="5734" spans="2:2" x14ac:dyDescent="0.2">
      <c r="B5734" s="186"/>
    </row>
    <row r="5735" spans="2:2" x14ac:dyDescent="0.2">
      <c r="B5735" s="186"/>
    </row>
    <row r="5736" spans="2:2" x14ac:dyDescent="0.2">
      <c r="B5736" s="186"/>
    </row>
    <row r="5737" spans="2:2" x14ac:dyDescent="0.2">
      <c r="B5737" s="186"/>
    </row>
    <row r="5738" spans="2:2" x14ac:dyDescent="0.2">
      <c r="B5738" s="186"/>
    </row>
    <row r="5739" spans="2:2" x14ac:dyDescent="0.2">
      <c r="B5739" s="186"/>
    </row>
    <row r="5740" spans="2:2" x14ac:dyDescent="0.2">
      <c r="B5740" s="186"/>
    </row>
    <row r="5741" spans="2:2" x14ac:dyDescent="0.2">
      <c r="B5741" s="186"/>
    </row>
    <row r="5742" spans="2:2" x14ac:dyDescent="0.2">
      <c r="B5742" s="186"/>
    </row>
    <row r="5743" spans="2:2" x14ac:dyDescent="0.2">
      <c r="B5743" s="186"/>
    </row>
    <row r="5744" spans="2:2" x14ac:dyDescent="0.2">
      <c r="B5744" s="186"/>
    </row>
    <row r="5745" spans="2:2" x14ac:dyDescent="0.2">
      <c r="B5745" s="186"/>
    </row>
    <row r="5746" spans="2:2" x14ac:dyDescent="0.2">
      <c r="B5746" s="186"/>
    </row>
    <row r="5747" spans="2:2" x14ac:dyDescent="0.2">
      <c r="B5747" s="186"/>
    </row>
    <row r="5748" spans="2:2" x14ac:dyDescent="0.2">
      <c r="B5748" s="186"/>
    </row>
    <row r="5749" spans="2:2" x14ac:dyDescent="0.2">
      <c r="B5749" s="186"/>
    </row>
    <row r="5750" spans="2:2" x14ac:dyDescent="0.2">
      <c r="B5750" s="186"/>
    </row>
    <row r="5751" spans="2:2" x14ac:dyDescent="0.2">
      <c r="B5751" s="186"/>
    </row>
    <row r="5752" spans="2:2" x14ac:dyDescent="0.2">
      <c r="B5752" s="186"/>
    </row>
    <row r="5753" spans="2:2" x14ac:dyDescent="0.2">
      <c r="B5753" s="186"/>
    </row>
    <row r="5754" spans="2:2" x14ac:dyDescent="0.2">
      <c r="B5754" s="186"/>
    </row>
    <row r="5755" spans="2:2" x14ac:dyDescent="0.2">
      <c r="B5755" s="186"/>
    </row>
    <row r="5756" spans="2:2" x14ac:dyDescent="0.2">
      <c r="B5756" s="186"/>
    </row>
    <row r="5757" spans="2:2" x14ac:dyDescent="0.2">
      <c r="B5757" s="186"/>
    </row>
    <row r="5758" spans="2:2" x14ac:dyDescent="0.2">
      <c r="B5758" s="186"/>
    </row>
    <row r="5759" spans="2:2" x14ac:dyDescent="0.2">
      <c r="B5759" s="186"/>
    </row>
    <row r="5760" spans="2:2" x14ac:dyDescent="0.2">
      <c r="B5760" s="186"/>
    </row>
    <row r="5761" spans="2:2" x14ac:dyDescent="0.2">
      <c r="B5761" s="186"/>
    </row>
    <row r="5762" spans="2:2" x14ac:dyDescent="0.2">
      <c r="B5762" s="186"/>
    </row>
    <row r="5763" spans="2:2" x14ac:dyDescent="0.2">
      <c r="B5763" s="186"/>
    </row>
    <row r="5764" spans="2:2" x14ac:dyDescent="0.2">
      <c r="B5764" s="186"/>
    </row>
    <row r="5765" spans="2:2" x14ac:dyDescent="0.2">
      <c r="B5765" s="186"/>
    </row>
    <row r="5766" spans="2:2" x14ac:dyDescent="0.2">
      <c r="B5766" s="186"/>
    </row>
    <row r="5767" spans="2:2" x14ac:dyDescent="0.2">
      <c r="B5767" s="186"/>
    </row>
    <row r="5768" spans="2:2" x14ac:dyDescent="0.2">
      <c r="B5768" s="186"/>
    </row>
    <row r="5769" spans="2:2" x14ac:dyDescent="0.2">
      <c r="B5769" s="186"/>
    </row>
    <row r="5770" spans="2:2" x14ac:dyDescent="0.2">
      <c r="B5770" s="186"/>
    </row>
    <row r="5771" spans="2:2" x14ac:dyDescent="0.2">
      <c r="B5771" s="186"/>
    </row>
    <row r="5772" spans="2:2" x14ac:dyDescent="0.2">
      <c r="B5772" s="186"/>
    </row>
    <row r="5773" spans="2:2" x14ac:dyDescent="0.2">
      <c r="B5773" s="186"/>
    </row>
    <row r="5774" spans="2:2" x14ac:dyDescent="0.2">
      <c r="B5774" s="186"/>
    </row>
    <row r="5775" spans="2:2" x14ac:dyDescent="0.2">
      <c r="B5775" s="186"/>
    </row>
    <row r="5776" spans="2:2" x14ac:dyDescent="0.2">
      <c r="B5776" s="186"/>
    </row>
    <row r="5777" spans="2:2" x14ac:dyDescent="0.2">
      <c r="B5777" s="186"/>
    </row>
    <row r="5778" spans="2:2" x14ac:dyDescent="0.2">
      <c r="B5778" s="186"/>
    </row>
    <row r="5779" spans="2:2" x14ac:dyDescent="0.2">
      <c r="B5779" s="186"/>
    </row>
    <row r="5780" spans="2:2" x14ac:dyDescent="0.2">
      <c r="B5780" s="186"/>
    </row>
    <row r="5781" spans="2:2" x14ac:dyDescent="0.2">
      <c r="B5781" s="186"/>
    </row>
    <row r="5782" spans="2:2" x14ac:dyDescent="0.2">
      <c r="B5782" s="186"/>
    </row>
    <row r="5783" spans="2:2" x14ac:dyDescent="0.2">
      <c r="B5783" s="186"/>
    </row>
    <row r="5784" spans="2:2" x14ac:dyDescent="0.2">
      <c r="B5784" s="186"/>
    </row>
    <row r="5785" spans="2:2" x14ac:dyDescent="0.2">
      <c r="B5785" s="186"/>
    </row>
    <row r="5786" spans="2:2" x14ac:dyDescent="0.2">
      <c r="B5786" s="186"/>
    </row>
    <row r="5787" spans="2:2" x14ac:dyDescent="0.2">
      <c r="B5787" s="186"/>
    </row>
    <row r="5788" spans="2:2" x14ac:dyDescent="0.2">
      <c r="B5788" s="186"/>
    </row>
    <row r="5789" spans="2:2" x14ac:dyDescent="0.2">
      <c r="B5789" s="186"/>
    </row>
    <row r="5790" spans="2:2" x14ac:dyDescent="0.2">
      <c r="B5790" s="186"/>
    </row>
    <row r="5791" spans="2:2" x14ac:dyDescent="0.2">
      <c r="B5791" s="186"/>
    </row>
    <row r="5792" spans="2:2" x14ac:dyDescent="0.2">
      <c r="B5792" s="186"/>
    </row>
    <row r="5793" spans="2:2" x14ac:dyDescent="0.2">
      <c r="B5793" s="186"/>
    </row>
    <row r="5794" spans="2:2" x14ac:dyDescent="0.2">
      <c r="B5794" s="186"/>
    </row>
    <row r="5795" spans="2:2" x14ac:dyDescent="0.2">
      <c r="B5795" s="186"/>
    </row>
    <row r="5796" spans="2:2" x14ac:dyDescent="0.2">
      <c r="B5796" s="186"/>
    </row>
    <row r="5797" spans="2:2" x14ac:dyDescent="0.2">
      <c r="B5797" s="186"/>
    </row>
    <row r="5798" spans="2:2" x14ac:dyDescent="0.2">
      <c r="B5798" s="186"/>
    </row>
    <row r="5799" spans="2:2" x14ac:dyDescent="0.2">
      <c r="B5799" s="186"/>
    </row>
    <row r="5800" spans="2:2" x14ac:dyDescent="0.2">
      <c r="B5800" s="186"/>
    </row>
    <row r="5801" spans="2:2" x14ac:dyDescent="0.2">
      <c r="B5801" s="186"/>
    </row>
    <row r="5802" spans="2:2" x14ac:dyDescent="0.2">
      <c r="B5802" s="186"/>
    </row>
    <row r="5803" spans="2:2" x14ac:dyDescent="0.2">
      <c r="B5803" s="186"/>
    </row>
    <row r="5804" spans="2:2" x14ac:dyDescent="0.2">
      <c r="B5804" s="186"/>
    </row>
    <row r="5805" spans="2:2" x14ac:dyDescent="0.2">
      <c r="B5805" s="186"/>
    </row>
    <row r="5806" spans="2:2" x14ac:dyDescent="0.2">
      <c r="B5806" s="186"/>
    </row>
    <row r="5807" spans="2:2" x14ac:dyDescent="0.2">
      <c r="B5807" s="186"/>
    </row>
    <row r="5808" spans="2:2" x14ac:dyDescent="0.2">
      <c r="B5808" s="186"/>
    </row>
    <row r="5809" spans="2:2" x14ac:dyDescent="0.2">
      <c r="B5809" s="186"/>
    </row>
    <row r="5810" spans="2:2" x14ac:dyDescent="0.2">
      <c r="B5810" s="186"/>
    </row>
    <row r="5811" spans="2:2" x14ac:dyDescent="0.2">
      <c r="B5811" s="186"/>
    </row>
    <row r="5812" spans="2:2" x14ac:dyDescent="0.2">
      <c r="B5812" s="186"/>
    </row>
    <row r="5813" spans="2:2" x14ac:dyDescent="0.2">
      <c r="B5813" s="186"/>
    </row>
    <row r="5814" spans="2:2" x14ac:dyDescent="0.2">
      <c r="B5814" s="186"/>
    </row>
    <row r="5815" spans="2:2" x14ac:dyDescent="0.2">
      <c r="B5815" s="186"/>
    </row>
    <row r="5816" spans="2:2" x14ac:dyDescent="0.2">
      <c r="B5816" s="186"/>
    </row>
    <row r="5817" spans="2:2" x14ac:dyDescent="0.2">
      <c r="B5817" s="186"/>
    </row>
    <row r="5818" spans="2:2" x14ac:dyDescent="0.2">
      <c r="B5818" s="186"/>
    </row>
    <row r="5819" spans="2:2" x14ac:dyDescent="0.2">
      <c r="B5819" s="186"/>
    </row>
    <row r="5820" spans="2:2" x14ac:dyDescent="0.2">
      <c r="B5820" s="186"/>
    </row>
    <row r="5821" spans="2:2" x14ac:dyDescent="0.2">
      <c r="B5821" s="186"/>
    </row>
    <row r="5822" spans="2:2" x14ac:dyDescent="0.2">
      <c r="B5822" s="186"/>
    </row>
    <row r="5823" spans="2:2" x14ac:dyDescent="0.2">
      <c r="B5823" s="186"/>
    </row>
    <row r="5824" spans="2:2" x14ac:dyDescent="0.2">
      <c r="B5824" s="186"/>
    </row>
    <row r="5825" spans="2:2" x14ac:dyDescent="0.2">
      <c r="B5825" s="186"/>
    </row>
    <row r="5826" spans="2:2" x14ac:dyDescent="0.2">
      <c r="B5826" s="186"/>
    </row>
    <row r="5827" spans="2:2" x14ac:dyDescent="0.2">
      <c r="B5827" s="186"/>
    </row>
    <row r="5828" spans="2:2" x14ac:dyDescent="0.2">
      <c r="B5828" s="186"/>
    </row>
    <row r="5829" spans="2:2" x14ac:dyDescent="0.2">
      <c r="B5829" s="186"/>
    </row>
    <row r="5830" spans="2:2" x14ac:dyDescent="0.2">
      <c r="B5830" s="186"/>
    </row>
    <row r="5831" spans="2:2" x14ac:dyDescent="0.2">
      <c r="B5831" s="186"/>
    </row>
    <row r="5832" spans="2:2" x14ac:dyDescent="0.2">
      <c r="B5832" s="186"/>
    </row>
    <row r="5833" spans="2:2" x14ac:dyDescent="0.2">
      <c r="B5833" s="186"/>
    </row>
    <row r="5834" spans="2:2" x14ac:dyDescent="0.2">
      <c r="B5834" s="186"/>
    </row>
    <row r="5835" spans="2:2" x14ac:dyDescent="0.2">
      <c r="B5835" s="186"/>
    </row>
    <row r="5836" spans="2:2" x14ac:dyDescent="0.2">
      <c r="B5836" s="186"/>
    </row>
    <row r="5837" spans="2:2" x14ac:dyDescent="0.2">
      <c r="B5837" s="186"/>
    </row>
    <row r="5838" spans="2:2" x14ac:dyDescent="0.2">
      <c r="B5838" s="186"/>
    </row>
    <row r="5839" spans="2:2" x14ac:dyDescent="0.2">
      <c r="B5839" s="186"/>
    </row>
    <row r="5840" spans="2:2" x14ac:dyDescent="0.2">
      <c r="B5840" s="186"/>
    </row>
    <row r="5841" spans="2:2" x14ac:dyDescent="0.2">
      <c r="B5841" s="186"/>
    </row>
    <row r="5842" spans="2:2" x14ac:dyDescent="0.2">
      <c r="B5842" s="186"/>
    </row>
    <row r="5843" spans="2:2" x14ac:dyDescent="0.2">
      <c r="B5843" s="186"/>
    </row>
    <row r="5844" spans="2:2" x14ac:dyDescent="0.2">
      <c r="B5844" s="186"/>
    </row>
    <row r="5845" spans="2:2" x14ac:dyDescent="0.2">
      <c r="B5845" s="186"/>
    </row>
    <row r="5846" spans="2:2" x14ac:dyDescent="0.2">
      <c r="B5846" s="186"/>
    </row>
    <row r="5847" spans="2:2" x14ac:dyDescent="0.2">
      <c r="B5847" s="186"/>
    </row>
    <row r="5848" spans="2:2" x14ac:dyDescent="0.2">
      <c r="B5848" s="186"/>
    </row>
    <row r="5849" spans="2:2" x14ac:dyDescent="0.2">
      <c r="B5849" s="186"/>
    </row>
    <row r="5850" spans="2:2" x14ac:dyDescent="0.2">
      <c r="B5850" s="186"/>
    </row>
    <row r="5851" spans="2:2" x14ac:dyDescent="0.2">
      <c r="B5851" s="186"/>
    </row>
    <row r="5852" spans="2:2" x14ac:dyDescent="0.2">
      <c r="B5852" s="186"/>
    </row>
    <row r="5853" spans="2:2" x14ac:dyDescent="0.2">
      <c r="B5853" s="186"/>
    </row>
    <row r="5854" spans="2:2" x14ac:dyDescent="0.2">
      <c r="B5854" s="186"/>
    </row>
    <row r="5855" spans="2:2" x14ac:dyDescent="0.2">
      <c r="B5855" s="186"/>
    </row>
    <row r="5856" spans="2:2" x14ac:dyDescent="0.2">
      <c r="B5856" s="186"/>
    </row>
    <row r="5857" spans="2:2" x14ac:dyDescent="0.2">
      <c r="B5857" s="186"/>
    </row>
    <row r="5858" spans="2:2" x14ac:dyDescent="0.2">
      <c r="B5858" s="186"/>
    </row>
    <row r="5859" spans="2:2" x14ac:dyDescent="0.2">
      <c r="B5859" s="186"/>
    </row>
    <row r="5860" spans="2:2" x14ac:dyDescent="0.2">
      <c r="B5860" s="186"/>
    </row>
    <row r="5861" spans="2:2" x14ac:dyDescent="0.2">
      <c r="B5861" s="186"/>
    </row>
    <row r="5862" spans="2:2" x14ac:dyDescent="0.2">
      <c r="B5862" s="186"/>
    </row>
    <row r="5863" spans="2:2" x14ac:dyDescent="0.2">
      <c r="B5863" s="186"/>
    </row>
    <row r="5864" spans="2:2" x14ac:dyDescent="0.2">
      <c r="B5864" s="186"/>
    </row>
    <row r="5865" spans="2:2" x14ac:dyDescent="0.2">
      <c r="B5865" s="186"/>
    </row>
    <row r="5866" spans="2:2" x14ac:dyDescent="0.2">
      <c r="B5866" s="186"/>
    </row>
    <row r="5867" spans="2:2" x14ac:dyDescent="0.2">
      <c r="B5867" s="186"/>
    </row>
    <row r="5868" spans="2:2" x14ac:dyDescent="0.2">
      <c r="B5868" s="186"/>
    </row>
    <row r="5869" spans="2:2" x14ac:dyDescent="0.2">
      <c r="B5869" s="186"/>
    </row>
    <row r="5870" spans="2:2" x14ac:dyDescent="0.2">
      <c r="B5870" s="186"/>
    </row>
    <row r="5871" spans="2:2" x14ac:dyDescent="0.2">
      <c r="B5871" s="186"/>
    </row>
    <row r="5872" spans="2:2" x14ac:dyDescent="0.2">
      <c r="B5872" s="186"/>
    </row>
    <row r="5873" spans="2:2" x14ac:dyDescent="0.2">
      <c r="B5873" s="186"/>
    </row>
    <row r="5874" spans="2:2" x14ac:dyDescent="0.2">
      <c r="B5874" s="186"/>
    </row>
    <row r="5875" spans="2:2" x14ac:dyDescent="0.2">
      <c r="B5875" s="186"/>
    </row>
    <row r="5876" spans="2:2" x14ac:dyDescent="0.2">
      <c r="B5876" s="186"/>
    </row>
    <row r="5877" spans="2:2" x14ac:dyDescent="0.2">
      <c r="B5877" s="186"/>
    </row>
    <row r="5878" spans="2:2" x14ac:dyDescent="0.2">
      <c r="B5878" s="186"/>
    </row>
    <row r="5879" spans="2:2" x14ac:dyDescent="0.2">
      <c r="B5879" s="186"/>
    </row>
    <row r="5880" spans="2:2" x14ac:dyDescent="0.2">
      <c r="B5880" s="186"/>
    </row>
    <row r="5881" spans="2:2" x14ac:dyDescent="0.2">
      <c r="B5881" s="186"/>
    </row>
    <row r="5882" spans="2:2" x14ac:dyDescent="0.2">
      <c r="B5882" s="186"/>
    </row>
    <row r="5883" spans="2:2" x14ac:dyDescent="0.2">
      <c r="B5883" s="186"/>
    </row>
    <row r="5884" spans="2:2" x14ac:dyDescent="0.2">
      <c r="B5884" s="186"/>
    </row>
    <row r="5885" spans="2:2" x14ac:dyDescent="0.2">
      <c r="B5885" s="186"/>
    </row>
    <row r="5886" spans="2:2" x14ac:dyDescent="0.2">
      <c r="B5886" s="186"/>
    </row>
    <row r="5887" spans="2:2" x14ac:dyDescent="0.2">
      <c r="B5887" s="186"/>
    </row>
    <row r="5888" spans="2:2" x14ac:dyDescent="0.2">
      <c r="B5888" s="186"/>
    </row>
    <row r="5889" spans="2:2" x14ac:dyDescent="0.2">
      <c r="B5889" s="186"/>
    </row>
    <row r="5890" spans="2:2" x14ac:dyDescent="0.2">
      <c r="B5890" s="186"/>
    </row>
    <row r="5891" spans="2:2" x14ac:dyDescent="0.2">
      <c r="B5891" s="186"/>
    </row>
    <row r="5892" spans="2:2" x14ac:dyDescent="0.2">
      <c r="B5892" s="186"/>
    </row>
    <row r="5893" spans="2:2" x14ac:dyDescent="0.2">
      <c r="B5893" s="186"/>
    </row>
    <row r="5894" spans="2:2" x14ac:dyDescent="0.2">
      <c r="B5894" s="186"/>
    </row>
    <row r="5895" spans="2:2" x14ac:dyDescent="0.2">
      <c r="B5895" s="186"/>
    </row>
    <row r="5896" spans="2:2" x14ac:dyDescent="0.2">
      <c r="B5896" s="186"/>
    </row>
    <row r="5897" spans="2:2" x14ac:dyDescent="0.2">
      <c r="B5897" s="186"/>
    </row>
    <row r="5898" spans="2:2" x14ac:dyDescent="0.2">
      <c r="B5898" s="186"/>
    </row>
    <row r="5899" spans="2:2" x14ac:dyDescent="0.2">
      <c r="B5899" s="186"/>
    </row>
    <row r="5900" spans="2:2" x14ac:dyDescent="0.2">
      <c r="B5900" s="186"/>
    </row>
    <row r="5901" spans="2:2" x14ac:dyDescent="0.2">
      <c r="B5901" s="186"/>
    </row>
    <row r="5902" spans="2:2" x14ac:dyDescent="0.2">
      <c r="B5902" s="186"/>
    </row>
    <row r="5903" spans="2:2" x14ac:dyDescent="0.2">
      <c r="B5903" s="186"/>
    </row>
    <row r="5904" spans="2:2" x14ac:dyDescent="0.2">
      <c r="B5904" s="186"/>
    </row>
    <row r="5905" spans="2:2" x14ac:dyDescent="0.2">
      <c r="B5905" s="186"/>
    </row>
    <row r="5906" spans="2:2" x14ac:dyDescent="0.2">
      <c r="B5906" s="186"/>
    </row>
    <row r="5907" spans="2:2" x14ac:dyDescent="0.2">
      <c r="B5907" s="186"/>
    </row>
    <row r="5908" spans="2:2" x14ac:dyDescent="0.2">
      <c r="B5908" s="186"/>
    </row>
    <row r="5909" spans="2:2" x14ac:dyDescent="0.2">
      <c r="B5909" s="186"/>
    </row>
    <row r="5910" spans="2:2" x14ac:dyDescent="0.2">
      <c r="B5910" s="186"/>
    </row>
    <row r="5911" spans="2:2" x14ac:dyDescent="0.2">
      <c r="B5911" s="186"/>
    </row>
    <row r="5912" spans="2:2" x14ac:dyDescent="0.2">
      <c r="B5912" s="186"/>
    </row>
    <row r="5913" spans="2:2" x14ac:dyDescent="0.2">
      <c r="B5913" s="186"/>
    </row>
    <row r="5914" spans="2:2" x14ac:dyDescent="0.2">
      <c r="B5914" s="186"/>
    </row>
    <row r="5915" spans="2:2" x14ac:dyDescent="0.2">
      <c r="B5915" s="186"/>
    </row>
    <row r="5916" spans="2:2" x14ac:dyDescent="0.2">
      <c r="B5916" s="186"/>
    </row>
    <row r="5917" spans="2:2" x14ac:dyDescent="0.2">
      <c r="B5917" s="186"/>
    </row>
    <row r="5918" spans="2:2" x14ac:dyDescent="0.2">
      <c r="B5918" s="186"/>
    </row>
    <row r="5919" spans="2:2" x14ac:dyDescent="0.2">
      <c r="B5919" s="186"/>
    </row>
    <row r="5920" spans="2:2" x14ac:dyDescent="0.2">
      <c r="B5920" s="186"/>
    </row>
    <row r="5921" spans="2:2" x14ac:dyDescent="0.2">
      <c r="B5921" s="186"/>
    </row>
    <row r="5922" spans="2:2" x14ac:dyDescent="0.2">
      <c r="B5922" s="186"/>
    </row>
    <row r="5923" spans="2:2" x14ac:dyDescent="0.2">
      <c r="B5923" s="186"/>
    </row>
    <row r="5924" spans="2:2" x14ac:dyDescent="0.2">
      <c r="B5924" s="186"/>
    </row>
    <row r="5925" spans="2:2" x14ac:dyDescent="0.2">
      <c r="B5925" s="186"/>
    </row>
    <row r="5926" spans="2:2" x14ac:dyDescent="0.2">
      <c r="B5926" s="186"/>
    </row>
    <row r="5927" spans="2:2" x14ac:dyDescent="0.2">
      <c r="B5927" s="186"/>
    </row>
    <row r="5928" spans="2:2" x14ac:dyDescent="0.2">
      <c r="B5928" s="186"/>
    </row>
    <row r="5929" spans="2:2" x14ac:dyDescent="0.2">
      <c r="B5929" s="186"/>
    </row>
    <row r="5930" spans="2:2" x14ac:dyDescent="0.2">
      <c r="B5930" s="186"/>
    </row>
    <row r="5931" spans="2:2" x14ac:dyDescent="0.2">
      <c r="B5931" s="186"/>
    </row>
    <row r="5932" spans="2:2" x14ac:dyDescent="0.2">
      <c r="B5932" s="186"/>
    </row>
    <row r="5933" spans="2:2" x14ac:dyDescent="0.2">
      <c r="B5933" s="186"/>
    </row>
    <row r="5934" spans="2:2" x14ac:dyDescent="0.2">
      <c r="B5934" s="186"/>
    </row>
    <row r="5935" spans="2:2" x14ac:dyDescent="0.2">
      <c r="B5935" s="186"/>
    </row>
    <row r="5936" spans="2:2" x14ac:dyDescent="0.2">
      <c r="B5936" s="186"/>
    </row>
    <row r="5937" spans="2:2" x14ac:dyDescent="0.2">
      <c r="B5937" s="186"/>
    </row>
    <row r="5938" spans="2:2" x14ac:dyDescent="0.2">
      <c r="B5938" s="186"/>
    </row>
    <row r="5939" spans="2:2" x14ac:dyDescent="0.2">
      <c r="B5939" s="186"/>
    </row>
    <row r="5940" spans="2:2" x14ac:dyDescent="0.2">
      <c r="B5940" s="186"/>
    </row>
    <row r="5941" spans="2:2" x14ac:dyDescent="0.2">
      <c r="B5941" s="186"/>
    </row>
    <row r="5942" spans="2:2" x14ac:dyDescent="0.2">
      <c r="B5942" s="186"/>
    </row>
    <row r="5943" spans="2:2" x14ac:dyDescent="0.2">
      <c r="B5943" s="186"/>
    </row>
    <row r="5944" spans="2:2" x14ac:dyDescent="0.2">
      <c r="B5944" s="186"/>
    </row>
    <row r="5945" spans="2:2" x14ac:dyDescent="0.2">
      <c r="B5945" s="186"/>
    </row>
    <row r="5946" spans="2:2" x14ac:dyDescent="0.2">
      <c r="B5946" s="186"/>
    </row>
    <row r="5947" spans="2:2" x14ac:dyDescent="0.2">
      <c r="B5947" s="186"/>
    </row>
    <row r="5948" spans="2:2" x14ac:dyDescent="0.2">
      <c r="B5948" s="186"/>
    </row>
    <row r="5949" spans="2:2" x14ac:dyDescent="0.2">
      <c r="B5949" s="186"/>
    </row>
    <row r="5950" spans="2:2" x14ac:dyDescent="0.2">
      <c r="B5950" s="186"/>
    </row>
    <row r="5951" spans="2:2" x14ac:dyDescent="0.2">
      <c r="B5951" s="186"/>
    </row>
    <row r="5952" spans="2:2" x14ac:dyDescent="0.2">
      <c r="B5952" s="186"/>
    </row>
    <row r="5953" spans="2:2" x14ac:dyDescent="0.2">
      <c r="B5953" s="186"/>
    </row>
    <row r="5954" spans="2:2" x14ac:dyDescent="0.2">
      <c r="B5954" s="186"/>
    </row>
    <row r="5955" spans="2:2" x14ac:dyDescent="0.2">
      <c r="B5955" s="186"/>
    </row>
    <row r="5956" spans="2:2" x14ac:dyDescent="0.2">
      <c r="B5956" s="186"/>
    </row>
    <row r="5957" spans="2:2" x14ac:dyDescent="0.2">
      <c r="B5957" s="186"/>
    </row>
    <row r="5958" spans="2:2" x14ac:dyDescent="0.2">
      <c r="B5958" s="186"/>
    </row>
    <row r="5959" spans="2:2" x14ac:dyDescent="0.2">
      <c r="B5959" s="186"/>
    </row>
    <row r="5960" spans="2:2" x14ac:dyDescent="0.2">
      <c r="B5960" s="186"/>
    </row>
    <row r="5961" spans="2:2" x14ac:dyDescent="0.2">
      <c r="B5961" s="186"/>
    </row>
    <row r="5962" spans="2:2" x14ac:dyDescent="0.2">
      <c r="B5962" s="186"/>
    </row>
    <row r="5963" spans="2:2" x14ac:dyDescent="0.2">
      <c r="B5963" s="186"/>
    </row>
    <row r="5964" spans="2:2" x14ac:dyDescent="0.2">
      <c r="B5964" s="186"/>
    </row>
    <row r="5965" spans="2:2" x14ac:dyDescent="0.2">
      <c r="B5965" s="186"/>
    </row>
    <row r="5966" spans="2:2" x14ac:dyDescent="0.2">
      <c r="B5966" s="186"/>
    </row>
    <row r="5967" spans="2:2" x14ac:dyDescent="0.2">
      <c r="B5967" s="186"/>
    </row>
    <row r="5968" spans="2:2" x14ac:dyDescent="0.2">
      <c r="B5968" s="186"/>
    </row>
    <row r="5969" spans="2:2" x14ac:dyDescent="0.2">
      <c r="B5969" s="186"/>
    </row>
    <row r="5970" spans="2:2" x14ac:dyDescent="0.2">
      <c r="B5970" s="186"/>
    </row>
    <row r="5971" spans="2:2" x14ac:dyDescent="0.2">
      <c r="B5971" s="186"/>
    </row>
    <row r="5972" spans="2:2" x14ac:dyDescent="0.2">
      <c r="B5972" s="186"/>
    </row>
    <row r="5973" spans="2:2" x14ac:dyDescent="0.2">
      <c r="B5973" s="186"/>
    </row>
    <row r="5974" spans="2:2" x14ac:dyDescent="0.2">
      <c r="B5974" s="186"/>
    </row>
    <row r="5975" spans="2:2" x14ac:dyDescent="0.2">
      <c r="B5975" s="186"/>
    </row>
    <row r="5976" spans="2:2" x14ac:dyDescent="0.2">
      <c r="B5976" s="186"/>
    </row>
    <row r="5977" spans="2:2" x14ac:dyDescent="0.2">
      <c r="B5977" s="186"/>
    </row>
    <row r="5978" spans="2:2" x14ac:dyDescent="0.2">
      <c r="B5978" s="186"/>
    </row>
    <row r="5979" spans="2:2" x14ac:dyDescent="0.2">
      <c r="B5979" s="186"/>
    </row>
    <row r="5980" spans="2:2" x14ac:dyDescent="0.2">
      <c r="B5980" s="186"/>
    </row>
    <row r="5981" spans="2:2" x14ac:dyDescent="0.2">
      <c r="B5981" s="186"/>
    </row>
    <row r="5982" spans="2:2" x14ac:dyDescent="0.2">
      <c r="B5982" s="186"/>
    </row>
    <row r="5983" spans="2:2" x14ac:dyDescent="0.2">
      <c r="B5983" s="186"/>
    </row>
    <row r="5984" spans="2:2" x14ac:dyDescent="0.2">
      <c r="B5984" s="186"/>
    </row>
    <row r="5985" spans="2:2" x14ac:dyDescent="0.2">
      <c r="B5985" s="186"/>
    </row>
    <row r="5986" spans="2:2" x14ac:dyDescent="0.2">
      <c r="B5986" s="186"/>
    </row>
    <row r="5987" spans="2:2" x14ac:dyDescent="0.2">
      <c r="B5987" s="186"/>
    </row>
    <row r="5988" spans="2:2" x14ac:dyDescent="0.2">
      <c r="B5988" s="186"/>
    </row>
    <row r="5989" spans="2:2" x14ac:dyDescent="0.2">
      <c r="B5989" s="186"/>
    </row>
    <row r="5990" spans="2:2" x14ac:dyDescent="0.2">
      <c r="B5990" s="186"/>
    </row>
    <row r="5991" spans="2:2" x14ac:dyDescent="0.2">
      <c r="B5991" s="186"/>
    </row>
    <row r="5992" spans="2:2" x14ac:dyDescent="0.2">
      <c r="B5992" s="186"/>
    </row>
    <row r="5993" spans="2:2" x14ac:dyDescent="0.2">
      <c r="B5993" s="186"/>
    </row>
    <row r="5994" spans="2:2" x14ac:dyDescent="0.2">
      <c r="B5994" s="186"/>
    </row>
    <row r="5995" spans="2:2" x14ac:dyDescent="0.2">
      <c r="B5995" s="186"/>
    </row>
    <row r="5996" spans="2:2" x14ac:dyDescent="0.2">
      <c r="B5996" s="186"/>
    </row>
    <row r="5997" spans="2:2" x14ac:dyDescent="0.2">
      <c r="B5997" s="186"/>
    </row>
    <row r="5998" spans="2:2" x14ac:dyDescent="0.2">
      <c r="B5998" s="186"/>
    </row>
    <row r="5999" spans="2:2" x14ac:dyDescent="0.2">
      <c r="B5999" s="186"/>
    </row>
    <row r="6000" spans="2:2" x14ac:dyDescent="0.2">
      <c r="B6000" s="186"/>
    </row>
    <row r="6001" spans="2:2" x14ac:dyDescent="0.2">
      <c r="B6001" s="186"/>
    </row>
    <row r="6002" spans="2:2" x14ac:dyDescent="0.2">
      <c r="B6002" s="186"/>
    </row>
    <row r="6003" spans="2:2" x14ac:dyDescent="0.2">
      <c r="B6003" s="186"/>
    </row>
    <row r="6004" spans="2:2" x14ac:dyDescent="0.2">
      <c r="B6004" s="186"/>
    </row>
    <row r="6005" spans="2:2" x14ac:dyDescent="0.2">
      <c r="B6005" s="186"/>
    </row>
    <row r="6006" spans="2:2" x14ac:dyDescent="0.2">
      <c r="B6006" s="186"/>
    </row>
    <row r="6007" spans="2:2" x14ac:dyDescent="0.2">
      <c r="B6007" s="186"/>
    </row>
    <row r="6008" spans="2:2" x14ac:dyDescent="0.2">
      <c r="B6008" s="186"/>
    </row>
    <row r="6009" spans="2:2" x14ac:dyDescent="0.2">
      <c r="B6009" s="186"/>
    </row>
    <row r="6010" spans="2:2" x14ac:dyDescent="0.2">
      <c r="B6010" s="186"/>
    </row>
    <row r="6011" spans="2:2" x14ac:dyDescent="0.2">
      <c r="B6011" s="186"/>
    </row>
    <row r="6012" spans="2:2" x14ac:dyDescent="0.2">
      <c r="B6012" s="186"/>
    </row>
    <row r="6013" spans="2:2" x14ac:dyDescent="0.2">
      <c r="B6013" s="186"/>
    </row>
    <row r="6014" spans="2:2" x14ac:dyDescent="0.2">
      <c r="B6014" s="186"/>
    </row>
    <row r="6015" spans="2:2" x14ac:dyDescent="0.2">
      <c r="B6015" s="186"/>
    </row>
    <row r="6016" spans="2:2" x14ac:dyDescent="0.2">
      <c r="B6016" s="186"/>
    </row>
    <row r="6017" spans="2:2" x14ac:dyDescent="0.2">
      <c r="B6017" s="186"/>
    </row>
    <row r="6018" spans="2:2" x14ac:dyDescent="0.2">
      <c r="B6018" s="186"/>
    </row>
    <row r="6019" spans="2:2" x14ac:dyDescent="0.2">
      <c r="B6019" s="186"/>
    </row>
    <row r="6020" spans="2:2" x14ac:dyDescent="0.2">
      <c r="B6020" s="186"/>
    </row>
    <row r="6021" spans="2:2" x14ac:dyDescent="0.2">
      <c r="B6021" s="186"/>
    </row>
    <row r="6022" spans="2:2" x14ac:dyDescent="0.2">
      <c r="B6022" s="186"/>
    </row>
    <row r="6023" spans="2:2" x14ac:dyDescent="0.2">
      <c r="B6023" s="186"/>
    </row>
    <row r="6024" spans="2:2" x14ac:dyDescent="0.2">
      <c r="B6024" s="186"/>
    </row>
    <row r="6025" spans="2:2" x14ac:dyDescent="0.2">
      <c r="B6025" s="186"/>
    </row>
    <row r="6026" spans="2:2" x14ac:dyDescent="0.2">
      <c r="B6026" s="186"/>
    </row>
    <row r="6027" spans="2:2" x14ac:dyDescent="0.2">
      <c r="B6027" s="186"/>
    </row>
    <row r="6028" spans="2:2" x14ac:dyDescent="0.2">
      <c r="B6028" s="186"/>
    </row>
    <row r="6029" spans="2:2" x14ac:dyDescent="0.2">
      <c r="B6029" s="186"/>
    </row>
    <row r="6030" spans="2:2" x14ac:dyDescent="0.2">
      <c r="B6030" s="186"/>
    </row>
    <row r="6031" spans="2:2" x14ac:dyDescent="0.2">
      <c r="B6031" s="186"/>
    </row>
    <row r="6032" spans="2:2" x14ac:dyDescent="0.2">
      <c r="B6032" s="186"/>
    </row>
    <row r="6033" spans="2:2" x14ac:dyDescent="0.2">
      <c r="B6033" s="186"/>
    </row>
    <row r="6034" spans="2:2" x14ac:dyDescent="0.2">
      <c r="B6034" s="186"/>
    </row>
    <row r="6035" spans="2:2" x14ac:dyDescent="0.2">
      <c r="B6035" s="186"/>
    </row>
    <row r="6036" spans="2:2" x14ac:dyDescent="0.2">
      <c r="B6036" s="186"/>
    </row>
    <row r="6037" spans="2:2" x14ac:dyDescent="0.2">
      <c r="B6037" s="186"/>
    </row>
    <row r="6038" spans="2:2" x14ac:dyDescent="0.2">
      <c r="B6038" s="186"/>
    </row>
    <row r="6039" spans="2:2" x14ac:dyDescent="0.2">
      <c r="B6039" s="186"/>
    </row>
    <row r="6040" spans="2:2" x14ac:dyDescent="0.2">
      <c r="B6040" s="186"/>
    </row>
    <row r="6041" spans="2:2" x14ac:dyDescent="0.2">
      <c r="B6041" s="186"/>
    </row>
    <row r="6042" spans="2:2" x14ac:dyDescent="0.2">
      <c r="B6042" s="186"/>
    </row>
    <row r="6043" spans="2:2" x14ac:dyDescent="0.2">
      <c r="B6043" s="186"/>
    </row>
    <row r="6044" spans="2:2" x14ac:dyDescent="0.2">
      <c r="B6044" s="186"/>
    </row>
    <row r="6045" spans="2:2" x14ac:dyDescent="0.2">
      <c r="B6045" s="186"/>
    </row>
    <row r="6046" spans="2:2" x14ac:dyDescent="0.2">
      <c r="B6046" s="186"/>
    </row>
    <row r="6047" spans="2:2" x14ac:dyDescent="0.2">
      <c r="B6047" s="186"/>
    </row>
    <row r="6048" spans="2:2" x14ac:dyDescent="0.2">
      <c r="B6048" s="186"/>
    </row>
    <row r="6049" spans="2:2" x14ac:dyDescent="0.2">
      <c r="B6049" s="186"/>
    </row>
    <row r="6050" spans="2:2" x14ac:dyDescent="0.2">
      <c r="B6050" s="186"/>
    </row>
    <row r="6051" spans="2:2" x14ac:dyDescent="0.2">
      <c r="B6051" s="186"/>
    </row>
    <row r="6052" spans="2:2" x14ac:dyDescent="0.2">
      <c r="B6052" s="186"/>
    </row>
    <row r="6053" spans="2:2" x14ac:dyDescent="0.2">
      <c r="B6053" s="186"/>
    </row>
    <row r="6054" spans="2:2" x14ac:dyDescent="0.2">
      <c r="B6054" s="186"/>
    </row>
    <row r="6055" spans="2:2" x14ac:dyDescent="0.2">
      <c r="B6055" s="186"/>
    </row>
    <row r="6056" spans="2:2" x14ac:dyDescent="0.2">
      <c r="B6056" s="186"/>
    </row>
    <row r="6057" spans="2:2" x14ac:dyDescent="0.2">
      <c r="B6057" s="186"/>
    </row>
    <row r="6058" spans="2:2" x14ac:dyDescent="0.2">
      <c r="B6058" s="186"/>
    </row>
    <row r="6059" spans="2:2" x14ac:dyDescent="0.2">
      <c r="B6059" s="186"/>
    </row>
    <row r="6060" spans="2:2" x14ac:dyDescent="0.2">
      <c r="B6060" s="186"/>
    </row>
    <row r="6061" spans="2:2" x14ac:dyDescent="0.2">
      <c r="B6061" s="186"/>
    </row>
    <row r="6062" spans="2:2" x14ac:dyDescent="0.2">
      <c r="B6062" s="186"/>
    </row>
    <row r="6063" spans="2:2" x14ac:dyDescent="0.2">
      <c r="B6063" s="186"/>
    </row>
    <row r="6064" spans="2:2" x14ac:dyDescent="0.2">
      <c r="B6064" s="186"/>
    </row>
    <row r="6065" spans="2:2" x14ac:dyDescent="0.2">
      <c r="B6065" s="186"/>
    </row>
    <row r="6066" spans="2:2" x14ac:dyDescent="0.2">
      <c r="B6066" s="186"/>
    </row>
    <row r="6067" spans="2:2" x14ac:dyDescent="0.2">
      <c r="B6067" s="186"/>
    </row>
    <row r="6068" spans="2:2" x14ac:dyDescent="0.2">
      <c r="B6068" s="186"/>
    </row>
    <row r="6069" spans="2:2" x14ac:dyDescent="0.2">
      <c r="B6069" s="186"/>
    </row>
    <row r="6070" spans="2:2" x14ac:dyDescent="0.2">
      <c r="B6070" s="186"/>
    </row>
    <row r="6071" spans="2:2" x14ac:dyDescent="0.2">
      <c r="B6071" s="186"/>
    </row>
    <row r="6072" spans="2:2" x14ac:dyDescent="0.2">
      <c r="B6072" s="186"/>
    </row>
    <row r="6073" spans="2:2" x14ac:dyDescent="0.2">
      <c r="B6073" s="186"/>
    </row>
    <row r="6074" spans="2:2" x14ac:dyDescent="0.2">
      <c r="B6074" s="186"/>
    </row>
    <row r="6075" spans="2:2" x14ac:dyDescent="0.2">
      <c r="B6075" s="186"/>
    </row>
    <row r="6076" spans="2:2" x14ac:dyDescent="0.2">
      <c r="B6076" s="186"/>
    </row>
    <row r="6077" spans="2:2" x14ac:dyDescent="0.2">
      <c r="B6077" s="186"/>
    </row>
    <row r="6078" spans="2:2" x14ac:dyDescent="0.2">
      <c r="B6078" s="186"/>
    </row>
    <row r="6079" spans="2:2" x14ac:dyDescent="0.2">
      <c r="B6079" s="186"/>
    </row>
    <row r="6080" spans="2:2" x14ac:dyDescent="0.2">
      <c r="B6080" s="186"/>
    </row>
    <row r="6081" spans="2:2" x14ac:dyDescent="0.2">
      <c r="B6081" s="186"/>
    </row>
    <row r="6082" spans="2:2" x14ac:dyDescent="0.2">
      <c r="B6082" s="186"/>
    </row>
    <row r="6083" spans="2:2" x14ac:dyDescent="0.2">
      <c r="B6083" s="186"/>
    </row>
    <row r="6084" spans="2:2" x14ac:dyDescent="0.2">
      <c r="B6084" s="186"/>
    </row>
    <row r="6085" spans="2:2" x14ac:dyDescent="0.2">
      <c r="B6085" s="186"/>
    </row>
    <row r="6086" spans="2:2" x14ac:dyDescent="0.2">
      <c r="B6086" s="186"/>
    </row>
    <row r="6087" spans="2:2" x14ac:dyDescent="0.2">
      <c r="B6087" s="186"/>
    </row>
    <row r="6088" spans="2:2" x14ac:dyDescent="0.2">
      <c r="B6088" s="186"/>
    </row>
    <row r="6089" spans="2:2" x14ac:dyDescent="0.2">
      <c r="B6089" s="186"/>
    </row>
    <row r="6090" spans="2:2" x14ac:dyDescent="0.2">
      <c r="B6090" s="186"/>
    </row>
    <row r="6091" spans="2:2" x14ac:dyDescent="0.2">
      <c r="B6091" s="186"/>
    </row>
    <row r="6092" spans="2:2" x14ac:dyDescent="0.2">
      <c r="B6092" s="186"/>
    </row>
    <row r="6093" spans="2:2" x14ac:dyDescent="0.2">
      <c r="B6093" s="186"/>
    </row>
    <row r="6094" spans="2:2" x14ac:dyDescent="0.2">
      <c r="B6094" s="186"/>
    </row>
    <row r="6095" spans="2:2" x14ac:dyDescent="0.2">
      <c r="B6095" s="186"/>
    </row>
    <row r="6096" spans="2:2" x14ac:dyDescent="0.2">
      <c r="B6096" s="186"/>
    </row>
    <row r="6097" spans="2:2" x14ac:dyDescent="0.2">
      <c r="B6097" s="186"/>
    </row>
    <row r="6098" spans="2:2" x14ac:dyDescent="0.2">
      <c r="B6098" s="186"/>
    </row>
    <row r="6099" spans="2:2" x14ac:dyDescent="0.2">
      <c r="B6099" s="186"/>
    </row>
    <row r="6100" spans="2:2" x14ac:dyDescent="0.2">
      <c r="B6100" s="186"/>
    </row>
    <row r="6101" spans="2:2" x14ac:dyDescent="0.2">
      <c r="B6101" s="186"/>
    </row>
    <row r="6102" spans="2:2" x14ac:dyDescent="0.2">
      <c r="B6102" s="186"/>
    </row>
    <row r="6103" spans="2:2" x14ac:dyDescent="0.2">
      <c r="B6103" s="186"/>
    </row>
    <row r="6104" spans="2:2" x14ac:dyDescent="0.2">
      <c r="B6104" s="186"/>
    </row>
    <row r="6105" spans="2:2" x14ac:dyDescent="0.2">
      <c r="B6105" s="186"/>
    </row>
    <row r="6106" spans="2:2" x14ac:dyDescent="0.2">
      <c r="B6106" s="186"/>
    </row>
    <row r="6107" spans="2:2" x14ac:dyDescent="0.2">
      <c r="B6107" s="186"/>
    </row>
    <row r="6108" spans="2:2" x14ac:dyDescent="0.2">
      <c r="B6108" s="186"/>
    </row>
    <row r="6109" spans="2:2" x14ac:dyDescent="0.2">
      <c r="B6109" s="186"/>
    </row>
    <row r="6110" spans="2:2" x14ac:dyDescent="0.2">
      <c r="B6110" s="186"/>
    </row>
    <row r="6111" spans="2:2" x14ac:dyDescent="0.2">
      <c r="B6111" s="186"/>
    </row>
    <row r="6112" spans="2:2" x14ac:dyDescent="0.2">
      <c r="B6112" s="186"/>
    </row>
    <row r="6113" spans="2:2" x14ac:dyDescent="0.2">
      <c r="B6113" s="186"/>
    </row>
    <row r="6114" spans="2:2" x14ac:dyDescent="0.2">
      <c r="B6114" s="186"/>
    </row>
    <row r="6115" spans="2:2" x14ac:dyDescent="0.2">
      <c r="B6115" s="186"/>
    </row>
    <row r="6116" spans="2:2" x14ac:dyDescent="0.2">
      <c r="B6116" s="186"/>
    </row>
    <row r="6117" spans="2:2" x14ac:dyDescent="0.2">
      <c r="B6117" s="186"/>
    </row>
    <row r="6118" spans="2:2" x14ac:dyDescent="0.2">
      <c r="B6118" s="186"/>
    </row>
    <row r="6119" spans="2:2" x14ac:dyDescent="0.2">
      <c r="B6119" s="186"/>
    </row>
    <row r="6120" spans="2:2" x14ac:dyDescent="0.2">
      <c r="B6120" s="186"/>
    </row>
    <row r="6121" spans="2:2" x14ac:dyDescent="0.2">
      <c r="B6121" s="186"/>
    </row>
    <row r="6122" spans="2:2" x14ac:dyDescent="0.2">
      <c r="B6122" s="186"/>
    </row>
    <row r="6123" spans="2:2" x14ac:dyDescent="0.2">
      <c r="B6123" s="186"/>
    </row>
    <row r="6124" spans="2:2" x14ac:dyDescent="0.2">
      <c r="B6124" s="186"/>
    </row>
    <row r="6125" spans="2:2" x14ac:dyDescent="0.2">
      <c r="B6125" s="186"/>
    </row>
    <row r="6126" spans="2:2" x14ac:dyDescent="0.2">
      <c r="B6126" s="186"/>
    </row>
    <row r="6127" spans="2:2" x14ac:dyDescent="0.2">
      <c r="B6127" s="186"/>
    </row>
    <row r="6128" spans="2:2" x14ac:dyDescent="0.2">
      <c r="B6128" s="186"/>
    </row>
    <row r="6129" spans="2:2" x14ac:dyDescent="0.2">
      <c r="B6129" s="186"/>
    </row>
    <row r="6130" spans="2:2" x14ac:dyDescent="0.2">
      <c r="B6130" s="186"/>
    </row>
    <row r="6131" spans="2:2" x14ac:dyDescent="0.2">
      <c r="B6131" s="186"/>
    </row>
    <row r="6132" spans="2:2" x14ac:dyDescent="0.2">
      <c r="B6132" s="186"/>
    </row>
    <row r="6133" spans="2:2" x14ac:dyDescent="0.2">
      <c r="B6133" s="186"/>
    </row>
    <row r="6134" spans="2:2" x14ac:dyDescent="0.2">
      <c r="B6134" s="186"/>
    </row>
    <row r="6135" spans="2:2" x14ac:dyDescent="0.2">
      <c r="B6135" s="186"/>
    </row>
    <row r="6136" spans="2:2" x14ac:dyDescent="0.2">
      <c r="B6136" s="186"/>
    </row>
    <row r="6137" spans="2:2" x14ac:dyDescent="0.2">
      <c r="B6137" s="186"/>
    </row>
    <row r="6138" spans="2:2" x14ac:dyDescent="0.2">
      <c r="B6138" s="186"/>
    </row>
    <row r="6139" spans="2:2" x14ac:dyDescent="0.2">
      <c r="B6139" s="186"/>
    </row>
    <row r="6140" spans="2:2" x14ac:dyDescent="0.2">
      <c r="B6140" s="186"/>
    </row>
    <row r="6141" spans="2:2" x14ac:dyDescent="0.2">
      <c r="B6141" s="186"/>
    </row>
    <row r="6142" spans="2:2" x14ac:dyDescent="0.2">
      <c r="B6142" s="186"/>
    </row>
    <row r="6143" spans="2:2" x14ac:dyDescent="0.2">
      <c r="B6143" s="186"/>
    </row>
    <row r="6144" spans="2:2" x14ac:dyDescent="0.2">
      <c r="B6144" s="186"/>
    </row>
    <row r="6145" spans="2:2" x14ac:dyDescent="0.2">
      <c r="B6145" s="186"/>
    </row>
    <row r="6146" spans="2:2" x14ac:dyDescent="0.2">
      <c r="B6146" s="186"/>
    </row>
    <row r="6147" spans="2:2" x14ac:dyDescent="0.2">
      <c r="B6147" s="186"/>
    </row>
    <row r="6148" spans="2:2" x14ac:dyDescent="0.2">
      <c r="B6148" s="186"/>
    </row>
    <row r="6149" spans="2:2" x14ac:dyDescent="0.2">
      <c r="B6149" s="186"/>
    </row>
    <row r="6150" spans="2:2" x14ac:dyDescent="0.2">
      <c r="B6150" s="186"/>
    </row>
    <row r="6151" spans="2:2" x14ac:dyDescent="0.2">
      <c r="B6151" s="186"/>
    </row>
    <row r="6152" spans="2:2" x14ac:dyDescent="0.2">
      <c r="B6152" s="186"/>
    </row>
    <row r="6153" spans="2:2" x14ac:dyDescent="0.2">
      <c r="B6153" s="186"/>
    </row>
    <row r="6154" spans="2:2" x14ac:dyDescent="0.2">
      <c r="B6154" s="186"/>
    </row>
    <row r="6155" spans="2:2" x14ac:dyDescent="0.2">
      <c r="B6155" s="186"/>
    </row>
    <row r="6156" spans="2:2" x14ac:dyDescent="0.2">
      <c r="B6156" s="186"/>
    </row>
    <row r="6157" spans="2:2" x14ac:dyDescent="0.2">
      <c r="B6157" s="186"/>
    </row>
    <row r="6158" spans="2:2" x14ac:dyDescent="0.2">
      <c r="B6158" s="186"/>
    </row>
    <row r="6159" spans="2:2" x14ac:dyDescent="0.2">
      <c r="B6159" s="186"/>
    </row>
    <row r="6160" spans="2:2" x14ac:dyDescent="0.2">
      <c r="B6160" s="186"/>
    </row>
    <row r="6161" spans="2:2" x14ac:dyDescent="0.2">
      <c r="B6161" s="186"/>
    </row>
    <row r="6162" spans="2:2" x14ac:dyDescent="0.2">
      <c r="B6162" s="186"/>
    </row>
    <row r="6163" spans="2:2" x14ac:dyDescent="0.2">
      <c r="B6163" s="186"/>
    </row>
    <row r="6164" spans="2:2" x14ac:dyDescent="0.2">
      <c r="B6164" s="186"/>
    </row>
    <row r="6165" spans="2:2" x14ac:dyDescent="0.2">
      <c r="B6165" s="186"/>
    </row>
    <row r="6166" spans="2:2" x14ac:dyDescent="0.2">
      <c r="B6166" s="186"/>
    </row>
    <row r="6167" spans="2:2" x14ac:dyDescent="0.2">
      <c r="B6167" s="186"/>
    </row>
    <row r="6168" spans="2:2" x14ac:dyDescent="0.2">
      <c r="B6168" s="186"/>
    </row>
    <row r="6169" spans="2:2" x14ac:dyDescent="0.2">
      <c r="B6169" s="186"/>
    </row>
    <row r="6170" spans="2:2" x14ac:dyDescent="0.2">
      <c r="B6170" s="186"/>
    </row>
    <row r="6171" spans="2:2" x14ac:dyDescent="0.2">
      <c r="B6171" s="186"/>
    </row>
    <row r="6172" spans="2:2" x14ac:dyDescent="0.2">
      <c r="B6172" s="186"/>
    </row>
    <row r="6173" spans="2:2" x14ac:dyDescent="0.2">
      <c r="B6173" s="186"/>
    </row>
    <row r="6174" spans="2:2" x14ac:dyDescent="0.2">
      <c r="B6174" s="186"/>
    </row>
    <row r="6175" spans="2:2" x14ac:dyDescent="0.2">
      <c r="B6175" s="186"/>
    </row>
    <row r="6176" spans="2:2" x14ac:dyDescent="0.2">
      <c r="B6176" s="186"/>
    </row>
    <row r="6177" spans="2:2" x14ac:dyDescent="0.2">
      <c r="B6177" s="186"/>
    </row>
    <row r="6178" spans="2:2" x14ac:dyDescent="0.2">
      <c r="B6178" s="186"/>
    </row>
    <row r="6179" spans="2:2" x14ac:dyDescent="0.2">
      <c r="B6179" s="186"/>
    </row>
    <row r="6180" spans="2:2" x14ac:dyDescent="0.2">
      <c r="B6180" s="186"/>
    </row>
    <row r="6181" spans="2:2" x14ac:dyDescent="0.2">
      <c r="B6181" s="186"/>
    </row>
    <row r="6182" spans="2:2" x14ac:dyDescent="0.2">
      <c r="B6182" s="186"/>
    </row>
    <row r="6183" spans="2:2" x14ac:dyDescent="0.2">
      <c r="B6183" s="186"/>
    </row>
    <row r="6184" spans="2:2" x14ac:dyDescent="0.2">
      <c r="B6184" s="186"/>
    </row>
    <row r="6185" spans="2:2" x14ac:dyDescent="0.2">
      <c r="B6185" s="186"/>
    </row>
    <row r="6186" spans="2:2" x14ac:dyDescent="0.2">
      <c r="B6186" s="186"/>
    </row>
    <row r="6187" spans="2:2" x14ac:dyDescent="0.2">
      <c r="B6187" s="186"/>
    </row>
    <row r="6188" spans="2:2" x14ac:dyDescent="0.2">
      <c r="B6188" s="186"/>
    </row>
    <row r="6189" spans="2:2" x14ac:dyDescent="0.2">
      <c r="B6189" s="186"/>
    </row>
    <row r="6190" spans="2:2" x14ac:dyDescent="0.2">
      <c r="B6190" s="186"/>
    </row>
    <row r="6191" spans="2:2" x14ac:dyDescent="0.2">
      <c r="B6191" s="186"/>
    </row>
    <row r="6192" spans="2:2" x14ac:dyDescent="0.2">
      <c r="B6192" s="186"/>
    </row>
    <row r="6193" spans="2:2" x14ac:dyDescent="0.2">
      <c r="B6193" s="186"/>
    </row>
    <row r="6194" spans="2:2" x14ac:dyDescent="0.2">
      <c r="B6194" s="186"/>
    </row>
    <row r="6195" spans="2:2" x14ac:dyDescent="0.2">
      <c r="B6195" s="186"/>
    </row>
    <row r="6196" spans="2:2" x14ac:dyDescent="0.2">
      <c r="B6196" s="186"/>
    </row>
    <row r="6197" spans="2:2" x14ac:dyDescent="0.2">
      <c r="B6197" s="186"/>
    </row>
    <row r="6198" spans="2:2" x14ac:dyDescent="0.2">
      <c r="B6198" s="186"/>
    </row>
    <row r="6199" spans="2:2" x14ac:dyDescent="0.2">
      <c r="B6199" s="186"/>
    </row>
    <row r="6200" spans="2:2" x14ac:dyDescent="0.2">
      <c r="B6200" s="186"/>
    </row>
    <row r="6201" spans="2:2" x14ac:dyDescent="0.2">
      <c r="B6201" s="186"/>
    </row>
    <row r="6202" spans="2:2" x14ac:dyDescent="0.2">
      <c r="B6202" s="186"/>
    </row>
    <row r="6203" spans="2:2" x14ac:dyDescent="0.2">
      <c r="B6203" s="186"/>
    </row>
    <row r="6204" spans="2:2" x14ac:dyDescent="0.2">
      <c r="B6204" s="186"/>
    </row>
    <row r="6205" spans="2:2" x14ac:dyDescent="0.2">
      <c r="B6205" s="186"/>
    </row>
    <row r="6206" spans="2:2" x14ac:dyDescent="0.2">
      <c r="B6206" s="186"/>
    </row>
    <row r="6207" spans="2:2" x14ac:dyDescent="0.2">
      <c r="B6207" s="186"/>
    </row>
    <row r="6208" spans="2:2" x14ac:dyDescent="0.2">
      <c r="B6208" s="186"/>
    </row>
    <row r="6209" spans="2:2" x14ac:dyDescent="0.2">
      <c r="B6209" s="186"/>
    </row>
    <row r="6210" spans="2:2" x14ac:dyDescent="0.2">
      <c r="B6210" s="186"/>
    </row>
    <row r="6211" spans="2:2" x14ac:dyDescent="0.2">
      <c r="B6211" s="186"/>
    </row>
    <row r="6212" spans="2:2" x14ac:dyDescent="0.2">
      <c r="B6212" s="186"/>
    </row>
    <row r="6213" spans="2:2" x14ac:dyDescent="0.2">
      <c r="B6213" s="186"/>
    </row>
    <row r="6214" spans="2:2" x14ac:dyDescent="0.2">
      <c r="B6214" s="186"/>
    </row>
    <row r="6215" spans="2:2" x14ac:dyDescent="0.2">
      <c r="B6215" s="186"/>
    </row>
    <row r="6216" spans="2:2" x14ac:dyDescent="0.2">
      <c r="B6216" s="186"/>
    </row>
    <row r="6217" spans="2:2" x14ac:dyDescent="0.2">
      <c r="B6217" s="186"/>
    </row>
    <row r="6218" spans="2:2" x14ac:dyDescent="0.2">
      <c r="B6218" s="186"/>
    </row>
    <row r="6219" spans="2:2" x14ac:dyDescent="0.2">
      <c r="B6219" s="186"/>
    </row>
    <row r="6220" spans="2:2" x14ac:dyDescent="0.2">
      <c r="B6220" s="186"/>
    </row>
    <row r="6221" spans="2:2" x14ac:dyDescent="0.2">
      <c r="B6221" s="186"/>
    </row>
    <row r="6222" spans="2:2" x14ac:dyDescent="0.2">
      <c r="B6222" s="186"/>
    </row>
    <row r="6223" spans="2:2" x14ac:dyDescent="0.2">
      <c r="B6223" s="186"/>
    </row>
    <row r="6224" spans="2:2" x14ac:dyDescent="0.2">
      <c r="B6224" s="186"/>
    </row>
    <row r="6225" spans="2:2" x14ac:dyDescent="0.2">
      <c r="B6225" s="186"/>
    </row>
    <row r="6226" spans="2:2" x14ac:dyDescent="0.2">
      <c r="B6226" s="186"/>
    </row>
    <row r="6227" spans="2:2" x14ac:dyDescent="0.2">
      <c r="B6227" s="186"/>
    </row>
    <row r="6228" spans="2:2" x14ac:dyDescent="0.2">
      <c r="B6228" s="186"/>
    </row>
    <row r="6229" spans="2:2" x14ac:dyDescent="0.2">
      <c r="B6229" s="186"/>
    </row>
    <row r="6230" spans="2:2" x14ac:dyDescent="0.2">
      <c r="B6230" s="186"/>
    </row>
    <row r="6231" spans="2:2" x14ac:dyDescent="0.2">
      <c r="B6231" s="186"/>
    </row>
    <row r="6232" spans="2:2" x14ac:dyDescent="0.2">
      <c r="B6232" s="186"/>
    </row>
    <row r="6233" spans="2:2" x14ac:dyDescent="0.2">
      <c r="B6233" s="186"/>
    </row>
    <row r="6234" spans="2:2" x14ac:dyDescent="0.2">
      <c r="B6234" s="186"/>
    </row>
    <row r="6235" spans="2:2" x14ac:dyDescent="0.2">
      <c r="B6235" s="186"/>
    </row>
    <row r="6236" spans="2:2" x14ac:dyDescent="0.2">
      <c r="B6236" s="186"/>
    </row>
    <row r="6237" spans="2:2" x14ac:dyDescent="0.2">
      <c r="B6237" s="186"/>
    </row>
    <row r="6238" spans="2:2" x14ac:dyDescent="0.2">
      <c r="B6238" s="186"/>
    </row>
    <row r="6239" spans="2:2" x14ac:dyDescent="0.2">
      <c r="B6239" s="186"/>
    </row>
    <row r="6240" spans="2:2" x14ac:dyDescent="0.2">
      <c r="B6240" s="186"/>
    </row>
    <row r="6241" spans="2:2" x14ac:dyDescent="0.2">
      <c r="B6241" s="186"/>
    </row>
    <row r="6242" spans="2:2" x14ac:dyDescent="0.2">
      <c r="B6242" s="186"/>
    </row>
    <row r="6243" spans="2:2" x14ac:dyDescent="0.2">
      <c r="B6243" s="186"/>
    </row>
    <row r="6244" spans="2:2" x14ac:dyDescent="0.2">
      <c r="B6244" s="186"/>
    </row>
    <row r="6245" spans="2:2" x14ac:dyDescent="0.2">
      <c r="B6245" s="186"/>
    </row>
    <row r="6246" spans="2:2" x14ac:dyDescent="0.2">
      <c r="B6246" s="186"/>
    </row>
    <row r="6247" spans="2:2" x14ac:dyDescent="0.2">
      <c r="B6247" s="186"/>
    </row>
    <row r="6248" spans="2:2" x14ac:dyDescent="0.2">
      <c r="B6248" s="186"/>
    </row>
    <row r="6249" spans="2:2" x14ac:dyDescent="0.2">
      <c r="B6249" s="186"/>
    </row>
    <row r="6250" spans="2:2" x14ac:dyDescent="0.2">
      <c r="B6250" s="186"/>
    </row>
    <row r="6251" spans="2:2" x14ac:dyDescent="0.2">
      <c r="B6251" s="186"/>
    </row>
    <row r="6252" spans="2:2" x14ac:dyDescent="0.2">
      <c r="B6252" s="186"/>
    </row>
    <row r="6253" spans="2:2" x14ac:dyDescent="0.2">
      <c r="B6253" s="186"/>
    </row>
    <row r="6254" spans="2:2" x14ac:dyDescent="0.2">
      <c r="B6254" s="186"/>
    </row>
    <row r="6255" spans="2:2" x14ac:dyDescent="0.2">
      <c r="B6255" s="186"/>
    </row>
    <row r="6256" spans="2:2" x14ac:dyDescent="0.2">
      <c r="B6256" s="186"/>
    </row>
    <row r="6257" spans="2:2" x14ac:dyDescent="0.2">
      <c r="B6257" s="186"/>
    </row>
    <row r="6258" spans="2:2" x14ac:dyDescent="0.2">
      <c r="B6258" s="186"/>
    </row>
    <row r="6259" spans="2:2" x14ac:dyDescent="0.2">
      <c r="B6259" s="186"/>
    </row>
    <row r="6260" spans="2:2" x14ac:dyDescent="0.2">
      <c r="B6260" s="186"/>
    </row>
    <row r="6261" spans="2:2" x14ac:dyDescent="0.2">
      <c r="B6261" s="186"/>
    </row>
    <row r="6262" spans="2:2" x14ac:dyDescent="0.2">
      <c r="B6262" s="186"/>
    </row>
    <row r="6263" spans="2:2" x14ac:dyDescent="0.2">
      <c r="B6263" s="186"/>
    </row>
    <row r="6264" spans="2:2" x14ac:dyDescent="0.2">
      <c r="B6264" s="186"/>
    </row>
    <row r="6265" spans="2:2" x14ac:dyDescent="0.2">
      <c r="B6265" s="186"/>
    </row>
    <row r="6266" spans="2:2" x14ac:dyDescent="0.2">
      <c r="B6266" s="186"/>
    </row>
    <row r="6267" spans="2:2" x14ac:dyDescent="0.2">
      <c r="B6267" s="186"/>
    </row>
    <row r="6268" spans="2:2" x14ac:dyDescent="0.2">
      <c r="B6268" s="186"/>
    </row>
    <row r="6269" spans="2:2" x14ac:dyDescent="0.2">
      <c r="B6269" s="186"/>
    </row>
    <row r="6270" spans="2:2" x14ac:dyDescent="0.2">
      <c r="B6270" s="186"/>
    </row>
    <row r="6271" spans="2:2" x14ac:dyDescent="0.2">
      <c r="B6271" s="186"/>
    </row>
    <row r="6272" spans="2:2" x14ac:dyDescent="0.2">
      <c r="B6272" s="186"/>
    </row>
    <row r="6273" spans="2:2" x14ac:dyDescent="0.2">
      <c r="B6273" s="186"/>
    </row>
    <row r="6274" spans="2:2" x14ac:dyDescent="0.2">
      <c r="B6274" s="186"/>
    </row>
    <row r="6275" spans="2:2" x14ac:dyDescent="0.2">
      <c r="B6275" s="186"/>
    </row>
    <row r="6276" spans="2:2" x14ac:dyDescent="0.2">
      <c r="B6276" s="186"/>
    </row>
    <row r="6277" spans="2:2" x14ac:dyDescent="0.2">
      <c r="B6277" s="186"/>
    </row>
    <row r="6278" spans="2:2" x14ac:dyDescent="0.2">
      <c r="B6278" s="186"/>
    </row>
    <row r="6279" spans="2:2" x14ac:dyDescent="0.2">
      <c r="B6279" s="186"/>
    </row>
    <row r="6280" spans="2:2" x14ac:dyDescent="0.2">
      <c r="B6280" s="186"/>
    </row>
    <row r="6281" spans="2:2" x14ac:dyDescent="0.2">
      <c r="B6281" s="186"/>
    </row>
    <row r="6282" spans="2:2" x14ac:dyDescent="0.2">
      <c r="B6282" s="186"/>
    </row>
    <row r="6283" spans="2:2" x14ac:dyDescent="0.2">
      <c r="B6283" s="186"/>
    </row>
    <row r="6284" spans="2:2" x14ac:dyDescent="0.2">
      <c r="B6284" s="186"/>
    </row>
    <row r="6285" spans="2:2" x14ac:dyDescent="0.2">
      <c r="B6285" s="186"/>
    </row>
    <row r="6286" spans="2:2" x14ac:dyDescent="0.2">
      <c r="B6286" s="186"/>
    </row>
    <row r="6287" spans="2:2" x14ac:dyDescent="0.2">
      <c r="B6287" s="186"/>
    </row>
    <row r="6288" spans="2:2" x14ac:dyDescent="0.2">
      <c r="B6288" s="186"/>
    </row>
    <row r="6289" spans="2:2" x14ac:dyDescent="0.2">
      <c r="B6289" s="186"/>
    </row>
    <row r="6290" spans="2:2" x14ac:dyDescent="0.2">
      <c r="B6290" s="186"/>
    </row>
    <row r="6291" spans="2:2" x14ac:dyDescent="0.2">
      <c r="B6291" s="186"/>
    </row>
    <row r="6292" spans="2:2" x14ac:dyDescent="0.2">
      <c r="B6292" s="186"/>
    </row>
    <row r="6293" spans="2:2" x14ac:dyDescent="0.2">
      <c r="B6293" s="186"/>
    </row>
    <row r="6294" spans="2:2" x14ac:dyDescent="0.2">
      <c r="B6294" s="186"/>
    </row>
    <row r="6295" spans="2:2" x14ac:dyDescent="0.2">
      <c r="B6295" s="186"/>
    </row>
    <row r="6296" spans="2:2" x14ac:dyDescent="0.2">
      <c r="B6296" s="186"/>
    </row>
    <row r="6297" spans="2:2" x14ac:dyDescent="0.2">
      <c r="B6297" s="186"/>
    </row>
    <row r="6298" spans="2:2" x14ac:dyDescent="0.2">
      <c r="B6298" s="186"/>
    </row>
    <row r="6299" spans="2:2" x14ac:dyDescent="0.2">
      <c r="B6299" s="186"/>
    </row>
    <row r="6300" spans="2:2" x14ac:dyDescent="0.2">
      <c r="B6300" s="186"/>
    </row>
    <row r="6301" spans="2:2" x14ac:dyDescent="0.2">
      <c r="B6301" s="186"/>
    </row>
    <row r="6302" spans="2:2" x14ac:dyDescent="0.2">
      <c r="B6302" s="186"/>
    </row>
    <row r="6303" spans="2:2" x14ac:dyDescent="0.2">
      <c r="B6303" s="186"/>
    </row>
    <row r="6304" spans="2:2" x14ac:dyDescent="0.2">
      <c r="B6304" s="186"/>
    </row>
    <row r="6305" spans="2:2" x14ac:dyDescent="0.2">
      <c r="B6305" s="186"/>
    </row>
    <row r="6306" spans="2:2" x14ac:dyDescent="0.2">
      <c r="B6306" s="186"/>
    </row>
    <row r="6307" spans="2:2" x14ac:dyDescent="0.2">
      <c r="B6307" s="186"/>
    </row>
    <row r="6308" spans="2:2" x14ac:dyDescent="0.2">
      <c r="B6308" s="186"/>
    </row>
    <row r="6309" spans="2:2" x14ac:dyDescent="0.2">
      <c r="B6309" s="186"/>
    </row>
    <row r="6310" spans="2:2" x14ac:dyDescent="0.2">
      <c r="B6310" s="186"/>
    </row>
    <row r="6311" spans="2:2" x14ac:dyDescent="0.2">
      <c r="B6311" s="186"/>
    </row>
    <row r="6312" spans="2:2" x14ac:dyDescent="0.2">
      <c r="B6312" s="186"/>
    </row>
    <row r="6313" spans="2:2" x14ac:dyDescent="0.2">
      <c r="B6313" s="186"/>
    </row>
    <row r="6314" spans="2:2" x14ac:dyDescent="0.2">
      <c r="B6314" s="186"/>
    </row>
    <row r="6315" spans="2:2" x14ac:dyDescent="0.2">
      <c r="B6315" s="186"/>
    </row>
    <row r="6316" spans="2:2" x14ac:dyDescent="0.2">
      <c r="B6316" s="186"/>
    </row>
    <row r="6317" spans="2:2" x14ac:dyDescent="0.2">
      <c r="B6317" s="186"/>
    </row>
    <row r="6318" spans="2:2" x14ac:dyDescent="0.2">
      <c r="B6318" s="186"/>
    </row>
    <row r="6319" spans="2:2" x14ac:dyDescent="0.2">
      <c r="B6319" s="186"/>
    </row>
    <row r="6320" spans="2:2" x14ac:dyDescent="0.2">
      <c r="B6320" s="186"/>
    </row>
    <row r="6321" spans="2:2" x14ac:dyDescent="0.2">
      <c r="B6321" s="186"/>
    </row>
    <row r="6322" spans="2:2" x14ac:dyDescent="0.2">
      <c r="B6322" s="186"/>
    </row>
    <row r="6323" spans="2:2" x14ac:dyDescent="0.2">
      <c r="B6323" s="186"/>
    </row>
    <row r="6324" spans="2:2" x14ac:dyDescent="0.2">
      <c r="B6324" s="186"/>
    </row>
    <row r="6325" spans="2:2" x14ac:dyDescent="0.2">
      <c r="B6325" s="186"/>
    </row>
    <row r="6326" spans="2:2" x14ac:dyDescent="0.2">
      <c r="B6326" s="186"/>
    </row>
    <row r="6327" spans="2:2" x14ac:dyDescent="0.2">
      <c r="B6327" s="186"/>
    </row>
    <row r="6328" spans="2:2" x14ac:dyDescent="0.2">
      <c r="B6328" s="186"/>
    </row>
    <row r="6329" spans="2:2" x14ac:dyDescent="0.2">
      <c r="B6329" s="186"/>
    </row>
    <row r="6330" spans="2:2" x14ac:dyDescent="0.2">
      <c r="B6330" s="186"/>
    </row>
    <row r="6331" spans="2:2" x14ac:dyDescent="0.2">
      <c r="B6331" s="186"/>
    </row>
    <row r="6332" spans="2:2" x14ac:dyDescent="0.2">
      <c r="B6332" s="186"/>
    </row>
    <row r="6333" spans="2:2" x14ac:dyDescent="0.2">
      <c r="B6333" s="186"/>
    </row>
    <row r="6334" spans="2:2" x14ac:dyDescent="0.2">
      <c r="B6334" s="186"/>
    </row>
    <row r="6335" spans="2:2" x14ac:dyDescent="0.2">
      <c r="B6335" s="186"/>
    </row>
    <row r="6336" spans="2:2" x14ac:dyDescent="0.2">
      <c r="B6336" s="186"/>
    </row>
    <row r="6337" spans="2:2" x14ac:dyDescent="0.2">
      <c r="B6337" s="186"/>
    </row>
    <row r="6338" spans="2:2" x14ac:dyDescent="0.2">
      <c r="B6338" s="186"/>
    </row>
    <row r="6339" spans="2:2" x14ac:dyDescent="0.2">
      <c r="B6339" s="186"/>
    </row>
    <row r="6340" spans="2:2" x14ac:dyDescent="0.2">
      <c r="B6340" s="186"/>
    </row>
    <row r="6341" spans="2:2" x14ac:dyDescent="0.2">
      <c r="B6341" s="186"/>
    </row>
    <row r="6342" spans="2:2" x14ac:dyDescent="0.2">
      <c r="B6342" s="186"/>
    </row>
    <row r="6343" spans="2:2" x14ac:dyDescent="0.2">
      <c r="B6343" s="186"/>
    </row>
    <row r="6344" spans="2:2" x14ac:dyDescent="0.2">
      <c r="B6344" s="186"/>
    </row>
    <row r="6345" spans="2:2" x14ac:dyDescent="0.2">
      <c r="B6345" s="186"/>
    </row>
    <row r="6346" spans="2:2" x14ac:dyDescent="0.2">
      <c r="B6346" s="186"/>
    </row>
    <row r="6347" spans="2:2" x14ac:dyDescent="0.2">
      <c r="B6347" s="186"/>
    </row>
    <row r="6348" spans="2:2" x14ac:dyDescent="0.2">
      <c r="B6348" s="186"/>
    </row>
    <row r="6349" spans="2:2" x14ac:dyDescent="0.2">
      <c r="B6349" s="186"/>
    </row>
    <row r="6350" spans="2:2" x14ac:dyDescent="0.2">
      <c r="B6350" s="186"/>
    </row>
    <row r="6351" spans="2:2" x14ac:dyDescent="0.2">
      <c r="B6351" s="186"/>
    </row>
    <row r="6352" spans="2:2" x14ac:dyDescent="0.2">
      <c r="B6352" s="186"/>
    </row>
    <row r="6353" spans="2:2" x14ac:dyDescent="0.2">
      <c r="B6353" s="186"/>
    </row>
    <row r="6354" spans="2:2" x14ac:dyDescent="0.2">
      <c r="B6354" s="186"/>
    </row>
    <row r="6355" spans="2:2" x14ac:dyDescent="0.2">
      <c r="B6355" s="186"/>
    </row>
    <row r="6356" spans="2:2" x14ac:dyDescent="0.2">
      <c r="B6356" s="186"/>
    </row>
    <row r="6357" spans="2:2" x14ac:dyDescent="0.2">
      <c r="B6357" s="186"/>
    </row>
    <row r="6358" spans="2:2" x14ac:dyDescent="0.2">
      <c r="B6358" s="186"/>
    </row>
    <row r="6359" spans="2:2" x14ac:dyDescent="0.2">
      <c r="B6359" s="186"/>
    </row>
    <row r="6360" spans="2:2" x14ac:dyDescent="0.2">
      <c r="B6360" s="186"/>
    </row>
    <row r="6361" spans="2:2" x14ac:dyDescent="0.2">
      <c r="B6361" s="186"/>
    </row>
    <row r="6362" spans="2:2" x14ac:dyDescent="0.2">
      <c r="B6362" s="186"/>
    </row>
    <row r="6363" spans="2:2" x14ac:dyDescent="0.2">
      <c r="B6363" s="186"/>
    </row>
    <row r="6364" spans="2:2" x14ac:dyDescent="0.2">
      <c r="B6364" s="186"/>
    </row>
    <row r="6365" spans="2:2" x14ac:dyDescent="0.2">
      <c r="B6365" s="186"/>
    </row>
    <row r="6366" spans="2:2" x14ac:dyDescent="0.2">
      <c r="B6366" s="186"/>
    </row>
    <row r="6367" spans="2:2" x14ac:dyDescent="0.2">
      <c r="B6367" s="186"/>
    </row>
    <row r="6368" spans="2:2" x14ac:dyDescent="0.2">
      <c r="B6368" s="186"/>
    </row>
    <row r="6369" spans="2:2" x14ac:dyDescent="0.2">
      <c r="B6369" s="186"/>
    </row>
    <row r="6370" spans="2:2" x14ac:dyDescent="0.2">
      <c r="B6370" s="186"/>
    </row>
    <row r="6371" spans="2:2" x14ac:dyDescent="0.2">
      <c r="B6371" s="186"/>
    </row>
    <row r="6372" spans="2:2" x14ac:dyDescent="0.2">
      <c r="B6372" s="186"/>
    </row>
    <row r="6373" spans="2:2" x14ac:dyDescent="0.2">
      <c r="B6373" s="186"/>
    </row>
    <row r="6374" spans="2:2" x14ac:dyDescent="0.2">
      <c r="B6374" s="186"/>
    </row>
    <row r="6375" spans="2:2" x14ac:dyDescent="0.2">
      <c r="B6375" s="186"/>
    </row>
    <row r="6376" spans="2:2" x14ac:dyDescent="0.2">
      <c r="B6376" s="186"/>
    </row>
    <row r="6377" spans="2:2" x14ac:dyDescent="0.2">
      <c r="B6377" s="186"/>
    </row>
    <row r="6378" spans="2:2" x14ac:dyDescent="0.2">
      <c r="B6378" s="186"/>
    </row>
    <row r="6379" spans="2:2" x14ac:dyDescent="0.2">
      <c r="B6379" s="186"/>
    </row>
    <row r="6380" spans="2:2" x14ac:dyDescent="0.2">
      <c r="B6380" s="186"/>
    </row>
    <row r="6381" spans="2:2" x14ac:dyDescent="0.2">
      <c r="B6381" s="186"/>
    </row>
    <row r="6382" spans="2:2" x14ac:dyDescent="0.2">
      <c r="B6382" s="186"/>
    </row>
    <row r="6383" spans="2:2" x14ac:dyDescent="0.2">
      <c r="B6383" s="186"/>
    </row>
    <row r="6384" spans="2:2" x14ac:dyDescent="0.2">
      <c r="B6384" s="186"/>
    </row>
    <row r="6385" spans="2:2" x14ac:dyDescent="0.2">
      <c r="B6385" s="186"/>
    </row>
    <row r="6386" spans="2:2" x14ac:dyDescent="0.2">
      <c r="B6386" s="186"/>
    </row>
    <row r="6387" spans="2:2" x14ac:dyDescent="0.2">
      <c r="B6387" s="186"/>
    </row>
    <row r="6388" spans="2:2" x14ac:dyDescent="0.2">
      <c r="B6388" s="186"/>
    </row>
    <row r="6389" spans="2:2" x14ac:dyDescent="0.2">
      <c r="B6389" s="186"/>
    </row>
    <row r="6390" spans="2:2" x14ac:dyDescent="0.2">
      <c r="B6390" s="186"/>
    </row>
    <row r="6391" spans="2:2" x14ac:dyDescent="0.2">
      <c r="B6391" s="186"/>
    </row>
    <row r="6392" spans="2:2" x14ac:dyDescent="0.2">
      <c r="B6392" s="186"/>
    </row>
    <row r="6393" spans="2:2" x14ac:dyDescent="0.2">
      <c r="B6393" s="186"/>
    </row>
    <row r="6394" spans="2:2" x14ac:dyDescent="0.2">
      <c r="B6394" s="186"/>
    </row>
    <row r="6395" spans="2:2" x14ac:dyDescent="0.2">
      <c r="B6395" s="186"/>
    </row>
    <row r="6396" spans="2:2" x14ac:dyDescent="0.2">
      <c r="B6396" s="186"/>
    </row>
    <row r="6397" spans="2:2" x14ac:dyDescent="0.2">
      <c r="B6397" s="186"/>
    </row>
    <row r="6398" spans="2:2" x14ac:dyDescent="0.2">
      <c r="B6398" s="186"/>
    </row>
    <row r="6399" spans="2:2" x14ac:dyDescent="0.2">
      <c r="B6399" s="186"/>
    </row>
    <row r="6400" spans="2:2" x14ac:dyDescent="0.2">
      <c r="B6400" s="186"/>
    </row>
    <row r="6401" spans="2:2" x14ac:dyDescent="0.2">
      <c r="B6401" s="186"/>
    </row>
    <row r="6402" spans="2:2" x14ac:dyDescent="0.2">
      <c r="B6402" s="186"/>
    </row>
    <row r="6403" spans="2:2" x14ac:dyDescent="0.2">
      <c r="B6403" s="186"/>
    </row>
    <row r="6404" spans="2:2" x14ac:dyDescent="0.2">
      <c r="B6404" s="186"/>
    </row>
    <row r="6405" spans="2:2" x14ac:dyDescent="0.2">
      <c r="B6405" s="186"/>
    </row>
    <row r="6406" spans="2:2" x14ac:dyDescent="0.2">
      <c r="B6406" s="186"/>
    </row>
    <row r="6407" spans="2:2" x14ac:dyDescent="0.2">
      <c r="B6407" s="186"/>
    </row>
    <row r="6408" spans="2:2" x14ac:dyDescent="0.2">
      <c r="B6408" s="186"/>
    </row>
    <row r="6409" spans="2:2" x14ac:dyDescent="0.2">
      <c r="B6409" s="186"/>
    </row>
    <row r="6410" spans="2:2" x14ac:dyDescent="0.2">
      <c r="B6410" s="186"/>
    </row>
    <row r="6411" spans="2:2" x14ac:dyDescent="0.2">
      <c r="B6411" s="186"/>
    </row>
    <row r="6412" spans="2:2" x14ac:dyDescent="0.2">
      <c r="B6412" s="186"/>
    </row>
    <row r="6413" spans="2:2" x14ac:dyDescent="0.2">
      <c r="B6413" s="186"/>
    </row>
    <row r="6414" spans="2:2" x14ac:dyDescent="0.2">
      <c r="B6414" s="186"/>
    </row>
    <row r="6415" spans="2:2" x14ac:dyDescent="0.2">
      <c r="B6415" s="186"/>
    </row>
    <row r="6416" spans="2:2" x14ac:dyDescent="0.2">
      <c r="B6416" s="186"/>
    </row>
    <row r="6417" spans="2:2" x14ac:dyDescent="0.2">
      <c r="B6417" s="186"/>
    </row>
    <row r="6418" spans="2:2" x14ac:dyDescent="0.2">
      <c r="B6418" s="186"/>
    </row>
    <row r="6419" spans="2:2" x14ac:dyDescent="0.2">
      <c r="B6419" s="186"/>
    </row>
    <row r="6420" spans="2:2" x14ac:dyDescent="0.2">
      <c r="B6420" s="186"/>
    </row>
    <row r="6421" spans="2:2" x14ac:dyDescent="0.2">
      <c r="B6421" s="186"/>
    </row>
    <row r="6422" spans="2:2" x14ac:dyDescent="0.2">
      <c r="B6422" s="186"/>
    </row>
    <row r="6423" spans="2:2" x14ac:dyDescent="0.2">
      <c r="B6423" s="186"/>
    </row>
    <row r="6424" spans="2:2" x14ac:dyDescent="0.2">
      <c r="B6424" s="186"/>
    </row>
    <row r="6425" spans="2:2" x14ac:dyDescent="0.2">
      <c r="B6425" s="186"/>
    </row>
    <row r="6426" spans="2:2" x14ac:dyDescent="0.2">
      <c r="B6426" s="186"/>
    </row>
    <row r="6427" spans="2:2" x14ac:dyDescent="0.2">
      <c r="B6427" s="186"/>
    </row>
    <row r="6428" spans="2:2" x14ac:dyDescent="0.2">
      <c r="B6428" s="186"/>
    </row>
    <row r="6429" spans="2:2" x14ac:dyDescent="0.2">
      <c r="B6429" s="186"/>
    </row>
    <row r="6430" spans="2:2" x14ac:dyDescent="0.2">
      <c r="B6430" s="186"/>
    </row>
    <row r="6431" spans="2:2" x14ac:dyDescent="0.2">
      <c r="B6431" s="186"/>
    </row>
    <row r="6432" spans="2:2" x14ac:dyDescent="0.2">
      <c r="B6432" s="186"/>
    </row>
    <row r="6433" spans="2:2" x14ac:dyDescent="0.2">
      <c r="B6433" s="186"/>
    </row>
    <row r="6434" spans="2:2" x14ac:dyDescent="0.2">
      <c r="B6434" s="186"/>
    </row>
    <row r="6435" spans="2:2" x14ac:dyDescent="0.2">
      <c r="B6435" s="186"/>
    </row>
    <row r="6436" spans="2:2" x14ac:dyDescent="0.2">
      <c r="B6436" s="186"/>
    </row>
    <row r="6437" spans="2:2" x14ac:dyDescent="0.2">
      <c r="B6437" s="186"/>
    </row>
    <row r="6438" spans="2:2" x14ac:dyDescent="0.2">
      <c r="B6438" s="186"/>
    </row>
    <row r="6439" spans="2:2" x14ac:dyDescent="0.2">
      <c r="B6439" s="186"/>
    </row>
    <row r="6440" spans="2:2" x14ac:dyDescent="0.2">
      <c r="B6440" s="186"/>
    </row>
    <row r="6441" spans="2:2" x14ac:dyDescent="0.2">
      <c r="B6441" s="186"/>
    </row>
    <row r="6442" spans="2:2" x14ac:dyDescent="0.2">
      <c r="B6442" s="186"/>
    </row>
    <row r="6443" spans="2:2" x14ac:dyDescent="0.2">
      <c r="B6443" s="186"/>
    </row>
    <row r="6444" spans="2:2" x14ac:dyDescent="0.2">
      <c r="B6444" s="186"/>
    </row>
    <row r="6445" spans="2:2" x14ac:dyDescent="0.2">
      <c r="B6445" s="186"/>
    </row>
    <row r="6446" spans="2:2" x14ac:dyDescent="0.2">
      <c r="B6446" s="186"/>
    </row>
    <row r="6447" spans="2:2" x14ac:dyDescent="0.2">
      <c r="B6447" s="186"/>
    </row>
    <row r="6448" spans="2:2" x14ac:dyDescent="0.2">
      <c r="B6448" s="186"/>
    </row>
    <row r="6449" spans="2:2" x14ac:dyDescent="0.2">
      <c r="B6449" s="186"/>
    </row>
    <row r="6450" spans="2:2" x14ac:dyDescent="0.2">
      <c r="B6450" s="186"/>
    </row>
    <row r="6451" spans="2:2" x14ac:dyDescent="0.2">
      <c r="B6451" s="186"/>
    </row>
    <row r="6452" spans="2:2" x14ac:dyDescent="0.2">
      <c r="B6452" s="186"/>
    </row>
    <row r="6453" spans="2:2" x14ac:dyDescent="0.2">
      <c r="B6453" s="186"/>
    </row>
    <row r="6454" spans="2:2" x14ac:dyDescent="0.2">
      <c r="B6454" s="186"/>
    </row>
    <row r="6455" spans="2:2" x14ac:dyDescent="0.2">
      <c r="B6455" s="186"/>
    </row>
    <row r="6456" spans="2:2" x14ac:dyDescent="0.2">
      <c r="B6456" s="186"/>
    </row>
    <row r="6457" spans="2:2" x14ac:dyDescent="0.2">
      <c r="B6457" s="186"/>
    </row>
    <row r="6458" spans="2:2" x14ac:dyDescent="0.2">
      <c r="B6458" s="186"/>
    </row>
    <row r="6459" spans="2:2" x14ac:dyDescent="0.2">
      <c r="B6459" s="186"/>
    </row>
    <row r="6460" spans="2:2" x14ac:dyDescent="0.2">
      <c r="B6460" s="186"/>
    </row>
    <row r="6461" spans="2:2" x14ac:dyDescent="0.2">
      <c r="B6461" s="186"/>
    </row>
    <row r="6462" spans="2:2" x14ac:dyDescent="0.2">
      <c r="B6462" s="186"/>
    </row>
    <row r="6463" spans="2:2" x14ac:dyDescent="0.2">
      <c r="B6463" s="186"/>
    </row>
    <row r="6464" spans="2:2" x14ac:dyDescent="0.2">
      <c r="B6464" s="186"/>
    </row>
    <row r="6465" spans="2:2" x14ac:dyDescent="0.2">
      <c r="B6465" s="186"/>
    </row>
    <row r="6466" spans="2:2" x14ac:dyDescent="0.2">
      <c r="B6466" s="186"/>
    </row>
    <row r="6467" spans="2:2" x14ac:dyDescent="0.2">
      <c r="B6467" s="186"/>
    </row>
    <row r="6468" spans="2:2" x14ac:dyDescent="0.2">
      <c r="B6468" s="186"/>
    </row>
    <row r="6469" spans="2:2" x14ac:dyDescent="0.2">
      <c r="B6469" s="186"/>
    </row>
    <row r="6470" spans="2:2" x14ac:dyDescent="0.2">
      <c r="B6470" s="186"/>
    </row>
    <row r="6471" spans="2:2" x14ac:dyDescent="0.2">
      <c r="B6471" s="186"/>
    </row>
    <row r="6472" spans="2:2" x14ac:dyDescent="0.2">
      <c r="B6472" s="186"/>
    </row>
    <row r="6473" spans="2:2" x14ac:dyDescent="0.2">
      <c r="B6473" s="186"/>
    </row>
    <row r="6474" spans="2:2" x14ac:dyDescent="0.2">
      <c r="B6474" s="186"/>
    </row>
    <row r="6475" spans="2:2" x14ac:dyDescent="0.2">
      <c r="B6475" s="186"/>
    </row>
    <row r="6476" spans="2:2" x14ac:dyDescent="0.2">
      <c r="B6476" s="186"/>
    </row>
    <row r="6477" spans="2:2" x14ac:dyDescent="0.2">
      <c r="B6477" s="186"/>
    </row>
    <row r="6478" spans="2:2" x14ac:dyDescent="0.2">
      <c r="B6478" s="186"/>
    </row>
    <row r="6479" spans="2:2" x14ac:dyDescent="0.2">
      <c r="B6479" s="186"/>
    </row>
    <row r="6480" spans="2:2" x14ac:dyDescent="0.2">
      <c r="B6480" s="186"/>
    </row>
    <row r="6481" spans="2:2" x14ac:dyDescent="0.2">
      <c r="B6481" s="186"/>
    </row>
    <row r="6482" spans="2:2" x14ac:dyDescent="0.2">
      <c r="B6482" s="186"/>
    </row>
    <row r="6483" spans="2:2" x14ac:dyDescent="0.2">
      <c r="B6483" s="186"/>
    </row>
    <row r="6484" spans="2:2" x14ac:dyDescent="0.2">
      <c r="B6484" s="186"/>
    </row>
    <row r="6485" spans="2:2" x14ac:dyDescent="0.2">
      <c r="B6485" s="186"/>
    </row>
    <row r="6486" spans="2:2" x14ac:dyDescent="0.2">
      <c r="B6486" s="186"/>
    </row>
    <row r="6487" spans="2:2" x14ac:dyDescent="0.2">
      <c r="B6487" s="186"/>
    </row>
    <row r="6488" spans="2:2" x14ac:dyDescent="0.2">
      <c r="B6488" s="186"/>
    </row>
    <row r="6489" spans="2:2" x14ac:dyDescent="0.2">
      <c r="B6489" s="186"/>
    </row>
    <row r="6490" spans="2:2" x14ac:dyDescent="0.2">
      <c r="B6490" s="186"/>
    </row>
    <row r="6491" spans="2:2" x14ac:dyDescent="0.2">
      <c r="B6491" s="186"/>
    </row>
    <row r="6492" spans="2:2" x14ac:dyDescent="0.2">
      <c r="B6492" s="186"/>
    </row>
    <row r="6493" spans="2:2" x14ac:dyDescent="0.2">
      <c r="B6493" s="186"/>
    </row>
    <row r="6494" spans="2:2" x14ac:dyDescent="0.2">
      <c r="B6494" s="186"/>
    </row>
    <row r="6495" spans="2:2" x14ac:dyDescent="0.2">
      <c r="B6495" s="186"/>
    </row>
    <row r="6496" spans="2:2" x14ac:dyDescent="0.2">
      <c r="B6496" s="186"/>
    </row>
    <row r="6497" spans="2:2" x14ac:dyDescent="0.2">
      <c r="B6497" s="186"/>
    </row>
    <row r="6498" spans="2:2" x14ac:dyDescent="0.2">
      <c r="B6498" s="186"/>
    </row>
    <row r="6499" spans="2:2" x14ac:dyDescent="0.2">
      <c r="B6499" s="186"/>
    </row>
    <row r="6500" spans="2:2" x14ac:dyDescent="0.2">
      <c r="B6500" s="186"/>
    </row>
    <row r="6501" spans="2:2" x14ac:dyDescent="0.2">
      <c r="B6501" s="186"/>
    </row>
    <row r="6502" spans="2:2" x14ac:dyDescent="0.2">
      <c r="B6502" s="186"/>
    </row>
    <row r="6503" spans="2:2" x14ac:dyDescent="0.2">
      <c r="B6503" s="186"/>
    </row>
    <row r="6504" spans="2:2" x14ac:dyDescent="0.2">
      <c r="B6504" s="186"/>
    </row>
    <row r="6505" spans="2:2" x14ac:dyDescent="0.2">
      <c r="B6505" s="186"/>
    </row>
    <row r="6506" spans="2:2" x14ac:dyDescent="0.2">
      <c r="B6506" s="186"/>
    </row>
    <row r="6507" spans="2:2" x14ac:dyDescent="0.2">
      <c r="B6507" s="186"/>
    </row>
    <row r="6508" spans="2:2" x14ac:dyDescent="0.2">
      <c r="B6508" s="186"/>
    </row>
    <row r="6509" spans="2:2" x14ac:dyDescent="0.2">
      <c r="B6509" s="186"/>
    </row>
    <row r="6510" spans="2:2" x14ac:dyDescent="0.2">
      <c r="B6510" s="186"/>
    </row>
    <row r="6511" spans="2:2" x14ac:dyDescent="0.2">
      <c r="B6511" s="186"/>
    </row>
    <row r="6512" spans="2:2" x14ac:dyDescent="0.2">
      <c r="B6512" s="186"/>
    </row>
    <row r="6513" spans="2:2" x14ac:dyDescent="0.2">
      <c r="B6513" s="186"/>
    </row>
    <row r="6514" spans="2:2" x14ac:dyDescent="0.2">
      <c r="B6514" s="186"/>
    </row>
    <row r="6515" spans="2:2" x14ac:dyDescent="0.2">
      <c r="B6515" s="186"/>
    </row>
    <row r="6516" spans="2:2" x14ac:dyDescent="0.2">
      <c r="B6516" s="186"/>
    </row>
    <row r="6517" spans="2:2" x14ac:dyDescent="0.2">
      <c r="B6517" s="186"/>
    </row>
    <row r="6518" spans="2:2" x14ac:dyDescent="0.2">
      <c r="B6518" s="186"/>
    </row>
    <row r="6519" spans="2:2" x14ac:dyDescent="0.2">
      <c r="B6519" s="186"/>
    </row>
    <row r="6520" spans="2:2" x14ac:dyDescent="0.2">
      <c r="B6520" s="186"/>
    </row>
    <row r="6521" spans="2:2" x14ac:dyDescent="0.2">
      <c r="B6521" s="186"/>
    </row>
    <row r="6522" spans="2:2" x14ac:dyDescent="0.2">
      <c r="B6522" s="186"/>
    </row>
    <row r="6523" spans="2:2" x14ac:dyDescent="0.2">
      <c r="B6523" s="186"/>
    </row>
    <row r="6524" spans="2:2" x14ac:dyDescent="0.2">
      <c r="B6524" s="186"/>
    </row>
    <row r="6525" spans="2:2" x14ac:dyDescent="0.2">
      <c r="B6525" s="186"/>
    </row>
    <row r="6526" spans="2:2" x14ac:dyDescent="0.2">
      <c r="B6526" s="186"/>
    </row>
    <row r="6527" spans="2:2" x14ac:dyDescent="0.2">
      <c r="B6527" s="186"/>
    </row>
    <row r="6528" spans="2:2" x14ac:dyDescent="0.2">
      <c r="B6528" s="186"/>
    </row>
    <row r="6529" spans="2:2" x14ac:dyDescent="0.2">
      <c r="B6529" s="186"/>
    </row>
    <row r="6530" spans="2:2" x14ac:dyDescent="0.2">
      <c r="B6530" s="186"/>
    </row>
    <row r="6531" spans="2:2" x14ac:dyDescent="0.2">
      <c r="B6531" s="186"/>
    </row>
    <row r="6532" spans="2:2" x14ac:dyDescent="0.2">
      <c r="B6532" s="186"/>
    </row>
    <row r="6533" spans="2:2" x14ac:dyDescent="0.2">
      <c r="B6533" s="186"/>
    </row>
    <row r="6534" spans="2:2" x14ac:dyDescent="0.2">
      <c r="B6534" s="186"/>
    </row>
    <row r="6535" spans="2:2" x14ac:dyDescent="0.2">
      <c r="B6535" s="186"/>
    </row>
    <row r="6536" spans="2:2" x14ac:dyDescent="0.2">
      <c r="B6536" s="186"/>
    </row>
    <row r="6537" spans="2:2" x14ac:dyDescent="0.2">
      <c r="B6537" s="186"/>
    </row>
    <row r="6538" spans="2:2" x14ac:dyDescent="0.2">
      <c r="B6538" s="186"/>
    </row>
    <row r="6539" spans="2:2" x14ac:dyDescent="0.2">
      <c r="B6539" s="186"/>
    </row>
    <row r="6540" spans="2:2" x14ac:dyDescent="0.2">
      <c r="B6540" s="186"/>
    </row>
    <row r="6541" spans="2:2" x14ac:dyDescent="0.2">
      <c r="B6541" s="186"/>
    </row>
    <row r="6542" spans="2:2" x14ac:dyDescent="0.2">
      <c r="B6542" s="186"/>
    </row>
    <row r="6543" spans="2:2" x14ac:dyDescent="0.2">
      <c r="B6543" s="186"/>
    </row>
    <row r="6544" spans="2:2" x14ac:dyDescent="0.2">
      <c r="B6544" s="186"/>
    </row>
    <row r="6545" spans="2:2" x14ac:dyDescent="0.2">
      <c r="B6545" s="186"/>
    </row>
    <row r="6546" spans="2:2" x14ac:dyDescent="0.2">
      <c r="B6546" s="186"/>
    </row>
    <row r="6547" spans="2:2" x14ac:dyDescent="0.2">
      <c r="B6547" s="186"/>
    </row>
    <row r="6548" spans="2:2" x14ac:dyDescent="0.2">
      <c r="B6548" s="186"/>
    </row>
    <row r="6549" spans="2:2" x14ac:dyDescent="0.2">
      <c r="B6549" s="186"/>
    </row>
    <row r="6550" spans="2:2" x14ac:dyDescent="0.2">
      <c r="B6550" s="186"/>
    </row>
    <row r="6551" spans="2:2" x14ac:dyDescent="0.2">
      <c r="B6551" s="186"/>
    </row>
    <row r="6552" spans="2:2" x14ac:dyDescent="0.2">
      <c r="B6552" s="186"/>
    </row>
    <row r="6553" spans="2:2" x14ac:dyDescent="0.2">
      <c r="B6553" s="186"/>
    </row>
    <row r="6554" spans="2:2" x14ac:dyDescent="0.2">
      <c r="B6554" s="186"/>
    </row>
    <row r="6555" spans="2:2" x14ac:dyDescent="0.2">
      <c r="B6555" s="186"/>
    </row>
    <row r="6556" spans="2:2" x14ac:dyDescent="0.2">
      <c r="B6556" s="186"/>
    </row>
    <row r="6557" spans="2:2" x14ac:dyDescent="0.2">
      <c r="B6557" s="186"/>
    </row>
    <row r="6558" spans="2:2" x14ac:dyDescent="0.2">
      <c r="B6558" s="186"/>
    </row>
    <row r="6559" spans="2:2" x14ac:dyDescent="0.2">
      <c r="B6559" s="186"/>
    </row>
    <row r="6560" spans="2:2" x14ac:dyDescent="0.2">
      <c r="B6560" s="186"/>
    </row>
    <row r="6561" spans="2:2" x14ac:dyDescent="0.2">
      <c r="B6561" s="186"/>
    </row>
    <row r="6562" spans="2:2" x14ac:dyDescent="0.2">
      <c r="B6562" s="186"/>
    </row>
    <row r="6563" spans="2:2" x14ac:dyDescent="0.2">
      <c r="B6563" s="186"/>
    </row>
    <row r="6564" spans="2:2" x14ac:dyDescent="0.2">
      <c r="B6564" s="186"/>
    </row>
    <row r="6565" spans="2:2" x14ac:dyDescent="0.2">
      <c r="B6565" s="186"/>
    </row>
    <row r="6566" spans="2:2" x14ac:dyDescent="0.2">
      <c r="B6566" s="186"/>
    </row>
    <row r="6567" spans="2:2" x14ac:dyDescent="0.2">
      <c r="B6567" s="186"/>
    </row>
    <row r="6568" spans="2:2" x14ac:dyDescent="0.2">
      <c r="B6568" s="186"/>
    </row>
    <row r="6569" spans="2:2" x14ac:dyDescent="0.2">
      <c r="B6569" s="186"/>
    </row>
    <row r="6570" spans="2:2" x14ac:dyDescent="0.2">
      <c r="B6570" s="186"/>
    </row>
    <row r="6571" spans="2:2" x14ac:dyDescent="0.2">
      <c r="B6571" s="186"/>
    </row>
    <row r="6572" spans="2:2" x14ac:dyDescent="0.2">
      <c r="B6572" s="186"/>
    </row>
    <row r="6573" spans="2:2" x14ac:dyDescent="0.2">
      <c r="B6573" s="186"/>
    </row>
    <row r="6574" spans="2:2" x14ac:dyDescent="0.2">
      <c r="B6574" s="186"/>
    </row>
    <row r="6575" spans="2:2" x14ac:dyDescent="0.2">
      <c r="B6575" s="186"/>
    </row>
    <row r="6576" spans="2:2" x14ac:dyDescent="0.2">
      <c r="B6576" s="186"/>
    </row>
    <row r="6577" spans="2:2" x14ac:dyDescent="0.2">
      <c r="B6577" s="186"/>
    </row>
    <row r="6578" spans="2:2" x14ac:dyDescent="0.2">
      <c r="B6578" s="186"/>
    </row>
    <row r="6579" spans="2:2" x14ac:dyDescent="0.2">
      <c r="B6579" s="186"/>
    </row>
    <row r="6580" spans="2:2" x14ac:dyDescent="0.2">
      <c r="B6580" s="186"/>
    </row>
    <row r="6581" spans="2:2" x14ac:dyDescent="0.2">
      <c r="B6581" s="186"/>
    </row>
    <row r="6582" spans="2:2" x14ac:dyDescent="0.2">
      <c r="B6582" s="186"/>
    </row>
    <row r="6583" spans="2:2" x14ac:dyDescent="0.2">
      <c r="B6583" s="186"/>
    </row>
    <row r="6584" spans="2:2" x14ac:dyDescent="0.2">
      <c r="B6584" s="186"/>
    </row>
    <row r="6585" spans="2:2" x14ac:dyDescent="0.2">
      <c r="B6585" s="186"/>
    </row>
    <row r="6586" spans="2:2" x14ac:dyDescent="0.2">
      <c r="B6586" s="186"/>
    </row>
    <row r="6587" spans="2:2" x14ac:dyDescent="0.2">
      <c r="B6587" s="186"/>
    </row>
    <row r="6588" spans="2:2" x14ac:dyDescent="0.2">
      <c r="B6588" s="186"/>
    </row>
    <row r="6589" spans="2:2" x14ac:dyDescent="0.2">
      <c r="B6589" s="186"/>
    </row>
    <row r="6590" spans="2:2" x14ac:dyDescent="0.2">
      <c r="B6590" s="186"/>
    </row>
    <row r="6591" spans="2:2" x14ac:dyDescent="0.2">
      <c r="B6591" s="186"/>
    </row>
    <row r="6592" spans="2:2" x14ac:dyDescent="0.2">
      <c r="B6592" s="186"/>
    </row>
    <row r="6593" spans="2:2" x14ac:dyDescent="0.2">
      <c r="B6593" s="186"/>
    </row>
    <row r="6594" spans="2:2" x14ac:dyDescent="0.2">
      <c r="B6594" s="186"/>
    </row>
    <row r="6595" spans="2:2" x14ac:dyDescent="0.2">
      <c r="B6595" s="186"/>
    </row>
    <row r="6596" spans="2:2" x14ac:dyDescent="0.2">
      <c r="B6596" s="186"/>
    </row>
    <row r="6597" spans="2:2" x14ac:dyDescent="0.2">
      <c r="B6597" s="186"/>
    </row>
    <row r="6598" spans="2:2" x14ac:dyDescent="0.2">
      <c r="B6598" s="186"/>
    </row>
    <row r="6599" spans="2:2" x14ac:dyDescent="0.2">
      <c r="B6599" s="186"/>
    </row>
    <row r="6600" spans="2:2" x14ac:dyDescent="0.2">
      <c r="B6600" s="186"/>
    </row>
    <row r="6601" spans="2:2" x14ac:dyDescent="0.2">
      <c r="B6601" s="186"/>
    </row>
    <row r="6602" spans="2:2" x14ac:dyDescent="0.2">
      <c r="B6602" s="186"/>
    </row>
    <row r="6603" spans="2:2" x14ac:dyDescent="0.2">
      <c r="B6603" s="186"/>
    </row>
    <row r="6604" spans="2:2" x14ac:dyDescent="0.2">
      <c r="B6604" s="186"/>
    </row>
    <row r="6605" spans="2:2" x14ac:dyDescent="0.2">
      <c r="B6605" s="186"/>
    </row>
    <row r="6606" spans="2:2" x14ac:dyDescent="0.2">
      <c r="B6606" s="186"/>
    </row>
    <row r="6607" spans="2:2" x14ac:dyDescent="0.2">
      <c r="B6607" s="186"/>
    </row>
    <row r="6608" spans="2:2" x14ac:dyDescent="0.2">
      <c r="B6608" s="186"/>
    </row>
    <row r="6609" spans="2:2" x14ac:dyDescent="0.2">
      <c r="B6609" s="186"/>
    </row>
    <row r="6610" spans="2:2" x14ac:dyDescent="0.2">
      <c r="B6610" s="186"/>
    </row>
    <row r="6611" spans="2:2" x14ac:dyDescent="0.2">
      <c r="B6611" s="186"/>
    </row>
    <row r="6612" spans="2:2" x14ac:dyDescent="0.2">
      <c r="B6612" s="186"/>
    </row>
    <row r="6613" spans="2:2" x14ac:dyDescent="0.2">
      <c r="B6613" s="186"/>
    </row>
    <row r="6614" spans="2:2" x14ac:dyDescent="0.2">
      <c r="B6614" s="186"/>
    </row>
    <row r="6615" spans="2:2" x14ac:dyDescent="0.2">
      <c r="B6615" s="186"/>
    </row>
    <row r="6616" spans="2:2" x14ac:dyDescent="0.2">
      <c r="B6616" s="186"/>
    </row>
    <row r="6617" spans="2:2" x14ac:dyDescent="0.2">
      <c r="B6617" s="186"/>
    </row>
    <row r="6618" spans="2:2" x14ac:dyDescent="0.2">
      <c r="B6618" s="186"/>
    </row>
    <row r="6619" spans="2:2" x14ac:dyDescent="0.2">
      <c r="B6619" s="186"/>
    </row>
    <row r="6620" spans="2:2" x14ac:dyDescent="0.2">
      <c r="B6620" s="186"/>
    </row>
    <row r="6621" spans="2:2" x14ac:dyDescent="0.2">
      <c r="B6621" s="186"/>
    </row>
    <row r="6622" spans="2:2" x14ac:dyDescent="0.2">
      <c r="B6622" s="186"/>
    </row>
    <row r="6623" spans="2:2" x14ac:dyDescent="0.2">
      <c r="B6623" s="186"/>
    </row>
    <row r="6624" spans="2:2" x14ac:dyDescent="0.2">
      <c r="B6624" s="186"/>
    </row>
    <row r="6625" spans="2:2" x14ac:dyDescent="0.2">
      <c r="B6625" s="186"/>
    </row>
    <row r="6626" spans="2:2" x14ac:dyDescent="0.2">
      <c r="B6626" s="186"/>
    </row>
    <row r="6627" spans="2:2" x14ac:dyDescent="0.2">
      <c r="B6627" s="186"/>
    </row>
    <row r="6628" spans="2:2" x14ac:dyDescent="0.2">
      <c r="B6628" s="186"/>
    </row>
    <row r="6629" spans="2:2" x14ac:dyDescent="0.2">
      <c r="B6629" s="186"/>
    </row>
    <row r="6630" spans="2:2" x14ac:dyDescent="0.2">
      <c r="B6630" s="186"/>
    </row>
    <row r="6631" spans="2:2" x14ac:dyDescent="0.2">
      <c r="B6631" s="186"/>
    </row>
    <row r="6632" spans="2:2" x14ac:dyDescent="0.2">
      <c r="B6632" s="186"/>
    </row>
    <row r="6633" spans="2:2" x14ac:dyDescent="0.2">
      <c r="B6633" s="186"/>
    </row>
    <row r="6634" spans="2:2" x14ac:dyDescent="0.2">
      <c r="B6634" s="186"/>
    </row>
    <row r="6635" spans="2:2" x14ac:dyDescent="0.2">
      <c r="B6635" s="186"/>
    </row>
    <row r="6636" spans="2:2" x14ac:dyDescent="0.2">
      <c r="B6636" s="186"/>
    </row>
    <row r="6637" spans="2:2" x14ac:dyDescent="0.2">
      <c r="B6637" s="186"/>
    </row>
    <row r="6638" spans="2:2" x14ac:dyDescent="0.2">
      <c r="B6638" s="186"/>
    </row>
    <row r="6639" spans="2:2" x14ac:dyDescent="0.2">
      <c r="B6639" s="186"/>
    </row>
    <row r="6640" spans="2:2" x14ac:dyDescent="0.2">
      <c r="B6640" s="186"/>
    </row>
    <row r="6641" spans="2:2" x14ac:dyDescent="0.2">
      <c r="B6641" s="186"/>
    </row>
    <row r="6642" spans="2:2" x14ac:dyDescent="0.2">
      <c r="B6642" s="186"/>
    </row>
    <row r="6643" spans="2:2" x14ac:dyDescent="0.2">
      <c r="B6643" s="186"/>
    </row>
    <row r="6644" spans="2:2" x14ac:dyDescent="0.2">
      <c r="B6644" s="186"/>
    </row>
    <row r="6645" spans="2:2" x14ac:dyDescent="0.2">
      <c r="B6645" s="186"/>
    </row>
    <row r="6646" spans="2:2" x14ac:dyDescent="0.2">
      <c r="B6646" s="186"/>
    </row>
    <row r="6647" spans="2:2" x14ac:dyDescent="0.2">
      <c r="B6647" s="186"/>
    </row>
    <row r="6648" spans="2:2" x14ac:dyDescent="0.2">
      <c r="B6648" s="186"/>
    </row>
    <row r="6649" spans="2:2" x14ac:dyDescent="0.2">
      <c r="B6649" s="186"/>
    </row>
    <row r="6650" spans="2:2" x14ac:dyDescent="0.2">
      <c r="B6650" s="186"/>
    </row>
    <row r="6651" spans="2:2" x14ac:dyDescent="0.2">
      <c r="B6651" s="186"/>
    </row>
    <row r="6652" spans="2:2" x14ac:dyDescent="0.2">
      <c r="B6652" s="186"/>
    </row>
    <row r="6653" spans="2:2" x14ac:dyDescent="0.2">
      <c r="B6653" s="186"/>
    </row>
    <row r="6654" spans="2:2" x14ac:dyDescent="0.2">
      <c r="B6654" s="186"/>
    </row>
    <row r="6655" spans="2:2" x14ac:dyDescent="0.2">
      <c r="B6655" s="186"/>
    </row>
    <row r="6656" spans="2:2" x14ac:dyDescent="0.2">
      <c r="B6656" s="186"/>
    </row>
    <row r="6657" spans="2:2" x14ac:dyDescent="0.2">
      <c r="B6657" s="186"/>
    </row>
    <row r="6658" spans="2:2" x14ac:dyDescent="0.2">
      <c r="B6658" s="186"/>
    </row>
    <row r="6659" spans="2:2" x14ac:dyDescent="0.2">
      <c r="B6659" s="186"/>
    </row>
    <row r="6660" spans="2:2" x14ac:dyDescent="0.2">
      <c r="B6660" s="186"/>
    </row>
    <row r="6661" spans="2:2" x14ac:dyDescent="0.2">
      <c r="B6661" s="186"/>
    </row>
    <row r="6662" spans="2:2" x14ac:dyDescent="0.2">
      <c r="B6662" s="186"/>
    </row>
    <row r="6663" spans="2:2" x14ac:dyDescent="0.2">
      <c r="B6663" s="186"/>
    </row>
    <row r="6664" spans="2:2" x14ac:dyDescent="0.2">
      <c r="B6664" s="186"/>
    </row>
    <row r="6665" spans="2:2" x14ac:dyDescent="0.2">
      <c r="B6665" s="186"/>
    </row>
    <row r="6666" spans="2:2" x14ac:dyDescent="0.2">
      <c r="B6666" s="186"/>
    </row>
    <row r="6667" spans="2:2" x14ac:dyDescent="0.2">
      <c r="B6667" s="186"/>
    </row>
    <row r="6668" spans="2:2" x14ac:dyDescent="0.2">
      <c r="B6668" s="186"/>
    </row>
    <row r="6669" spans="2:2" x14ac:dyDescent="0.2">
      <c r="B6669" s="186"/>
    </row>
    <row r="6670" spans="2:2" x14ac:dyDescent="0.2">
      <c r="B6670" s="186"/>
    </row>
    <row r="6671" spans="2:2" x14ac:dyDescent="0.2">
      <c r="B6671" s="186"/>
    </row>
    <row r="6672" spans="2:2" x14ac:dyDescent="0.2">
      <c r="B6672" s="186"/>
    </row>
    <row r="6673" spans="2:2" x14ac:dyDescent="0.2">
      <c r="B6673" s="186"/>
    </row>
    <row r="6674" spans="2:2" x14ac:dyDescent="0.2">
      <c r="B6674" s="186"/>
    </row>
    <row r="6675" spans="2:2" x14ac:dyDescent="0.2">
      <c r="B6675" s="186"/>
    </row>
    <row r="6676" spans="2:2" x14ac:dyDescent="0.2">
      <c r="B6676" s="186"/>
    </row>
    <row r="6677" spans="2:2" x14ac:dyDescent="0.2">
      <c r="B6677" s="186"/>
    </row>
    <row r="6678" spans="2:2" x14ac:dyDescent="0.2">
      <c r="B6678" s="186"/>
    </row>
    <row r="6679" spans="2:2" x14ac:dyDescent="0.2">
      <c r="B6679" s="186"/>
    </row>
    <row r="6680" spans="2:2" x14ac:dyDescent="0.2">
      <c r="B6680" s="186"/>
    </row>
    <row r="6681" spans="2:2" x14ac:dyDescent="0.2">
      <c r="B6681" s="186"/>
    </row>
    <row r="6682" spans="2:2" x14ac:dyDescent="0.2">
      <c r="B6682" s="186"/>
    </row>
    <row r="6683" spans="2:2" x14ac:dyDescent="0.2">
      <c r="B6683" s="186"/>
    </row>
    <row r="6684" spans="2:2" x14ac:dyDescent="0.2">
      <c r="B6684" s="186"/>
    </row>
    <row r="6685" spans="2:2" x14ac:dyDescent="0.2">
      <c r="B6685" s="186"/>
    </row>
    <row r="6686" spans="2:2" x14ac:dyDescent="0.2">
      <c r="B6686" s="186"/>
    </row>
    <row r="6687" spans="2:2" x14ac:dyDescent="0.2">
      <c r="B6687" s="186"/>
    </row>
    <row r="6688" spans="2:2" x14ac:dyDescent="0.2">
      <c r="B6688" s="186"/>
    </row>
    <row r="6689" spans="2:2" x14ac:dyDescent="0.2">
      <c r="B6689" s="186"/>
    </row>
    <row r="6690" spans="2:2" x14ac:dyDescent="0.2">
      <c r="B6690" s="186"/>
    </row>
    <row r="6691" spans="2:2" x14ac:dyDescent="0.2">
      <c r="B6691" s="186"/>
    </row>
    <row r="6692" spans="2:2" x14ac:dyDescent="0.2">
      <c r="B6692" s="186"/>
    </row>
    <row r="6693" spans="2:2" x14ac:dyDescent="0.2">
      <c r="B6693" s="186"/>
    </row>
    <row r="6694" spans="2:2" x14ac:dyDescent="0.2">
      <c r="B6694" s="186"/>
    </row>
    <row r="6695" spans="2:2" x14ac:dyDescent="0.2">
      <c r="B6695" s="186"/>
    </row>
    <row r="6696" spans="2:2" x14ac:dyDescent="0.2">
      <c r="B6696" s="186"/>
    </row>
    <row r="6697" spans="2:2" x14ac:dyDescent="0.2">
      <c r="B6697" s="186"/>
    </row>
    <row r="6698" spans="2:2" x14ac:dyDescent="0.2">
      <c r="B6698" s="186"/>
    </row>
    <row r="6699" spans="2:2" x14ac:dyDescent="0.2">
      <c r="B6699" s="186"/>
    </row>
    <row r="6700" spans="2:2" x14ac:dyDescent="0.2">
      <c r="B6700" s="186"/>
    </row>
    <row r="6701" spans="2:2" x14ac:dyDescent="0.2">
      <c r="B6701" s="186"/>
    </row>
    <row r="6702" spans="2:2" x14ac:dyDescent="0.2">
      <c r="B6702" s="186"/>
    </row>
    <row r="6703" spans="2:2" x14ac:dyDescent="0.2">
      <c r="B6703" s="186"/>
    </row>
    <row r="6704" spans="2:2" x14ac:dyDescent="0.2">
      <c r="B6704" s="186"/>
    </row>
    <row r="6705" spans="2:2" x14ac:dyDescent="0.2">
      <c r="B6705" s="186"/>
    </row>
    <row r="6706" spans="2:2" x14ac:dyDescent="0.2">
      <c r="B6706" s="186"/>
    </row>
    <row r="6707" spans="2:2" x14ac:dyDescent="0.2">
      <c r="B6707" s="186"/>
    </row>
    <row r="6708" spans="2:2" x14ac:dyDescent="0.2">
      <c r="B6708" s="186"/>
    </row>
    <row r="6709" spans="2:2" x14ac:dyDescent="0.2">
      <c r="B6709" s="186"/>
    </row>
    <row r="6710" spans="2:2" x14ac:dyDescent="0.2">
      <c r="B6710" s="186"/>
    </row>
    <row r="6711" spans="2:2" x14ac:dyDescent="0.2">
      <c r="B6711" s="186"/>
    </row>
    <row r="6712" spans="2:2" x14ac:dyDescent="0.2">
      <c r="B6712" s="186"/>
    </row>
    <row r="6713" spans="2:2" x14ac:dyDescent="0.2">
      <c r="B6713" s="186"/>
    </row>
    <row r="6714" spans="2:2" x14ac:dyDescent="0.2">
      <c r="B6714" s="186"/>
    </row>
    <row r="6715" spans="2:2" x14ac:dyDescent="0.2">
      <c r="B6715" s="186"/>
    </row>
    <row r="6716" spans="2:2" x14ac:dyDescent="0.2">
      <c r="B6716" s="186"/>
    </row>
    <row r="6717" spans="2:2" x14ac:dyDescent="0.2">
      <c r="B6717" s="186"/>
    </row>
    <row r="6718" spans="2:2" x14ac:dyDescent="0.2">
      <c r="B6718" s="186"/>
    </row>
    <row r="6719" spans="2:2" x14ac:dyDescent="0.2">
      <c r="B6719" s="186"/>
    </row>
    <row r="6720" spans="2:2" x14ac:dyDescent="0.2">
      <c r="B6720" s="186"/>
    </row>
    <row r="6721" spans="2:2" x14ac:dyDescent="0.2">
      <c r="B6721" s="186"/>
    </row>
    <row r="6722" spans="2:2" x14ac:dyDescent="0.2">
      <c r="B6722" s="186"/>
    </row>
    <row r="6723" spans="2:2" x14ac:dyDescent="0.2">
      <c r="B6723" s="186"/>
    </row>
    <row r="6724" spans="2:2" x14ac:dyDescent="0.2">
      <c r="B6724" s="186"/>
    </row>
    <row r="6725" spans="2:2" x14ac:dyDescent="0.2">
      <c r="B6725" s="186"/>
    </row>
    <row r="6726" spans="2:2" x14ac:dyDescent="0.2">
      <c r="B6726" s="186"/>
    </row>
    <row r="6727" spans="2:2" x14ac:dyDescent="0.2">
      <c r="B6727" s="186"/>
    </row>
    <row r="6728" spans="2:2" x14ac:dyDescent="0.2">
      <c r="B6728" s="186"/>
    </row>
    <row r="6729" spans="2:2" x14ac:dyDescent="0.2">
      <c r="B6729" s="186"/>
    </row>
    <row r="6730" spans="2:2" x14ac:dyDescent="0.2">
      <c r="B6730" s="186"/>
    </row>
    <row r="6731" spans="2:2" x14ac:dyDescent="0.2">
      <c r="B6731" s="186"/>
    </row>
    <row r="6732" spans="2:2" x14ac:dyDescent="0.2">
      <c r="B6732" s="186"/>
    </row>
    <row r="6733" spans="2:2" x14ac:dyDescent="0.2">
      <c r="B6733" s="186"/>
    </row>
    <row r="6734" spans="2:2" x14ac:dyDescent="0.2">
      <c r="B6734" s="186"/>
    </row>
    <row r="6735" spans="2:2" x14ac:dyDescent="0.2">
      <c r="B6735" s="186"/>
    </row>
    <row r="6736" spans="2:2" x14ac:dyDescent="0.2">
      <c r="B6736" s="186"/>
    </row>
    <row r="6737" spans="2:2" x14ac:dyDescent="0.2">
      <c r="B6737" s="186"/>
    </row>
    <row r="6738" spans="2:2" x14ac:dyDescent="0.2">
      <c r="B6738" s="186"/>
    </row>
    <row r="6739" spans="2:2" x14ac:dyDescent="0.2">
      <c r="B6739" s="186"/>
    </row>
    <row r="6740" spans="2:2" x14ac:dyDescent="0.2">
      <c r="B6740" s="186"/>
    </row>
    <row r="6741" spans="2:2" x14ac:dyDescent="0.2">
      <c r="B6741" s="186"/>
    </row>
    <row r="6742" spans="2:2" x14ac:dyDescent="0.2">
      <c r="B6742" s="186"/>
    </row>
    <row r="6743" spans="2:2" x14ac:dyDescent="0.2">
      <c r="B6743" s="186"/>
    </row>
    <row r="6744" spans="2:2" x14ac:dyDescent="0.2">
      <c r="B6744" s="186"/>
    </row>
    <row r="6745" spans="2:2" x14ac:dyDescent="0.2">
      <c r="B6745" s="186"/>
    </row>
    <row r="6746" spans="2:2" x14ac:dyDescent="0.2">
      <c r="B6746" s="186"/>
    </row>
    <row r="6747" spans="2:2" x14ac:dyDescent="0.2">
      <c r="B6747" s="186"/>
    </row>
    <row r="6748" spans="2:2" x14ac:dyDescent="0.2">
      <c r="B6748" s="186"/>
    </row>
    <row r="6749" spans="2:2" x14ac:dyDescent="0.2">
      <c r="B6749" s="186"/>
    </row>
    <row r="6750" spans="2:2" x14ac:dyDescent="0.2">
      <c r="B6750" s="186"/>
    </row>
    <row r="6751" spans="2:2" x14ac:dyDescent="0.2">
      <c r="B6751" s="186"/>
    </row>
    <row r="6752" spans="2:2" x14ac:dyDescent="0.2">
      <c r="B6752" s="186"/>
    </row>
    <row r="6753" spans="2:2" x14ac:dyDescent="0.2">
      <c r="B6753" s="186"/>
    </row>
    <row r="6754" spans="2:2" x14ac:dyDescent="0.2">
      <c r="B6754" s="186"/>
    </row>
    <row r="6755" spans="2:2" x14ac:dyDescent="0.2">
      <c r="B6755" s="186"/>
    </row>
    <row r="6756" spans="2:2" x14ac:dyDescent="0.2">
      <c r="B6756" s="186"/>
    </row>
    <row r="6757" spans="2:2" x14ac:dyDescent="0.2">
      <c r="B6757" s="186"/>
    </row>
    <row r="6758" spans="2:2" x14ac:dyDescent="0.2">
      <c r="B6758" s="186"/>
    </row>
    <row r="6759" spans="2:2" x14ac:dyDescent="0.2">
      <c r="B6759" s="186"/>
    </row>
    <row r="6760" spans="2:2" x14ac:dyDescent="0.2">
      <c r="B6760" s="186"/>
    </row>
    <row r="6761" spans="2:2" x14ac:dyDescent="0.2">
      <c r="B6761" s="186"/>
    </row>
    <row r="6762" spans="2:2" x14ac:dyDescent="0.2">
      <c r="B6762" s="186"/>
    </row>
    <row r="6763" spans="2:2" x14ac:dyDescent="0.2">
      <c r="B6763" s="186"/>
    </row>
    <row r="6764" spans="2:2" x14ac:dyDescent="0.2">
      <c r="B6764" s="186"/>
    </row>
    <row r="6765" spans="2:2" x14ac:dyDescent="0.2">
      <c r="B6765" s="186"/>
    </row>
    <row r="6766" spans="2:2" x14ac:dyDescent="0.2">
      <c r="B6766" s="186"/>
    </row>
    <row r="6767" spans="2:2" x14ac:dyDescent="0.2">
      <c r="B6767" s="186"/>
    </row>
    <row r="6768" spans="2:2" x14ac:dyDescent="0.2">
      <c r="B6768" s="186"/>
    </row>
    <row r="6769" spans="2:2" x14ac:dyDescent="0.2">
      <c r="B6769" s="186"/>
    </row>
    <row r="6770" spans="2:2" x14ac:dyDescent="0.2">
      <c r="B6770" s="186"/>
    </row>
    <row r="6771" spans="2:2" x14ac:dyDescent="0.2">
      <c r="B6771" s="186"/>
    </row>
    <row r="6772" spans="2:2" x14ac:dyDescent="0.2">
      <c r="B6772" s="186"/>
    </row>
    <row r="6773" spans="2:2" x14ac:dyDescent="0.2">
      <c r="B6773" s="186"/>
    </row>
    <row r="6774" spans="2:2" x14ac:dyDescent="0.2">
      <c r="B6774" s="186"/>
    </row>
    <row r="6775" spans="2:2" x14ac:dyDescent="0.2">
      <c r="B6775" s="186"/>
    </row>
    <row r="6776" spans="2:2" x14ac:dyDescent="0.2">
      <c r="B6776" s="186"/>
    </row>
    <row r="6777" spans="2:2" x14ac:dyDescent="0.2">
      <c r="B6777" s="186"/>
    </row>
    <row r="6778" spans="2:2" x14ac:dyDescent="0.2">
      <c r="B6778" s="186"/>
    </row>
    <row r="6779" spans="2:2" x14ac:dyDescent="0.2">
      <c r="B6779" s="186"/>
    </row>
    <row r="6780" spans="2:2" x14ac:dyDescent="0.2">
      <c r="B6780" s="186"/>
    </row>
    <row r="6781" spans="2:2" x14ac:dyDescent="0.2">
      <c r="B6781" s="186"/>
    </row>
    <row r="6782" spans="2:2" x14ac:dyDescent="0.2">
      <c r="B6782" s="186"/>
    </row>
    <row r="6783" spans="2:2" x14ac:dyDescent="0.2">
      <c r="B6783" s="186"/>
    </row>
    <row r="6784" spans="2:2" x14ac:dyDescent="0.2">
      <c r="B6784" s="186"/>
    </row>
    <row r="6785" spans="2:2" x14ac:dyDescent="0.2">
      <c r="B6785" s="186"/>
    </row>
    <row r="6786" spans="2:2" x14ac:dyDescent="0.2">
      <c r="B6786" s="186"/>
    </row>
    <row r="6787" spans="2:2" x14ac:dyDescent="0.2">
      <c r="B6787" s="186"/>
    </row>
    <row r="6788" spans="2:2" x14ac:dyDescent="0.2">
      <c r="B6788" s="186"/>
    </row>
    <row r="6789" spans="2:2" x14ac:dyDescent="0.2">
      <c r="B6789" s="186"/>
    </row>
    <row r="6790" spans="2:2" x14ac:dyDescent="0.2">
      <c r="B6790" s="186"/>
    </row>
    <row r="6791" spans="2:2" x14ac:dyDescent="0.2">
      <c r="B6791" s="186"/>
    </row>
    <row r="6792" spans="2:2" x14ac:dyDescent="0.2">
      <c r="B6792" s="186"/>
    </row>
    <row r="6793" spans="2:2" x14ac:dyDescent="0.2">
      <c r="B6793" s="186"/>
    </row>
    <row r="6794" spans="2:2" x14ac:dyDescent="0.2">
      <c r="B6794" s="186"/>
    </row>
    <row r="6795" spans="2:2" x14ac:dyDescent="0.2">
      <c r="B6795" s="186"/>
    </row>
    <row r="6796" spans="2:2" x14ac:dyDescent="0.2">
      <c r="B6796" s="186"/>
    </row>
    <row r="6797" spans="2:2" x14ac:dyDescent="0.2">
      <c r="B6797" s="186"/>
    </row>
    <row r="6798" spans="2:2" x14ac:dyDescent="0.2">
      <c r="B6798" s="186"/>
    </row>
    <row r="6799" spans="2:2" x14ac:dyDescent="0.2">
      <c r="B6799" s="186"/>
    </row>
    <row r="6800" spans="2:2" x14ac:dyDescent="0.2">
      <c r="B6800" s="186"/>
    </row>
    <row r="6801" spans="2:2" x14ac:dyDescent="0.2">
      <c r="B6801" s="186"/>
    </row>
    <row r="6802" spans="2:2" x14ac:dyDescent="0.2">
      <c r="B6802" s="186"/>
    </row>
    <row r="6803" spans="2:2" x14ac:dyDescent="0.2">
      <c r="B6803" s="186"/>
    </row>
    <row r="6804" spans="2:2" x14ac:dyDescent="0.2">
      <c r="B6804" s="186"/>
    </row>
    <row r="6805" spans="2:2" x14ac:dyDescent="0.2">
      <c r="B6805" s="186"/>
    </row>
    <row r="6806" spans="2:2" x14ac:dyDescent="0.2">
      <c r="B6806" s="186"/>
    </row>
    <row r="6807" spans="2:2" x14ac:dyDescent="0.2">
      <c r="B6807" s="186"/>
    </row>
    <row r="6808" spans="2:2" x14ac:dyDescent="0.2">
      <c r="B6808" s="186"/>
    </row>
    <row r="6809" spans="2:2" x14ac:dyDescent="0.2">
      <c r="B6809" s="186"/>
    </row>
    <row r="6810" spans="2:2" x14ac:dyDescent="0.2">
      <c r="B6810" s="186"/>
    </row>
    <row r="6811" spans="2:2" x14ac:dyDescent="0.2">
      <c r="B6811" s="186"/>
    </row>
    <row r="6812" spans="2:2" x14ac:dyDescent="0.2">
      <c r="B6812" s="186"/>
    </row>
    <row r="6813" spans="2:2" x14ac:dyDescent="0.2">
      <c r="B6813" s="186"/>
    </row>
    <row r="6814" spans="2:2" x14ac:dyDescent="0.2">
      <c r="B6814" s="186"/>
    </row>
    <row r="6815" spans="2:2" x14ac:dyDescent="0.2">
      <c r="B6815" s="186"/>
    </row>
    <row r="6816" spans="2:2" x14ac:dyDescent="0.2">
      <c r="B6816" s="186"/>
    </row>
    <row r="6817" spans="2:2" x14ac:dyDescent="0.2">
      <c r="B6817" s="186"/>
    </row>
    <row r="6818" spans="2:2" x14ac:dyDescent="0.2">
      <c r="B6818" s="186"/>
    </row>
    <row r="6819" spans="2:2" x14ac:dyDescent="0.2">
      <c r="B6819" s="186"/>
    </row>
    <row r="6820" spans="2:2" x14ac:dyDescent="0.2">
      <c r="B6820" s="186"/>
    </row>
    <row r="6821" spans="2:2" x14ac:dyDescent="0.2">
      <c r="B6821" s="186"/>
    </row>
    <row r="6822" spans="2:2" x14ac:dyDescent="0.2">
      <c r="B6822" s="186"/>
    </row>
    <row r="6823" spans="2:2" x14ac:dyDescent="0.2">
      <c r="B6823" s="186"/>
    </row>
    <row r="6824" spans="2:2" x14ac:dyDescent="0.2">
      <c r="B6824" s="186"/>
    </row>
    <row r="6825" spans="2:2" x14ac:dyDescent="0.2">
      <c r="B6825" s="186"/>
    </row>
    <row r="6826" spans="2:2" x14ac:dyDescent="0.2">
      <c r="B6826" s="186"/>
    </row>
    <row r="6827" spans="2:2" x14ac:dyDescent="0.2">
      <c r="B6827" s="186"/>
    </row>
    <row r="6828" spans="2:2" x14ac:dyDescent="0.2">
      <c r="B6828" s="186"/>
    </row>
    <row r="6829" spans="2:2" x14ac:dyDescent="0.2">
      <c r="B6829" s="186"/>
    </row>
    <row r="6830" spans="2:2" x14ac:dyDescent="0.2">
      <c r="B6830" s="186"/>
    </row>
    <row r="6831" spans="2:2" x14ac:dyDescent="0.2">
      <c r="B6831" s="186"/>
    </row>
    <row r="6832" spans="2:2" x14ac:dyDescent="0.2">
      <c r="B6832" s="186"/>
    </row>
    <row r="6833" spans="2:2" x14ac:dyDescent="0.2">
      <c r="B6833" s="186"/>
    </row>
    <row r="6834" spans="2:2" x14ac:dyDescent="0.2">
      <c r="B6834" s="186"/>
    </row>
    <row r="6835" spans="2:2" x14ac:dyDescent="0.2">
      <c r="B6835" s="186"/>
    </row>
    <row r="6836" spans="2:2" x14ac:dyDescent="0.2">
      <c r="B6836" s="186"/>
    </row>
    <row r="6837" spans="2:2" x14ac:dyDescent="0.2">
      <c r="B6837" s="186"/>
    </row>
    <row r="6838" spans="2:2" x14ac:dyDescent="0.2">
      <c r="B6838" s="186"/>
    </row>
    <row r="6839" spans="2:2" x14ac:dyDescent="0.2">
      <c r="B6839" s="186"/>
    </row>
    <row r="6840" spans="2:2" x14ac:dyDescent="0.2">
      <c r="B6840" s="186"/>
    </row>
    <row r="6841" spans="2:2" x14ac:dyDescent="0.2">
      <c r="B6841" s="186"/>
    </row>
    <row r="6842" spans="2:2" x14ac:dyDescent="0.2">
      <c r="B6842" s="186"/>
    </row>
    <row r="6843" spans="2:2" x14ac:dyDescent="0.2">
      <c r="B6843" s="186"/>
    </row>
    <row r="6844" spans="2:2" x14ac:dyDescent="0.2">
      <c r="B6844" s="186"/>
    </row>
    <row r="6845" spans="2:2" x14ac:dyDescent="0.2">
      <c r="B6845" s="186"/>
    </row>
    <row r="6846" spans="2:2" x14ac:dyDescent="0.2">
      <c r="B6846" s="186"/>
    </row>
    <row r="6847" spans="2:2" x14ac:dyDescent="0.2">
      <c r="B6847" s="186"/>
    </row>
    <row r="6848" spans="2:2" x14ac:dyDescent="0.2">
      <c r="B6848" s="186"/>
    </row>
    <row r="6849" spans="2:2" x14ac:dyDescent="0.2">
      <c r="B6849" s="186"/>
    </row>
    <row r="6850" spans="2:2" x14ac:dyDescent="0.2">
      <c r="B6850" s="186"/>
    </row>
    <row r="6851" spans="2:2" x14ac:dyDescent="0.2">
      <c r="B6851" s="186"/>
    </row>
    <row r="6852" spans="2:2" x14ac:dyDescent="0.2">
      <c r="B6852" s="186"/>
    </row>
    <row r="6853" spans="2:2" x14ac:dyDescent="0.2">
      <c r="B6853" s="186"/>
    </row>
    <row r="6854" spans="2:2" x14ac:dyDescent="0.2">
      <c r="B6854" s="186"/>
    </row>
    <row r="6855" spans="2:2" x14ac:dyDescent="0.2">
      <c r="B6855" s="186"/>
    </row>
    <row r="6856" spans="2:2" x14ac:dyDescent="0.2">
      <c r="B6856" s="186"/>
    </row>
    <row r="6857" spans="2:2" x14ac:dyDescent="0.2">
      <c r="B6857" s="186"/>
    </row>
    <row r="6858" spans="2:2" x14ac:dyDescent="0.2">
      <c r="B6858" s="186"/>
    </row>
    <row r="6859" spans="2:2" x14ac:dyDescent="0.2">
      <c r="B6859" s="186"/>
    </row>
    <row r="6860" spans="2:2" x14ac:dyDescent="0.2">
      <c r="B6860" s="186"/>
    </row>
    <row r="6861" spans="2:2" x14ac:dyDescent="0.2">
      <c r="B6861" s="186"/>
    </row>
    <row r="6862" spans="2:2" x14ac:dyDescent="0.2">
      <c r="B6862" s="186"/>
    </row>
    <row r="6863" spans="2:2" x14ac:dyDescent="0.2">
      <c r="B6863" s="186"/>
    </row>
    <row r="6864" spans="2:2" x14ac:dyDescent="0.2">
      <c r="B6864" s="186"/>
    </row>
    <row r="6865" spans="2:2" x14ac:dyDescent="0.2">
      <c r="B6865" s="186"/>
    </row>
    <row r="6866" spans="2:2" x14ac:dyDescent="0.2">
      <c r="B6866" s="186"/>
    </row>
    <row r="6867" spans="2:2" x14ac:dyDescent="0.2">
      <c r="B6867" s="186"/>
    </row>
    <row r="6868" spans="2:2" x14ac:dyDescent="0.2">
      <c r="B6868" s="186"/>
    </row>
    <row r="6869" spans="2:2" x14ac:dyDescent="0.2">
      <c r="B6869" s="186"/>
    </row>
    <row r="6870" spans="2:2" x14ac:dyDescent="0.2">
      <c r="B6870" s="186"/>
    </row>
    <row r="6871" spans="2:2" x14ac:dyDescent="0.2">
      <c r="B6871" s="186"/>
    </row>
    <row r="6872" spans="2:2" x14ac:dyDescent="0.2">
      <c r="B6872" s="186"/>
    </row>
    <row r="6873" spans="2:2" x14ac:dyDescent="0.2">
      <c r="B6873" s="186"/>
    </row>
    <row r="6874" spans="2:2" x14ac:dyDescent="0.2">
      <c r="B6874" s="186"/>
    </row>
    <row r="6875" spans="2:2" x14ac:dyDescent="0.2">
      <c r="B6875" s="186"/>
    </row>
    <row r="6876" spans="2:2" x14ac:dyDescent="0.2">
      <c r="B6876" s="186"/>
    </row>
    <row r="6877" spans="2:2" x14ac:dyDescent="0.2">
      <c r="B6877" s="186"/>
    </row>
    <row r="6878" spans="2:2" x14ac:dyDescent="0.2">
      <c r="B6878" s="186"/>
    </row>
    <row r="6879" spans="2:2" x14ac:dyDescent="0.2">
      <c r="B6879" s="186"/>
    </row>
    <row r="6880" spans="2:2" x14ac:dyDescent="0.2">
      <c r="B6880" s="186"/>
    </row>
    <row r="6881" spans="2:2" x14ac:dyDescent="0.2">
      <c r="B6881" s="186"/>
    </row>
    <row r="6882" spans="2:2" x14ac:dyDescent="0.2">
      <c r="B6882" s="186"/>
    </row>
    <row r="6883" spans="2:2" x14ac:dyDescent="0.2">
      <c r="B6883" s="186"/>
    </row>
    <row r="6884" spans="2:2" x14ac:dyDescent="0.2">
      <c r="B6884" s="186"/>
    </row>
    <row r="6885" spans="2:2" x14ac:dyDescent="0.2">
      <c r="B6885" s="186"/>
    </row>
    <row r="6886" spans="2:2" x14ac:dyDescent="0.2">
      <c r="B6886" s="186"/>
    </row>
    <row r="6887" spans="2:2" x14ac:dyDescent="0.2">
      <c r="B6887" s="186"/>
    </row>
    <row r="6888" spans="2:2" x14ac:dyDescent="0.2">
      <c r="B6888" s="186"/>
    </row>
    <row r="6889" spans="2:2" x14ac:dyDescent="0.2">
      <c r="B6889" s="186"/>
    </row>
    <row r="6890" spans="2:2" x14ac:dyDescent="0.2">
      <c r="B6890" s="186"/>
    </row>
    <row r="6891" spans="2:2" x14ac:dyDescent="0.2">
      <c r="B6891" s="186"/>
    </row>
    <row r="6892" spans="2:2" x14ac:dyDescent="0.2">
      <c r="B6892" s="186"/>
    </row>
    <row r="6893" spans="2:2" x14ac:dyDescent="0.2">
      <c r="B6893" s="186"/>
    </row>
    <row r="6894" spans="2:2" x14ac:dyDescent="0.2">
      <c r="B6894" s="186"/>
    </row>
    <row r="6895" spans="2:2" x14ac:dyDescent="0.2">
      <c r="B6895" s="186"/>
    </row>
    <row r="6896" spans="2:2" x14ac:dyDescent="0.2">
      <c r="B6896" s="186"/>
    </row>
    <row r="6897" spans="2:2" x14ac:dyDescent="0.2">
      <c r="B6897" s="186"/>
    </row>
    <row r="6898" spans="2:2" x14ac:dyDescent="0.2">
      <c r="B6898" s="186"/>
    </row>
    <row r="6899" spans="2:2" x14ac:dyDescent="0.2">
      <c r="B6899" s="186"/>
    </row>
    <row r="6900" spans="2:2" x14ac:dyDescent="0.2">
      <c r="B6900" s="186"/>
    </row>
    <row r="6901" spans="2:2" x14ac:dyDescent="0.2">
      <c r="B6901" s="186"/>
    </row>
    <row r="6902" spans="2:2" x14ac:dyDescent="0.2">
      <c r="B6902" s="186"/>
    </row>
    <row r="6903" spans="2:2" x14ac:dyDescent="0.2">
      <c r="B6903" s="186"/>
    </row>
    <row r="6904" spans="2:2" x14ac:dyDescent="0.2">
      <c r="B6904" s="186"/>
    </row>
    <row r="6905" spans="2:2" x14ac:dyDescent="0.2">
      <c r="B6905" s="186"/>
    </row>
    <row r="6906" spans="2:2" x14ac:dyDescent="0.2">
      <c r="B6906" s="186"/>
    </row>
    <row r="6907" spans="2:2" x14ac:dyDescent="0.2">
      <c r="B6907" s="186"/>
    </row>
    <row r="6908" spans="2:2" x14ac:dyDescent="0.2">
      <c r="B6908" s="186"/>
    </row>
    <row r="6909" spans="2:2" x14ac:dyDescent="0.2">
      <c r="B6909" s="186"/>
    </row>
    <row r="6910" spans="2:2" x14ac:dyDescent="0.2">
      <c r="B6910" s="186"/>
    </row>
    <row r="6911" spans="2:2" x14ac:dyDescent="0.2">
      <c r="B6911" s="186"/>
    </row>
    <row r="6912" spans="2:2" x14ac:dyDescent="0.2">
      <c r="B6912" s="186"/>
    </row>
    <row r="6913" spans="2:2" x14ac:dyDescent="0.2">
      <c r="B6913" s="186"/>
    </row>
    <row r="6914" spans="2:2" x14ac:dyDescent="0.2">
      <c r="B6914" s="186"/>
    </row>
    <row r="6915" spans="2:2" x14ac:dyDescent="0.2">
      <c r="B6915" s="186"/>
    </row>
    <row r="6916" spans="2:2" x14ac:dyDescent="0.2">
      <c r="B6916" s="186"/>
    </row>
    <row r="6917" spans="2:2" x14ac:dyDescent="0.2">
      <c r="B6917" s="186"/>
    </row>
    <row r="6918" spans="2:2" x14ac:dyDescent="0.2">
      <c r="B6918" s="186"/>
    </row>
    <row r="6919" spans="2:2" x14ac:dyDescent="0.2">
      <c r="B6919" s="186"/>
    </row>
    <row r="6920" spans="2:2" x14ac:dyDescent="0.2">
      <c r="B6920" s="186"/>
    </row>
    <row r="6921" spans="2:2" x14ac:dyDescent="0.2">
      <c r="B6921" s="186"/>
    </row>
    <row r="6922" spans="2:2" x14ac:dyDescent="0.2">
      <c r="B6922" s="186"/>
    </row>
    <row r="6923" spans="2:2" x14ac:dyDescent="0.2">
      <c r="B6923" s="186"/>
    </row>
    <row r="6924" spans="2:2" x14ac:dyDescent="0.2">
      <c r="B6924" s="186"/>
    </row>
    <row r="6925" spans="2:2" x14ac:dyDescent="0.2">
      <c r="B6925" s="186"/>
    </row>
    <row r="6926" spans="2:2" x14ac:dyDescent="0.2">
      <c r="B6926" s="186"/>
    </row>
    <row r="6927" spans="2:2" x14ac:dyDescent="0.2">
      <c r="B6927" s="186"/>
    </row>
    <row r="6928" spans="2:2" x14ac:dyDescent="0.2">
      <c r="B6928" s="186"/>
    </row>
    <row r="6929" spans="2:2" x14ac:dyDescent="0.2">
      <c r="B6929" s="186"/>
    </row>
    <row r="6930" spans="2:2" x14ac:dyDescent="0.2">
      <c r="B6930" s="186"/>
    </row>
    <row r="6931" spans="2:2" x14ac:dyDescent="0.2">
      <c r="B6931" s="186"/>
    </row>
    <row r="6932" spans="2:2" x14ac:dyDescent="0.2">
      <c r="B6932" s="186"/>
    </row>
    <row r="6933" spans="2:2" x14ac:dyDescent="0.2">
      <c r="B6933" s="186"/>
    </row>
    <row r="6934" spans="2:2" x14ac:dyDescent="0.2">
      <c r="B6934" s="186"/>
    </row>
    <row r="6935" spans="2:2" x14ac:dyDescent="0.2">
      <c r="B6935" s="186"/>
    </row>
    <row r="6936" spans="2:2" x14ac:dyDescent="0.2">
      <c r="B6936" s="186"/>
    </row>
    <row r="6937" spans="2:2" x14ac:dyDescent="0.2">
      <c r="B6937" s="186"/>
    </row>
    <row r="6938" spans="2:2" x14ac:dyDescent="0.2">
      <c r="B6938" s="186"/>
    </row>
    <row r="6939" spans="2:2" x14ac:dyDescent="0.2">
      <c r="B6939" s="186"/>
    </row>
    <row r="6940" spans="2:2" x14ac:dyDescent="0.2">
      <c r="B6940" s="186"/>
    </row>
    <row r="6941" spans="2:2" x14ac:dyDescent="0.2">
      <c r="B6941" s="186"/>
    </row>
    <row r="6942" spans="2:2" x14ac:dyDescent="0.2">
      <c r="B6942" s="186"/>
    </row>
    <row r="6943" spans="2:2" x14ac:dyDescent="0.2">
      <c r="B6943" s="186"/>
    </row>
    <row r="6944" spans="2:2" x14ac:dyDescent="0.2">
      <c r="B6944" s="186"/>
    </row>
    <row r="6945" spans="2:2" x14ac:dyDescent="0.2">
      <c r="B6945" s="186"/>
    </row>
    <row r="6946" spans="2:2" x14ac:dyDescent="0.2">
      <c r="B6946" s="186"/>
    </row>
    <row r="6947" spans="2:2" x14ac:dyDescent="0.2">
      <c r="B6947" s="186"/>
    </row>
    <row r="6948" spans="2:2" x14ac:dyDescent="0.2">
      <c r="B6948" s="186"/>
    </row>
    <row r="6949" spans="2:2" x14ac:dyDescent="0.2">
      <c r="B6949" s="186"/>
    </row>
    <row r="6950" spans="2:2" x14ac:dyDescent="0.2">
      <c r="B6950" s="186"/>
    </row>
    <row r="6951" spans="2:2" x14ac:dyDescent="0.2">
      <c r="B6951" s="186"/>
    </row>
    <row r="6952" spans="2:2" x14ac:dyDescent="0.2">
      <c r="B6952" s="186"/>
    </row>
    <row r="6953" spans="2:2" x14ac:dyDescent="0.2">
      <c r="B6953" s="186"/>
    </row>
    <row r="6954" spans="2:2" x14ac:dyDescent="0.2">
      <c r="B6954" s="186"/>
    </row>
    <row r="6955" spans="2:2" x14ac:dyDescent="0.2">
      <c r="B6955" s="186"/>
    </row>
    <row r="6956" spans="2:2" x14ac:dyDescent="0.2">
      <c r="B6956" s="186"/>
    </row>
    <row r="6957" spans="2:2" x14ac:dyDescent="0.2">
      <c r="B6957" s="186"/>
    </row>
    <row r="6958" spans="2:2" x14ac:dyDescent="0.2">
      <c r="B6958" s="186"/>
    </row>
    <row r="6959" spans="2:2" x14ac:dyDescent="0.2">
      <c r="B6959" s="186"/>
    </row>
    <row r="6960" spans="2:2" x14ac:dyDescent="0.2">
      <c r="B6960" s="186"/>
    </row>
    <row r="6961" spans="2:2" x14ac:dyDescent="0.2">
      <c r="B6961" s="186"/>
    </row>
    <row r="6962" spans="2:2" x14ac:dyDescent="0.2">
      <c r="B6962" s="186"/>
    </row>
    <row r="6963" spans="2:2" x14ac:dyDescent="0.2">
      <c r="B6963" s="186"/>
    </row>
    <row r="6964" spans="2:2" x14ac:dyDescent="0.2">
      <c r="B6964" s="186"/>
    </row>
    <row r="6965" spans="2:2" x14ac:dyDescent="0.2">
      <c r="B6965" s="186"/>
    </row>
    <row r="6966" spans="2:2" x14ac:dyDescent="0.2">
      <c r="B6966" s="186"/>
    </row>
    <row r="6967" spans="2:2" x14ac:dyDescent="0.2">
      <c r="B6967" s="186"/>
    </row>
    <row r="6968" spans="2:2" x14ac:dyDescent="0.2">
      <c r="B6968" s="186"/>
    </row>
    <row r="6969" spans="2:2" x14ac:dyDescent="0.2">
      <c r="B6969" s="186"/>
    </row>
    <row r="6970" spans="2:2" x14ac:dyDescent="0.2">
      <c r="B6970" s="186"/>
    </row>
    <row r="6971" spans="2:2" x14ac:dyDescent="0.2">
      <c r="B6971" s="186"/>
    </row>
    <row r="6972" spans="2:2" x14ac:dyDescent="0.2">
      <c r="B6972" s="186"/>
    </row>
    <row r="6973" spans="2:2" x14ac:dyDescent="0.2">
      <c r="B6973" s="186"/>
    </row>
    <row r="6974" spans="2:2" x14ac:dyDescent="0.2">
      <c r="B6974" s="186"/>
    </row>
    <row r="6975" spans="2:2" x14ac:dyDescent="0.2">
      <c r="B6975" s="186"/>
    </row>
    <row r="6976" spans="2:2" x14ac:dyDescent="0.2">
      <c r="B6976" s="186"/>
    </row>
    <row r="6977" spans="2:2" x14ac:dyDescent="0.2">
      <c r="B6977" s="186"/>
    </row>
    <row r="6978" spans="2:2" x14ac:dyDescent="0.2">
      <c r="B6978" s="186"/>
    </row>
    <row r="6979" spans="2:2" x14ac:dyDescent="0.2">
      <c r="B6979" s="186"/>
    </row>
    <row r="6980" spans="2:2" x14ac:dyDescent="0.2">
      <c r="B6980" s="186"/>
    </row>
    <row r="6981" spans="2:2" x14ac:dyDescent="0.2">
      <c r="B6981" s="186"/>
    </row>
    <row r="6982" spans="2:2" x14ac:dyDescent="0.2">
      <c r="B6982" s="186"/>
    </row>
    <row r="6983" spans="2:2" x14ac:dyDescent="0.2">
      <c r="B6983" s="186"/>
    </row>
    <row r="6984" spans="2:2" x14ac:dyDescent="0.2">
      <c r="B6984" s="186"/>
    </row>
    <row r="6985" spans="2:2" x14ac:dyDescent="0.2">
      <c r="B6985" s="186"/>
    </row>
    <row r="6986" spans="2:2" x14ac:dyDescent="0.2">
      <c r="B6986" s="186"/>
    </row>
    <row r="6987" spans="2:2" x14ac:dyDescent="0.2">
      <c r="B6987" s="186"/>
    </row>
    <row r="6988" spans="2:2" x14ac:dyDescent="0.2">
      <c r="B6988" s="186"/>
    </row>
    <row r="6989" spans="2:2" x14ac:dyDescent="0.2">
      <c r="B6989" s="186"/>
    </row>
    <row r="6990" spans="2:2" x14ac:dyDescent="0.2">
      <c r="B6990" s="186"/>
    </row>
    <row r="6991" spans="2:2" x14ac:dyDescent="0.2">
      <c r="B6991" s="186"/>
    </row>
    <row r="6992" spans="2:2" x14ac:dyDescent="0.2">
      <c r="B6992" s="186"/>
    </row>
    <row r="6993" spans="2:2" x14ac:dyDescent="0.2">
      <c r="B6993" s="186"/>
    </row>
    <row r="6994" spans="2:2" x14ac:dyDescent="0.2">
      <c r="B6994" s="186"/>
    </row>
    <row r="6995" spans="2:2" x14ac:dyDescent="0.2">
      <c r="B6995" s="186"/>
    </row>
    <row r="6996" spans="2:2" x14ac:dyDescent="0.2">
      <c r="B6996" s="186"/>
    </row>
    <row r="6997" spans="2:2" x14ac:dyDescent="0.2">
      <c r="B6997" s="186"/>
    </row>
    <row r="6998" spans="2:2" x14ac:dyDescent="0.2">
      <c r="B6998" s="186"/>
    </row>
    <row r="6999" spans="2:2" x14ac:dyDescent="0.2">
      <c r="B6999" s="186"/>
    </row>
    <row r="7000" spans="2:2" x14ac:dyDescent="0.2">
      <c r="B7000" s="186"/>
    </row>
    <row r="7001" spans="2:2" x14ac:dyDescent="0.2">
      <c r="B7001" s="186"/>
    </row>
    <row r="7002" spans="2:2" x14ac:dyDescent="0.2">
      <c r="B7002" s="186"/>
    </row>
    <row r="7003" spans="2:2" x14ac:dyDescent="0.2">
      <c r="B7003" s="186"/>
    </row>
    <row r="7004" spans="2:2" x14ac:dyDescent="0.2">
      <c r="B7004" s="186"/>
    </row>
    <row r="7005" spans="2:2" x14ac:dyDescent="0.2">
      <c r="B7005" s="186"/>
    </row>
    <row r="7006" spans="2:2" x14ac:dyDescent="0.2">
      <c r="B7006" s="186"/>
    </row>
    <row r="7007" spans="2:2" x14ac:dyDescent="0.2">
      <c r="B7007" s="186"/>
    </row>
    <row r="7008" spans="2:2" x14ac:dyDescent="0.2">
      <c r="B7008" s="186"/>
    </row>
    <row r="7009" spans="2:2" x14ac:dyDescent="0.2">
      <c r="B7009" s="186"/>
    </row>
    <row r="7010" spans="2:2" x14ac:dyDescent="0.2">
      <c r="B7010" s="186"/>
    </row>
    <row r="7011" spans="2:2" x14ac:dyDescent="0.2">
      <c r="B7011" s="186"/>
    </row>
    <row r="7012" spans="2:2" x14ac:dyDescent="0.2">
      <c r="B7012" s="186"/>
    </row>
    <row r="7013" spans="2:2" x14ac:dyDescent="0.2">
      <c r="B7013" s="186"/>
    </row>
    <row r="7014" spans="2:2" x14ac:dyDescent="0.2">
      <c r="B7014" s="186"/>
    </row>
    <row r="7015" spans="2:2" x14ac:dyDescent="0.2">
      <c r="B7015" s="186"/>
    </row>
    <row r="7016" spans="2:2" x14ac:dyDescent="0.2">
      <c r="B7016" s="186"/>
    </row>
    <row r="7017" spans="2:2" x14ac:dyDescent="0.2">
      <c r="B7017" s="186"/>
    </row>
    <row r="7018" spans="2:2" x14ac:dyDescent="0.2">
      <c r="B7018" s="186"/>
    </row>
    <row r="7019" spans="2:2" x14ac:dyDescent="0.2">
      <c r="B7019" s="186"/>
    </row>
    <row r="7020" spans="2:2" x14ac:dyDescent="0.2">
      <c r="B7020" s="186"/>
    </row>
    <row r="7021" spans="2:2" x14ac:dyDescent="0.2">
      <c r="B7021" s="186"/>
    </row>
    <row r="7022" spans="2:2" x14ac:dyDescent="0.2">
      <c r="B7022" s="186"/>
    </row>
    <row r="7023" spans="2:2" x14ac:dyDescent="0.2">
      <c r="B7023" s="186"/>
    </row>
    <row r="7024" spans="2:2" x14ac:dyDescent="0.2">
      <c r="B7024" s="186"/>
    </row>
    <row r="7025" spans="2:2" x14ac:dyDescent="0.2">
      <c r="B7025" s="186"/>
    </row>
    <row r="7026" spans="2:2" x14ac:dyDescent="0.2">
      <c r="B7026" s="186"/>
    </row>
    <row r="7027" spans="2:2" x14ac:dyDescent="0.2">
      <c r="B7027" s="186"/>
    </row>
    <row r="7028" spans="2:2" x14ac:dyDescent="0.2">
      <c r="B7028" s="186"/>
    </row>
    <row r="7029" spans="2:2" x14ac:dyDescent="0.2">
      <c r="B7029" s="186"/>
    </row>
    <row r="7030" spans="2:2" x14ac:dyDescent="0.2">
      <c r="B7030" s="186"/>
    </row>
    <row r="7031" spans="2:2" x14ac:dyDescent="0.2">
      <c r="B7031" s="186"/>
    </row>
    <row r="7032" spans="2:2" x14ac:dyDescent="0.2">
      <c r="B7032" s="186"/>
    </row>
    <row r="7033" spans="2:2" x14ac:dyDescent="0.2">
      <c r="B7033" s="186"/>
    </row>
    <row r="7034" spans="2:2" x14ac:dyDescent="0.2">
      <c r="B7034" s="186"/>
    </row>
    <row r="7035" spans="2:2" x14ac:dyDescent="0.2">
      <c r="B7035" s="186"/>
    </row>
    <row r="7036" spans="2:2" x14ac:dyDescent="0.2">
      <c r="B7036" s="186"/>
    </row>
    <row r="7037" spans="2:2" x14ac:dyDescent="0.2">
      <c r="B7037" s="186"/>
    </row>
    <row r="7038" spans="2:2" x14ac:dyDescent="0.2">
      <c r="B7038" s="186"/>
    </row>
    <row r="7039" spans="2:2" x14ac:dyDescent="0.2">
      <c r="B7039" s="186"/>
    </row>
    <row r="7040" spans="2:2" x14ac:dyDescent="0.2">
      <c r="B7040" s="186"/>
    </row>
    <row r="7041" spans="2:2" x14ac:dyDescent="0.2">
      <c r="B7041" s="186"/>
    </row>
    <row r="7042" spans="2:2" x14ac:dyDescent="0.2">
      <c r="B7042" s="186"/>
    </row>
    <row r="7043" spans="2:2" x14ac:dyDescent="0.2">
      <c r="B7043" s="186"/>
    </row>
    <row r="7044" spans="2:2" x14ac:dyDescent="0.2">
      <c r="B7044" s="186"/>
    </row>
    <row r="7045" spans="2:2" x14ac:dyDescent="0.2">
      <c r="B7045" s="186"/>
    </row>
    <row r="7046" spans="2:2" x14ac:dyDescent="0.2">
      <c r="B7046" s="186"/>
    </row>
    <row r="7047" spans="2:2" x14ac:dyDescent="0.2">
      <c r="B7047" s="186"/>
    </row>
    <row r="7048" spans="2:2" x14ac:dyDescent="0.2">
      <c r="B7048" s="186"/>
    </row>
    <row r="7049" spans="2:2" x14ac:dyDescent="0.2">
      <c r="B7049" s="186"/>
    </row>
    <row r="7050" spans="2:2" x14ac:dyDescent="0.2">
      <c r="B7050" s="186"/>
    </row>
    <row r="7051" spans="2:2" x14ac:dyDescent="0.2">
      <c r="B7051" s="186"/>
    </row>
    <row r="7052" spans="2:2" x14ac:dyDescent="0.2">
      <c r="B7052" s="186"/>
    </row>
    <row r="7053" spans="2:2" x14ac:dyDescent="0.2">
      <c r="B7053" s="186"/>
    </row>
    <row r="7054" spans="2:2" x14ac:dyDescent="0.2">
      <c r="B7054" s="186"/>
    </row>
    <row r="7055" spans="2:2" x14ac:dyDescent="0.2">
      <c r="B7055" s="186"/>
    </row>
    <row r="7056" spans="2:2" x14ac:dyDescent="0.2">
      <c r="B7056" s="186"/>
    </row>
    <row r="7057" spans="2:2" x14ac:dyDescent="0.2">
      <c r="B7057" s="186"/>
    </row>
    <row r="7058" spans="2:2" x14ac:dyDescent="0.2">
      <c r="B7058" s="186"/>
    </row>
    <row r="7059" spans="2:2" x14ac:dyDescent="0.2">
      <c r="B7059" s="186"/>
    </row>
    <row r="7060" spans="2:2" x14ac:dyDescent="0.2">
      <c r="B7060" s="186"/>
    </row>
    <row r="7061" spans="2:2" x14ac:dyDescent="0.2">
      <c r="B7061" s="186"/>
    </row>
    <row r="7062" spans="2:2" x14ac:dyDescent="0.2">
      <c r="B7062" s="186"/>
    </row>
    <row r="7063" spans="2:2" x14ac:dyDescent="0.2">
      <c r="B7063" s="186"/>
    </row>
    <row r="7064" spans="2:2" x14ac:dyDescent="0.2">
      <c r="B7064" s="186"/>
    </row>
    <row r="7065" spans="2:2" x14ac:dyDescent="0.2">
      <c r="B7065" s="186"/>
    </row>
    <row r="7066" spans="2:2" x14ac:dyDescent="0.2">
      <c r="B7066" s="186"/>
    </row>
    <row r="7067" spans="2:2" x14ac:dyDescent="0.2">
      <c r="B7067" s="186"/>
    </row>
    <row r="7068" spans="2:2" x14ac:dyDescent="0.2">
      <c r="B7068" s="186"/>
    </row>
    <row r="7069" spans="2:2" x14ac:dyDescent="0.2">
      <c r="B7069" s="186"/>
    </row>
    <row r="7070" spans="2:2" x14ac:dyDescent="0.2">
      <c r="B7070" s="186"/>
    </row>
    <row r="7071" spans="2:2" x14ac:dyDescent="0.2">
      <c r="B7071" s="186"/>
    </row>
    <row r="7072" spans="2:2" x14ac:dyDescent="0.2">
      <c r="B7072" s="186"/>
    </row>
    <row r="7073" spans="2:2" x14ac:dyDescent="0.2">
      <c r="B7073" s="186"/>
    </row>
    <row r="7074" spans="2:2" x14ac:dyDescent="0.2">
      <c r="B7074" s="186"/>
    </row>
    <row r="7075" spans="2:2" x14ac:dyDescent="0.2">
      <c r="B7075" s="186"/>
    </row>
    <row r="7076" spans="2:2" x14ac:dyDescent="0.2">
      <c r="B7076" s="186"/>
    </row>
    <row r="7077" spans="2:2" x14ac:dyDescent="0.2">
      <c r="B7077" s="186"/>
    </row>
    <row r="7078" spans="2:2" x14ac:dyDescent="0.2">
      <c r="B7078" s="186"/>
    </row>
    <row r="7079" spans="2:2" x14ac:dyDescent="0.2">
      <c r="B7079" s="186"/>
    </row>
    <row r="7080" spans="2:2" x14ac:dyDescent="0.2">
      <c r="B7080" s="186"/>
    </row>
    <row r="7081" spans="2:2" x14ac:dyDescent="0.2">
      <c r="B7081" s="186"/>
    </row>
    <row r="7082" spans="2:2" x14ac:dyDescent="0.2">
      <c r="B7082" s="186"/>
    </row>
    <row r="7083" spans="2:2" x14ac:dyDescent="0.2">
      <c r="B7083" s="186"/>
    </row>
    <row r="7084" spans="2:2" x14ac:dyDescent="0.2">
      <c r="B7084" s="186"/>
    </row>
    <row r="7085" spans="2:2" x14ac:dyDescent="0.2">
      <c r="B7085" s="186"/>
    </row>
    <row r="7086" spans="2:2" x14ac:dyDescent="0.2">
      <c r="B7086" s="186"/>
    </row>
    <row r="7087" spans="2:2" x14ac:dyDescent="0.2">
      <c r="B7087" s="186"/>
    </row>
    <row r="7088" spans="2:2" x14ac:dyDescent="0.2">
      <c r="B7088" s="186"/>
    </row>
    <row r="7089" spans="2:2" x14ac:dyDescent="0.2">
      <c r="B7089" s="186"/>
    </row>
    <row r="7090" spans="2:2" x14ac:dyDescent="0.2">
      <c r="B7090" s="186"/>
    </row>
    <row r="7091" spans="2:2" x14ac:dyDescent="0.2">
      <c r="B7091" s="186"/>
    </row>
    <row r="7092" spans="2:2" x14ac:dyDescent="0.2">
      <c r="B7092" s="186"/>
    </row>
    <row r="7093" spans="2:2" x14ac:dyDescent="0.2">
      <c r="B7093" s="186"/>
    </row>
    <row r="7094" spans="2:2" x14ac:dyDescent="0.2">
      <c r="B7094" s="186"/>
    </row>
    <row r="7095" spans="2:2" x14ac:dyDescent="0.2">
      <c r="B7095" s="186"/>
    </row>
    <row r="7096" spans="2:2" x14ac:dyDescent="0.2">
      <c r="B7096" s="186"/>
    </row>
    <row r="7097" spans="2:2" x14ac:dyDescent="0.2">
      <c r="B7097" s="186"/>
    </row>
    <row r="7098" spans="2:2" x14ac:dyDescent="0.2">
      <c r="B7098" s="186"/>
    </row>
    <row r="7099" spans="2:2" x14ac:dyDescent="0.2">
      <c r="B7099" s="186"/>
    </row>
    <row r="7100" spans="2:2" x14ac:dyDescent="0.2">
      <c r="B7100" s="186"/>
    </row>
    <row r="7101" spans="2:2" x14ac:dyDescent="0.2">
      <c r="B7101" s="186"/>
    </row>
    <row r="7102" spans="2:2" x14ac:dyDescent="0.2">
      <c r="B7102" s="186"/>
    </row>
    <row r="7103" spans="2:2" x14ac:dyDescent="0.2">
      <c r="B7103" s="186"/>
    </row>
    <row r="7104" spans="2:2" x14ac:dyDescent="0.2">
      <c r="B7104" s="186"/>
    </row>
    <row r="7105" spans="2:2" x14ac:dyDescent="0.2">
      <c r="B7105" s="186"/>
    </row>
    <row r="7106" spans="2:2" x14ac:dyDescent="0.2">
      <c r="B7106" s="186"/>
    </row>
    <row r="7107" spans="2:2" x14ac:dyDescent="0.2">
      <c r="B7107" s="186"/>
    </row>
    <row r="7108" spans="2:2" x14ac:dyDescent="0.2">
      <c r="B7108" s="186"/>
    </row>
    <row r="7109" spans="2:2" x14ac:dyDescent="0.2">
      <c r="B7109" s="186"/>
    </row>
    <row r="7110" spans="2:2" x14ac:dyDescent="0.2">
      <c r="B7110" s="186"/>
    </row>
    <row r="7111" spans="2:2" x14ac:dyDescent="0.2">
      <c r="B7111" s="186"/>
    </row>
    <row r="7112" spans="2:2" x14ac:dyDescent="0.2">
      <c r="B7112" s="186"/>
    </row>
    <row r="7113" spans="2:2" x14ac:dyDescent="0.2">
      <c r="B7113" s="186"/>
    </row>
    <row r="7114" spans="2:2" x14ac:dyDescent="0.2">
      <c r="B7114" s="186"/>
    </row>
    <row r="7115" spans="2:2" x14ac:dyDescent="0.2">
      <c r="B7115" s="186"/>
    </row>
    <row r="7116" spans="2:2" x14ac:dyDescent="0.2">
      <c r="B7116" s="186"/>
    </row>
    <row r="7117" spans="2:2" x14ac:dyDescent="0.2">
      <c r="B7117" s="186"/>
    </row>
    <row r="7118" spans="2:2" x14ac:dyDescent="0.2">
      <c r="B7118" s="186"/>
    </row>
    <row r="7119" spans="2:2" x14ac:dyDescent="0.2">
      <c r="B7119" s="186"/>
    </row>
    <row r="7120" spans="2:2" x14ac:dyDescent="0.2">
      <c r="B7120" s="186"/>
    </row>
    <row r="7121" spans="2:2" x14ac:dyDescent="0.2">
      <c r="B7121" s="186"/>
    </row>
    <row r="7122" spans="2:2" x14ac:dyDescent="0.2">
      <c r="B7122" s="186"/>
    </row>
    <row r="7123" spans="2:2" x14ac:dyDescent="0.2">
      <c r="B7123" s="186"/>
    </row>
    <row r="7124" spans="2:2" x14ac:dyDescent="0.2">
      <c r="B7124" s="186"/>
    </row>
    <row r="7125" spans="2:2" x14ac:dyDescent="0.2">
      <c r="B7125" s="186"/>
    </row>
    <row r="7126" spans="2:2" x14ac:dyDescent="0.2">
      <c r="B7126" s="186"/>
    </row>
    <row r="7127" spans="2:2" x14ac:dyDescent="0.2">
      <c r="B7127" s="186"/>
    </row>
    <row r="7128" spans="2:2" x14ac:dyDescent="0.2">
      <c r="B7128" s="186"/>
    </row>
    <row r="7129" spans="2:2" x14ac:dyDescent="0.2">
      <c r="B7129" s="186"/>
    </row>
    <row r="7130" spans="2:2" x14ac:dyDescent="0.2">
      <c r="B7130" s="186"/>
    </row>
    <row r="7131" spans="2:2" x14ac:dyDescent="0.2">
      <c r="B7131" s="186"/>
    </row>
    <row r="7132" spans="2:2" x14ac:dyDescent="0.2">
      <c r="B7132" s="186"/>
    </row>
    <row r="7133" spans="2:2" x14ac:dyDescent="0.2">
      <c r="B7133" s="186"/>
    </row>
    <row r="7134" spans="2:2" x14ac:dyDescent="0.2">
      <c r="B7134" s="186"/>
    </row>
    <row r="7135" spans="2:2" x14ac:dyDescent="0.2">
      <c r="B7135" s="186"/>
    </row>
    <row r="7136" spans="2:2" x14ac:dyDescent="0.2">
      <c r="B7136" s="186"/>
    </row>
    <row r="7137" spans="2:2" x14ac:dyDescent="0.2">
      <c r="B7137" s="186"/>
    </row>
    <row r="7138" spans="2:2" x14ac:dyDescent="0.2">
      <c r="B7138" s="186"/>
    </row>
    <row r="7139" spans="2:2" x14ac:dyDescent="0.2">
      <c r="B7139" s="186"/>
    </row>
    <row r="7140" spans="2:2" x14ac:dyDescent="0.2">
      <c r="B7140" s="186"/>
    </row>
    <row r="7141" spans="2:2" x14ac:dyDescent="0.2">
      <c r="B7141" s="186"/>
    </row>
    <row r="7142" spans="2:2" x14ac:dyDescent="0.2">
      <c r="B7142" s="186"/>
    </row>
    <row r="7143" spans="2:2" x14ac:dyDescent="0.2">
      <c r="B7143" s="186"/>
    </row>
    <row r="7144" spans="2:2" x14ac:dyDescent="0.2">
      <c r="B7144" s="186"/>
    </row>
    <row r="7145" spans="2:2" x14ac:dyDescent="0.2">
      <c r="B7145" s="186"/>
    </row>
    <row r="7146" spans="2:2" x14ac:dyDescent="0.2">
      <c r="B7146" s="186"/>
    </row>
    <row r="7147" spans="2:2" x14ac:dyDescent="0.2">
      <c r="B7147" s="186"/>
    </row>
    <row r="7148" spans="2:2" x14ac:dyDescent="0.2">
      <c r="B7148" s="186"/>
    </row>
    <row r="7149" spans="2:2" x14ac:dyDescent="0.2">
      <c r="B7149" s="186"/>
    </row>
    <row r="7150" spans="2:2" x14ac:dyDescent="0.2">
      <c r="B7150" s="186"/>
    </row>
    <row r="7151" spans="2:2" x14ac:dyDescent="0.2">
      <c r="B7151" s="186"/>
    </row>
    <row r="7152" spans="2:2" x14ac:dyDescent="0.2">
      <c r="B7152" s="186"/>
    </row>
    <row r="7153" spans="2:2" x14ac:dyDescent="0.2">
      <c r="B7153" s="186"/>
    </row>
    <row r="7154" spans="2:2" x14ac:dyDescent="0.2">
      <c r="B7154" s="186"/>
    </row>
    <row r="7155" spans="2:2" x14ac:dyDescent="0.2">
      <c r="B7155" s="186"/>
    </row>
    <row r="7156" spans="2:2" x14ac:dyDescent="0.2">
      <c r="B7156" s="186"/>
    </row>
    <row r="7157" spans="2:2" x14ac:dyDescent="0.2">
      <c r="B7157" s="186"/>
    </row>
    <row r="7158" spans="2:2" x14ac:dyDescent="0.2">
      <c r="B7158" s="186"/>
    </row>
    <row r="7159" spans="2:2" x14ac:dyDescent="0.2">
      <c r="B7159" s="186"/>
    </row>
    <row r="7160" spans="2:2" x14ac:dyDescent="0.2">
      <c r="B7160" s="186"/>
    </row>
    <row r="7161" spans="2:2" x14ac:dyDescent="0.2">
      <c r="B7161" s="186"/>
    </row>
    <row r="7162" spans="2:2" x14ac:dyDescent="0.2">
      <c r="B7162" s="186"/>
    </row>
    <row r="7163" spans="2:2" x14ac:dyDescent="0.2">
      <c r="B7163" s="186"/>
    </row>
    <row r="7164" spans="2:2" x14ac:dyDescent="0.2">
      <c r="B7164" s="186"/>
    </row>
    <row r="7165" spans="2:2" x14ac:dyDescent="0.2">
      <c r="B7165" s="186"/>
    </row>
    <row r="7166" spans="2:2" x14ac:dyDescent="0.2">
      <c r="B7166" s="186"/>
    </row>
    <row r="7167" spans="2:2" x14ac:dyDescent="0.2">
      <c r="B7167" s="186"/>
    </row>
    <row r="7168" spans="2:2" x14ac:dyDescent="0.2">
      <c r="B7168" s="186"/>
    </row>
    <row r="7169" spans="2:2" x14ac:dyDescent="0.2">
      <c r="B7169" s="186"/>
    </row>
    <row r="7170" spans="2:2" x14ac:dyDescent="0.2">
      <c r="B7170" s="186"/>
    </row>
    <row r="7171" spans="2:2" x14ac:dyDescent="0.2">
      <c r="B7171" s="186"/>
    </row>
    <row r="7172" spans="2:2" x14ac:dyDescent="0.2">
      <c r="B7172" s="186"/>
    </row>
    <row r="7173" spans="2:2" x14ac:dyDescent="0.2">
      <c r="B7173" s="186"/>
    </row>
    <row r="7174" spans="2:2" x14ac:dyDescent="0.2">
      <c r="B7174" s="186"/>
    </row>
    <row r="7175" spans="2:2" x14ac:dyDescent="0.2">
      <c r="B7175" s="186"/>
    </row>
    <row r="7176" spans="2:2" x14ac:dyDescent="0.2">
      <c r="B7176" s="186"/>
    </row>
    <row r="7177" spans="2:2" x14ac:dyDescent="0.2">
      <c r="B7177" s="186"/>
    </row>
    <row r="7178" spans="2:2" x14ac:dyDescent="0.2">
      <c r="B7178" s="186"/>
    </row>
    <row r="7179" spans="2:2" x14ac:dyDescent="0.2">
      <c r="B7179" s="186"/>
    </row>
    <row r="7180" spans="2:2" x14ac:dyDescent="0.2">
      <c r="B7180" s="186"/>
    </row>
    <row r="7181" spans="2:2" x14ac:dyDescent="0.2">
      <c r="B7181" s="186"/>
    </row>
    <row r="7182" spans="2:2" x14ac:dyDescent="0.2">
      <c r="B7182" s="186"/>
    </row>
    <row r="7183" spans="2:2" x14ac:dyDescent="0.2">
      <c r="B7183" s="186"/>
    </row>
    <row r="7184" spans="2:2" x14ac:dyDescent="0.2">
      <c r="B7184" s="186"/>
    </row>
    <row r="7185" spans="2:2" x14ac:dyDescent="0.2">
      <c r="B7185" s="186"/>
    </row>
    <row r="7186" spans="2:2" x14ac:dyDescent="0.2">
      <c r="B7186" s="186"/>
    </row>
    <row r="7187" spans="2:2" x14ac:dyDescent="0.2">
      <c r="B7187" s="186"/>
    </row>
    <row r="7188" spans="2:2" x14ac:dyDescent="0.2">
      <c r="B7188" s="186"/>
    </row>
    <row r="7189" spans="2:2" x14ac:dyDescent="0.2">
      <c r="B7189" s="186"/>
    </row>
    <row r="7190" spans="2:2" x14ac:dyDescent="0.2">
      <c r="B7190" s="186"/>
    </row>
    <row r="7191" spans="2:2" x14ac:dyDescent="0.2">
      <c r="B7191" s="186"/>
    </row>
    <row r="7192" spans="2:2" x14ac:dyDescent="0.2">
      <c r="B7192" s="186"/>
    </row>
    <row r="7193" spans="2:2" x14ac:dyDescent="0.2">
      <c r="B7193" s="186"/>
    </row>
    <row r="7194" spans="2:2" x14ac:dyDescent="0.2">
      <c r="B7194" s="186"/>
    </row>
    <row r="7195" spans="2:2" x14ac:dyDescent="0.2">
      <c r="B7195" s="186"/>
    </row>
    <row r="7196" spans="2:2" x14ac:dyDescent="0.2">
      <c r="B7196" s="186"/>
    </row>
    <row r="7197" spans="2:2" x14ac:dyDescent="0.2">
      <c r="B7197" s="186"/>
    </row>
    <row r="7198" spans="2:2" x14ac:dyDescent="0.2">
      <c r="B7198" s="186"/>
    </row>
    <row r="7199" spans="2:2" x14ac:dyDescent="0.2">
      <c r="B7199" s="186"/>
    </row>
    <row r="7200" spans="2:2" x14ac:dyDescent="0.2">
      <c r="B7200" s="186"/>
    </row>
    <row r="7201" spans="2:2" x14ac:dyDescent="0.2">
      <c r="B7201" s="186"/>
    </row>
    <row r="7202" spans="2:2" x14ac:dyDescent="0.2">
      <c r="B7202" s="186"/>
    </row>
    <row r="7203" spans="2:2" x14ac:dyDescent="0.2">
      <c r="B7203" s="186"/>
    </row>
    <row r="7204" spans="2:2" x14ac:dyDescent="0.2">
      <c r="B7204" s="186"/>
    </row>
    <row r="7205" spans="2:2" x14ac:dyDescent="0.2">
      <c r="B7205" s="186"/>
    </row>
    <row r="7206" spans="2:2" x14ac:dyDescent="0.2">
      <c r="B7206" s="186"/>
    </row>
    <row r="7207" spans="2:2" x14ac:dyDescent="0.2">
      <c r="B7207" s="186"/>
    </row>
    <row r="7208" spans="2:2" x14ac:dyDescent="0.2">
      <c r="B7208" s="186"/>
    </row>
    <row r="7209" spans="2:2" x14ac:dyDescent="0.2">
      <c r="B7209" s="186"/>
    </row>
    <row r="7210" spans="2:2" x14ac:dyDescent="0.2">
      <c r="B7210" s="186"/>
    </row>
    <row r="7211" spans="2:2" x14ac:dyDescent="0.2">
      <c r="B7211" s="186"/>
    </row>
    <row r="7212" spans="2:2" x14ac:dyDescent="0.2">
      <c r="B7212" s="186"/>
    </row>
    <row r="7213" spans="2:2" x14ac:dyDescent="0.2">
      <c r="B7213" s="186"/>
    </row>
    <row r="7214" spans="2:2" x14ac:dyDescent="0.2">
      <c r="B7214" s="186"/>
    </row>
    <row r="7215" spans="2:2" x14ac:dyDescent="0.2">
      <c r="B7215" s="186"/>
    </row>
    <row r="7216" spans="2:2" x14ac:dyDescent="0.2">
      <c r="B7216" s="186"/>
    </row>
    <row r="7217" spans="2:2" x14ac:dyDescent="0.2">
      <c r="B7217" s="186"/>
    </row>
    <row r="7218" spans="2:2" x14ac:dyDescent="0.2">
      <c r="B7218" s="186"/>
    </row>
    <row r="7219" spans="2:2" x14ac:dyDescent="0.2">
      <c r="B7219" s="186"/>
    </row>
    <row r="7220" spans="2:2" x14ac:dyDescent="0.2">
      <c r="B7220" s="186"/>
    </row>
    <row r="7221" spans="2:2" x14ac:dyDescent="0.2">
      <c r="B7221" s="186"/>
    </row>
    <row r="7222" spans="2:2" x14ac:dyDescent="0.2">
      <c r="B7222" s="186"/>
    </row>
    <row r="7223" spans="2:2" x14ac:dyDescent="0.2">
      <c r="B7223" s="186"/>
    </row>
    <row r="7224" spans="2:2" x14ac:dyDescent="0.2">
      <c r="B7224" s="186"/>
    </row>
    <row r="7225" spans="2:2" x14ac:dyDescent="0.2">
      <c r="B7225" s="186"/>
    </row>
    <row r="7226" spans="2:2" x14ac:dyDescent="0.2">
      <c r="B7226" s="186"/>
    </row>
    <row r="7227" spans="2:2" x14ac:dyDescent="0.2">
      <c r="B7227" s="186"/>
    </row>
    <row r="7228" spans="2:2" x14ac:dyDescent="0.2">
      <c r="B7228" s="186"/>
    </row>
    <row r="7229" spans="2:2" x14ac:dyDescent="0.2">
      <c r="B7229" s="186"/>
    </row>
    <row r="7230" spans="2:2" x14ac:dyDescent="0.2">
      <c r="B7230" s="186"/>
    </row>
    <row r="7231" spans="2:2" x14ac:dyDescent="0.2">
      <c r="B7231" s="186"/>
    </row>
    <row r="7232" spans="2:2" x14ac:dyDescent="0.2">
      <c r="B7232" s="186"/>
    </row>
    <row r="7233" spans="2:2" x14ac:dyDescent="0.2">
      <c r="B7233" s="186"/>
    </row>
    <row r="7234" spans="2:2" x14ac:dyDescent="0.2">
      <c r="B7234" s="186"/>
    </row>
    <row r="7235" spans="2:2" x14ac:dyDescent="0.2">
      <c r="B7235" s="186"/>
    </row>
    <row r="7236" spans="2:2" x14ac:dyDescent="0.2">
      <c r="B7236" s="186"/>
    </row>
    <row r="7237" spans="2:2" x14ac:dyDescent="0.2">
      <c r="B7237" s="186"/>
    </row>
    <row r="7238" spans="2:2" x14ac:dyDescent="0.2">
      <c r="B7238" s="186"/>
    </row>
    <row r="7239" spans="2:2" x14ac:dyDescent="0.2">
      <c r="B7239" s="186"/>
    </row>
    <row r="7240" spans="2:2" x14ac:dyDescent="0.2">
      <c r="B7240" s="186"/>
    </row>
    <row r="7241" spans="2:2" x14ac:dyDescent="0.2">
      <c r="B7241" s="186"/>
    </row>
    <row r="7242" spans="2:2" x14ac:dyDescent="0.2">
      <c r="B7242" s="186"/>
    </row>
    <row r="7243" spans="2:2" x14ac:dyDescent="0.2">
      <c r="B7243" s="186"/>
    </row>
    <row r="7244" spans="2:2" x14ac:dyDescent="0.2">
      <c r="B7244" s="186"/>
    </row>
    <row r="7245" spans="2:2" x14ac:dyDescent="0.2">
      <c r="B7245" s="186"/>
    </row>
    <row r="7246" spans="2:2" x14ac:dyDescent="0.2">
      <c r="B7246" s="186"/>
    </row>
    <row r="7247" spans="2:2" x14ac:dyDescent="0.2">
      <c r="B7247" s="186"/>
    </row>
    <row r="7248" spans="2:2" x14ac:dyDescent="0.2">
      <c r="B7248" s="186"/>
    </row>
    <row r="7249" spans="2:2" x14ac:dyDescent="0.2">
      <c r="B7249" s="186"/>
    </row>
    <row r="7250" spans="2:2" x14ac:dyDescent="0.2">
      <c r="B7250" s="186"/>
    </row>
    <row r="7251" spans="2:2" x14ac:dyDescent="0.2">
      <c r="B7251" s="186"/>
    </row>
    <row r="7252" spans="2:2" x14ac:dyDescent="0.2">
      <c r="B7252" s="186"/>
    </row>
    <row r="7253" spans="2:2" x14ac:dyDescent="0.2">
      <c r="B7253" s="186"/>
    </row>
    <row r="7254" spans="2:2" x14ac:dyDescent="0.2">
      <c r="B7254" s="186"/>
    </row>
    <row r="7255" spans="2:2" x14ac:dyDescent="0.2">
      <c r="B7255" s="186"/>
    </row>
    <row r="7256" spans="2:2" x14ac:dyDescent="0.2">
      <c r="B7256" s="186"/>
    </row>
    <row r="7257" spans="2:2" x14ac:dyDescent="0.2">
      <c r="B7257" s="186"/>
    </row>
    <row r="7258" spans="2:2" x14ac:dyDescent="0.2">
      <c r="B7258" s="186"/>
    </row>
    <row r="7259" spans="2:2" x14ac:dyDescent="0.2">
      <c r="B7259" s="186"/>
    </row>
    <row r="7260" spans="2:2" x14ac:dyDescent="0.2">
      <c r="B7260" s="186"/>
    </row>
    <row r="7261" spans="2:2" x14ac:dyDescent="0.2">
      <c r="B7261" s="186"/>
    </row>
    <row r="7262" spans="2:2" x14ac:dyDescent="0.2">
      <c r="B7262" s="186"/>
    </row>
    <row r="7263" spans="2:2" x14ac:dyDescent="0.2">
      <c r="B7263" s="186"/>
    </row>
    <row r="7264" spans="2:2" x14ac:dyDescent="0.2">
      <c r="B7264" s="186"/>
    </row>
    <row r="7265" spans="2:2" x14ac:dyDescent="0.2">
      <c r="B7265" s="186"/>
    </row>
    <row r="7266" spans="2:2" x14ac:dyDescent="0.2">
      <c r="B7266" s="186"/>
    </row>
    <row r="7267" spans="2:2" x14ac:dyDescent="0.2">
      <c r="B7267" s="186"/>
    </row>
    <row r="7268" spans="2:2" x14ac:dyDescent="0.2">
      <c r="B7268" s="186"/>
    </row>
    <row r="7269" spans="2:2" x14ac:dyDescent="0.2">
      <c r="B7269" s="186"/>
    </row>
    <row r="7270" spans="2:2" x14ac:dyDescent="0.2">
      <c r="B7270" s="186"/>
    </row>
    <row r="7271" spans="2:2" x14ac:dyDescent="0.2">
      <c r="B7271" s="186"/>
    </row>
    <row r="7272" spans="2:2" x14ac:dyDescent="0.2">
      <c r="B7272" s="186"/>
    </row>
    <row r="7273" spans="2:2" x14ac:dyDescent="0.2">
      <c r="B7273" s="186"/>
    </row>
    <row r="7274" spans="2:2" x14ac:dyDescent="0.2">
      <c r="B7274" s="186"/>
    </row>
    <row r="7275" spans="2:2" x14ac:dyDescent="0.2">
      <c r="B7275" s="186"/>
    </row>
    <row r="7276" spans="2:2" x14ac:dyDescent="0.2">
      <c r="B7276" s="186"/>
    </row>
    <row r="7277" spans="2:2" x14ac:dyDescent="0.2">
      <c r="B7277" s="186"/>
    </row>
    <row r="7278" spans="2:2" x14ac:dyDescent="0.2">
      <c r="B7278" s="186"/>
    </row>
    <row r="7279" spans="2:2" x14ac:dyDescent="0.2">
      <c r="B7279" s="186"/>
    </row>
    <row r="7280" spans="2:2" x14ac:dyDescent="0.2">
      <c r="B7280" s="186"/>
    </row>
    <row r="7281" spans="2:2" x14ac:dyDescent="0.2">
      <c r="B7281" s="186"/>
    </row>
    <row r="7282" spans="2:2" x14ac:dyDescent="0.2">
      <c r="B7282" s="186"/>
    </row>
    <row r="7283" spans="2:2" x14ac:dyDescent="0.2">
      <c r="B7283" s="186"/>
    </row>
    <row r="7284" spans="2:2" x14ac:dyDescent="0.2">
      <c r="B7284" s="186"/>
    </row>
    <row r="7285" spans="2:2" x14ac:dyDescent="0.2">
      <c r="B7285" s="186"/>
    </row>
    <row r="7286" spans="2:2" x14ac:dyDescent="0.2">
      <c r="B7286" s="186"/>
    </row>
    <row r="7287" spans="2:2" x14ac:dyDescent="0.2">
      <c r="B7287" s="186"/>
    </row>
    <row r="7288" spans="2:2" x14ac:dyDescent="0.2">
      <c r="B7288" s="186"/>
    </row>
    <row r="7289" spans="2:2" x14ac:dyDescent="0.2">
      <c r="B7289" s="186"/>
    </row>
    <row r="7290" spans="2:2" x14ac:dyDescent="0.2">
      <c r="B7290" s="186"/>
    </row>
    <row r="7291" spans="2:2" x14ac:dyDescent="0.2">
      <c r="B7291" s="186"/>
    </row>
    <row r="7292" spans="2:2" x14ac:dyDescent="0.2">
      <c r="B7292" s="186"/>
    </row>
    <row r="7293" spans="2:2" x14ac:dyDescent="0.2">
      <c r="B7293" s="186"/>
    </row>
    <row r="7294" spans="2:2" x14ac:dyDescent="0.2">
      <c r="B7294" s="186"/>
    </row>
    <row r="7295" spans="2:2" x14ac:dyDescent="0.2">
      <c r="B7295" s="186"/>
    </row>
    <row r="7296" spans="2:2" x14ac:dyDescent="0.2">
      <c r="B7296" s="186"/>
    </row>
    <row r="7297" spans="2:2" x14ac:dyDescent="0.2">
      <c r="B7297" s="186"/>
    </row>
    <row r="7298" spans="2:2" x14ac:dyDescent="0.2">
      <c r="B7298" s="186"/>
    </row>
    <row r="7299" spans="2:2" x14ac:dyDescent="0.2">
      <c r="B7299" s="186"/>
    </row>
    <row r="7300" spans="2:2" x14ac:dyDescent="0.2">
      <c r="B7300" s="186"/>
    </row>
    <row r="7301" spans="2:2" x14ac:dyDescent="0.2">
      <c r="B7301" s="186"/>
    </row>
    <row r="7302" spans="2:2" x14ac:dyDescent="0.2">
      <c r="B7302" s="186"/>
    </row>
    <row r="7303" spans="2:2" x14ac:dyDescent="0.2">
      <c r="B7303" s="186"/>
    </row>
    <row r="7304" spans="2:2" x14ac:dyDescent="0.2">
      <c r="B7304" s="186"/>
    </row>
    <row r="7305" spans="2:2" x14ac:dyDescent="0.2">
      <c r="B7305" s="186"/>
    </row>
    <row r="7306" spans="2:2" x14ac:dyDescent="0.2">
      <c r="B7306" s="186"/>
    </row>
    <row r="7307" spans="2:2" x14ac:dyDescent="0.2">
      <c r="B7307" s="186"/>
    </row>
    <row r="7308" spans="2:2" x14ac:dyDescent="0.2">
      <c r="B7308" s="186"/>
    </row>
    <row r="7309" spans="2:2" x14ac:dyDescent="0.2">
      <c r="B7309" s="186"/>
    </row>
    <row r="7310" spans="2:2" x14ac:dyDescent="0.2">
      <c r="B7310" s="186"/>
    </row>
    <row r="7311" spans="2:2" x14ac:dyDescent="0.2">
      <c r="B7311" s="186"/>
    </row>
    <row r="7312" spans="2:2" x14ac:dyDescent="0.2">
      <c r="B7312" s="186"/>
    </row>
    <row r="7313" spans="2:2" x14ac:dyDescent="0.2">
      <c r="B7313" s="186"/>
    </row>
    <row r="7314" spans="2:2" x14ac:dyDescent="0.2">
      <c r="B7314" s="186"/>
    </row>
    <row r="7315" spans="2:2" x14ac:dyDescent="0.2">
      <c r="B7315" s="186"/>
    </row>
    <row r="7316" spans="2:2" x14ac:dyDescent="0.2">
      <c r="B7316" s="186"/>
    </row>
    <row r="7317" spans="2:2" x14ac:dyDescent="0.2">
      <c r="B7317" s="186"/>
    </row>
    <row r="7318" spans="2:2" x14ac:dyDescent="0.2">
      <c r="B7318" s="186"/>
    </row>
    <row r="7319" spans="2:2" x14ac:dyDescent="0.2">
      <c r="B7319" s="186"/>
    </row>
    <row r="7320" spans="2:2" x14ac:dyDescent="0.2">
      <c r="B7320" s="186"/>
    </row>
    <row r="7321" spans="2:2" x14ac:dyDescent="0.2">
      <c r="B7321" s="186"/>
    </row>
    <row r="7322" spans="2:2" x14ac:dyDescent="0.2">
      <c r="B7322" s="186"/>
    </row>
    <row r="7323" spans="2:2" x14ac:dyDescent="0.2">
      <c r="B7323" s="186"/>
    </row>
    <row r="7324" spans="2:2" x14ac:dyDescent="0.2">
      <c r="B7324" s="186"/>
    </row>
    <row r="7325" spans="2:2" x14ac:dyDescent="0.2">
      <c r="B7325" s="186"/>
    </row>
    <row r="7326" spans="2:2" x14ac:dyDescent="0.2">
      <c r="B7326" s="186"/>
    </row>
    <row r="7327" spans="2:2" x14ac:dyDescent="0.2">
      <c r="B7327" s="186"/>
    </row>
    <row r="7328" spans="2:2" x14ac:dyDescent="0.2">
      <c r="B7328" s="186"/>
    </row>
    <row r="7329" spans="2:2" x14ac:dyDescent="0.2">
      <c r="B7329" s="186"/>
    </row>
    <row r="7330" spans="2:2" x14ac:dyDescent="0.2">
      <c r="B7330" s="186"/>
    </row>
    <row r="7331" spans="2:2" x14ac:dyDescent="0.2">
      <c r="B7331" s="186"/>
    </row>
    <row r="7332" spans="2:2" x14ac:dyDescent="0.2">
      <c r="B7332" s="186"/>
    </row>
    <row r="7333" spans="2:2" x14ac:dyDescent="0.2">
      <c r="B7333" s="186"/>
    </row>
    <row r="7334" spans="2:2" x14ac:dyDescent="0.2">
      <c r="B7334" s="186"/>
    </row>
    <row r="7335" spans="2:2" x14ac:dyDescent="0.2">
      <c r="B7335" s="186"/>
    </row>
    <row r="7336" spans="2:2" x14ac:dyDescent="0.2">
      <c r="B7336" s="186"/>
    </row>
    <row r="7337" spans="2:2" x14ac:dyDescent="0.2">
      <c r="B7337" s="186"/>
    </row>
    <row r="7338" spans="2:2" x14ac:dyDescent="0.2">
      <c r="B7338" s="186"/>
    </row>
    <row r="7339" spans="2:2" x14ac:dyDescent="0.2">
      <c r="B7339" s="186"/>
    </row>
    <row r="7340" spans="2:2" x14ac:dyDescent="0.2">
      <c r="B7340" s="186"/>
    </row>
    <row r="7341" spans="2:2" x14ac:dyDescent="0.2">
      <c r="B7341" s="186"/>
    </row>
    <row r="7342" spans="2:2" x14ac:dyDescent="0.2">
      <c r="B7342" s="186"/>
    </row>
    <row r="7343" spans="2:2" x14ac:dyDescent="0.2">
      <c r="B7343" s="186"/>
    </row>
    <row r="7344" spans="2:2" x14ac:dyDescent="0.2">
      <c r="B7344" s="186"/>
    </row>
    <row r="7345" spans="2:2" x14ac:dyDescent="0.2">
      <c r="B7345" s="186"/>
    </row>
    <row r="7346" spans="2:2" x14ac:dyDescent="0.2">
      <c r="B7346" s="186"/>
    </row>
    <row r="7347" spans="2:2" x14ac:dyDescent="0.2">
      <c r="B7347" s="186"/>
    </row>
    <row r="7348" spans="2:2" x14ac:dyDescent="0.2">
      <c r="B7348" s="186"/>
    </row>
    <row r="7349" spans="2:2" x14ac:dyDescent="0.2">
      <c r="B7349" s="186"/>
    </row>
    <row r="7350" spans="2:2" x14ac:dyDescent="0.2">
      <c r="B7350" s="186"/>
    </row>
    <row r="7351" spans="2:2" x14ac:dyDescent="0.2">
      <c r="B7351" s="186"/>
    </row>
    <row r="7352" spans="2:2" x14ac:dyDescent="0.2">
      <c r="B7352" s="186"/>
    </row>
    <row r="7353" spans="2:2" x14ac:dyDescent="0.2">
      <c r="B7353" s="186"/>
    </row>
    <row r="7354" spans="2:2" x14ac:dyDescent="0.2">
      <c r="B7354" s="186"/>
    </row>
    <row r="7355" spans="2:2" x14ac:dyDescent="0.2">
      <c r="B7355" s="186"/>
    </row>
    <row r="7356" spans="2:2" x14ac:dyDescent="0.2">
      <c r="B7356" s="186"/>
    </row>
    <row r="7357" spans="2:2" x14ac:dyDescent="0.2">
      <c r="B7357" s="186"/>
    </row>
    <row r="7358" spans="2:2" x14ac:dyDescent="0.2">
      <c r="B7358" s="186"/>
    </row>
    <row r="7359" spans="2:2" x14ac:dyDescent="0.2">
      <c r="B7359" s="186"/>
    </row>
    <row r="7360" spans="2:2" x14ac:dyDescent="0.2">
      <c r="B7360" s="186"/>
    </row>
    <row r="7361" spans="2:2" x14ac:dyDescent="0.2">
      <c r="B7361" s="186"/>
    </row>
    <row r="7362" spans="2:2" x14ac:dyDescent="0.2">
      <c r="B7362" s="186"/>
    </row>
    <row r="7363" spans="2:2" x14ac:dyDescent="0.2">
      <c r="B7363" s="186"/>
    </row>
    <row r="7364" spans="2:2" x14ac:dyDescent="0.2">
      <c r="B7364" s="186"/>
    </row>
    <row r="7365" spans="2:2" x14ac:dyDescent="0.2">
      <c r="B7365" s="186"/>
    </row>
    <row r="7366" spans="2:2" x14ac:dyDescent="0.2">
      <c r="B7366" s="186"/>
    </row>
    <row r="7367" spans="2:2" x14ac:dyDescent="0.2">
      <c r="B7367" s="186"/>
    </row>
    <row r="7368" spans="2:2" x14ac:dyDescent="0.2">
      <c r="B7368" s="186"/>
    </row>
    <row r="7369" spans="2:2" x14ac:dyDescent="0.2">
      <c r="B7369" s="186"/>
    </row>
    <row r="7370" spans="2:2" x14ac:dyDescent="0.2">
      <c r="B7370" s="186"/>
    </row>
    <row r="7371" spans="2:2" x14ac:dyDescent="0.2">
      <c r="B7371" s="186"/>
    </row>
    <row r="7372" spans="2:2" x14ac:dyDescent="0.2">
      <c r="B7372" s="186"/>
    </row>
    <row r="7373" spans="2:2" x14ac:dyDescent="0.2">
      <c r="B7373" s="186"/>
    </row>
    <row r="7374" spans="2:2" x14ac:dyDescent="0.2">
      <c r="B7374" s="186"/>
    </row>
    <row r="7375" spans="2:2" x14ac:dyDescent="0.2">
      <c r="B7375" s="186"/>
    </row>
    <row r="7376" spans="2:2" x14ac:dyDescent="0.2">
      <c r="B7376" s="186"/>
    </row>
    <row r="7377" spans="2:2" x14ac:dyDescent="0.2">
      <c r="B7377" s="186"/>
    </row>
    <row r="7378" spans="2:2" x14ac:dyDescent="0.2">
      <c r="B7378" s="186"/>
    </row>
    <row r="7379" spans="2:2" x14ac:dyDescent="0.2">
      <c r="B7379" s="186"/>
    </row>
    <row r="7380" spans="2:2" x14ac:dyDescent="0.2">
      <c r="B7380" s="186"/>
    </row>
    <row r="7381" spans="2:2" x14ac:dyDescent="0.2">
      <c r="B7381" s="186"/>
    </row>
    <row r="7382" spans="2:2" x14ac:dyDescent="0.2">
      <c r="B7382" s="186"/>
    </row>
    <row r="7383" spans="2:2" x14ac:dyDescent="0.2">
      <c r="B7383" s="186"/>
    </row>
    <row r="7384" spans="2:2" x14ac:dyDescent="0.2">
      <c r="B7384" s="186"/>
    </row>
    <row r="7385" spans="2:2" x14ac:dyDescent="0.2">
      <c r="B7385" s="186"/>
    </row>
    <row r="7386" spans="2:2" x14ac:dyDescent="0.2">
      <c r="B7386" s="186"/>
    </row>
    <row r="7387" spans="2:2" x14ac:dyDescent="0.2">
      <c r="B7387" s="186"/>
    </row>
    <row r="7388" spans="2:2" x14ac:dyDescent="0.2">
      <c r="B7388" s="186"/>
    </row>
    <row r="7389" spans="2:2" x14ac:dyDescent="0.2">
      <c r="B7389" s="186"/>
    </row>
    <row r="7390" spans="2:2" x14ac:dyDescent="0.2">
      <c r="B7390" s="186"/>
    </row>
    <row r="7391" spans="2:2" x14ac:dyDescent="0.2">
      <c r="B7391" s="186"/>
    </row>
    <row r="7392" spans="2:2" x14ac:dyDescent="0.2">
      <c r="B7392" s="186"/>
    </row>
    <row r="7393" spans="2:2" x14ac:dyDescent="0.2">
      <c r="B7393" s="186"/>
    </row>
    <row r="7394" spans="2:2" x14ac:dyDescent="0.2">
      <c r="B7394" s="186"/>
    </row>
    <row r="7395" spans="2:2" x14ac:dyDescent="0.2">
      <c r="B7395" s="186"/>
    </row>
    <row r="7396" spans="2:2" x14ac:dyDescent="0.2">
      <c r="B7396" s="186"/>
    </row>
    <row r="7397" spans="2:2" x14ac:dyDescent="0.2">
      <c r="B7397" s="186"/>
    </row>
    <row r="7398" spans="2:2" x14ac:dyDescent="0.2">
      <c r="B7398" s="186"/>
    </row>
    <row r="7399" spans="2:2" x14ac:dyDescent="0.2">
      <c r="B7399" s="186"/>
    </row>
    <row r="7400" spans="2:2" x14ac:dyDescent="0.2">
      <c r="B7400" s="186"/>
    </row>
    <row r="7401" spans="2:2" x14ac:dyDescent="0.2">
      <c r="B7401" s="186"/>
    </row>
    <row r="7402" spans="2:2" x14ac:dyDescent="0.2">
      <c r="B7402" s="186"/>
    </row>
    <row r="7403" spans="2:2" x14ac:dyDescent="0.2">
      <c r="B7403" s="186"/>
    </row>
    <row r="7404" spans="2:2" x14ac:dyDescent="0.2">
      <c r="B7404" s="186"/>
    </row>
    <row r="7405" spans="2:2" x14ac:dyDescent="0.2">
      <c r="B7405" s="186"/>
    </row>
    <row r="7406" spans="2:2" x14ac:dyDescent="0.2">
      <c r="B7406" s="186"/>
    </row>
    <row r="7407" spans="2:2" x14ac:dyDescent="0.2">
      <c r="B7407" s="186"/>
    </row>
    <row r="7408" spans="2:2" x14ac:dyDescent="0.2">
      <c r="B7408" s="186"/>
    </row>
    <row r="7409" spans="2:2" x14ac:dyDescent="0.2">
      <c r="B7409" s="186"/>
    </row>
    <row r="7410" spans="2:2" x14ac:dyDescent="0.2">
      <c r="B7410" s="186"/>
    </row>
    <row r="7411" spans="2:2" x14ac:dyDescent="0.2">
      <c r="B7411" s="186"/>
    </row>
    <row r="7412" spans="2:2" x14ac:dyDescent="0.2">
      <c r="B7412" s="186"/>
    </row>
    <row r="7413" spans="2:2" x14ac:dyDescent="0.2">
      <c r="B7413" s="186"/>
    </row>
    <row r="7414" spans="2:2" x14ac:dyDescent="0.2">
      <c r="B7414" s="186"/>
    </row>
    <row r="7415" spans="2:2" x14ac:dyDescent="0.2">
      <c r="B7415" s="186"/>
    </row>
    <row r="7416" spans="2:2" x14ac:dyDescent="0.2">
      <c r="B7416" s="186"/>
    </row>
    <row r="7417" spans="2:2" x14ac:dyDescent="0.2">
      <c r="B7417" s="186"/>
    </row>
    <row r="7418" spans="2:2" x14ac:dyDescent="0.2">
      <c r="B7418" s="186"/>
    </row>
    <row r="7419" spans="2:2" x14ac:dyDescent="0.2">
      <c r="B7419" s="186"/>
    </row>
    <row r="7420" spans="2:2" x14ac:dyDescent="0.2">
      <c r="B7420" s="186"/>
    </row>
    <row r="7421" spans="2:2" x14ac:dyDescent="0.2">
      <c r="B7421" s="186"/>
    </row>
    <row r="7422" spans="2:2" x14ac:dyDescent="0.2">
      <c r="B7422" s="186"/>
    </row>
    <row r="7423" spans="2:2" x14ac:dyDescent="0.2">
      <c r="B7423" s="186"/>
    </row>
    <row r="7424" spans="2:2" x14ac:dyDescent="0.2">
      <c r="B7424" s="186"/>
    </row>
    <row r="7425" spans="2:2" x14ac:dyDescent="0.2">
      <c r="B7425" s="186"/>
    </row>
    <row r="7426" spans="2:2" x14ac:dyDescent="0.2">
      <c r="B7426" s="186"/>
    </row>
    <row r="7427" spans="2:2" x14ac:dyDescent="0.2">
      <c r="B7427" s="186"/>
    </row>
    <row r="7428" spans="2:2" x14ac:dyDescent="0.2">
      <c r="B7428" s="186"/>
    </row>
    <row r="7429" spans="2:2" x14ac:dyDescent="0.2">
      <c r="B7429" s="186"/>
    </row>
    <row r="7430" spans="2:2" x14ac:dyDescent="0.2">
      <c r="B7430" s="186"/>
    </row>
    <row r="7431" spans="2:2" x14ac:dyDescent="0.2">
      <c r="B7431" s="186"/>
    </row>
    <row r="7432" spans="2:2" x14ac:dyDescent="0.2">
      <c r="B7432" s="186"/>
    </row>
    <row r="7433" spans="2:2" x14ac:dyDescent="0.2">
      <c r="B7433" s="186"/>
    </row>
    <row r="7434" spans="2:2" x14ac:dyDescent="0.2">
      <c r="B7434" s="186"/>
    </row>
    <row r="7435" spans="2:2" x14ac:dyDescent="0.2">
      <c r="B7435" s="186"/>
    </row>
    <row r="7436" spans="2:2" x14ac:dyDescent="0.2">
      <c r="B7436" s="186"/>
    </row>
    <row r="7437" spans="2:2" x14ac:dyDescent="0.2">
      <c r="B7437" s="186"/>
    </row>
    <row r="7438" spans="2:2" x14ac:dyDescent="0.2">
      <c r="B7438" s="186"/>
    </row>
    <row r="7439" spans="2:2" x14ac:dyDescent="0.2">
      <c r="B7439" s="186"/>
    </row>
    <row r="7440" spans="2:2" x14ac:dyDescent="0.2">
      <c r="B7440" s="186"/>
    </row>
    <row r="7441" spans="2:2" x14ac:dyDescent="0.2">
      <c r="B7441" s="186"/>
    </row>
    <row r="7442" spans="2:2" x14ac:dyDescent="0.2">
      <c r="B7442" s="186"/>
    </row>
    <row r="7443" spans="2:2" x14ac:dyDescent="0.2">
      <c r="B7443" s="186"/>
    </row>
    <row r="7444" spans="2:2" x14ac:dyDescent="0.2">
      <c r="B7444" s="186"/>
    </row>
    <row r="7445" spans="2:2" x14ac:dyDescent="0.2">
      <c r="B7445" s="186"/>
    </row>
    <row r="7446" spans="2:2" x14ac:dyDescent="0.2">
      <c r="B7446" s="186"/>
    </row>
    <row r="7447" spans="2:2" x14ac:dyDescent="0.2">
      <c r="B7447" s="186"/>
    </row>
    <row r="7448" spans="2:2" x14ac:dyDescent="0.2">
      <c r="B7448" s="186"/>
    </row>
    <row r="7449" spans="2:2" x14ac:dyDescent="0.2">
      <c r="B7449" s="186"/>
    </row>
    <row r="7450" spans="2:2" x14ac:dyDescent="0.2">
      <c r="B7450" s="186"/>
    </row>
    <row r="7451" spans="2:2" x14ac:dyDescent="0.2">
      <c r="B7451" s="186"/>
    </row>
    <row r="7452" spans="2:2" x14ac:dyDescent="0.2">
      <c r="B7452" s="186"/>
    </row>
    <row r="7453" spans="2:2" x14ac:dyDescent="0.2">
      <c r="B7453" s="186"/>
    </row>
    <row r="7454" spans="2:2" x14ac:dyDescent="0.2">
      <c r="B7454" s="186"/>
    </row>
    <row r="7455" spans="2:2" x14ac:dyDescent="0.2">
      <c r="B7455" s="186"/>
    </row>
    <row r="7456" spans="2:2" x14ac:dyDescent="0.2">
      <c r="B7456" s="186"/>
    </row>
    <row r="7457" spans="2:2" x14ac:dyDescent="0.2">
      <c r="B7457" s="186"/>
    </row>
    <row r="7458" spans="2:2" x14ac:dyDescent="0.2">
      <c r="B7458" s="186"/>
    </row>
    <row r="7459" spans="2:2" x14ac:dyDescent="0.2">
      <c r="B7459" s="186"/>
    </row>
    <row r="7460" spans="2:2" x14ac:dyDescent="0.2">
      <c r="B7460" s="186"/>
    </row>
    <row r="7461" spans="2:2" x14ac:dyDescent="0.2">
      <c r="B7461" s="186"/>
    </row>
    <row r="7462" spans="2:2" x14ac:dyDescent="0.2">
      <c r="B7462" s="186"/>
    </row>
    <row r="7463" spans="2:2" x14ac:dyDescent="0.2">
      <c r="B7463" s="186"/>
    </row>
    <row r="7464" spans="2:2" x14ac:dyDescent="0.2">
      <c r="B7464" s="186"/>
    </row>
    <row r="7465" spans="2:2" x14ac:dyDescent="0.2">
      <c r="B7465" s="186"/>
    </row>
    <row r="7466" spans="2:2" x14ac:dyDescent="0.2">
      <c r="B7466" s="186"/>
    </row>
    <row r="7467" spans="2:2" x14ac:dyDescent="0.2">
      <c r="B7467" s="186"/>
    </row>
    <row r="7468" spans="2:2" x14ac:dyDescent="0.2">
      <c r="B7468" s="186"/>
    </row>
    <row r="7469" spans="2:2" x14ac:dyDescent="0.2">
      <c r="B7469" s="186"/>
    </row>
    <row r="7470" spans="2:2" x14ac:dyDescent="0.2">
      <c r="B7470" s="186"/>
    </row>
    <row r="7471" spans="2:2" x14ac:dyDescent="0.2">
      <c r="B7471" s="186"/>
    </row>
    <row r="7472" spans="2:2" x14ac:dyDescent="0.2">
      <c r="B7472" s="186"/>
    </row>
    <row r="7473" spans="2:2" x14ac:dyDescent="0.2">
      <c r="B7473" s="186"/>
    </row>
    <row r="7474" spans="2:2" x14ac:dyDescent="0.2">
      <c r="B7474" s="186"/>
    </row>
    <row r="7475" spans="2:2" x14ac:dyDescent="0.2">
      <c r="B7475" s="186"/>
    </row>
    <row r="7476" spans="2:2" x14ac:dyDescent="0.2">
      <c r="B7476" s="186"/>
    </row>
    <row r="7477" spans="2:2" x14ac:dyDescent="0.2">
      <c r="B7477" s="186"/>
    </row>
    <row r="7478" spans="2:2" x14ac:dyDescent="0.2">
      <c r="B7478" s="186"/>
    </row>
    <row r="7479" spans="2:2" x14ac:dyDescent="0.2">
      <c r="B7479" s="186"/>
    </row>
    <row r="7480" spans="2:2" x14ac:dyDescent="0.2">
      <c r="B7480" s="186"/>
    </row>
    <row r="7481" spans="2:2" x14ac:dyDescent="0.2">
      <c r="B7481" s="186"/>
    </row>
    <row r="7482" spans="2:2" x14ac:dyDescent="0.2">
      <c r="B7482" s="186"/>
    </row>
    <row r="7483" spans="2:2" x14ac:dyDescent="0.2">
      <c r="B7483" s="186"/>
    </row>
    <row r="7484" spans="2:2" x14ac:dyDescent="0.2">
      <c r="B7484" s="186"/>
    </row>
    <row r="7485" spans="2:2" x14ac:dyDescent="0.2">
      <c r="B7485" s="186"/>
    </row>
    <row r="7486" spans="2:2" x14ac:dyDescent="0.2">
      <c r="B7486" s="186"/>
    </row>
    <row r="7487" spans="2:2" x14ac:dyDescent="0.2">
      <c r="B7487" s="186"/>
    </row>
    <row r="7488" spans="2:2" x14ac:dyDescent="0.2">
      <c r="B7488" s="186"/>
    </row>
    <row r="7489" spans="2:2" x14ac:dyDescent="0.2">
      <c r="B7489" s="186"/>
    </row>
    <row r="7490" spans="2:2" x14ac:dyDescent="0.2">
      <c r="B7490" s="186"/>
    </row>
    <row r="7491" spans="2:2" x14ac:dyDescent="0.2">
      <c r="B7491" s="186"/>
    </row>
    <row r="7492" spans="2:2" x14ac:dyDescent="0.2">
      <c r="B7492" s="186"/>
    </row>
    <row r="7493" spans="2:2" x14ac:dyDescent="0.2">
      <c r="B7493" s="186"/>
    </row>
    <row r="7494" spans="2:2" x14ac:dyDescent="0.2">
      <c r="B7494" s="186"/>
    </row>
    <row r="7495" spans="2:2" x14ac:dyDescent="0.2">
      <c r="B7495" s="186"/>
    </row>
    <row r="7496" spans="2:2" x14ac:dyDescent="0.2">
      <c r="B7496" s="186"/>
    </row>
    <row r="7497" spans="2:2" x14ac:dyDescent="0.2">
      <c r="B7497" s="186"/>
    </row>
    <row r="7498" spans="2:2" x14ac:dyDescent="0.2">
      <c r="B7498" s="186"/>
    </row>
    <row r="7499" spans="2:2" x14ac:dyDescent="0.2">
      <c r="B7499" s="186"/>
    </row>
    <row r="7500" spans="2:2" x14ac:dyDescent="0.2">
      <c r="B7500" s="186"/>
    </row>
    <row r="7501" spans="2:2" x14ac:dyDescent="0.2">
      <c r="B7501" s="186"/>
    </row>
    <row r="7502" spans="2:2" x14ac:dyDescent="0.2">
      <c r="B7502" s="186"/>
    </row>
    <row r="7503" spans="2:2" x14ac:dyDescent="0.2">
      <c r="B7503" s="186"/>
    </row>
    <row r="7504" spans="2:2" x14ac:dyDescent="0.2">
      <c r="B7504" s="186"/>
    </row>
    <row r="7505" spans="2:2" x14ac:dyDescent="0.2">
      <c r="B7505" s="186"/>
    </row>
    <row r="7506" spans="2:2" x14ac:dyDescent="0.2">
      <c r="B7506" s="186"/>
    </row>
    <row r="7507" spans="2:2" x14ac:dyDescent="0.2">
      <c r="B7507" s="186"/>
    </row>
    <row r="7508" spans="2:2" x14ac:dyDescent="0.2">
      <c r="B7508" s="186"/>
    </row>
    <row r="7509" spans="2:2" x14ac:dyDescent="0.2">
      <c r="B7509" s="186"/>
    </row>
    <row r="7510" spans="2:2" x14ac:dyDescent="0.2">
      <c r="B7510" s="186"/>
    </row>
    <row r="7511" spans="2:2" x14ac:dyDescent="0.2">
      <c r="B7511" s="186"/>
    </row>
    <row r="7512" spans="2:2" x14ac:dyDescent="0.2">
      <c r="B7512" s="186"/>
    </row>
    <row r="7513" spans="2:2" x14ac:dyDescent="0.2">
      <c r="B7513" s="186"/>
    </row>
    <row r="7514" spans="2:2" x14ac:dyDescent="0.2">
      <c r="B7514" s="186"/>
    </row>
    <row r="7515" spans="2:2" x14ac:dyDescent="0.2">
      <c r="B7515" s="186"/>
    </row>
    <row r="7516" spans="2:2" x14ac:dyDescent="0.2">
      <c r="B7516" s="186"/>
    </row>
    <row r="7517" spans="2:2" x14ac:dyDescent="0.2">
      <c r="B7517" s="186"/>
    </row>
    <row r="7518" spans="2:2" x14ac:dyDescent="0.2">
      <c r="B7518" s="186"/>
    </row>
    <row r="7519" spans="2:2" x14ac:dyDescent="0.2">
      <c r="B7519" s="186"/>
    </row>
    <row r="7520" spans="2:2" x14ac:dyDescent="0.2">
      <c r="B7520" s="186"/>
    </row>
    <row r="7521" spans="2:2" x14ac:dyDescent="0.2">
      <c r="B7521" s="186"/>
    </row>
    <row r="7522" spans="2:2" x14ac:dyDescent="0.2">
      <c r="B7522" s="186"/>
    </row>
    <row r="7523" spans="2:2" x14ac:dyDescent="0.2">
      <c r="B7523" s="186"/>
    </row>
    <row r="7524" spans="2:2" x14ac:dyDescent="0.2">
      <c r="B7524" s="186"/>
    </row>
    <row r="7525" spans="2:2" x14ac:dyDescent="0.2">
      <c r="B7525" s="186"/>
    </row>
    <row r="7526" spans="2:2" x14ac:dyDescent="0.2">
      <c r="B7526" s="186"/>
    </row>
    <row r="7527" spans="2:2" x14ac:dyDescent="0.2">
      <c r="B7527" s="186"/>
    </row>
    <row r="7528" spans="2:2" x14ac:dyDescent="0.2">
      <c r="B7528" s="186"/>
    </row>
    <row r="7529" spans="2:2" x14ac:dyDescent="0.2">
      <c r="B7529" s="186"/>
    </row>
    <row r="7530" spans="2:2" x14ac:dyDescent="0.2">
      <c r="B7530" s="186"/>
    </row>
    <row r="7531" spans="2:2" x14ac:dyDescent="0.2">
      <c r="B7531" s="186"/>
    </row>
    <row r="7532" spans="2:2" x14ac:dyDescent="0.2">
      <c r="B7532" s="186"/>
    </row>
    <row r="7533" spans="2:2" x14ac:dyDescent="0.2">
      <c r="B7533" s="186"/>
    </row>
    <row r="7534" spans="2:2" x14ac:dyDescent="0.2">
      <c r="B7534" s="186"/>
    </row>
    <row r="7535" spans="2:2" x14ac:dyDescent="0.2">
      <c r="B7535" s="186"/>
    </row>
    <row r="7536" spans="2:2" x14ac:dyDescent="0.2">
      <c r="B7536" s="186"/>
    </row>
    <row r="7537" spans="2:2" x14ac:dyDescent="0.2">
      <c r="B7537" s="186"/>
    </row>
    <row r="7538" spans="2:2" x14ac:dyDescent="0.2">
      <c r="B7538" s="186"/>
    </row>
    <row r="7539" spans="2:2" x14ac:dyDescent="0.2">
      <c r="B7539" s="186"/>
    </row>
    <row r="7540" spans="2:2" x14ac:dyDescent="0.2">
      <c r="B7540" s="186"/>
    </row>
    <row r="7541" spans="2:2" x14ac:dyDescent="0.2">
      <c r="B7541" s="186"/>
    </row>
    <row r="7542" spans="2:2" x14ac:dyDescent="0.2">
      <c r="B7542" s="186"/>
    </row>
    <row r="7543" spans="2:2" x14ac:dyDescent="0.2">
      <c r="B7543" s="186"/>
    </row>
    <row r="7544" spans="2:2" x14ac:dyDescent="0.2">
      <c r="B7544" s="186"/>
    </row>
    <row r="7545" spans="2:2" x14ac:dyDescent="0.2">
      <c r="B7545" s="186"/>
    </row>
    <row r="7546" spans="2:2" x14ac:dyDescent="0.2">
      <c r="B7546" s="186"/>
    </row>
    <row r="7547" spans="2:2" x14ac:dyDescent="0.2">
      <c r="B7547" s="186"/>
    </row>
    <row r="7548" spans="2:2" x14ac:dyDescent="0.2">
      <c r="B7548" s="186"/>
    </row>
    <row r="7549" spans="2:2" x14ac:dyDescent="0.2">
      <c r="B7549" s="186"/>
    </row>
    <row r="7550" spans="2:2" x14ac:dyDescent="0.2">
      <c r="B7550" s="186"/>
    </row>
    <row r="7551" spans="2:2" x14ac:dyDescent="0.2">
      <c r="B7551" s="186"/>
    </row>
    <row r="7552" spans="2:2" x14ac:dyDescent="0.2">
      <c r="B7552" s="186"/>
    </row>
    <row r="7553" spans="2:2" x14ac:dyDescent="0.2">
      <c r="B7553" s="186"/>
    </row>
    <row r="7554" spans="2:2" x14ac:dyDescent="0.2">
      <c r="B7554" s="186"/>
    </row>
    <row r="7555" spans="2:2" x14ac:dyDescent="0.2">
      <c r="B7555" s="186"/>
    </row>
    <row r="7556" spans="2:2" x14ac:dyDescent="0.2">
      <c r="B7556" s="186"/>
    </row>
    <row r="7557" spans="2:2" x14ac:dyDescent="0.2">
      <c r="B7557" s="186"/>
    </row>
    <row r="7558" spans="2:2" x14ac:dyDescent="0.2">
      <c r="B7558" s="186"/>
    </row>
    <row r="7559" spans="2:2" x14ac:dyDescent="0.2">
      <c r="B7559" s="186"/>
    </row>
    <row r="7560" spans="2:2" x14ac:dyDescent="0.2">
      <c r="B7560" s="186"/>
    </row>
    <row r="7561" spans="2:2" x14ac:dyDescent="0.2">
      <c r="B7561" s="186"/>
    </row>
    <row r="7562" spans="2:2" x14ac:dyDescent="0.2">
      <c r="B7562" s="186"/>
    </row>
    <row r="7563" spans="2:2" x14ac:dyDescent="0.2">
      <c r="B7563" s="186"/>
    </row>
    <row r="7564" spans="2:2" x14ac:dyDescent="0.2">
      <c r="B7564" s="186"/>
    </row>
    <row r="7565" spans="2:2" x14ac:dyDescent="0.2">
      <c r="B7565" s="186"/>
    </row>
    <row r="7566" spans="2:2" x14ac:dyDescent="0.2">
      <c r="B7566" s="186"/>
    </row>
    <row r="7567" spans="2:2" x14ac:dyDescent="0.2">
      <c r="B7567" s="186"/>
    </row>
    <row r="7568" spans="2:2" x14ac:dyDescent="0.2">
      <c r="B7568" s="186"/>
    </row>
    <row r="7569" spans="2:2" x14ac:dyDescent="0.2">
      <c r="B7569" s="186"/>
    </row>
    <row r="7570" spans="2:2" x14ac:dyDescent="0.2">
      <c r="B7570" s="186"/>
    </row>
    <row r="7571" spans="2:2" x14ac:dyDescent="0.2">
      <c r="B7571" s="186"/>
    </row>
    <row r="7572" spans="2:2" x14ac:dyDescent="0.2">
      <c r="B7572" s="186"/>
    </row>
    <row r="7573" spans="2:2" x14ac:dyDescent="0.2">
      <c r="B7573" s="186"/>
    </row>
    <row r="7574" spans="2:2" x14ac:dyDescent="0.2">
      <c r="B7574" s="186"/>
    </row>
    <row r="7575" spans="2:2" x14ac:dyDescent="0.2">
      <c r="B7575" s="186"/>
    </row>
    <row r="7576" spans="2:2" x14ac:dyDescent="0.2">
      <c r="B7576" s="186"/>
    </row>
    <row r="7577" spans="2:2" x14ac:dyDescent="0.2">
      <c r="B7577" s="186"/>
    </row>
    <row r="7578" spans="2:2" x14ac:dyDescent="0.2">
      <c r="B7578" s="186"/>
    </row>
    <row r="7579" spans="2:2" x14ac:dyDescent="0.2">
      <c r="B7579" s="186"/>
    </row>
    <row r="7580" spans="2:2" x14ac:dyDescent="0.2">
      <c r="B7580" s="186"/>
    </row>
    <row r="7581" spans="2:2" x14ac:dyDescent="0.2">
      <c r="B7581" s="186"/>
    </row>
    <row r="7582" spans="2:2" x14ac:dyDescent="0.2">
      <c r="B7582" s="186"/>
    </row>
    <row r="7583" spans="2:2" x14ac:dyDescent="0.2">
      <c r="B7583" s="186"/>
    </row>
    <row r="7584" spans="2:2" x14ac:dyDescent="0.2">
      <c r="B7584" s="186"/>
    </row>
    <row r="7585" spans="2:2" x14ac:dyDescent="0.2">
      <c r="B7585" s="186"/>
    </row>
    <row r="7586" spans="2:2" x14ac:dyDescent="0.2">
      <c r="B7586" s="186"/>
    </row>
    <row r="7587" spans="2:2" x14ac:dyDescent="0.2">
      <c r="B7587" s="186"/>
    </row>
    <row r="7588" spans="2:2" x14ac:dyDescent="0.2">
      <c r="B7588" s="186"/>
    </row>
    <row r="7589" spans="2:2" x14ac:dyDescent="0.2">
      <c r="B7589" s="186"/>
    </row>
    <row r="7590" spans="2:2" x14ac:dyDescent="0.2">
      <c r="B7590" s="186"/>
    </row>
    <row r="7591" spans="2:2" x14ac:dyDescent="0.2">
      <c r="B7591" s="186"/>
    </row>
    <row r="7592" spans="2:2" x14ac:dyDescent="0.2">
      <c r="B7592" s="186"/>
    </row>
    <row r="7593" spans="2:2" x14ac:dyDescent="0.2">
      <c r="B7593" s="186"/>
    </row>
    <row r="7594" spans="2:2" x14ac:dyDescent="0.2">
      <c r="B7594" s="186"/>
    </row>
    <row r="7595" spans="2:2" x14ac:dyDescent="0.2">
      <c r="B7595" s="186"/>
    </row>
    <row r="7596" spans="2:2" x14ac:dyDescent="0.2">
      <c r="B7596" s="186"/>
    </row>
    <row r="7597" spans="2:2" x14ac:dyDescent="0.2">
      <c r="B7597" s="186"/>
    </row>
    <row r="7598" spans="2:2" x14ac:dyDescent="0.2">
      <c r="B7598" s="186"/>
    </row>
    <row r="7599" spans="2:2" x14ac:dyDescent="0.2">
      <c r="B7599" s="186"/>
    </row>
    <row r="7600" spans="2:2" x14ac:dyDescent="0.2">
      <c r="B7600" s="186"/>
    </row>
    <row r="7601" spans="2:2" x14ac:dyDescent="0.2">
      <c r="B7601" s="186"/>
    </row>
    <row r="7602" spans="2:2" x14ac:dyDescent="0.2">
      <c r="B7602" s="186"/>
    </row>
    <row r="7603" spans="2:2" x14ac:dyDescent="0.2">
      <c r="B7603" s="186"/>
    </row>
    <row r="7604" spans="2:2" x14ac:dyDescent="0.2">
      <c r="B7604" s="186"/>
    </row>
    <row r="7605" spans="2:2" x14ac:dyDescent="0.2">
      <c r="B7605" s="186"/>
    </row>
    <row r="7606" spans="2:2" x14ac:dyDescent="0.2">
      <c r="B7606" s="186"/>
    </row>
    <row r="7607" spans="2:2" x14ac:dyDescent="0.2">
      <c r="B7607" s="186"/>
    </row>
    <row r="7608" spans="2:2" x14ac:dyDescent="0.2">
      <c r="B7608" s="186"/>
    </row>
    <row r="7609" spans="2:2" x14ac:dyDescent="0.2">
      <c r="B7609" s="186"/>
    </row>
    <row r="7610" spans="2:2" x14ac:dyDescent="0.2">
      <c r="B7610" s="186"/>
    </row>
    <row r="7611" spans="2:2" x14ac:dyDescent="0.2">
      <c r="B7611" s="186"/>
    </row>
    <row r="7612" spans="2:2" x14ac:dyDescent="0.2">
      <c r="B7612" s="186"/>
    </row>
    <row r="7613" spans="2:2" x14ac:dyDescent="0.2">
      <c r="B7613" s="186"/>
    </row>
    <row r="7614" spans="2:2" x14ac:dyDescent="0.2">
      <c r="B7614" s="186"/>
    </row>
    <row r="7615" spans="2:2" x14ac:dyDescent="0.2">
      <c r="B7615" s="186"/>
    </row>
    <row r="7616" spans="2:2" x14ac:dyDescent="0.2">
      <c r="B7616" s="186"/>
    </row>
    <row r="7617" spans="2:2" x14ac:dyDescent="0.2">
      <c r="B7617" s="186"/>
    </row>
    <row r="7618" spans="2:2" x14ac:dyDescent="0.2">
      <c r="B7618" s="186"/>
    </row>
    <row r="7619" spans="2:2" x14ac:dyDescent="0.2">
      <c r="B7619" s="186"/>
    </row>
    <row r="7620" spans="2:2" x14ac:dyDescent="0.2">
      <c r="B7620" s="186"/>
    </row>
    <row r="7621" spans="2:2" x14ac:dyDescent="0.2">
      <c r="B7621" s="186"/>
    </row>
    <row r="7622" spans="2:2" x14ac:dyDescent="0.2">
      <c r="B7622" s="186"/>
    </row>
    <row r="7623" spans="2:2" x14ac:dyDescent="0.2">
      <c r="B7623" s="186"/>
    </row>
    <row r="7624" spans="2:2" x14ac:dyDescent="0.2">
      <c r="B7624" s="186"/>
    </row>
    <row r="7625" spans="2:2" x14ac:dyDescent="0.2">
      <c r="B7625" s="186"/>
    </row>
    <row r="7626" spans="2:2" x14ac:dyDescent="0.2">
      <c r="B7626" s="186"/>
    </row>
    <row r="7627" spans="2:2" x14ac:dyDescent="0.2">
      <c r="B7627" s="186"/>
    </row>
    <row r="7628" spans="2:2" x14ac:dyDescent="0.2">
      <c r="B7628" s="186"/>
    </row>
    <row r="7629" spans="2:2" x14ac:dyDescent="0.2">
      <c r="B7629" s="186"/>
    </row>
    <row r="7630" spans="2:2" x14ac:dyDescent="0.2">
      <c r="B7630" s="186"/>
    </row>
    <row r="7631" spans="2:2" x14ac:dyDescent="0.2">
      <c r="B7631" s="186"/>
    </row>
    <row r="7632" spans="2:2" x14ac:dyDescent="0.2">
      <c r="B7632" s="186"/>
    </row>
    <row r="7633" spans="2:2" x14ac:dyDescent="0.2">
      <c r="B7633" s="186"/>
    </row>
    <row r="7634" spans="2:2" x14ac:dyDescent="0.2">
      <c r="B7634" s="186"/>
    </row>
    <row r="7635" spans="2:2" x14ac:dyDescent="0.2">
      <c r="B7635" s="186"/>
    </row>
    <row r="7636" spans="2:2" x14ac:dyDescent="0.2">
      <c r="B7636" s="186"/>
    </row>
    <row r="7637" spans="2:2" x14ac:dyDescent="0.2">
      <c r="B7637" s="186"/>
    </row>
    <row r="7638" spans="2:2" x14ac:dyDescent="0.2">
      <c r="B7638" s="186"/>
    </row>
    <row r="7639" spans="2:2" x14ac:dyDescent="0.2">
      <c r="B7639" s="186"/>
    </row>
    <row r="7640" spans="2:2" x14ac:dyDescent="0.2">
      <c r="B7640" s="186"/>
    </row>
    <row r="7641" spans="2:2" x14ac:dyDescent="0.2">
      <c r="B7641" s="186"/>
    </row>
    <row r="7642" spans="2:2" x14ac:dyDescent="0.2">
      <c r="B7642" s="186"/>
    </row>
    <row r="7643" spans="2:2" x14ac:dyDescent="0.2">
      <c r="B7643" s="186"/>
    </row>
    <row r="7644" spans="2:2" x14ac:dyDescent="0.2">
      <c r="B7644" s="186"/>
    </row>
    <row r="7645" spans="2:2" x14ac:dyDescent="0.2">
      <c r="B7645" s="186"/>
    </row>
    <row r="7646" spans="2:2" x14ac:dyDescent="0.2">
      <c r="B7646" s="186"/>
    </row>
    <row r="7647" spans="2:2" x14ac:dyDescent="0.2">
      <c r="B7647" s="186"/>
    </row>
    <row r="7648" spans="2:2" x14ac:dyDescent="0.2">
      <c r="B7648" s="186"/>
    </row>
    <row r="7649" spans="2:2" x14ac:dyDescent="0.2">
      <c r="B7649" s="186"/>
    </row>
    <row r="7650" spans="2:2" x14ac:dyDescent="0.2">
      <c r="B7650" s="186"/>
    </row>
    <row r="7651" spans="2:2" x14ac:dyDescent="0.2">
      <c r="B7651" s="186"/>
    </row>
    <row r="7652" spans="2:2" x14ac:dyDescent="0.2">
      <c r="B7652" s="186"/>
    </row>
    <row r="7653" spans="2:2" x14ac:dyDescent="0.2">
      <c r="B7653" s="186"/>
    </row>
    <row r="7654" spans="2:2" x14ac:dyDescent="0.2">
      <c r="B7654" s="186"/>
    </row>
    <row r="7655" spans="2:2" x14ac:dyDescent="0.2">
      <c r="B7655" s="186"/>
    </row>
    <row r="7656" spans="2:2" x14ac:dyDescent="0.2">
      <c r="B7656" s="186"/>
    </row>
    <row r="7657" spans="2:2" x14ac:dyDescent="0.2">
      <c r="B7657" s="186"/>
    </row>
    <row r="7658" spans="2:2" x14ac:dyDescent="0.2">
      <c r="B7658" s="186"/>
    </row>
    <row r="7659" spans="2:2" x14ac:dyDescent="0.2">
      <c r="B7659" s="186"/>
    </row>
    <row r="7660" spans="2:2" x14ac:dyDescent="0.2">
      <c r="B7660" s="186"/>
    </row>
    <row r="7661" spans="2:2" x14ac:dyDescent="0.2">
      <c r="B7661" s="186"/>
    </row>
    <row r="7662" spans="2:2" x14ac:dyDescent="0.2">
      <c r="B7662" s="186"/>
    </row>
    <row r="7663" spans="2:2" x14ac:dyDescent="0.2">
      <c r="B7663" s="186"/>
    </row>
    <row r="7664" spans="2:2" x14ac:dyDescent="0.2">
      <c r="B7664" s="186"/>
    </row>
    <row r="7665" spans="2:2" x14ac:dyDescent="0.2">
      <c r="B7665" s="186"/>
    </row>
    <row r="7666" spans="2:2" x14ac:dyDescent="0.2">
      <c r="B7666" s="186"/>
    </row>
    <row r="7667" spans="2:2" x14ac:dyDescent="0.2">
      <c r="B7667" s="186"/>
    </row>
    <row r="7668" spans="2:2" x14ac:dyDescent="0.2">
      <c r="B7668" s="186"/>
    </row>
    <row r="7669" spans="2:2" x14ac:dyDescent="0.2">
      <c r="B7669" s="186"/>
    </row>
    <row r="7670" spans="2:2" x14ac:dyDescent="0.2">
      <c r="B7670" s="186"/>
    </row>
    <row r="7671" spans="2:2" x14ac:dyDescent="0.2">
      <c r="B7671" s="186"/>
    </row>
    <row r="7672" spans="2:2" x14ac:dyDescent="0.2">
      <c r="B7672" s="186"/>
    </row>
    <row r="7673" spans="2:2" x14ac:dyDescent="0.2">
      <c r="B7673" s="186"/>
    </row>
    <row r="7674" spans="2:2" x14ac:dyDescent="0.2">
      <c r="B7674" s="186"/>
    </row>
    <row r="7675" spans="2:2" x14ac:dyDescent="0.2">
      <c r="B7675" s="186"/>
    </row>
    <row r="7676" spans="2:2" x14ac:dyDescent="0.2">
      <c r="B7676" s="186"/>
    </row>
    <row r="7677" spans="2:2" x14ac:dyDescent="0.2">
      <c r="B7677" s="186"/>
    </row>
    <row r="7678" spans="2:2" x14ac:dyDescent="0.2">
      <c r="B7678" s="186"/>
    </row>
    <row r="7679" spans="2:2" x14ac:dyDescent="0.2">
      <c r="B7679" s="186"/>
    </row>
    <row r="7680" spans="2:2" x14ac:dyDescent="0.2">
      <c r="B7680" s="186"/>
    </row>
    <row r="7681" spans="2:2" x14ac:dyDescent="0.2">
      <c r="B7681" s="186"/>
    </row>
    <row r="7682" spans="2:2" x14ac:dyDescent="0.2">
      <c r="B7682" s="186"/>
    </row>
    <row r="7683" spans="2:2" x14ac:dyDescent="0.2">
      <c r="B7683" s="186"/>
    </row>
    <row r="7684" spans="2:2" x14ac:dyDescent="0.2">
      <c r="B7684" s="186"/>
    </row>
    <row r="7685" spans="2:2" x14ac:dyDescent="0.2">
      <c r="B7685" s="186"/>
    </row>
    <row r="7686" spans="2:2" x14ac:dyDescent="0.2">
      <c r="B7686" s="186"/>
    </row>
    <row r="7687" spans="2:2" x14ac:dyDescent="0.2">
      <c r="B7687" s="186"/>
    </row>
    <row r="7688" spans="2:2" x14ac:dyDescent="0.2">
      <c r="B7688" s="186"/>
    </row>
    <row r="7689" spans="2:2" x14ac:dyDescent="0.2">
      <c r="B7689" s="186"/>
    </row>
    <row r="7690" spans="2:2" x14ac:dyDescent="0.2">
      <c r="B7690" s="186"/>
    </row>
    <row r="7691" spans="2:2" x14ac:dyDescent="0.2">
      <c r="B7691" s="186"/>
    </row>
    <row r="7692" spans="2:2" x14ac:dyDescent="0.2">
      <c r="B7692" s="186"/>
    </row>
    <row r="7693" spans="2:2" x14ac:dyDescent="0.2">
      <c r="B7693" s="186"/>
    </row>
    <row r="7694" spans="2:2" x14ac:dyDescent="0.2">
      <c r="B7694" s="186"/>
    </row>
    <row r="7695" spans="2:2" x14ac:dyDescent="0.2">
      <c r="B7695" s="186"/>
    </row>
    <row r="7696" spans="2:2" x14ac:dyDescent="0.2">
      <c r="B7696" s="186"/>
    </row>
    <row r="7697" spans="2:2" x14ac:dyDescent="0.2">
      <c r="B7697" s="186"/>
    </row>
    <row r="7698" spans="2:2" x14ac:dyDescent="0.2">
      <c r="B7698" s="186"/>
    </row>
    <row r="7699" spans="2:2" x14ac:dyDescent="0.2">
      <c r="B7699" s="186"/>
    </row>
    <row r="7700" spans="2:2" x14ac:dyDescent="0.2">
      <c r="B7700" s="186"/>
    </row>
    <row r="7701" spans="2:2" x14ac:dyDescent="0.2">
      <c r="B7701" s="186"/>
    </row>
    <row r="7702" spans="2:2" x14ac:dyDescent="0.2">
      <c r="B7702" s="186"/>
    </row>
    <row r="7703" spans="2:2" x14ac:dyDescent="0.2">
      <c r="B7703" s="186"/>
    </row>
    <row r="7704" spans="2:2" x14ac:dyDescent="0.2">
      <c r="B7704" s="186"/>
    </row>
    <row r="7705" spans="2:2" x14ac:dyDescent="0.2">
      <c r="B7705" s="186"/>
    </row>
    <row r="7706" spans="2:2" x14ac:dyDescent="0.2">
      <c r="B7706" s="186"/>
    </row>
    <row r="7707" spans="2:2" x14ac:dyDescent="0.2">
      <c r="B7707" s="186"/>
    </row>
    <row r="7708" spans="2:2" x14ac:dyDescent="0.2">
      <c r="B7708" s="186"/>
    </row>
    <row r="7709" spans="2:2" x14ac:dyDescent="0.2">
      <c r="B7709" s="186"/>
    </row>
    <row r="7710" spans="2:2" x14ac:dyDescent="0.2">
      <c r="B7710" s="186"/>
    </row>
    <row r="7711" spans="2:2" x14ac:dyDescent="0.2">
      <c r="B7711" s="186"/>
    </row>
    <row r="7712" spans="2:2" x14ac:dyDescent="0.2">
      <c r="B7712" s="186"/>
    </row>
    <row r="7713" spans="2:2" x14ac:dyDescent="0.2">
      <c r="B7713" s="186"/>
    </row>
    <row r="7714" spans="2:2" x14ac:dyDescent="0.2">
      <c r="B7714" s="186"/>
    </row>
    <row r="7715" spans="2:2" x14ac:dyDescent="0.2">
      <c r="B7715" s="186"/>
    </row>
    <row r="7716" spans="2:2" x14ac:dyDescent="0.2">
      <c r="B7716" s="186"/>
    </row>
    <row r="7717" spans="2:2" x14ac:dyDescent="0.2">
      <c r="B7717" s="186"/>
    </row>
    <row r="7718" spans="2:2" x14ac:dyDescent="0.2">
      <c r="B7718" s="186"/>
    </row>
    <row r="7719" spans="2:2" x14ac:dyDescent="0.2">
      <c r="B7719" s="186"/>
    </row>
    <row r="7720" spans="2:2" x14ac:dyDescent="0.2">
      <c r="B7720" s="186"/>
    </row>
    <row r="7721" spans="2:2" x14ac:dyDescent="0.2">
      <c r="B7721" s="186"/>
    </row>
    <row r="7722" spans="2:2" x14ac:dyDescent="0.2">
      <c r="B7722" s="186"/>
    </row>
    <row r="7723" spans="2:2" x14ac:dyDescent="0.2">
      <c r="B7723" s="186"/>
    </row>
    <row r="7724" spans="2:2" x14ac:dyDescent="0.2">
      <c r="B7724" s="186"/>
    </row>
    <row r="7725" spans="2:2" x14ac:dyDescent="0.2">
      <c r="B7725" s="186"/>
    </row>
    <row r="7726" spans="2:2" x14ac:dyDescent="0.2">
      <c r="B7726" s="186"/>
    </row>
    <row r="7727" spans="2:2" x14ac:dyDescent="0.2">
      <c r="B7727" s="186"/>
    </row>
    <row r="7728" spans="2:2" x14ac:dyDescent="0.2">
      <c r="B7728" s="186"/>
    </row>
    <row r="7729" spans="2:2" x14ac:dyDescent="0.2">
      <c r="B7729" s="186"/>
    </row>
    <row r="7730" spans="2:2" x14ac:dyDescent="0.2">
      <c r="B7730" s="186"/>
    </row>
    <row r="7731" spans="2:2" x14ac:dyDescent="0.2">
      <c r="B7731" s="186"/>
    </row>
    <row r="7732" spans="2:2" x14ac:dyDescent="0.2">
      <c r="B7732" s="186"/>
    </row>
    <row r="7733" spans="2:2" x14ac:dyDescent="0.2">
      <c r="B7733" s="186"/>
    </row>
    <row r="7734" spans="2:2" x14ac:dyDescent="0.2">
      <c r="B7734" s="186"/>
    </row>
    <row r="7735" spans="2:2" x14ac:dyDescent="0.2">
      <c r="B7735" s="186"/>
    </row>
    <row r="7736" spans="2:2" x14ac:dyDescent="0.2">
      <c r="B7736" s="186"/>
    </row>
    <row r="7737" spans="2:2" x14ac:dyDescent="0.2">
      <c r="B7737" s="186"/>
    </row>
    <row r="7738" spans="2:2" x14ac:dyDescent="0.2">
      <c r="B7738" s="186"/>
    </row>
    <row r="7739" spans="2:2" x14ac:dyDescent="0.2">
      <c r="B7739" s="186"/>
    </row>
    <row r="7740" spans="2:2" x14ac:dyDescent="0.2">
      <c r="B7740" s="186"/>
    </row>
    <row r="7741" spans="2:2" x14ac:dyDescent="0.2">
      <c r="B7741" s="186"/>
    </row>
    <row r="7742" spans="2:2" x14ac:dyDescent="0.2">
      <c r="B7742" s="186"/>
    </row>
    <row r="7743" spans="2:2" x14ac:dyDescent="0.2">
      <c r="B7743" s="186"/>
    </row>
    <row r="7744" spans="2:2" x14ac:dyDescent="0.2">
      <c r="B7744" s="186"/>
    </row>
    <row r="7745" spans="2:2" x14ac:dyDescent="0.2">
      <c r="B7745" s="186"/>
    </row>
    <row r="7746" spans="2:2" x14ac:dyDescent="0.2">
      <c r="B7746" s="186"/>
    </row>
    <row r="7747" spans="2:2" x14ac:dyDescent="0.2">
      <c r="B7747" s="186"/>
    </row>
    <row r="7748" spans="2:2" x14ac:dyDescent="0.2">
      <c r="B7748" s="186"/>
    </row>
    <row r="7749" spans="2:2" x14ac:dyDescent="0.2">
      <c r="B7749" s="186"/>
    </row>
    <row r="7750" spans="2:2" x14ac:dyDescent="0.2">
      <c r="B7750" s="186"/>
    </row>
    <row r="7751" spans="2:2" x14ac:dyDescent="0.2">
      <c r="B7751" s="186"/>
    </row>
    <row r="7752" spans="2:2" x14ac:dyDescent="0.2">
      <c r="B7752" s="186"/>
    </row>
    <row r="7753" spans="2:2" x14ac:dyDescent="0.2">
      <c r="B7753" s="186"/>
    </row>
    <row r="7754" spans="2:2" x14ac:dyDescent="0.2">
      <c r="B7754" s="186"/>
    </row>
    <row r="7755" spans="2:2" x14ac:dyDescent="0.2">
      <c r="B7755" s="186"/>
    </row>
    <row r="7756" spans="2:2" x14ac:dyDescent="0.2">
      <c r="B7756" s="186"/>
    </row>
    <row r="7757" spans="2:2" x14ac:dyDescent="0.2">
      <c r="B7757" s="186"/>
    </row>
    <row r="7758" spans="2:2" x14ac:dyDescent="0.2">
      <c r="B7758" s="186"/>
    </row>
    <row r="7759" spans="2:2" x14ac:dyDescent="0.2">
      <c r="B7759" s="186"/>
    </row>
    <row r="7760" spans="2:2" x14ac:dyDescent="0.2">
      <c r="B7760" s="186"/>
    </row>
    <row r="7761" spans="2:2" x14ac:dyDescent="0.2">
      <c r="B7761" s="186"/>
    </row>
    <row r="7762" spans="2:2" x14ac:dyDescent="0.2">
      <c r="B7762" s="186"/>
    </row>
    <row r="7763" spans="2:2" x14ac:dyDescent="0.2">
      <c r="B7763" s="186"/>
    </row>
    <row r="7764" spans="2:2" x14ac:dyDescent="0.2">
      <c r="B7764" s="186"/>
    </row>
    <row r="7765" spans="2:2" x14ac:dyDescent="0.2">
      <c r="B7765" s="186"/>
    </row>
    <row r="7766" spans="2:2" x14ac:dyDescent="0.2">
      <c r="B7766" s="186"/>
    </row>
    <row r="7767" spans="2:2" x14ac:dyDescent="0.2">
      <c r="B7767" s="186"/>
    </row>
    <row r="7768" spans="2:2" x14ac:dyDescent="0.2">
      <c r="B7768" s="186"/>
    </row>
    <row r="7769" spans="2:2" x14ac:dyDescent="0.2">
      <c r="B7769" s="186"/>
    </row>
    <row r="7770" spans="2:2" x14ac:dyDescent="0.2">
      <c r="B7770" s="186"/>
    </row>
    <row r="7771" spans="2:2" x14ac:dyDescent="0.2">
      <c r="B7771" s="186"/>
    </row>
    <row r="7772" spans="2:2" x14ac:dyDescent="0.2">
      <c r="B7772" s="186"/>
    </row>
    <row r="7773" spans="2:2" x14ac:dyDescent="0.2">
      <c r="B7773" s="186"/>
    </row>
    <row r="7774" spans="2:2" x14ac:dyDescent="0.2">
      <c r="B7774" s="186"/>
    </row>
    <row r="7775" spans="2:2" x14ac:dyDescent="0.2">
      <c r="B7775" s="186"/>
    </row>
    <row r="7776" spans="2:2" x14ac:dyDescent="0.2">
      <c r="B7776" s="186"/>
    </row>
    <row r="7777" spans="2:2" x14ac:dyDescent="0.2">
      <c r="B7777" s="186"/>
    </row>
    <row r="7778" spans="2:2" x14ac:dyDescent="0.2">
      <c r="B7778" s="186"/>
    </row>
    <row r="7779" spans="2:2" x14ac:dyDescent="0.2">
      <c r="B7779" s="186"/>
    </row>
    <row r="7780" spans="2:2" x14ac:dyDescent="0.2">
      <c r="B7780" s="186"/>
    </row>
    <row r="7781" spans="2:2" x14ac:dyDescent="0.2">
      <c r="B7781" s="186"/>
    </row>
    <row r="7782" spans="2:2" x14ac:dyDescent="0.2">
      <c r="B7782" s="186"/>
    </row>
    <row r="7783" spans="2:2" x14ac:dyDescent="0.2">
      <c r="B7783" s="186"/>
    </row>
    <row r="7784" spans="2:2" x14ac:dyDescent="0.2">
      <c r="B7784" s="186"/>
    </row>
    <row r="7785" spans="2:2" x14ac:dyDescent="0.2">
      <c r="B7785" s="186"/>
    </row>
    <row r="7786" spans="2:2" x14ac:dyDescent="0.2">
      <c r="B7786" s="186"/>
    </row>
    <row r="7787" spans="2:2" x14ac:dyDescent="0.2">
      <c r="B7787" s="186"/>
    </row>
    <row r="7788" spans="2:2" x14ac:dyDescent="0.2">
      <c r="B7788" s="186"/>
    </row>
    <row r="7789" spans="2:2" x14ac:dyDescent="0.2">
      <c r="B7789" s="186"/>
    </row>
    <row r="7790" spans="2:2" x14ac:dyDescent="0.2">
      <c r="B7790" s="186"/>
    </row>
    <row r="7791" spans="2:2" x14ac:dyDescent="0.2">
      <c r="B7791" s="186"/>
    </row>
    <row r="7792" spans="2:2" x14ac:dyDescent="0.2">
      <c r="B7792" s="186"/>
    </row>
    <row r="7793" spans="2:2" x14ac:dyDescent="0.2">
      <c r="B7793" s="186"/>
    </row>
    <row r="7794" spans="2:2" x14ac:dyDescent="0.2">
      <c r="B7794" s="186"/>
    </row>
    <row r="7795" spans="2:2" x14ac:dyDescent="0.2">
      <c r="B7795" s="186"/>
    </row>
    <row r="7796" spans="2:2" x14ac:dyDescent="0.2">
      <c r="B7796" s="186"/>
    </row>
    <row r="7797" spans="2:2" x14ac:dyDescent="0.2">
      <c r="B7797" s="186"/>
    </row>
    <row r="7798" spans="2:2" x14ac:dyDescent="0.2">
      <c r="B7798" s="186"/>
    </row>
    <row r="7799" spans="2:2" x14ac:dyDescent="0.2">
      <c r="B7799" s="186"/>
    </row>
    <row r="7800" spans="2:2" x14ac:dyDescent="0.2">
      <c r="B7800" s="186"/>
    </row>
    <row r="7801" spans="2:2" x14ac:dyDescent="0.2">
      <c r="B7801" s="186"/>
    </row>
    <row r="7802" spans="2:2" x14ac:dyDescent="0.2">
      <c r="B7802" s="186"/>
    </row>
    <row r="7803" spans="2:2" x14ac:dyDescent="0.2">
      <c r="B7803" s="186"/>
    </row>
    <row r="7804" spans="2:2" x14ac:dyDescent="0.2">
      <c r="B7804" s="186"/>
    </row>
    <row r="7805" spans="2:2" x14ac:dyDescent="0.2">
      <c r="B7805" s="186"/>
    </row>
    <row r="7806" spans="2:2" x14ac:dyDescent="0.2">
      <c r="B7806" s="186"/>
    </row>
    <row r="7807" spans="2:2" x14ac:dyDescent="0.2">
      <c r="B7807" s="186"/>
    </row>
    <row r="7808" spans="2:2" x14ac:dyDescent="0.2">
      <c r="B7808" s="186"/>
    </row>
    <row r="7809" spans="2:2" x14ac:dyDescent="0.2">
      <c r="B7809" s="186"/>
    </row>
    <row r="7810" spans="2:2" x14ac:dyDescent="0.2">
      <c r="B7810" s="186"/>
    </row>
    <row r="7811" spans="2:2" x14ac:dyDescent="0.2">
      <c r="B7811" s="186"/>
    </row>
    <row r="7812" spans="2:2" x14ac:dyDescent="0.2">
      <c r="B7812" s="186"/>
    </row>
    <row r="7813" spans="2:2" x14ac:dyDescent="0.2">
      <c r="B7813" s="186"/>
    </row>
    <row r="7814" spans="2:2" x14ac:dyDescent="0.2">
      <c r="B7814" s="186"/>
    </row>
    <row r="7815" spans="2:2" x14ac:dyDescent="0.2">
      <c r="B7815" s="186"/>
    </row>
    <row r="7816" spans="2:2" x14ac:dyDescent="0.2">
      <c r="B7816" s="186"/>
    </row>
    <row r="7817" spans="2:2" x14ac:dyDescent="0.2">
      <c r="B7817" s="186"/>
    </row>
    <row r="7818" spans="2:2" x14ac:dyDescent="0.2">
      <c r="B7818" s="186"/>
    </row>
    <row r="7819" spans="2:2" x14ac:dyDescent="0.2">
      <c r="B7819" s="186"/>
    </row>
    <row r="7820" spans="2:2" x14ac:dyDescent="0.2">
      <c r="B7820" s="186"/>
    </row>
    <row r="7821" spans="2:2" x14ac:dyDescent="0.2">
      <c r="B7821" s="186"/>
    </row>
    <row r="7822" spans="2:2" x14ac:dyDescent="0.2">
      <c r="B7822" s="186"/>
    </row>
    <row r="7823" spans="2:2" x14ac:dyDescent="0.2">
      <c r="B7823" s="186"/>
    </row>
    <row r="7824" spans="2:2" x14ac:dyDescent="0.2">
      <c r="B7824" s="186"/>
    </row>
    <row r="7825" spans="2:2" x14ac:dyDescent="0.2">
      <c r="B7825" s="186"/>
    </row>
    <row r="7826" spans="2:2" x14ac:dyDescent="0.2">
      <c r="B7826" s="186"/>
    </row>
    <row r="7827" spans="2:2" x14ac:dyDescent="0.2">
      <c r="B7827" s="186"/>
    </row>
    <row r="7828" spans="2:2" x14ac:dyDescent="0.2">
      <c r="B7828" s="186"/>
    </row>
    <row r="7829" spans="2:2" x14ac:dyDescent="0.2">
      <c r="B7829" s="186"/>
    </row>
    <row r="7830" spans="2:2" x14ac:dyDescent="0.2">
      <c r="B7830" s="186"/>
    </row>
    <row r="7831" spans="2:2" x14ac:dyDescent="0.2">
      <c r="B7831" s="186"/>
    </row>
    <row r="7832" spans="2:2" x14ac:dyDescent="0.2">
      <c r="B7832" s="186"/>
    </row>
    <row r="7833" spans="2:2" x14ac:dyDescent="0.2">
      <c r="B7833" s="186"/>
    </row>
    <row r="7834" spans="2:2" x14ac:dyDescent="0.2">
      <c r="B7834" s="186"/>
    </row>
    <row r="7835" spans="2:2" x14ac:dyDescent="0.2">
      <c r="B7835" s="186"/>
    </row>
    <row r="7836" spans="2:2" x14ac:dyDescent="0.2">
      <c r="B7836" s="186"/>
    </row>
    <row r="7837" spans="2:2" x14ac:dyDescent="0.2">
      <c r="B7837" s="186"/>
    </row>
    <row r="7838" spans="2:2" x14ac:dyDescent="0.2">
      <c r="B7838" s="186"/>
    </row>
    <row r="7839" spans="2:2" x14ac:dyDescent="0.2">
      <c r="B7839" s="186"/>
    </row>
    <row r="7840" spans="2:2" x14ac:dyDescent="0.2">
      <c r="B7840" s="186"/>
    </row>
    <row r="7841" spans="2:2" x14ac:dyDescent="0.2">
      <c r="B7841" s="186"/>
    </row>
    <row r="7842" spans="2:2" x14ac:dyDescent="0.2">
      <c r="B7842" s="186"/>
    </row>
    <row r="7843" spans="2:2" x14ac:dyDescent="0.2">
      <c r="B7843" s="186"/>
    </row>
    <row r="7844" spans="2:2" x14ac:dyDescent="0.2">
      <c r="B7844" s="186"/>
    </row>
    <row r="7845" spans="2:2" x14ac:dyDescent="0.2">
      <c r="B7845" s="186"/>
    </row>
    <row r="7846" spans="2:2" x14ac:dyDescent="0.2">
      <c r="B7846" s="186"/>
    </row>
    <row r="7847" spans="2:2" x14ac:dyDescent="0.2">
      <c r="B7847" s="186"/>
    </row>
    <row r="7848" spans="2:2" x14ac:dyDescent="0.2">
      <c r="B7848" s="186"/>
    </row>
    <row r="7849" spans="2:2" x14ac:dyDescent="0.2">
      <c r="B7849" s="186"/>
    </row>
    <row r="7850" spans="2:2" x14ac:dyDescent="0.2">
      <c r="B7850" s="186"/>
    </row>
    <row r="7851" spans="2:2" x14ac:dyDescent="0.2">
      <c r="B7851" s="186"/>
    </row>
    <row r="7852" spans="2:2" x14ac:dyDescent="0.2">
      <c r="B7852" s="186"/>
    </row>
    <row r="7853" spans="2:2" x14ac:dyDescent="0.2">
      <c r="B7853" s="186"/>
    </row>
    <row r="7854" spans="2:2" x14ac:dyDescent="0.2">
      <c r="B7854" s="186"/>
    </row>
    <row r="7855" spans="2:2" x14ac:dyDescent="0.2">
      <c r="B7855" s="186"/>
    </row>
    <row r="7856" spans="2:2" x14ac:dyDescent="0.2">
      <c r="B7856" s="186"/>
    </row>
    <row r="7857" spans="2:2" x14ac:dyDescent="0.2">
      <c r="B7857" s="186"/>
    </row>
    <row r="7858" spans="2:2" x14ac:dyDescent="0.2">
      <c r="B7858" s="186"/>
    </row>
    <row r="7859" spans="2:2" x14ac:dyDescent="0.2">
      <c r="B7859" s="186"/>
    </row>
    <row r="7860" spans="2:2" x14ac:dyDescent="0.2">
      <c r="B7860" s="186"/>
    </row>
    <row r="7861" spans="2:2" x14ac:dyDescent="0.2">
      <c r="B7861" s="186"/>
    </row>
    <row r="7862" spans="2:2" x14ac:dyDescent="0.2">
      <c r="B7862" s="186"/>
    </row>
    <row r="7863" spans="2:2" x14ac:dyDescent="0.2">
      <c r="B7863" s="186"/>
    </row>
    <row r="7864" spans="2:2" x14ac:dyDescent="0.2">
      <c r="B7864" s="186"/>
    </row>
    <row r="7865" spans="2:2" x14ac:dyDescent="0.2">
      <c r="B7865" s="186"/>
    </row>
    <row r="7866" spans="2:2" x14ac:dyDescent="0.2">
      <c r="B7866" s="186"/>
    </row>
    <row r="7867" spans="2:2" x14ac:dyDescent="0.2">
      <c r="B7867" s="186"/>
    </row>
    <row r="7868" spans="2:2" x14ac:dyDescent="0.2">
      <c r="B7868" s="186"/>
    </row>
    <row r="7869" spans="2:2" x14ac:dyDescent="0.2">
      <c r="B7869" s="186"/>
    </row>
    <row r="7870" spans="2:2" x14ac:dyDescent="0.2">
      <c r="B7870" s="186"/>
    </row>
    <row r="7871" spans="2:2" x14ac:dyDescent="0.2">
      <c r="B7871" s="186"/>
    </row>
    <row r="7872" spans="2:2" x14ac:dyDescent="0.2">
      <c r="B7872" s="186"/>
    </row>
    <row r="7873" spans="2:2" x14ac:dyDescent="0.2">
      <c r="B7873" s="186"/>
    </row>
    <row r="7874" spans="2:2" x14ac:dyDescent="0.2">
      <c r="B7874" s="186"/>
    </row>
    <row r="7875" spans="2:2" x14ac:dyDescent="0.2">
      <c r="B7875" s="186"/>
    </row>
    <row r="7876" spans="2:2" x14ac:dyDescent="0.2">
      <c r="B7876" s="186"/>
    </row>
    <row r="7877" spans="2:2" x14ac:dyDescent="0.2">
      <c r="B7877" s="186"/>
    </row>
    <row r="7878" spans="2:2" x14ac:dyDescent="0.2">
      <c r="B7878" s="186"/>
    </row>
    <row r="7879" spans="2:2" x14ac:dyDescent="0.2">
      <c r="B7879" s="186"/>
    </row>
    <row r="7880" spans="2:2" x14ac:dyDescent="0.2">
      <c r="B7880" s="186"/>
    </row>
    <row r="7881" spans="2:2" x14ac:dyDescent="0.2">
      <c r="B7881" s="186"/>
    </row>
    <row r="7882" spans="2:2" x14ac:dyDescent="0.2">
      <c r="B7882" s="186"/>
    </row>
    <row r="7883" spans="2:2" x14ac:dyDescent="0.2">
      <c r="B7883" s="186"/>
    </row>
    <row r="7884" spans="2:2" x14ac:dyDescent="0.2">
      <c r="B7884" s="186"/>
    </row>
    <row r="7885" spans="2:2" x14ac:dyDescent="0.2">
      <c r="B7885" s="186"/>
    </row>
    <row r="7886" spans="2:2" x14ac:dyDescent="0.2">
      <c r="B7886" s="186"/>
    </row>
    <row r="7887" spans="2:2" x14ac:dyDescent="0.2">
      <c r="B7887" s="186"/>
    </row>
    <row r="7888" spans="2:2" x14ac:dyDescent="0.2">
      <c r="B7888" s="186"/>
    </row>
    <row r="7889" spans="2:2" x14ac:dyDescent="0.2">
      <c r="B7889" s="186"/>
    </row>
    <row r="7890" spans="2:2" x14ac:dyDescent="0.2">
      <c r="B7890" s="186"/>
    </row>
    <row r="7891" spans="2:2" x14ac:dyDescent="0.2">
      <c r="B7891" s="186"/>
    </row>
    <row r="7892" spans="2:2" x14ac:dyDescent="0.2">
      <c r="B7892" s="186"/>
    </row>
    <row r="7893" spans="2:2" x14ac:dyDescent="0.2">
      <c r="B7893" s="186"/>
    </row>
    <row r="7894" spans="2:2" x14ac:dyDescent="0.2">
      <c r="B7894" s="186"/>
    </row>
    <row r="7895" spans="2:2" x14ac:dyDescent="0.2">
      <c r="B7895" s="186"/>
    </row>
    <row r="7896" spans="2:2" x14ac:dyDescent="0.2">
      <c r="B7896" s="186"/>
    </row>
    <row r="7897" spans="2:2" x14ac:dyDescent="0.2">
      <c r="B7897" s="186"/>
    </row>
    <row r="7898" spans="2:2" x14ac:dyDescent="0.2">
      <c r="B7898" s="186"/>
    </row>
    <row r="7899" spans="2:2" x14ac:dyDescent="0.2">
      <c r="B7899" s="186"/>
    </row>
    <row r="7900" spans="2:2" x14ac:dyDescent="0.2">
      <c r="B7900" s="186"/>
    </row>
    <row r="7901" spans="2:2" x14ac:dyDescent="0.2">
      <c r="B7901" s="186"/>
    </row>
    <row r="7902" spans="2:2" x14ac:dyDescent="0.2">
      <c r="B7902" s="186"/>
    </row>
    <row r="7903" spans="2:2" x14ac:dyDescent="0.2">
      <c r="B7903" s="186"/>
    </row>
    <row r="7904" spans="2:2" x14ac:dyDescent="0.2">
      <c r="B7904" s="186"/>
    </row>
    <row r="7905" spans="2:2" x14ac:dyDescent="0.2">
      <c r="B7905" s="186"/>
    </row>
    <row r="7906" spans="2:2" x14ac:dyDescent="0.2">
      <c r="B7906" s="186"/>
    </row>
    <row r="7907" spans="2:2" x14ac:dyDescent="0.2">
      <c r="B7907" s="186"/>
    </row>
    <row r="7908" spans="2:2" x14ac:dyDescent="0.2">
      <c r="B7908" s="186"/>
    </row>
    <row r="7909" spans="2:2" x14ac:dyDescent="0.2">
      <c r="B7909" s="186"/>
    </row>
    <row r="7910" spans="2:2" x14ac:dyDescent="0.2">
      <c r="B7910" s="186"/>
    </row>
    <row r="7911" spans="2:2" x14ac:dyDescent="0.2">
      <c r="B7911" s="186"/>
    </row>
    <row r="7912" spans="2:2" x14ac:dyDescent="0.2">
      <c r="B7912" s="186"/>
    </row>
    <row r="7913" spans="2:2" x14ac:dyDescent="0.2">
      <c r="B7913" s="186"/>
    </row>
    <row r="7914" spans="2:2" x14ac:dyDescent="0.2">
      <c r="B7914" s="186"/>
    </row>
    <row r="7915" spans="2:2" x14ac:dyDescent="0.2">
      <c r="B7915" s="186"/>
    </row>
    <row r="7916" spans="2:2" x14ac:dyDescent="0.2">
      <c r="B7916" s="186"/>
    </row>
    <row r="7917" spans="2:2" x14ac:dyDescent="0.2">
      <c r="B7917" s="186"/>
    </row>
    <row r="7918" spans="2:2" x14ac:dyDescent="0.2">
      <c r="B7918" s="186"/>
    </row>
    <row r="7919" spans="2:2" x14ac:dyDescent="0.2">
      <c r="B7919" s="186"/>
    </row>
    <row r="7920" spans="2:2" x14ac:dyDescent="0.2">
      <c r="B7920" s="186"/>
    </row>
    <row r="7921" spans="2:2" x14ac:dyDescent="0.2">
      <c r="B7921" s="186"/>
    </row>
    <row r="7922" spans="2:2" x14ac:dyDescent="0.2">
      <c r="B7922" s="186"/>
    </row>
    <row r="7923" spans="2:2" x14ac:dyDescent="0.2">
      <c r="B7923" s="186"/>
    </row>
    <row r="7924" spans="2:2" x14ac:dyDescent="0.2">
      <c r="B7924" s="186"/>
    </row>
    <row r="7925" spans="2:2" x14ac:dyDescent="0.2">
      <c r="B7925" s="186"/>
    </row>
    <row r="7926" spans="2:2" x14ac:dyDescent="0.2">
      <c r="B7926" s="186"/>
    </row>
    <row r="7927" spans="2:2" x14ac:dyDescent="0.2">
      <c r="B7927" s="186"/>
    </row>
    <row r="7928" spans="2:2" x14ac:dyDescent="0.2">
      <c r="B7928" s="186"/>
    </row>
    <row r="7929" spans="2:2" x14ac:dyDescent="0.2">
      <c r="B7929" s="186"/>
    </row>
    <row r="7930" spans="2:2" x14ac:dyDescent="0.2">
      <c r="B7930" s="186"/>
    </row>
    <row r="7931" spans="2:2" x14ac:dyDescent="0.2">
      <c r="B7931" s="186"/>
    </row>
    <row r="7932" spans="2:2" x14ac:dyDescent="0.2">
      <c r="B7932" s="186"/>
    </row>
    <row r="7933" spans="2:2" x14ac:dyDescent="0.2">
      <c r="B7933" s="186"/>
    </row>
    <row r="7934" spans="2:2" x14ac:dyDescent="0.2">
      <c r="B7934" s="186"/>
    </row>
    <row r="7935" spans="2:2" x14ac:dyDescent="0.2">
      <c r="B7935" s="186"/>
    </row>
    <row r="7936" spans="2:2" x14ac:dyDescent="0.2">
      <c r="B7936" s="186"/>
    </row>
    <row r="7937" spans="2:2" x14ac:dyDescent="0.2">
      <c r="B7937" s="186"/>
    </row>
    <row r="7938" spans="2:2" x14ac:dyDescent="0.2">
      <c r="B7938" s="186"/>
    </row>
    <row r="7939" spans="2:2" x14ac:dyDescent="0.2">
      <c r="B7939" s="186"/>
    </row>
    <row r="7940" spans="2:2" x14ac:dyDescent="0.2">
      <c r="B7940" s="186"/>
    </row>
    <row r="7941" spans="2:2" x14ac:dyDescent="0.2">
      <c r="B7941" s="186"/>
    </row>
    <row r="7942" spans="2:2" x14ac:dyDescent="0.2">
      <c r="B7942" s="186"/>
    </row>
    <row r="7943" spans="2:2" x14ac:dyDescent="0.2">
      <c r="B7943" s="186"/>
    </row>
    <row r="7944" spans="2:2" x14ac:dyDescent="0.2">
      <c r="B7944" s="186"/>
    </row>
    <row r="7945" spans="2:2" x14ac:dyDescent="0.2">
      <c r="B7945" s="186"/>
    </row>
    <row r="7946" spans="2:2" x14ac:dyDescent="0.2">
      <c r="B7946" s="186"/>
    </row>
    <row r="7947" spans="2:2" x14ac:dyDescent="0.2">
      <c r="B7947" s="186"/>
    </row>
    <row r="7948" spans="2:2" x14ac:dyDescent="0.2">
      <c r="B7948" s="186"/>
    </row>
    <row r="7949" spans="2:2" x14ac:dyDescent="0.2">
      <c r="B7949" s="186"/>
    </row>
    <row r="7950" spans="2:2" x14ac:dyDescent="0.2">
      <c r="B7950" s="186"/>
    </row>
    <row r="7951" spans="2:2" x14ac:dyDescent="0.2">
      <c r="B7951" s="186"/>
    </row>
    <row r="7952" spans="2:2" x14ac:dyDescent="0.2">
      <c r="B7952" s="186"/>
    </row>
    <row r="7953" spans="2:2" x14ac:dyDescent="0.2">
      <c r="B7953" s="186"/>
    </row>
    <row r="7954" spans="2:2" x14ac:dyDescent="0.2">
      <c r="B7954" s="186"/>
    </row>
    <row r="7955" spans="2:2" x14ac:dyDescent="0.2">
      <c r="B7955" s="186"/>
    </row>
    <row r="7956" spans="2:2" x14ac:dyDescent="0.2">
      <c r="B7956" s="186"/>
    </row>
    <row r="7957" spans="2:2" x14ac:dyDescent="0.2">
      <c r="B7957" s="186"/>
    </row>
    <row r="7958" spans="2:2" x14ac:dyDescent="0.2">
      <c r="B7958" s="186"/>
    </row>
    <row r="7959" spans="2:2" x14ac:dyDescent="0.2">
      <c r="B7959" s="186"/>
    </row>
    <row r="7960" spans="2:2" x14ac:dyDescent="0.2">
      <c r="B7960" s="186"/>
    </row>
    <row r="7961" spans="2:2" x14ac:dyDescent="0.2">
      <c r="B7961" s="186"/>
    </row>
    <row r="7962" spans="2:2" x14ac:dyDescent="0.2">
      <c r="B7962" s="186"/>
    </row>
    <row r="7963" spans="2:2" x14ac:dyDescent="0.2">
      <c r="B7963" s="186"/>
    </row>
    <row r="7964" spans="2:2" x14ac:dyDescent="0.2">
      <c r="B7964" s="186"/>
    </row>
    <row r="7965" spans="2:2" x14ac:dyDescent="0.2">
      <c r="B7965" s="186"/>
    </row>
    <row r="7966" spans="2:2" x14ac:dyDescent="0.2">
      <c r="B7966" s="186"/>
    </row>
    <row r="7967" spans="2:2" x14ac:dyDescent="0.2">
      <c r="B7967" s="186"/>
    </row>
    <row r="7968" spans="2:2" x14ac:dyDescent="0.2">
      <c r="B7968" s="186"/>
    </row>
    <row r="7969" spans="2:2" x14ac:dyDescent="0.2">
      <c r="B7969" s="186"/>
    </row>
    <row r="7970" spans="2:2" x14ac:dyDescent="0.2">
      <c r="B7970" s="186"/>
    </row>
    <row r="7971" spans="2:2" x14ac:dyDescent="0.2">
      <c r="B7971" s="186"/>
    </row>
    <row r="7972" spans="2:2" x14ac:dyDescent="0.2">
      <c r="B7972" s="186"/>
    </row>
    <row r="7973" spans="2:2" x14ac:dyDescent="0.2">
      <c r="B7973" s="186"/>
    </row>
    <row r="7974" spans="2:2" x14ac:dyDescent="0.2">
      <c r="B7974" s="186"/>
    </row>
    <row r="7975" spans="2:2" x14ac:dyDescent="0.2">
      <c r="B7975" s="186"/>
    </row>
    <row r="7976" spans="2:2" x14ac:dyDescent="0.2">
      <c r="B7976" s="186"/>
    </row>
    <row r="7977" spans="2:2" x14ac:dyDescent="0.2">
      <c r="B7977" s="186"/>
    </row>
    <row r="7978" spans="2:2" x14ac:dyDescent="0.2">
      <c r="B7978" s="186"/>
    </row>
    <row r="7979" spans="2:2" x14ac:dyDescent="0.2">
      <c r="B7979" s="186"/>
    </row>
    <row r="7980" spans="2:2" x14ac:dyDescent="0.2">
      <c r="B7980" s="186"/>
    </row>
    <row r="7981" spans="2:2" x14ac:dyDescent="0.2">
      <c r="B7981" s="186"/>
    </row>
    <row r="7982" spans="2:2" x14ac:dyDescent="0.2">
      <c r="B7982" s="186"/>
    </row>
    <row r="7983" spans="2:2" x14ac:dyDescent="0.2">
      <c r="B7983" s="186"/>
    </row>
    <row r="7984" spans="2:2" x14ac:dyDescent="0.2">
      <c r="B7984" s="186"/>
    </row>
    <row r="7985" spans="2:2" x14ac:dyDescent="0.2">
      <c r="B7985" s="186"/>
    </row>
    <row r="7986" spans="2:2" x14ac:dyDescent="0.2">
      <c r="B7986" s="186"/>
    </row>
    <row r="7987" spans="2:2" x14ac:dyDescent="0.2">
      <c r="B7987" s="186"/>
    </row>
    <row r="7988" spans="2:2" x14ac:dyDescent="0.2">
      <c r="B7988" s="186"/>
    </row>
    <row r="7989" spans="2:2" x14ac:dyDescent="0.2">
      <c r="B7989" s="186"/>
    </row>
    <row r="7990" spans="2:2" x14ac:dyDescent="0.2">
      <c r="B7990" s="186"/>
    </row>
    <row r="7991" spans="2:2" x14ac:dyDescent="0.2">
      <c r="B7991" s="186"/>
    </row>
    <row r="7992" spans="2:2" x14ac:dyDescent="0.2">
      <c r="B7992" s="186"/>
    </row>
    <row r="7993" spans="2:2" x14ac:dyDescent="0.2">
      <c r="B7993" s="186"/>
    </row>
    <row r="7994" spans="2:2" x14ac:dyDescent="0.2">
      <c r="B7994" s="186"/>
    </row>
    <row r="7995" spans="2:2" x14ac:dyDescent="0.2">
      <c r="B7995" s="186"/>
    </row>
    <row r="7996" spans="2:2" x14ac:dyDescent="0.2">
      <c r="B7996" s="186"/>
    </row>
    <row r="7997" spans="2:2" x14ac:dyDescent="0.2">
      <c r="B7997" s="186"/>
    </row>
    <row r="7998" spans="2:2" x14ac:dyDescent="0.2">
      <c r="B7998" s="186"/>
    </row>
    <row r="7999" spans="2:2" x14ac:dyDescent="0.2">
      <c r="B7999" s="186"/>
    </row>
    <row r="8000" spans="2:2" x14ac:dyDescent="0.2">
      <c r="B8000" s="186"/>
    </row>
    <row r="8001" spans="2:2" x14ac:dyDescent="0.2">
      <c r="B8001" s="186"/>
    </row>
    <row r="8002" spans="2:2" x14ac:dyDescent="0.2">
      <c r="B8002" s="186"/>
    </row>
    <row r="8003" spans="2:2" x14ac:dyDescent="0.2">
      <c r="B8003" s="186"/>
    </row>
    <row r="8004" spans="2:2" x14ac:dyDescent="0.2">
      <c r="B8004" s="186"/>
    </row>
    <row r="8005" spans="2:2" x14ac:dyDescent="0.2">
      <c r="B8005" s="186"/>
    </row>
    <row r="8006" spans="2:2" x14ac:dyDescent="0.2">
      <c r="B8006" s="186"/>
    </row>
    <row r="8007" spans="2:2" x14ac:dyDescent="0.2">
      <c r="B8007" s="186"/>
    </row>
    <row r="8008" spans="2:2" x14ac:dyDescent="0.2">
      <c r="B8008" s="186"/>
    </row>
    <row r="8009" spans="2:2" x14ac:dyDescent="0.2">
      <c r="B8009" s="186"/>
    </row>
    <row r="8010" spans="2:2" x14ac:dyDescent="0.2">
      <c r="B8010" s="186"/>
    </row>
    <row r="8011" spans="2:2" x14ac:dyDescent="0.2">
      <c r="B8011" s="186"/>
    </row>
    <row r="8012" spans="2:2" x14ac:dyDescent="0.2">
      <c r="B8012" s="186"/>
    </row>
    <row r="8013" spans="2:2" x14ac:dyDescent="0.2">
      <c r="B8013" s="186"/>
    </row>
    <row r="8014" spans="2:2" x14ac:dyDescent="0.2">
      <c r="B8014" s="186"/>
    </row>
    <row r="8015" spans="2:2" x14ac:dyDescent="0.2">
      <c r="B8015" s="186"/>
    </row>
    <row r="8016" spans="2:2" x14ac:dyDescent="0.2">
      <c r="B8016" s="186"/>
    </row>
    <row r="8017" spans="2:2" x14ac:dyDescent="0.2">
      <c r="B8017" s="186"/>
    </row>
    <row r="8018" spans="2:2" x14ac:dyDescent="0.2">
      <c r="B8018" s="186"/>
    </row>
    <row r="8019" spans="2:2" x14ac:dyDescent="0.2">
      <c r="B8019" s="186"/>
    </row>
    <row r="8020" spans="2:2" x14ac:dyDescent="0.2">
      <c r="B8020" s="186"/>
    </row>
    <row r="8021" spans="2:2" x14ac:dyDescent="0.2">
      <c r="B8021" s="186"/>
    </row>
    <row r="8022" spans="2:2" x14ac:dyDescent="0.2">
      <c r="B8022" s="186"/>
    </row>
    <row r="8023" spans="2:2" x14ac:dyDescent="0.2">
      <c r="B8023" s="186"/>
    </row>
    <row r="8024" spans="2:2" x14ac:dyDescent="0.2">
      <c r="B8024" s="186"/>
    </row>
    <row r="8025" spans="2:2" x14ac:dyDescent="0.2">
      <c r="B8025" s="186"/>
    </row>
    <row r="8026" spans="2:2" x14ac:dyDescent="0.2">
      <c r="B8026" s="186"/>
    </row>
    <row r="8027" spans="2:2" x14ac:dyDescent="0.2">
      <c r="B8027" s="186"/>
    </row>
    <row r="8028" spans="2:2" x14ac:dyDescent="0.2">
      <c r="B8028" s="186"/>
    </row>
    <row r="8029" spans="2:2" x14ac:dyDescent="0.2">
      <c r="B8029" s="186"/>
    </row>
    <row r="8030" spans="2:2" x14ac:dyDescent="0.2">
      <c r="B8030" s="186"/>
    </row>
    <row r="8031" spans="2:2" x14ac:dyDescent="0.2">
      <c r="B8031" s="186"/>
    </row>
    <row r="8032" spans="2:2" x14ac:dyDescent="0.2">
      <c r="B8032" s="186"/>
    </row>
    <row r="8033" spans="2:2" x14ac:dyDescent="0.2">
      <c r="B8033" s="186"/>
    </row>
    <row r="8034" spans="2:2" x14ac:dyDescent="0.2">
      <c r="B8034" s="186"/>
    </row>
    <row r="8035" spans="2:2" x14ac:dyDescent="0.2">
      <c r="B8035" s="186"/>
    </row>
    <row r="8036" spans="2:2" x14ac:dyDescent="0.2">
      <c r="B8036" s="186"/>
    </row>
    <row r="8037" spans="2:2" x14ac:dyDescent="0.2">
      <c r="B8037" s="186"/>
    </row>
    <row r="8038" spans="2:2" x14ac:dyDescent="0.2">
      <c r="B8038" s="186"/>
    </row>
    <row r="8039" spans="2:2" x14ac:dyDescent="0.2">
      <c r="B8039" s="186"/>
    </row>
    <row r="8040" spans="2:2" x14ac:dyDescent="0.2">
      <c r="B8040" s="186"/>
    </row>
    <row r="8041" spans="2:2" x14ac:dyDescent="0.2">
      <c r="B8041" s="186"/>
    </row>
    <row r="8042" spans="2:2" x14ac:dyDescent="0.2">
      <c r="B8042" s="186"/>
    </row>
    <row r="8043" spans="2:2" x14ac:dyDescent="0.2">
      <c r="B8043" s="186"/>
    </row>
    <row r="8044" spans="2:2" x14ac:dyDescent="0.2">
      <c r="B8044" s="186"/>
    </row>
    <row r="8045" spans="2:2" x14ac:dyDescent="0.2">
      <c r="B8045" s="186"/>
    </row>
    <row r="8046" spans="2:2" x14ac:dyDescent="0.2">
      <c r="B8046" s="186"/>
    </row>
    <row r="8047" spans="2:2" x14ac:dyDescent="0.2">
      <c r="B8047" s="186"/>
    </row>
    <row r="8048" spans="2:2" x14ac:dyDescent="0.2">
      <c r="B8048" s="186"/>
    </row>
    <row r="8049" spans="2:2" x14ac:dyDescent="0.2">
      <c r="B8049" s="186"/>
    </row>
    <row r="8050" spans="2:2" x14ac:dyDescent="0.2">
      <c r="B8050" s="186"/>
    </row>
    <row r="8051" spans="2:2" x14ac:dyDescent="0.2">
      <c r="B8051" s="186"/>
    </row>
    <row r="8052" spans="2:2" x14ac:dyDescent="0.2">
      <c r="B8052" s="186"/>
    </row>
    <row r="8053" spans="2:2" x14ac:dyDescent="0.2">
      <c r="B8053" s="186"/>
    </row>
    <row r="8054" spans="2:2" x14ac:dyDescent="0.2">
      <c r="B8054" s="186"/>
    </row>
    <row r="8055" spans="2:2" x14ac:dyDescent="0.2">
      <c r="B8055" s="186"/>
    </row>
    <row r="8056" spans="2:2" x14ac:dyDescent="0.2">
      <c r="B8056" s="186"/>
    </row>
    <row r="8057" spans="2:2" x14ac:dyDescent="0.2">
      <c r="B8057" s="186"/>
    </row>
    <row r="8058" spans="2:2" x14ac:dyDescent="0.2">
      <c r="B8058" s="186"/>
    </row>
    <row r="8059" spans="2:2" x14ac:dyDescent="0.2">
      <c r="B8059" s="186"/>
    </row>
    <row r="8060" spans="2:2" x14ac:dyDescent="0.2">
      <c r="B8060" s="186"/>
    </row>
    <row r="8061" spans="2:2" x14ac:dyDescent="0.2">
      <c r="B8061" s="186"/>
    </row>
    <row r="8062" spans="2:2" x14ac:dyDescent="0.2">
      <c r="B8062" s="186"/>
    </row>
    <row r="8063" spans="2:2" x14ac:dyDescent="0.2">
      <c r="B8063" s="186"/>
    </row>
    <row r="8064" spans="2:2" x14ac:dyDescent="0.2">
      <c r="B8064" s="186"/>
    </row>
    <row r="8065" spans="2:2" x14ac:dyDescent="0.2">
      <c r="B8065" s="186"/>
    </row>
    <row r="8066" spans="2:2" x14ac:dyDescent="0.2">
      <c r="B8066" s="186"/>
    </row>
    <row r="8067" spans="2:2" x14ac:dyDescent="0.2">
      <c r="B8067" s="186"/>
    </row>
    <row r="8068" spans="2:2" x14ac:dyDescent="0.2">
      <c r="B8068" s="186"/>
    </row>
    <row r="8069" spans="2:2" x14ac:dyDescent="0.2">
      <c r="B8069" s="186"/>
    </row>
    <row r="8070" spans="2:2" x14ac:dyDescent="0.2">
      <c r="B8070" s="186"/>
    </row>
    <row r="8071" spans="2:2" x14ac:dyDescent="0.2">
      <c r="B8071" s="186"/>
    </row>
    <row r="8072" spans="2:2" x14ac:dyDescent="0.2">
      <c r="B8072" s="186"/>
    </row>
    <row r="8073" spans="2:2" x14ac:dyDescent="0.2">
      <c r="B8073" s="186"/>
    </row>
    <row r="8074" spans="2:2" x14ac:dyDescent="0.2">
      <c r="B8074" s="186"/>
    </row>
    <row r="8075" spans="2:2" x14ac:dyDescent="0.2">
      <c r="B8075" s="186"/>
    </row>
    <row r="8076" spans="2:2" x14ac:dyDescent="0.2">
      <c r="B8076" s="186"/>
    </row>
    <row r="8077" spans="2:2" x14ac:dyDescent="0.2">
      <c r="B8077" s="186"/>
    </row>
    <row r="8078" spans="2:2" x14ac:dyDescent="0.2">
      <c r="B8078" s="186"/>
    </row>
    <row r="8079" spans="2:2" x14ac:dyDescent="0.2">
      <c r="B8079" s="186"/>
    </row>
    <row r="8080" spans="2:2" x14ac:dyDescent="0.2">
      <c r="B8080" s="186"/>
    </row>
    <row r="8081" spans="2:2" x14ac:dyDescent="0.2">
      <c r="B8081" s="186"/>
    </row>
    <row r="8082" spans="2:2" x14ac:dyDescent="0.2">
      <c r="B8082" s="186"/>
    </row>
    <row r="8083" spans="2:2" x14ac:dyDescent="0.2">
      <c r="B8083" s="186"/>
    </row>
    <row r="8084" spans="2:2" x14ac:dyDescent="0.2">
      <c r="B8084" s="186"/>
    </row>
    <row r="8085" spans="2:2" x14ac:dyDescent="0.2">
      <c r="B8085" s="186"/>
    </row>
    <row r="8086" spans="2:2" x14ac:dyDescent="0.2">
      <c r="B8086" s="186"/>
    </row>
    <row r="8087" spans="2:2" x14ac:dyDescent="0.2">
      <c r="B8087" s="186"/>
    </row>
    <row r="8088" spans="2:2" x14ac:dyDescent="0.2">
      <c r="B8088" s="186"/>
    </row>
    <row r="8089" spans="2:2" x14ac:dyDescent="0.2">
      <c r="B8089" s="186"/>
    </row>
    <row r="8090" spans="2:2" x14ac:dyDescent="0.2">
      <c r="B8090" s="186"/>
    </row>
    <row r="8091" spans="2:2" x14ac:dyDescent="0.2">
      <c r="B8091" s="186"/>
    </row>
    <row r="8092" spans="2:2" x14ac:dyDescent="0.2">
      <c r="B8092" s="186"/>
    </row>
    <row r="8093" spans="2:2" x14ac:dyDescent="0.2">
      <c r="B8093" s="186"/>
    </row>
    <row r="8094" spans="2:2" x14ac:dyDescent="0.2">
      <c r="B8094" s="186"/>
    </row>
    <row r="8095" spans="2:2" x14ac:dyDescent="0.2">
      <c r="B8095" s="186"/>
    </row>
    <row r="8096" spans="2:2" x14ac:dyDescent="0.2">
      <c r="B8096" s="186"/>
    </row>
    <row r="8097" spans="2:2" x14ac:dyDescent="0.2">
      <c r="B8097" s="186"/>
    </row>
    <row r="8098" spans="2:2" x14ac:dyDescent="0.2">
      <c r="B8098" s="186"/>
    </row>
    <row r="8099" spans="2:2" x14ac:dyDescent="0.2">
      <c r="B8099" s="186"/>
    </row>
    <row r="8100" spans="2:2" x14ac:dyDescent="0.2">
      <c r="B8100" s="186"/>
    </row>
    <row r="8101" spans="2:2" x14ac:dyDescent="0.2">
      <c r="B8101" s="186"/>
    </row>
    <row r="8102" spans="2:2" x14ac:dyDescent="0.2">
      <c r="B8102" s="186"/>
    </row>
    <row r="8103" spans="2:2" x14ac:dyDescent="0.2">
      <c r="B8103" s="186"/>
    </row>
    <row r="8104" spans="2:2" x14ac:dyDescent="0.2">
      <c r="B8104" s="186"/>
    </row>
    <row r="8105" spans="2:2" x14ac:dyDescent="0.2">
      <c r="B8105" s="186"/>
    </row>
    <row r="8106" spans="2:2" x14ac:dyDescent="0.2">
      <c r="B8106" s="186"/>
    </row>
    <row r="8107" spans="2:2" x14ac:dyDescent="0.2">
      <c r="B8107" s="186"/>
    </row>
    <row r="8108" spans="2:2" x14ac:dyDescent="0.2">
      <c r="B8108" s="186"/>
    </row>
    <row r="8109" spans="2:2" x14ac:dyDescent="0.2">
      <c r="B8109" s="186"/>
    </row>
    <row r="8110" spans="2:2" x14ac:dyDescent="0.2">
      <c r="B8110" s="186"/>
    </row>
    <row r="8111" spans="2:2" x14ac:dyDescent="0.2">
      <c r="B8111" s="186"/>
    </row>
    <row r="8112" spans="2:2" x14ac:dyDescent="0.2">
      <c r="B8112" s="186"/>
    </row>
    <row r="8113" spans="2:2" x14ac:dyDescent="0.2">
      <c r="B8113" s="186"/>
    </row>
    <row r="8114" spans="2:2" x14ac:dyDescent="0.2">
      <c r="B8114" s="186"/>
    </row>
    <row r="8115" spans="2:2" x14ac:dyDescent="0.2">
      <c r="B8115" s="186"/>
    </row>
    <row r="8116" spans="2:2" x14ac:dyDescent="0.2">
      <c r="B8116" s="186"/>
    </row>
    <row r="8117" spans="2:2" x14ac:dyDescent="0.2">
      <c r="B8117" s="186"/>
    </row>
    <row r="8118" spans="2:2" x14ac:dyDescent="0.2">
      <c r="B8118" s="186"/>
    </row>
    <row r="8119" spans="2:2" x14ac:dyDescent="0.2">
      <c r="B8119" s="186"/>
    </row>
    <row r="8120" spans="2:2" x14ac:dyDescent="0.2">
      <c r="B8120" s="186"/>
    </row>
    <row r="8121" spans="2:2" x14ac:dyDescent="0.2">
      <c r="B8121" s="186"/>
    </row>
    <row r="8122" spans="2:2" x14ac:dyDescent="0.2">
      <c r="B8122" s="186"/>
    </row>
    <row r="8123" spans="2:2" x14ac:dyDescent="0.2">
      <c r="B8123" s="186"/>
    </row>
    <row r="8124" spans="2:2" x14ac:dyDescent="0.2">
      <c r="B8124" s="186"/>
    </row>
    <row r="8125" spans="2:2" x14ac:dyDescent="0.2">
      <c r="B8125" s="186"/>
    </row>
    <row r="8126" spans="2:2" x14ac:dyDescent="0.2">
      <c r="B8126" s="186"/>
    </row>
    <row r="8127" spans="2:2" x14ac:dyDescent="0.2">
      <c r="B8127" s="186"/>
    </row>
    <row r="8128" spans="2:2" x14ac:dyDescent="0.2">
      <c r="B8128" s="186"/>
    </row>
    <row r="8129" spans="2:2" x14ac:dyDescent="0.2">
      <c r="B8129" s="186"/>
    </row>
    <row r="8130" spans="2:2" x14ac:dyDescent="0.2">
      <c r="B8130" s="186"/>
    </row>
    <row r="8131" spans="2:2" x14ac:dyDescent="0.2">
      <c r="B8131" s="186"/>
    </row>
    <row r="8132" spans="2:2" x14ac:dyDescent="0.2">
      <c r="B8132" s="186"/>
    </row>
    <row r="8133" spans="2:2" x14ac:dyDescent="0.2">
      <c r="B8133" s="186"/>
    </row>
    <row r="8134" spans="2:2" x14ac:dyDescent="0.2">
      <c r="B8134" s="186"/>
    </row>
    <row r="8135" spans="2:2" x14ac:dyDescent="0.2">
      <c r="B8135" s="186"/>
    </row>
    <row r="8136" spans="2:2" x14ac:dyDescent="0.2">
      <c r="B8136" s="186"/>
    </row>
    <row r="8137" spans="2:2" x14ac:dyDescent="0.2">
      <c r="B8137" s="186"/>
    </row>
    <row r="8138" spans="2:2" x14ac:dyDescent="0.2">
      <c r="B8138" s="186"/>
    </row>
    <row r="8139" spans="2:2" x14ac:dyDescent="0.2">
      <c r="B8139" s="186"/>
    </row>
    <row r="8140" spans="2:2" x14ac:dyDescent="0.2">
      <c r="B8140" s="186"/>
    </row>
    <row r="8141" spans="2:2" x14ac:dyDescent="0.2">
      <c r="B8141" s="186"/>
    </row>
    <row r="8142" spans="2:2" x14ac:dyDescent="0.2">
      <c r="B8142" s="186"/>
    </row>
    <row r="8143" spans="2:2" x14ac:dyDescent="0.2">
      <c r="B8143" s="186"/>
    </row>
    <row r="8144" spans="2:2" x14ac:dyDescent="0.2">
      <c r="B8144" s="186"/>
    </row>
    <row r="8145" spans="2:2" x14ac:dyDescent="0.2">
      <c r="B8145" s="186"/>
    </row>
    <row r="8146" spans="2:2" x14ac:dyDescent="0.2">
      <c r="B8146" s="186"/>
    </row>
    <row r="8147" spans="2:2" x14ac:dyDescent="0.2">
      <c r="B8147" s="186"/>
    </row>
    <row r="8148" spans="2:2" x14ac:dyDescent="0.2">
      <c r="B8148" s="186"/>
    </row>
    <row r="8149" spans="2:2" x14ac:dyDescent="0.2">
      <c r="B8149" s="186"/>
    </row>
    <row r="8150" spans="2:2" x14ac:dyDescent="0.2">
      <c r="B8150" s="186"/>
    </row>
    <row r="8151" spans="2:2" x14ac:dyDescent="0.2">
      <c r="B8151" s="186"/>
    </row>
    <row r="8152" spans="2:2" x14ac:dyDescent="0.2">
      <c r="B8152" s="186"/>
    </row>
    <row r="8153" spans="2:2" x14ac:dyDescent="0.2">
      <c r="B8153" s="186"/>
    </row>
    <row r="8154" spans="2:2" x14ac:dyDescent="0.2">
      <c r="B8154" s="186"/>
    </row>
    <row r="8155" spans="2:2" x14ac:dyDescent="0.2">
      <c r="B8155" s="186"/>
    </row>
    <row r="8156" spans="2:2" x14ac:dyDescent="0.2">
      <c r="B8156" s="186"/>
    </row>
    <row r="8157" spans="2:2" x14ac:dyDescent="0.2">
      <c r="B8157" s="186"/>
    </row>
    <row r="8158" spans="2:2" x14ac:dyDescent="0.2">
      <c r="B8158" s="186"/>
    </row>
    <row r="8159" spans="2:2" x14ac:dyDescent="0.2">
      <c r="B8159" s="186"/>
    </row>
    <row r="8160" spans="2:2" x14ac:dyDescent="0.2">
      <c r="B8160" s="186"/>
    </row>
    <row r="8161" spans="2:2" x14ac:dyDescent="0.2">
      <c r="B8161" s="186"/>
    </row>
    <row r="8162" spans="2:2" x14ac:dyDescent="0.2">
      <c r="B8162" s="186"/>
    </row>
    <row r="8163" spans="2:2" x14ac:dyDescent="0.2">
      <c r="B8163" s="186"/>
    </row>
    <row r="8164" spans="2:2" x14ac:dyDescent="0.2">
      <c r="B8164" s="186"/>
    </row>
    <row r="8165" spans="2:2" x14ac:dyDescent="0.2">
      <c r="B8165" s="186"/>
    </row>
    <row r="8166" spans="2:2" x14ac:dyDescent="0.2">
      <c r="B8166" s="186"/>
    </row>
    <row r="8167" spans="2:2" x14ac:dyDescent="0.2">
      <c r="B8167" s="186"/>
    </row>
    <row r="8168" spans="2:2" x14ac:dyDescent="0.2">
      <c r="B8168" s="186"/>
    </row>
    <row r="8169" spans="2:2" x14ac:dyDescent="0.2">
      <c r="B8169" s="186"/>
    </row>
    <row r="8170" spans="2:2" x14ac:dyDescent="0.2">
      <c r="B8170" s="186"/>
    </row>
    <row r="8171" spans="2:2" x14ac:dyDescent="0.2">
      <c r="B8171" s="186"/>
    </row>
    <row r="8172" spans="2:2" x14ac:dyDescent="0.2">
      <c r="B8172" s="186"/>
    </row>
    <row r="8173" spans="2:2" x14ac:dyDescent="0.2">
      <c r="B8173" s="186"/>
    </row>
    <row r="8174" spans="2:2" x14ac:dyDescent="0.2">
      <c r="B8174" s="186"/>
    </row>
    <row r="8175" spans="2:2" x14ac:dyDescent="0.2">
      <c r="B8175" s="186"/>
    </row>
    <row r="8176" spans="2:2" x14ac:dyDescent="0.2">
      <c r="B8176" s="186"/>
    </row>
    <row r="8177" spans="2:2" x14ac:dyDescent="0.2">
      <c r="B8177" s="186"/>
    </row>
    <row r="8178" spans="2:2" x14ac:dyDescent="0.2">
      <c r="B8178" s="186"/>
    </row>
    <row r="8179" spans="2:2" x14ac:dyDescent="0.2">
      <c r="B8179" s="186"/>
    </row>
    <row r="8180" spans="2:2" x14ac:dyDescent="0.2">
      <c r="B8180" s="186"/>
    </row>
    <row r="8181" spans="2:2" x14ac:dyDescent="0.2">
      <c r="B8181" s="186"/>
    </row>
    <row r="8182" spans="2:2" x14ac:dyDescent="0.2">
      <c r="B8182" s="186"/>
    </row>
    <row r="8183" spans="2:2" x14ac:dyDescent="0.2">
      <c r="B8183" s="186"/>
    </row>
    <row r="8184" spans="2:2" x14ac:dyDescent="0.2">
      <c r="B8184" s="186"/>
    </row>
    <row r="8185" spans="2:2" x14ac:dyDescent="0.2">
      <c r="B8185" s="186"/>
    </row>
    <row r="8186" spans="2:2" x14ac:dyDescent="0.2">
      <c r="B8186" s="186"/>
    </row>
    <row r="8187" spans="2:2" x14ac:dyDescent="0.2">
      <c r="B8187" s="186"/>
    </row>
    <row r="8188" spans="2:2" x14ac:dyDescent="0.2">
      <c r="B8188" s="186"/>
    </row>
    <row r="8189" spans="2:2" x14ac:dyDescent="0.2">
      <c r="B8189" s="186"/>
    </row>
    <row r="8190" spans="2:2" x14ac:dyDescent="0.2">
      <c r="B8190" s="186"/>
    </row>
    <row r="8191" spans="2:2" x14ac:dyDescent="0.2">
      <c r="B8191" s="186"/>
    </row>
    <row r="8192" spans="2:2" x14ac:dyDescent="0.2">
      <c r="B8192" s="186"/>
    </row>
    <row r="8193" spans="2:2" x14ac:dyDescent="0.2">
      <c r="B8193" s="186"/>
    </row>
    <row r="8194" spans="2:2" x14ac:dyDescent="0.2">
      <c r="B8194" s="186"/>
    </row>
    <row r="8195" spans="2:2" x14ac:dyDescent="0.2">
      <c r="B8195" s="186"/>
    </row>
    <row r="8196" spans="2:2" x14ac:dyDescent="0.2">
      <c r="B8196" s="186"/>
    </row>
    <row r="8197" spans="2:2" x14ac:dyDescent="0.2">
      <c r="B8197" s="186"/>
    </row>
    <row r="8198" spans="2:2" x14ac:dyDescent="0.2">
      <c r="B8198" s="186"/>
    </row>
    <row r="8199" spans="2:2" x14ac:dyDescent="0.2">
      <c r="B8199" s="186"/>
    </row>
    <row r="8200" spans="2:2" x14ac:dyDescent="0.2">
      <c r="B8200" s="186"/>
    </row>
    <row r="8201" spans="2:2" x14ac:dyDescent="0.2">
      <c r="B8201" s="186"/>
    </row>
    <row r="8202" spans="2:2" x14ac:dyDescent="0.2">
      <c r="B8202" s="186"/>
    </row>
    <row r="8203" spans="2:2" x14ac:dyDescent="0.2">
      <c r="B8203" s="186"/>
    </row>
    <row r="8204" spans="2:2" x14ac:dyDescent="0.2">
      <c r="B8204" s="186"/>
    </row>
    <row r="8205" spans="2:2" x14ac:dyDescent="0.2">
      <c r="B8205" s="186"/>
    </row>
    <row r="8206" spans="2:2" x14ac:dyDescent="0.2">
      <c r="B8206" s="186"/>
    </row>
    <row r="8207" spans="2:2" x14ac:dyDescent="0.2">
      <c r="B8207" s="186"/>
    </row>
    <row r="8208" spans="2:2" x14ac:dyDescent="0.2">
      <c r="B8208" s="186"/>
    </row>
    <row r="8209" spans="2:2" x14ac:dyDescent="0.2">
      <c r="B8209" s="186"/>
    </row>
    <row r="8210" spans="2:2" x14ac:dyDescent="0.2">
      <c r="B8210" s="186"/>
    </row>
    <row r="8211" spans="2:2" x14ac:dyDescent="0.2">
      <c r="B8211" s="186"/>
    </row>
    <row r="8212" spans="2:2" x14ac:dyDescent="0.2">
      <c r="B8212" s="186"/>
    </row>
    <row r="8213" spans="2:2" x14ac:dyDescent="0.2">
      <c r="B8213" s="186"/>
    </row>
    <row r="8214" spans="2:2" x14ac:dyDescent="0.2">
      <c r="B8214" s="186"/>
    </row>
    <row r="8215" spans="2:2" x14ac:dyDescent="0.2">
      <c r="B8215" s="186"/>
    </row>
    <row r="8216" spans="2:2" x14ac:dyDescent="0.2">
      <c r="B8216" s="186"/>
    </row>
    <row r="8217" spans="2:2" x14ac:dyDescent="0.2">
      <c r="B8217" s="186"/>
    </row>
    <row r="8218" spans="2:2" x14ac:dyDescent="0.2">
      <c r="B8218" s="186"/>
    </row>
    <row r="8219" spans="2:2" x14ac:dyDescent="0.2">
      <c r="B8219" s="186"/>
    </row>
    <row r="8220" spans="2:2" x14ac:dyDescent="0.2">
      <c r="B8220" s="186"/>
    </row>
    <row r="8221" spans="2:2" x14ac:dyDescent="0.2">
      <c r="B8221" s="186"/>
    </row>
    <row r="8222" spans="2:2" x14ac:dyDescent="0.2">
      <c r="B8222" s="186"/>
    </row>
    <row r="8223" spans="2:2" x14ac:dyDescent="0.2">
      <c r="B8223" s="186"/>
    </row>
    <row r="8224" spans="2:2" x14ac:dyDescent="0.2">
      <c r="B8224" s="186"/>
    </row>
    <row r="8225" spans="2:2" x14ac:dyDescent="0.2">
      <c r="B8225" s="186"/>
    </row>
    <row r="8226" spans="2:2" x14ac:dyDescent="0.2">
      <c r="B8226" s="186"/>
    </row>
    <row r="8227" spans="2:2" x14ac:dyDescent="0.2">
      <c r="B8227" s="186"/>
    </row>
    <row r="8228" spans="2:2" x14ac:dyDescent="0.2">
      <c r="B8228" s="186"/>
    </row>
    <row r="8229" spans="2:2" x14ac:dyDescent="0.2">
      <c r="B8229" s="186"/>
    </row>
    <row r="8230" spans="2:2" x14ac:dyDescent="0.2">
      <c r="B8230" s="186"/>
    </row>
    <row r="8231" spans="2:2" x14ac:dyDescent="0.2">
      <c r="B8231" s="186"/>
    </row>
    <row r="8232" spans="2:2" x14ac:dyDescent="0.2">
      <c r="B8232" s="186"/>
    </row>
    <row r="8233" spans="2:2" x14ac:dyDescent="0.2">
      <c r="B8233" s="186"/>
    </row>
    <row r="8234" spans="2:2" x14ac:dyDescent="0.2">
      <c r="B8234" s="186"/>
    </row>
    <row r="8235" spans="2:2" x14ac:dyDescent="0.2">
      <c r="B8235" s="186"/>
    </row>
    <row r="8236" spans="2:2" x14ac:dyDescent="0.2">
      <c r="B8236" s="186"/>
    </row>
    <row r="8237" spans="2:2" x14ac:dyDescent="0.2">
      <c r="B8237" s="186"/>
    </row>
    <row r="8238" spans="2:2" x14ac:dyDescent="0.2">
      <c r="B8238" s="186"/>
    </row>
    <row r="8239" spans="2:2" x14ac:dyDescent="0.2">
      <c r="B8239" s="186"/>
    </row>
    <row r="8240" spans="2:2" x14ac:dyDescent="0.2">
      <c r="B8240" s="186"/>
    </row>
    <row r="8241" spans="2:2" x14ac:dyDescent="0.2">
      <c r="B8241" s="186"/>
    </row>
    <row r="8242" spans="2:2" x14ac:dyDescent="0.2">
      <c r="B8242" s="186"/>
    </row>
    <row r="8243" spans="2:2" x14ac:dyDescent="0.2">
      <c r="B8243" s="186"/>
    </row>
    <row r="8244" spans="2:2" x14ac:dyDescent="0.2">
      <c r="B8244" s="186"/>
    </row>
    <row r="8245" spans="2:2" x14ac:dyDescent="0.2">
      <c r="B8245" s="186"/>
    </row>
    <row r="8246" spans="2:2" x14ac:dyDescent="0.2">
      <c r="B8246" s="186"/>
    </row>
    <row r="8247" spans="2:2" x14ac:dyDescent="0.2">
      <c r="B8247" s="186"/>
    </row>
    <row r="8248" spans="2:2" x14ac:dyDescent="0.2">
      <c r="B8248" s="186"/>
    </row>
    <row r="8249" spans="2:2" x14ac:dyDescent="0.2">
      <c r="B8249" s="186"/>
    </row>
    <row r="8250" spans="2:2" x14ac:dyDescent="0.2">
      <c r="B8250" s="186"/>
    </row>
    <row r="8251" spans="2:2" x14ac:dyDescent="0.2">
      <c r="B8251" s="186"/>
    </row>
    <row r="8252" spans="2:2" x14ac:dyDescent="0.2">
      <c r="B8252" s="186"/>
    </row>
    <row r="8253" spans="2:2" x14ac:dyDescent="0.2">
      <c r="B8253" s="186"/>
    </row>
    <row r="8254" spans="2:2" x14ac:dyDescent="0.2">
      <c r="B8254" s="186"/>
    </row>
    <row r="8255" spans="2:2" x14ac:dyDescent="0.2">
      <c r="B8255" s="186"/>
    </row>
    <row r="8256" spans="2:2" x14ac:dyDescent="0.2">
      <c r="B8256" s="186"/>
    </row>
    <row r="8257" spans="2:2" x14ac:dyDescent="0.2">
      <c r="B8257" s="186"/>
    </row>
    <row r="8258" spans="2:2" x14ac:dyDescent="0.2">
      <c r="B8258" s="186"/>
    </row>
    <row r="8259" spans="2:2" x14ac:dyDescent="0.2">
      <c r="B8259" s="186"/>
    </row>
    <row r="8260" spans="2:2" x14ac:dyDescent="0.2">
      <c r="B8260" s="186"/>
    </row>
    <row r="8261" spans="2:2" x14ac:dyDescent="0.2">
      <c r="B8261" s="186"/>
    </row>
    <row r="8262" spans="2:2" x14ac:dyDescent="0.2">
      <c r="B8262" s="186"/>
    </row>
    <row r="8263" spans="2:2" x14ac:dyDescent="0.2">
      <c r="B8263" s="186"/>
    </row>
    <row r="8264" spans="2:2" x14ac:dyDescent="0.2">
      <c r="B8264" s="186"/>
    </row>
    <row r="8265" spans="2:2" x14ac:dyDescent="0.2">
      <c r="B8265" s="186"/>
    </row>
    <row r="8266" spans="2:2" x14ac:dyDescent="0.2">
      <c r="B8266" s="186"/>
    </row>
    <row r="8267" spans="2:2" x14ac:dyDescent="0.2">
      <c r="B8267" s="186"/>
    </row>
    <row r="8268" spans="2:2" x14ac:dyDescent="0.2">
      <c r="B8268" s="186"/>
    </row>
    <row r="8269" spans="2:2" x14ac:dyDescent="0.2">
      <c r="B8269" s="186"/>
    </row>
    <row r="8270" spans="2:2" x14ac:dyDescent="0.2">
      <c r="B8270" s="186"/>
    </row>
    <row r="8271" spans="2:2" x14ac:dyDescent="0.2">
      <c r="B8271" s="186"/>
    </row>
    <row r="8272" spans="2:2" x14ac:dyDescent="0.2">
      <c r="B8272" s="186"/>
    </row>
    <row r="8273" spans="2:2" x14ac:dyDescent="0.2">
      <c r="B8273" s="186"/>
    </row>
    <row r="8274" spans="2:2" x14ac:dyDescent="0.2">
      <c r="B8274" s="186"/>
    </row>
    <row r="8275" spans="2:2" x14ac:dyDescent="0.2">
      <c r="B8275" s="186"/>
    </row>
    <row r="8276" spans="2:2" x14ac:dyDescent="0.2">
      <c r="B8276" s="186"/>
    </row>
    <row r="8277" spans="2:2" x14ac:dyDescent="0.2">
      <c r="B8277" s="186"/>
    </row>
    <row r="8278" spans="2:2" x14ac:dyDescent="0.2">
      <c r="B8278" s="186"/>
    </row>
    <row r="8279" spans="2:2" x14ac:dyDescent="0.2">
      <c r="B8279" s="186"/>
    </row>
    <row r="8280" spans="2:2" x14ac:dyDescent="0.2">
      <c r="B8280" s="186"/>
    </row>
    <row r="8281" spans="2:2" x14ac:dyDescent="0.2">
      <c r="B8281" s="186"/>
    </row>
    <row r="8282" spans="2:2" x14ac:dyDescent="0.2">
      <c r="B8282" s="186"/>
    </row>
    <row r="8283" spans="2:2" x14ac:dyDescent="0.2">
      <c r="B8283" s="186"/>
    </row>
    <row r="8284" spans="2:2" x14ac:dyDescent="0.2">
      <c r="B8284" s="186"/>
    </row>
    <row r="8285" spans="2:2" x14ac:dyDescent="0.2">
      <c r="B8285" s="186"/>
    </row>
    <row r="8286" spans="2:2" x14ac:dyDescent="0.2">
      <c r="B8286" s="186"/>
    </row>
    <row r="8287" spans="2:2" x14ac:dyDescent="0.2">
      <c r="B8287" s="186"/>
    </row>
    <row r="8288" spans="2:2" x14ac:dyDescent="0.2">
      <c r="B8288" s="186"/>
    </row>
    <row r="8289" spans="2:2" x14ac:dyDescent="0.2">
      <c r="B8289" s="186"/>
    </row>
    <row r="8290" spans="2:2" x14ac:dyDescent="0.2">
      <c r="B8290" s="186"/>
    </row>
    <row r="8291" spans="2:2" x14ac:dyDescent="0.2">
      <c r="B8291" s="186"/>
    </row>
    <row r="8292" spans="2:2" x14ac:dyDescent="0.2">
      <c r="B8292" s="186"/>
    </row>
    <row r="8293" spans="2:2" x14ac:dyDescent="0.2">
      <c r="B8293" s="186"/>
    </row>
    <row r="8294" spans="2:2" x14ac:dyDescent="0.2">
      <c r="B8294" s="186"/>
    </row>
    <row r="8295" spans="2:2" x14ac:dyDescent="0.2">
      <c r="B8295" s="186"/>
    </row>
    <row r="8296" spans="2:2" x14ac:dyDescent="0.2">
      <c r="B8296" s="186"/>
    </row>
    <row r="8297" spans="2:2" x14ac:dyDescent="0.2">
      <c r="B8297" s="186"/>
    </row>
    <row r="8298" spans="2:2" x14ac:dyDescent="0.2">
      <c r="B8298" s="186"/>
    </row>
    <row r="8299" spans="2:2" x14ac:dyDescent="0.2">
      <c r="B8299" s="186"/>
    </row>
    <row r="8300" spans="2:2" x14ac:dyDescent="0.2">
      <c r="B8300" s="186"/>
    </row>
    <row r="8301" spans="2:2" x14ac:dyDescent="0.2">
      <c r="B8301" s="186"/>
    </row>
    <row r="8302" spans="2:2" x14ac:dyDescent="0.2">
      <c r="B8302" s="186"/>
    </row>
    <row r="8303" spans="2:2" x14ac:dyDescent="0.2">
      <c r="B8303" s="186"/>
    </row>
    <row r="8304" spans="2:2" x14ac:dyDescent="0.2">
      <c r="B8304" s="186"/>
    </row>
    <row r="8305" spans="2:2" x14ac:dyDescent="0.2">
      <c r="B8305" s="186"/>
    </row>
    <row r="8306" spans="2:2" x14ac:dyDescent="0.2">
      <c r="B8306" s="186"/>
    </row>
    <row r="8307" spans="2:2" x14ac:dyDescent="0.2">
      <c r="B8307" s="186"/>
    </row>
    <row r="8308" spans="2:2" x14ac:dyDescent="0.2">
      <c r="B8308" s="186"/>
    </row>
    <row r="8309" spans="2:2" x14ac:dyDescent="0.2">
      <c r="B8309" s="186"/>
    </row>
    <row r="8310" spans="2:2" x14ac:dyDescent="0.2">
      <c r="B8310" s="186"/>
    </row>
    <row r="8311" spans="2:2" x14ac:dyDescent="0.2">
      <c r="B8311" s="186"/>
    </row>
    <row r="8312" spans="2:2" x14ac:dyDescent="0.2">
      <c r="B8312" s="186"/>
    </row>
    <row r="8313" spans="2:2" x14ac:dyDescent="0.2">
      <c r="B8313" s="186"/>
    </row>
    <row r="8314" spans="2:2" x14ac:dyDescent="0.2">
      <c r="B8314" s="186"/>
    </row>
    <row r="8315" spans="2:2" x14ac:dyDescent="0.2">
      <c r="B8315" s="186"/>
    </row>
    <row r="8316" spans="2:2" x14ac:dyDescent="0.2">
      <c r="B8316" s="186"/>
    </row>
    <row r="8317" spans="2:2" x14ac:dyDescent="0.2">
      <c r="B8317" s="186"/>
    </row>
    <row r="8318" spans="2:2" x14ac:dyDescent="0.2">
      <c r="B8318" s="186"/>
    </row>
    <row r="8319" spans="2:2" x14ac:dyDescent="0.2">
      <c r="B8319" s="186"/>
    </row>
    <row r="8320" spans="2:2" x14ac:dyDescent="0.2">
      <c r="B8320" s="186"/>
    </row>
    <row r="8321" spans="2:2" x14ac:dyDescent="0.2">
      <c r="B8321" s="186"/>
    </row>
    <row r="8322" spans="2:2" x14ac:dyDescent="0.2">
      <c r="B8322" s="186"/>
    </row>
    <row r="8323" spans="2:2" x14ac:dyDescent="0.2">
      <c r="B8323" s="186"/>
    </row>
    <row r="8324" spans="2:2" x14ac:dyDescent="0.2">
      <c r="B8324" s="186"/>
    </row>
    <row r="8325" spans="2:2" x14ac:dyDescent="0.2">
      <c r="B8325" s="186"/>
    </row>
    <row r="8326" spans="2:2" x14ac:dyDescent="0.2">
      <c r="B8326" s="186"/>
    </row>
    <row r="8327" spans="2:2" x14ac:dyDescent="0.2">
      <c r="B8327" s="186"/>
    </row>
    <row r="8328" spans="2:2" x14ac:dyDescent="0.2">
      <c r="B8328" s="186"/>
    </row>
    <row r="8329" spans="2:2" x14ac:dyDescent="0.2">
      <c r="B8329" s="186"/>
    </row>
    <row r="8330" spans="2:2" x14ac:dyDescent="0.2">
      <c r="B8330" s="186"/>
    </row>
    <row r="8331" spans="2:2" x14ac:dyDescent="0.2">
      <c r="B8331" s="186"/>
    </row>
    <row r="8332" spans="2:2" x14ac:dyDescent="0.2">
      <c r="B8332" s="186"/>
    </row>
    <row r="8333" spans="2:2" x14ac:dyDescent="0.2">
      <c r="B8333" s="186"/>
    </row>
    <row r="8334" spans="2:2" x14ac:dyDescent="0.2">
      <c r="B8334" s="186"/>
    </row>
    <row r="8335" spans="2:2" x14ac:dyDescent="0.2">
      <c r="B8335" s="186"/>
    </row>
    <row r="8336" spans="2:2" x14ac:dyDescent="0.2">
      <c r="B8336" s="186"/>
    </row>
    <row r="8337" spans="2:2" x14ac:dyDescent="0.2">
      <c r="B8337" s="186"/>
    </row>
    <row r="8338" spans="2:2" x14ac:dyDescent="0.2">
      <c r="B8338" s="186"/>
    </row>
    <row r="8339" spans="2:2" x14ac:dyDescent="0.2">
      <c r="B8339" s="186"/>
    </row>
    <row r="8340" spans="2:2" x14ac:dyDescent="0.2">
      <c r="B8340" s="186"/>
    </row>
    <row r="8341" spans="2:2" x14ac:dyDescent="0.2">
      <c r="B8341" s="186"/>
    </row>
    <row r="8342" spans="2:2" x14ac:dyDescent="0.2">
      <c r="B8342" s="186"/>
    </row>
    <row r="8343" spans="2:2" x14ac:dyDescent="0.2">
      <c r="B8343" s="186"/>
    </row>
    <row r="8344" spans="2:2" x14ac:dyDescent="0.2">
      <c r="B8344" s="186"/>
    </row>
    <row r="8345" spans="2:2" x14ac:dyDescent="0.2">
      <c r="B8345" s="186"/>
    </row>
    <row r="8346" spans="2:2" x14ac:dyDescent="0.2">
      <c r="B8346" s="186"/>
    </row>
    <row r="8347" spans="2:2" x14ac:dyDescent="0.2">
      <c r="B8347" s="186"/>
    </row>
    <row r="8348" spans="2:2" x14ac:dyDescent="0.2">
      <c r="B8348" s="186"/>
    </row>
    <row r="8349" spans="2:2" x14ac:dyDescent="0.2">
      <c r="B8349" s="186"/>
    </row>
    <row r="8350" spans="2:2" x14ac:dyDescent="0.2">
      <c r="B8350" s="186"/>
    </row>
    <row r="8351" spans="2:2" x14ac:dyDescent="0.2">
      <c r="B8351" s="186"/>
    </row>
    <row r="8352" spans="2:2" x14ac:dyDescent="0.2">
      <c r="B8352" s="186"/>
    </row>
    <row r="8353" spans="2:2" x14ac:dyDescent="0.2">
      <c r="B8353" s="186"/>
    </row>
    <row r="8354" spans="2:2" x14ac:dyDescent="0.2">
      <c r="B8354" s="186"/>
    </row>
    <row r="8355" spans="2:2" x14ac:dyDescent="0.2">
      <c r="B8355" s="186"/>
    </row>
    <row r="8356" spans="2:2" x14ac:dyDescent="0.2">
      <c r="B8356" s="186"/>
    </row>
    <row r="8357" spans="2:2" x14ac:dyDescent="0.2">
      <c r="B8357" s="186"/>
    </row>
    <row r="8358" spans="2:2" x14ac:dyDescent="0.2">
      <c r="B8358" s="186"/>
    </row>
    <row r="8359" spans="2:2" x14ac:dyDescent="0.2">
      <c r="B8359" s="186"/>
    </row>
    <row r="8360" spans="2:2" x14ac:dyDescent="0.2">
      <c r="B8360" s="186"/>
    </row>
    <row r="8361" spans="2:2" x14ac:dyDescent="0.2">
      <c r="B8361" s="186"/>
    </row>
    <row r="8362" spans="2:2" x14ac:dyDescent="0.2">
      <c r="B8362" s="186"/>
    </row>
    <row r="8363" spans="2:2" x14ac:dyDescent="0.2">
      <c r="B8363" s="186"/>
    </row>
    <row r="8364" spans="2:2" x14ac:dyDescent="0.2">
      <c r="B8364" s="186"/>
    </row>
    <row r="8365" spans="2:2" x14ac:dyDescent="0.2">
      <c r="B8365" s="186"/>
    </row>
    <row r="8366" spans="2:2" x14ac:dyDescent="0.2">
      <c r="B8366" s="186"/>
    </row>
    <row r="8367" spans="2:2" x14ac:dyDescent="0.2">
      <c r="B8367" s="186"/>
    </row>
    <row r="8368" spans="2:2" x14ac:dyDescent="0.2">
      <c r="B8368" s="186"/>
    </row>
    <row r="8369" spans="2:2" x14ac:dyDescent="0.2">
      <c r="B8369" s="186"/>
    </row>
    <row r="8370" spans="2:2" x14ac:dyDescent="0.2">
      <c r="B8370" s="186"/>
    </row>
    <row r="8371" spans="2:2" x14ac:dyDescent="0.2">
      <c r="B8371" s="186"/>
    </row>
    <row r="8372" spans="2:2" x14ac:dyDescent="0.2">
      <c r="B8372" s="186"/>
    </row>
    <row r="8373" spans="2:2" x14ac:dyDescent="0.2">
      <c r="B8373" s="186"/>
    </row>
    <row r="8374" spans="2:2" x14ac:dyDescent="0.2">
      <c r="B8374" s="186"/>
    </row>
    <row r="8375" spans="2:2" x14ac:dyDescent="0.2">
      <c r="B8375" s="186"/>
    </row>
    <row r="8376" spans="2:2" x14ac:dyDescent="0.2">
      <c r="B8376" s="186"/>
    </row>
    <row r="8377" spans="2:2" x14ac:dyDescent="0.2">
      <c r="B8377" s="186"/>
    </row>
    <row r="8378" spans="2:2" x14ac:dyDescent="0.2">
      <c r="B8378" s="186"/>
    </row>
    <row r="8379" spans="2:2" x14ac:dyDescent="0.2">
      <c r="B8379" s="186"/>
    </row>
    <row r="8380" spans="2:2" x14ac:dyDescent="0.2">
      <c r="B8380" s="186"/>
    </row>
    <row r="8381" spans="2:2" x14ac:dyDescent="0.2">
      <c r="B8381" s="186"/>
    </row>
    <row r="8382" spans="2:2" x14ac:dyDescent="0.2">
      <c r="B8382" s="186"/>
    </row>
    <row r="8383" spans="2:2" x14ac:dyDescent="0.2">
      <c r="B8383" s="186"/>
    </row>
    <row r="8384" spans="2:2" x14ac:dyDescent="0.2">
      <c r="B8384" s="186"/>
    </row>
    <row r="8385" spans="2:2" x14ac:dyDescent="0.2">
      <c r="B8385" s="186"/>
    </row>
    <row r="8386" spans="2:2" x14ac:dyDescent="0.2">
      <c r="B8386" s="186"/>
    </row>
    <row r="8387" spans="2:2" x14ac:dyDescent="0.2">
      <c r="B8387" s="186"/>
    </row>
    <row r="8388" spans="2:2" x14ac:dyDescent="0.2">
      <c r="B8388" s="186"/>
    </row>
    <row r="8389" spans="2:2" x14ac:dyDescent="0.2">
      <c r="B8389" s="186"/>
    </row>
    <row r="8390" spans="2:2" x14ac:dyDescent="0.2">
      <c r="B8390" s="186"/>
    </row>
    <row r="8391" spans="2:2" x14ac:dyDescent="0.2">
      <c r="B8391" s="186"/>
    </row>
    <row r="8392" spans="2:2" x14ac:dyDescent="0.2">
      <c r="B8392" s="186"/>
    </row>
    <row r="8393" spans="2:2" x14ac:dyDescent="0.2">
      <c r="B8393" s="186"/>
    </row>
    <row r="8394" spans="2:2" x14ac:dyDescent="0.2">
      <c r="B8394" s="186"/>
    </row>
    <row r="8395" spans="2:2" x14ac:dyDescent="0.2">
      <c r="B8395" s="186"/>
    </row>
    <row r="8396" spans="2:2" x14ac:dyDescent="0.2">
      <c r="B8396" s="186"/>
    </row>
    <row r="8397" spans="2:2" x14ac:dyDescent="0.2">
      <c r="B8397" s="186"/>
    </row>
    <row r="8398" spans="2:2" x14ac:dyDescent="0.2">
      <c r="B8398" s="186"/>
    </row>
    <row r="8399" spans="2:2" x14ac:dyDescent="0.2">
      <c r="B8399" s="186"/>
    </row>
    <row r="8400" spans="2:2" x14ac:dyDescent="0.2">
      <c r="B8400" s="186"/>
    </row>
    <row r="8401" spans="2:2" x14ac:dyDescent="0.2">
      <c r="B8401" s="186"/>
    </row>
    <row r="8402" spans="2:2" x14ac:dyDescent="0.2">
      <c r="B8402" s="186"/>
    </row>
    <row r="8403" spans="2:2" x14ac:dyDescent="0.2">
      <c r="B8403" s="186"/>
    </row>
    <row r="8404" spans="2:2" x14ac:dyDescent="0.2">
      <c r="B8404" s="186"/>
    </row>
    <row r="8405" spans="2:2" x14ac:dyDescent="0.2">
      <c r="B8405" s="186"/>
    </row>
    <row r="8406" spans="2:2" x14ac:dyDescent="0.2">
      <c r="B8406" s="186"/>
    </row>
    <row r="8407" spans="2:2" x14ac:dyDescent="0.2">
      <c r="B8407" s="186"/>
    </row>
    <row r="8408" spans="2:2" x14ac:dyDescent="0.2">
      <c r="B8408" s="186"/>
    </row>
    <row r="8409" spans="2:2" x14ac:dyDescent="0.2">
      <c r="B8409" s="186"/>
    </row>
    <row r="8410" spans="2:2" x14ac:dyDescent="0.2">
      <c r="B8410" s="186"/>
    </row>
    <row r="8411" spans="2:2" x14ac:dyDescent="0.2">
      <c r="B8411" s="186"/>
    </row>
    <row r="8412" spans="2:2" x14ac:dyDescent="0.2">
      <c r="B8412" s="186"/>
    </row>
    <row r="8413" spans="2:2" x14ac:dyDescent="0.2">
      <c r="B8413" s="186"/>
    </row>
    <row r="8414" spans="2:2" x14ac:dyDescent="0.2">
      <c r="B8414" s="186"/>
    </row>
    <row r="8415" spans="2:2" x14ac:dyDescent="0.2">
      <c r="B8415" s="186"/>
    </row>
    <row r="8416" spans="2:2" x14ac:dyDescent="0.2">
      <c r="B8416" s="186"/>
    </row>
    <row r="8417" spans="2:2" x14ac:dyDescent="0.2">
      <c r="B8417" s="186"/>
    </row>
    <row r="8418" spans="2:2" x14ac:dyDescent="0.2">
      <c r="B8418" s="186"/>
    </row>
    <row r="8419" spans="2:2" x14ac:dyDescent="0.2">
      <c r="B8419" s="186"/>
    </row>
    <row r="8420" spans="2:2" x14ac:dyDescent="0.2">
      <c r="B8420" s="186"/>
    </row>
    <row r="8421" spans="2:2" x14ac:dyDescent="0.2">
      <c r="B8421" s="186"/>
    </row>
    <row r="8422" spans="2:2" x14ac:dyDescent="0.2">
      <c r="B8422" s="186"/>
    </row>
    <row r="8423" spans="2:2" x14ac:dyDescent="0.2">
      <c r="B8423" s="186"/>
    </row>
    <row r="8424" spans="2:2" x14ac:dyDescent="0.2">
      <c r="B8424" s="186"/>
    </row>
    <row r="8425" spans="2:2" x14ac:dyDescent="0.2">
      <c r="B8425" s="186"/>
    </row>
    <row r="8426" spans="2:2" x14ac:dyDescent="0.2">
      <c r="B8426" s="186"/>
    </row>
    <row r="8427" spans="2:2" x14ac:dyDescent="0.2">
      <c r="B8427" s="186"/>
    </row>
    <row r="8428" spans="2:2" x14ac:dyDescent="0.2">
      <c r="B8428" s="186"/>
    </row>
    <row r="8429" spans="2:2" x14ac:dyDescent="0.2">
      <c r="B8429" s="186"/>
    </row>
    <row r="8430" spans="2:2" x14ac:dyDescent="0.2">
      <c r="B8430" s="186"/>
    </row>
    <row r="8431" spans="2:2" x14ac:dyDescent="0.2">
      <c r="B8431" s="186"/>
    </row>
    <row r="8432" spans="2:2" x14ac:dyDescent="0.2">
      <c r="B8432" s="186"/>
    </row>
    <row r="8433" spans="2:2" x14ac:dyDescent="0.2">
      <c r="B8433" s="186"/>
    </row>
    <row r="8434" spans="2:2" x14ac:dyDescent="0.2">
      <c r="B8434" s="186"/>
    </row>
    <row r="8435" spans="2:2" x14ac:dyDescent="0.2">
      <c r="B8435" s="186"/>
    </row>
    <row r="8436" spans="2:2" x14ac:dyDescent="0.2">
      <c r="B8436" s="186"/>
    </row>
    <row r="8437" spans="2:2" x14ac:dyDescent="0.2">
      <c r="B8437" s="186"/>
    </row>
    <row r="8438" spans="2:2" x14ac:dyDescent="0.2">
      <c r="B8438" s="186"/>
    </row>
    <row r="8439" spans="2:2" x14ac:dyDescent="0.2">
      <c r="B8439" s="186"/>
    </row>
    <row r="8440" spans="2:2" x14ac:dyDescent="0.2">
      <c r="B8440" s="186"/>
    </row>
    <row r="8441" spans="2:2" x14ac:dyDescent="0.2">
      <c r="B8441" s="186"/>
    </row>
    <row r="8442" spans="2:2" x14ac:dyDescent="0.2">
      <c r="B8442" s="186"/>
    </row>
    <row r="8443" spans="2:2" x14ac:dyDescent="0.2">
      <c r="B8443" s="186"/>
    </row>
    <row r="8444" spans="2:2" x14ac:dyDescent="0.2">
      <c r="B8444" s="186"/>
    </row>
    <row r="8445" spans="2:2" x14ac:dyDescent="0.2">
      <c r="B8445" s="186"/>
    </row>
    <row r="8446" spans="2:2" x14ac:dyDescent="0.2">
      <c r="B8446" s="186"/>
    </row>
    <row r="8447" spans="2:2" x14ac:dyDescent="0.2">
      <c r="B8447" s="186"/>
    </row>
    <row r="8448" spans="2:2" x14ac:dyDescent="0.2">
      <c r="B8448" s="186"/>
    </row>
    <row r="8449" spans="2:2" x14ac:dyDescent="0.2">
      <c r="B8449" s="186"/>
    </row>
    <row r="8450" spans="2:2" x14ac:dyDescent="0.2">
      <c r="B8450" s="186"/>
    </row>
    <row r="8451" spans="2:2" x14ac:dyDescent="0.2">
      <c r="B8451" s="186"/>
    </row>
    <row r="8452" spans="2:2" x14ac:dyDescent="0.2">
      <c r="B8452" s="186"/>
    </row>
    <row r="8453" spans="2:2" x14ac:dyDescent="0.2">
      <c r="B8453" s="186"/>
    </row>
    <row r="8454" spans="2:2" x14ac:dyDescent="0.2">
      <c r="B8454" s="186"/>
    </row>
    <row r="8455" spans="2:2" x14ac:dyDescent="0.2">
      <c r="B8455" s="186"/>
    </row>
    <row r="8456" spans="2:2" x14ac:dyDescent="0.2">
      <c r="B8456" s="186"/>
    </row>
    <row r="8457" spans="2:2" x14ac:dyDescent="0.2">
      <c r="B8457" s="186"/>
    </row>
    <row r="8458" spans="2:2" x14ac:dyDescent="0.2">
      <c r="B8458" s="186"/>
    </row>
    <row r="8459" spans="2:2" x14ac:dyDescent="0.2">
      <c r="B8459" s="186"/>
    </row>
    <row r="8460" spans="2:2" x14ac:dyDescent="0.2">
      <c r="B8460" s="186"/>
    </row>
    <row r="8461" spans="2:2" x14ac:dyDescent="0.2">
      <c r="B8461" s="186"/>
    </row>
    <row r="8462" spans="2:2" x14ac:dyDescent="0.2">
      <c r="B8462" s="186"/>
    </row>
    <row r="8463" spans="2:2" x14ac:dyDescent="0.2">
      <c r="B8463" s="186"/>
    </row>
    <row r="8464" spans="2:2" x14ac:dyDescent="0.2">
      <c r="B8464" s="186"/>
    </row>
    <row r="8465" spans="2:2" x14ac:dyDescent="0.2">
      <c r="B8465" s="186"/>
    </row>
    <row r="8466" spans="2:2" x14ac:dyDescent="0.2">
      <c r="B8466" s="186"/>
    </row>
    <row r="8467" spans="2:2" x14ac:dyDescent="0.2">
      <c r="B8467" s="186"/>
    </row>
    <row r="8468" spans="2:2" x14ac:dyDescent="0.2">
      <c r="B8468" s="186"/>
    </row>
    <row r="8469" spans="2:2" x14ac:dyDescent="0.2">
      <c r="B8469" s="186"/>
    </row>
    <row r="8470" spans="2:2" x14ac:dyDescent="0.2">
      <c r="B8470" s="186"/>
    </row>
    <row r="8471" spans="2:2" x14ac:dyDescent="0.2">
      <c r="B8471" s="186"/>
    </row>
    <row r="8472" spans="2:2" x14ac:dyDescent="0.2">
      <c r="B8472" s="186"/>
    </row>
    <row r="8473" spans="2:2" x14ac:dyDescent="0.2">
      <c r="B8473" s="186"/>
    </row>
    <row r="8474" spans="2:2" x14ac:dyDescent="0.2">
      <c r="B8474" s="186"/>
    </row>
    <row r="8475" spans="2:2" x14ac:dyDescent="0.2">
      <c r="B8475" s="186"/>
    </row>
    <row r="8476" spans="2:2" x14ac:dyDescent="0.2">
      <c r="B8476" s="186"/>
    </row>
    <row r="8477" spans="2:2" x14ac:dyDescent="0.2">
      <c r="B8477" s="186"/>
    </row>
    <row r="8478" spans="2:2" x14ac:dyDescent="0.2">
      <c r="B8478" s="186"/>
    </row>
    <row r="8479" spans="2:2" x14ac:dyDescent="0.2">
      <c r="B8479" s="186"/>
    </row>
    <row r="8480" spans="2:2" x14ac:dyDescent="0.2">
      <c r="B8480" s="186"/>
    </row>
    <row r="8481" spans="2:2" x14ac:dyDescent="0.2">
      <c r="B8481" s="186"/>
    </row>
    <row r="8482" spans="2:2" x14ac:dyDescent="0.2">
      <c r="B8482" s="186"/>
    </row>
    <row r="8483" spans="2:2" x14ac:dyDescent="0.2">
      <c r="B8483" s="186"/>
    </row>
    <row r="8484" spans="2:2" x14ac:dyDescent="0.2">
      <c r="B8484" s="186"/>
    </row>
    <row r="8485" spans="2:2" x14ac:dyDescent="0.2">
      <c r="B8485" s="186"/>
    </row>
    <row r="8486" spans="2:2" x14ac:dyDescent="0.2">
      <c r="B8486" s="186"/>
    </row>
    <row r="8487" spans="2:2" x14ac:dyDescent="0.2">
      <c r="B8487" s="186"/>
    </row>
    <row r="8488" spans="2:2" x14ac:dyDescent="0.2">
      <c r="B8488" s="186"/>
    </row>
    <row r="8489" spans="2:2" x14ac:dyDescent="0.2">
      <c r="B8489" s="186"/>
    </row>
    <row r="8490" spans="2:2" x14ac:dyDescent="0.2">
      <c r="B8490" s="186"/>
    </row>
    <row r="8491" spans="2:2" x14ac:dyDescent="0.2">
      <c r="B8491" s="186"/>
    </row>
    <row r="8492" spans="2:2" x14ac:dyDescent="0.2">
      <c r="B8492" s="186"/>
    </row>
    <row r="8493" spans="2:2" x14ac:dyDescent="0.2">
      <c r="B8493" s="186"/>
    </row>
    <row r="8494" spans="2:2" x14ac:dyDescent="0.2">
      <c r="B8494" s="186"/>
    </row>
    <row r="8495" spans="2:2" x14ac:dyDescent="0.2">
      <c r="B8495" s="186"/>
    </row>
    <row r="8496" spans="2:2" x14ac:dyDescent="0.2">
      <c r="B8496" s="186"/>
    </row>
    <row r="8497" spans="2:2" x14ac:dyDescent="0.2">
      <c r="B8497" s="186"/>
    </row>
    <row r="8498" spans="2:2" x14ac:dyDescent="0.2">
      <c r="B8498" s="186"/>
    </row>
    <row r="8499" spans="2:2" x14ac:dyDescent="0.2">
      <c r="B8499" s="186"/>
    </row>
    <row r="8500" spans="2:2" x14ac:dyDescent="0.2">
      <c r="B8500" s="186"/>
    </row>
    <row r="8501" spans="2:2" x14ac:dyDescent="0.2">
      <c r="B8501" s="186"/>
    </row>
    <row r="8502" spans="2:2" x14ac:dyDescent="0.2">
      <c r="B8502" s="186"/>
    </row>
    <row r="8503" spans="2:2" x14ac:dyDescent="0.2">
      <c r="B8503" s="186"/>
    </row>
    <row r="8504" spans="2:2" x14ac:dyDescent="0.2">
      <c r="B8504" s="186"/>
    </row>
    <row r="8505" spans="2:2" x14ac:dyDescent="0.2">
      <c r="B8505" s="186"/>
    </row>
    <row r="8506" spans="2:2" x14ac:dyDescent="0.2">
      <c r="B8506" s="186"/>
    </row>
    <row r="8507" spans="2:2" x14ac:dyDescent="0.2">
      <c r="B8507" s="186"/>
    </row>
    <row r="8508" spans="2:2" x14ac:dyDescent="0.2">
      <c r="B8508" s="186"/>
    </row>
    <row r="8509" spans="2:2" x14ac:dyDescent="0.2">
      <c r="B8509" s="186"/>
    </row>
    <row r="8510" spans="2:2" x14ac:dyDescent="0.2">
      <c r="B8510" s="186"/>
    </row>
    <row r="8511" spans="2:2" x14ac:dyDescent="0.2">
      <c r="B8511" s="186"/>
    </row>
    <row r="8512" spans="2:2" x14ac:dyDescent="0.2">
      <c r="B8512" s="186"/>
    </row>
    <row r="8513" spans="2:2" x14ac:dyDescent="0.2">
      <c r="B8513" s="186"/>
    </row>
    <row r="8514" spans="2:2" x14ac:dyDescent="0.2">
      <c r="B8514" s="186"/>
    </row>
    <row r="8515" spans="2:2" x14ac:dyDescent="0.2">
      <c r="B8515" s="186"/>
    </row>
    <row r="8516" spans="2:2" x14ac:dyDescent="0.2">
      <c r="B8516" s="186"/>
    </row>
    <row r="8517" spans="2:2" x14ac:dyDescent="0.2">
      <c r="B8517" s="186"/>
    </row>
    <row r="8518" spans="2:2" x14ac:dyDescent="0.2">
      <c r="B8518" s="186"/>
    </row>
    <row r="8519" spans="2:2" x14ac:dyDescent="0.2">
      <c r="B8519" s="186"/>
    </row>
    <row r="8520" spans="2:2" x14ac:dyDescent="0.2">
      <c r="B8520" s="186"/>
    </row>
    <row r="8521" spans="2:2" x14ac:dyDescent="0.2">
      <c r="B8521" s="186"/>
    </row>
    <row r="8522" spans="2:2" x14ac:dyDescent="0.2">
      <c r="B8522" s="186"/>
    </row>
    <row r="8523" spans="2:2" x14ac:dyDescent="0.2">
      <c r="B8523" s="186"/>
    </row>
    <row r="8524" spans="2:2" x14ac:dyDescent="0.2">
      <c r="B8524" s="186"/>
    </row>
    <row r="8525" spans="2:2" x14ac:dyDescent="0.2">
      <c r="B8525" s="186"/>
    </row>
    <row r="8526" spans="2:2" x14ac:dyDescent="0.2">
      <c r="B8526" s="186"/>
    </row>
    <row r="8527" spans="2:2" x14ac:dyDescent="0.2">
      <c r="B8527" s="186"/>
    </row>
    <row r="8528" spans="2:2" x14ac:dyDescent="0.2">
      <c r="B8528" s="186"/>
    </row>
    <row r="8529" spans="2:2" x14ac:dyDescent="0.2">
      <c r="B8529" s="186"/>
    </row>
    <row r="8530" spans="2:2" x14ac:dyDescent="0.2">
      <c r="B8530" s="186"/>
    </row>
    <row r="8531" spans="2:2" x14ac:dyDescent="0.2">
      <c r="B8531" s="186"/>
    </row>
    <row r="8532" spans="2:2" x14ac:dyDescent="0.2">
      <c r="B8532" s="186"/>
    </row>
    <row r="8533" spans="2:2" x14ac:dyDescent="0.2">
      <c r="B8533" s="186"/>
    </row>
    <row r="8534" spans="2:2" x14ac:dyDescent="0.2">
      <c r="B8534" s="186"/>
    </row>
    <row r="8535" spans="2:2" x14ac:dyDescent="0.2">
      <c r="B8535" s="186"/>
    </row>
    <row r="8536" spans="2:2" x14ac:dyDescent="0.2">
      <c r="B8536" s="186"/>
    </row>
    <row r="8537" spans="2:2" x14ac:dyDescent="0.2">
      <c r="B8537" s="186"/>
    </row>
    <row r="8538" spans="2:2" x14ac:dyDescent="0.2">
      <c r="B8538" s="186"/>
    </row>
    <row r="8539" spans="2:2" x14ac:dyDescent="0.2">
      <c r="B8539" s="186"/>
    </row>
    <row r="8540" spans="2:2" x14ac:dyDescent="0.2">
      <c r="B8540" s="186"/>
    </row>
    <row r="8541" spans="2:2" x14ac:dyDescent="0.2">
      <c r="B8541" s="186"/>
    </row>
    <row r="8542" spans="2:2" x14ac:dyDescent="0.2">
      <c r="B8542" s="186"/>
    </row>
    <row r="8543" spans="2:2" x14ac:dyDescent="0.2">
      <c r="B8543" s="186"/>
    </row>
    <row r="8544" spans="2:2" x14ac:dyDescent="0.2">
      <c r="B8544" s="186"/>
    </row>
    <row r="8545" spans="2:2" x14ac:dyDescent="0.2">
      <c r="B8545" s="186"/>
    </row>
    <row r="8546" spans="2:2" x14ac:dyDescent="0.2">
      <c r="B8546" s="186"/>
    </row>
    <row r="8547" spans="2:2" x14ac:dyDescent="0.2">
      <c r="B8547" s="186"/>
    </row>
    <row r="8548" spans="2:2" x14ac:dyDescent="0.2">
      <c r="B8548" s="186"/>
    </row>
    <row r="8549" spans="2:2" x14ac:dyDescent="0.2">
      <c r="B8549" s="186"/>
    </row>
    <row r="8550" spans="2:2" x14ac:dyDescent="0.2">
      <c r="B8550" s="186"/>
    </row>
    <row r="8551" spans="2:2" x14ac:dyDescent="0.2">
      <c r="B8551" s="186"/>
    </row>
    <row r="8552" spans="2:2" x14ac:dyDescent="0.2">
      <c r="B8552" s="186"/>
    </row>
    <row r="8553" spans="2:2" x14ac:dyDescent="0.2">
      <c r="B8553" s="186"/>
    </row>
    <row r="8554" spans="2:2" x14ac:dyDescent="0.2">
      <c r="B8554" s="186"/>
    </row>
    <row r="8555" spans="2:2" x14ac:dyDescent="0.2">
      <c r="B8555" s="186"/>
    </row>
    <row r="8556" spans="2:2" x14ac:dyDescent="0.2">
      <c r="B8556" s="186"/>
    </row>
    <row r="8557" spans="2:2" x14ac:dyDescent="0.2">
      <c r="B8557" s="186"/>
    </row>
    <row r="8558" spans="2:2" x14ac:dyDescent="0.2">
      <c r="B8558" s="186"/>
    </row>
    <row r="8559" spans="2:2" x14ac:dyDescent="0.2">
      <c r="B8559" s="186"/>
    </row>
    <row r="8560" spans="2:2" x14ac:dyDescent="0.2">
      <c r="B8560" s="186"/>
    </row>
    <row r="8561" spans="2:2" x14ac:dyDescent="0.2">
      <c r="B8561" s="186"/>
    </row>
    <row r="8562" spans="2:2" x14ac:dyDescent="0.2">
      <c r="B8562" s="186"/>
    </row>
    <row r="8563" spans="2:2" x14ac:dyDescent="0.2">
      <c r="B8563" s="186"/>
    </row>
    <row r="8564" spans="2:2" x14ac:dyDescent="0.2">
      <c r="B8564" s="186"/>
    </row>
    <row r="8565" spans="2:2" x14ac:dyDescent="0.2">
      <c r="B8565" s="186"/>
    </row>
    <row r="8566" spans="2:2" x14ac:dyDescent="0.2">
      <c r="B8566" s="186"/>
    </row>
    <row r="8567" spans="2:2" x14ac:dyDescent="0.2">
      <c r="B8567" s="186"/>
    </row>
    <row r="8568" spans="2:2" x14ac:dyDescent="0.2">
      <c r="B8568" s="186"/>
    </row>
    <row r="8569" spans="2:2" x14ac:dyDescent="0.2">
      <c r="B8569" s="186"/>
    </row>
    <row r="8570" spans="2:2" x14ac:dyDescent="0.2">
      <c r="B8570" s="186"/>
    </row>
    <row r="8571" spans="2:2" x14ac:dyDescent="0.2">
      <c r="B8571" s="186"/>
    </row>
    <row r="8572" spans="2:2" x14ac:dyDescent="0.2">
      <c r="B8572" s="186"/>
    </row>
    <row r="8573" spans="2:2" x14ac:dyDescent="0.2">
      <c r="B8573" s="186"/>
    </row>
    <row r="8574" spans="2:2" x14ac:dyDescent="0.2">
      <c r="B8574" s="186"/>
    </row>
    <row r="8575" spans="2:2" x14ac:dyDescent="0.2">
      <c r="B8575" s="186"/>
    </row>
    <row r="8576" spans="2:2" x14ac:dyDescent="0.2">
      <c r="B8576" s="186"/>
    </row>
    <row r="8577" spans="2:2" x14ac:dyDescent="0.2">
      <c r="B8577" s="186"/>
    </row>
    <row r="8578" spans="2:2" x14ac:dyDescent="0.2">
      <c r="B8578" s="186"/>
    </row>
    <row r="8579" spans="2:2" x14ac:dyDescent="0.2">
      <c r="B8579" s="186"/>
    </row>
    <row r="8580" spans="2:2" x14ac:dyDescent="0.2">
      <c r="B8580" s="186"/>
    </row>
    <row r="8581" spans="2:2" x14ac:dyDescent="0.2">
      <c r="B8581" s="186"/>
    </row>
    <row r="8582" spans="2:2" x14ac:dyDescent="0.2">
      <c r="B8582" s="186"/>
    </row>
    <row r="8583" spans="2:2" x14ac:dyDescent="0.2">
      <c r="B8583" s="186"/>
    </row>
    <row r="8584" spans="2:2" x14ac:dyDescent="0.2">
      <c r="B8584" s="186"/>
    </row>
    <row r="8585" spans="2:2" x14ac:dyDescent="0.2">
      <c r="B8585" s="186"/>
    </row>
    <row r="8586" spans="2:2" x14ac:dyDescent="0.2">
      <c r="B8586" s="186"/>
    </row>
    <row r="8587" spans="2:2" x14ac:dyDescent="0.2">
      <c r="B8587" s="186"/>
    </row>
    <row r="8588" spans="2:2" x14ac:dyDescent="0.2">
      <c r="B8588" s="186"/>
    </row>
    <row r="8589" spans="2:2" x14ac:dyDescent="0.2">
      <c r="B8589" s="186"/>
    </row>
    <row r="8590" spans="2:2" x14ac:dyDescent="0.2">
      <c r="B8590" s="186"/>
    </row>
    <row r="8591" spans="2:2" x14ac:dyDescent="0.2">
      <c r="B8591" s="186"/>
    </row>
    <row r="8592" spans="2:2" x14ac:dyDescent="0.2">
      <c r="B8592" s="186"/>
    </row>
    <row r="8593" spans="2:2" x14ac:dyDescent="0.2">
      <c r="B8593" s="186"/>
    </row>
    <row r="8594" spans="2:2" x14ac:dyDescent="0.2">
      <c r="B8594" s="186"/>
    </row>
    <row r="8595" spans="2:2" x14ac:dyDescent="0.2">
      <c r="B8595" s="186"/>
    </row>
    <row r="8596" spans="2:2" x14ac:dyDescent="0.2">
      <c r="B8596" s="186"/>
    </row>
    <row r="8597" spans="2:2" x14ac:dyDescent="0.2">
      <c r="B8597" s="186"/>
    </row>
    <row r="8598" spans="2:2" x14ac:dyDescent="0.2">
      <c r="B8598" s="186"/>
    </row>
    <row r="8599" spans="2:2" x14ac:dyDescent="0.2">
      <c r="B8599" s="186"/>
    </row>
    <row r="8600" spans="2:2" x14ac:dyDescent="0.2">
      <c r="B8600" s="186"/>
    </row>
    <row r="8601" spans="2:2" x14ac:dyDescent="0.2">
      <c r="B8601" s="186"/>
    </row>
    <row r="8602" spans="2:2" x14ac:dyDescent="0.2">
      <c r="B8602" s="186"/>
    </row>
    <row r="8603" spans="2:2" x14ac:dyDescent="0.2">
      <c r="B8603" s="186"/>
    </row>
    <row r="8604" spans="2:2" x14ac:dyDescent="0.2">
      <c r="B8604" s="186"/>
    </row>
    <row r="8605" spans="2:2" x14ac:dyDescent="0.2">
      <c r="B8605" s="186"/>
    </row>
    <row r="8606" spans="2:2" x14ac:dyDescent="0.2">
      <c r="B8606" s="186"/>
    </row>
    <row r="8607" spans="2:2" x14ac:dyDescent="0.2">
      <c r="B8607" s="186"/>
    </row>
    <row r="8608" spans="2:2" x14ac:dyDescent="0.2">
      <c r="B8608" s="186"/>
    </row>
    <row r="8609" spans="2:2" x14ac:dyDescent="0.2">
      <c r="B8609" s="186"/>
    </row>
    <row r="8610" spans="2:2" x14ac:dyDescent="0.2">
      <c r="B8610" s="186"/>
    </row>
    <row r="8611" spans="2:2" x14ac:dyDescent="0.2">
      <c r="B8611" s="186"/>
    </row>
    <row r="8612" spans="2:2" x14ac:dyDescent="0.2">
      <c r="B8612" s="186"/>
    </row>
    <row r="8613" spans="2:2" x14ac:dyDescent="0.2">
      <c r="B8613" s="186"/>
    </row>
    <row r="8614" spans="2:2" x14ac:dyDescent="0.2">
      <c r="B8614" s="186"/>
    </row>
    <row r="8615" spans="2:2" x14ac:dyDescent="0.2">
      <c r="B8615" s="186"/>
    </row>
    <row r="8616" spans="2:2" x14ac:dyDescent="0.2">
      <c r="B8616" s="186"/>
    </row>
    <row r="8617" spans="2:2" x14ac:dyDescent="0.2">
      <c r="B8617" s="186"/>
    </row>
    <row r="8618" spans="2:2" x14ac:dyDescent="0.2">
      <c r="B8618" s="186"/>
    </row>
    <row r="8619" spans="2:2" x14ac:dyDescent="0.2">
      <c r="B8619" s="186"/>
    </row>
    <row r="8620" spans="2:2" x14ac:dyDescent="0.2">
      <c r="B8620" s="186"/>
    </row>
    <row r="8621" spans="2:2" x14ac:dyDescent="0.2">
      <c r="B8621" s="186"/>
    </row>
    <row r="8622" spans="2:2" x14ac:dyDescent="0.2">
      <c r="B8622" s="186"/>
    </row>
    <row r="8623" spans="2:2" x14ac:dyDescent="0.2">
      <c r="B8623" s="186"/>
    </row>
    <row r="8624" spans="2:2" x14ac:dyDescent="0.2">
      <c r="B8624" s="186"/>
    </row>
    <row r="8625" spans="2:2" x14ac:dyDescent="0.2">
      <c r="B8625" s="186"/>
    </row>
    <row r="8626" spans="2:2" x14ac:dyDescent="0.2">
      <c r="B8626" s="186"/>
    </row>
    <row r="8627" spans="2:2" x14ac:dyDescent="0.2">
      <c r="B8627" s="186"/>
    </row>
    <row r="8628" spans="2:2" x14ac:dyDescent="0.2">
      <c r="B8628" s="186"/>
    </row>
    <row r="8629" spans="2:2" x14ac:dyDescent="0.2">
      <c r="B8629" s="186"/>
    </row>
    <row r="8630" spans="2:2" x14ac:dyDescent="0.2">
      <c r="B8630" s="186"/>
    </row>
    <row r="8631" spans="2:2" x14ac:dyDescent="0.2">
      <c r="B8631" s="186"/>
    </row>
    <row r="8632" spans="2:2" x14ac:dyDescent="0.2">
      <c r="B8632" s="186"/>
    </row>
    <row r="8633" spans="2:2" x14ac:dyDescent="0.2">
      <c r="B8633" s="186"/>
    </row>
    <row r="8634" spans="2:2" x14ac:dyDescent="0.2">
      <c r="B8634" s="186"/>
    </row>
    <row r="8635" spans="2:2" x14ac:dyDescent="0.2">
      <c r="B8635" s="186"/>
    </row>
    <row r="8636" spans="2:2" x14ac:dyDescent="0.2">
      <c r="B8636" s="186"/>
    </row>
    <row r="8637" spans="2:2" x14ac:dyDescent="0.2">
      <c r="B8637" s="186"/>
    </row>
    <row r="8638" spans="2:2" x14ac:dyDescent="0.2">
      <c r="B8638" s="186"/>
    </row>
    <row r="8639" spans="2:2" x14ac:dyDescent="0.2">
      <c r="B8639" s="186"/>
    </row>
    <row r="8640" spans="2:2" x14ac:dyDescent="0.2">
      <c r="B8640" s="186"/>
    </row>
    <row r="8641" spans="2:2" x14ac:dyDescent="0.2">
      <c r="B8641" s="186"/>
    </row>
    <row r="8642" spans="2:2" x14ac:dyDescent="0.2">
      <c r="B8642" s="186"/>
    </row>
    <row r="8643" spans="2:2" x14ac:dyDescent="0.2">
      <c r="B8643" s="186"/>
    </row>
    <row r="8644" spans="2:2" x14ac:dyDescent="0.2">
      <c r="B8644" s="186"/>
    </row>
    <row r="8645" spans="2:2" x14ac:dyDescent="0.2">
      <c r="B8645" s="186"/>
    </row>
    <row r="8646" spans="2:2" x14ac:dyDescent="0.2">
      <c r="B8646" s="186"/>
    </row>
    <row r="8647" spans="2:2" x14ac:dyDescent="0.2">
      <c r="B8647" s="186"/>
    </row>
    <row r="8648" spans="2:2" x14ac:dyDescent="0.2">
      <c r="B8648" s="186"/>
    </row>
    <row r="8649" spans="2:2" x14ac:dyDescent="0.2">
      <c r="B8649" s="186"/>
    </row>
    <row r="8650" spans="2:2" x14ac:dyDescent="0.2">
      <c r="B8650" s="186"/>
    </row>
    <row r="8651" spans="2:2" x14ac:dyDescent="0.2">
      <c r="B8651" s="186"/>
    </row>
    <row r="8652" spans="2:2" x14ac:dyDescent="0.2">
      <c r="B8652" s="186"/>
    </row>
    <row r="8653" spans="2:2" x14ac:dyDescent="0.2">
      <c r="B8653" s="186"/>
    </row>
    <row r="8654" spans="2:2" x14ac:dyDescent="0.2">
      <c r="B8654" s="186"/>
    </row>
    <row r="8655" spans="2:2" x14ac:dyDescent="0.2">
      <c r="B8655" s="186"/>
    </row>
    <row r="8656" spans="2:2" x14ac:dyDescent="0.2">
      <c r="B8656" s="186"/>
    </row>
    <row r="8657" spans="2:2" x14ac:dyDescent="0.2">
      <c r="B8657" s="186"/>
    </row>
    <row r="8658" spans="2:2" x14ac:dyDescent="0.2">
      <c r="B8658" s="186"/>
    </row>
    <row r="8659" spans="2:2" x14ac:dyDescent="0.2">
      <c r="B8659" s="186"/>
    </row>
    <row r="8660" spans="2:2" x14ac:dyDescent="0.2">
      <c r="B8660" s="186"/>
    </row>
    <row r="8661" spans="2:2" x14ac:dyDescent="0.2">
      <c r="B8661" s="186"/>
    </row>
    <row r="8662" spans="2:2" x14ac:dyDescent="0.2">
      <c r="B8662" s="186"/>
    </row>
    <row r="8663" spans="2:2" x14ac:dyDescent="0.2">
      <c r="B8663" s="186"/>
    </row>
    <row r="8664" spans="2:2" x14ac:dyDescent="0.2">
      <c r="B8664" s="186"/>
    </row>
    <row r="8665" spans="2:2" x14ac:dyDescent="0.2">
      <c r="B8665" s="186"/>
    </row>
    <row r="8666" spans="2:2" x14ac:dyDescent="0.2">
      <c r="B8666" s="186"/>
    </row>
    <row r="8667" spans="2:2" x14ac:dyDescent="0.2">
      <c r="B8667" s="186"/>
    </row>
    <row r="8668" spans="2:2" x14ac:dyDescent="0.2">
      <c r="B8668" s="186"/>
    </row>
    <row r="8669" spans="2:2" x14ac:dyDescent="0.2">
      <c r="B8669" s="186"/>
    </row>
    <row r="8670" spans="2:2" x14ac:dyDescent="0.2">
      <c r="B8670" s="186"/>
    </row>
    <row r="8671" spans="2:2" x14ac:dyDescent="0.2">
      <c r="B8671" s="186"/>
    </row>
    <row r="8672" spans="2:2" x14ac:dyDescent="0.2">
      <c r="B8672" s="186"/>
    </row>
    <row r="8673" spans="2:2" x14ac:dyDescent="0.2">
      <c r="B8673" s="186"/>
    </row>
    <row r="8674" spans="2:2" x14ac:dyDescent="0.2">
      <c r="B8674" s="186"/>
    </row>
    <row r="8675" spans="2:2" x14ac:dyDescent="0.2">
      <c r="B8675" s="186"/>
    </row>
    <row r="8676" spans="2:2" x14ac:dyDescent="0.2">
      <c r="B8676" s="186"/>
    </row>
    <row r="8677" spans="2:2" x14ac:dyDescent="0.2">
      <c r="B8677" s="186"/>
    </row>
    <row r="8678" spans="2:2" x14ac:dyDescent="0.2">
      <c r="B8678" s="186"/>
    </row>
    <row r="8679" spans="2:2" x14ac:dyDescent="0.2">
      <c r="B8679" s="186"/>
    </row>
    <row r="8680" spans="2:2" x14ac:dyDescent="0.2">
      <c r="B8680" s="186"/>
    </row>
    <row r="8681" spans="2:2" x14ac:dyDescent="0.2">
      <c r="B8681" s="186"/>
    </row>
    <row r="8682" spans="2:2" x14ac:dyDescent="0.2">
      <c r="B8682" s="186"/>
    </row>
    <row r="8683" spans="2:2" x14ac:dyDescent="0.2">
      <c r="B8683" s="186"/>
    </row>
    <row r="8684" spans="2:2" x14ac:dyDescent="0.2">
      <c r="B8684" s="186"/>
    </row>
    <row r="8685" spans="2:2" x14ac:dyDescent="0.2">
      <c r="B8685" s="186"/>
    </row>
    <row r="8686" spans="2:2" x14ac:dyDescent="0.2">
      <c r="B8686" s="186"/>
    </row>
    <row r="8687" spans="2:2" x14ac:dyDescent="0.2">
      <c r="B8687" s="186"/>
    </row>
    <row r="8688" spans="2:2" x14ac:dyDescent="0.2">
      <c r="B8688" s="186"/>
    </row>
    <row r="8689" spans="2:2" x14ac:dyDescent="0.2">
      <c r="B8689" s="186"/>
    </row>
    <row r="8690" spans="2:2" x14ac:dyDescent="0.2">
      <c r="B8690" s="186"/>
    </row>
    <row r="8691" spans="2:2" x14ac:dyDescent="0.2">
      <c r="B8691" s="186"/>
    </row>
    <row r="8692" spans="2:2" x14ac:dyDescent="0.2">
      <c r="B8692" s="186"/>
    </row>
    <row r="8693" spans="2:2" x14ac:dyDescent="0.2">
      <c r="B8693" s="186"/>
    </row>
    <row r="8694" spans="2:2" x14ac:dyDescent="0.2">
      <c r="B8694" s="186"/>
    </row>
    <row r="8695" spans="2:2" x14ac:dyDescent="0.2">
      <c r="B8695" s="186"/>
    </row>
    <row r="8696" spans="2:2" x14ac:dyDescent="0.2">
      <c r="B8696" s="186"/>
    </row>
    <row r="8697" spans="2:2" x14ac:dyDescent="0.2">
      <c r="B8697" s="186"/>
    </row>
    <row r="8698" spans="2:2" x14ac:dyDescent="0.2">
      <c r="B8698" s="186"/>
    </row>
    <row r="8699" spans="2:2" x14ac:dyDescent="0.2">
      <c r="B8699" s="186"/>
    </row>
    <row r="8700" spans="2:2" x14ac:dyDescent="0.2">
      <c r="B8700" s="186"/>
    </row>
    <row r="8701" spans="2:2" x14ac:dyDescent="0.2">
      <c r="B8701" s="186"/>
    </row>
    <row r="8702" spans="2:2" x14ac:dyDescent="0.2">
      <c r="B8702" s="186"/>
    </row>
    <row r="8703" spans="2:2" x14ac:dyDescent="0.2">
      <c r="B8703" s="186"/>
    </row>
    <row r="8704" spans="2:2" x14ac:dyDescent="0.2">
      <c r="B8704" s="186"/>
    </row>
    <row r="8705" spans="2:2" x14ac:dyDescent="0.2">
      <c r="B8705" s="186"/>
    </row>
    <row r="8706" spans="2:2" x14ac:dyDescent="0.2">
      <c r="B8706" s="186"/>
    </row>
    <row r="8707" spans="2:2" x14ac:dyDescent="0.2">
      <c r="B8707" s="186"/>
    </row>
    <row r="8708" spans="2:2" x14ac:dyDescent="0.2">
      <c r="B8708" s="186"/>
    </row>
    <row r="8709" spans="2:2" x14ac:dyDescent="0.2">
      <c r="B8709" s="186"/>
    </row>
    <row r="8710" spans="2:2" x14ac:dyDescent="0.2">
      <c r="B8710" s="186"/>
    </row>
    <row r="8711" spans="2:2" x14ac:dyDescent="0.2">
      <c r="B8711" s="186"/>
    </row>
    <row r="8712" spans="2:2" x14ac:dyDescent="0.2">
      <c r="B8712" s="186"/>
    </row>
    <row r="8713" spans="2:2" x14ac:dyDescent="0.2">
      <c r="B8713" s="186"/>
    </row>
    <row r="8714" spans="2:2" x14ac:dyDescent="0.2">
      <c r="B8714" s="186"/>
    </row>
    <row r="8715" spans="2:2" x14ac:dyDescent="0.2">
      <c r="B8715" s="186"/>
    </row>
    <row r="8716" spans="2:2" x14ac:dyDescent="0.2">
      <c r="B8716" s="186"/>
    </row>
    <row r="8717" spans="2:2" x14ac:dyDescent="0.2">
      <c r="B8717" s="186"/>
    </row>
    <row r="8718" spans="2:2" x14ac:dyDescent="0.2">
      <c r="B8718" s="186"/>
    </row>
    <row r="8719" spans="2:2" x14ac:dyDescent="0.2">
      <c r="B8719" s="186"/>
    </row>
    <row r="8720" spans="2:2" x14ac:dyDescent="0.2">
      <c r="B8720" s="186"/>
    </row>
    <row r="8721" spans="2:2" x14ac:dyDescent="0.2">
      <c r="B8721" s="186"/>
    </row>
    <row r="8722" spans="2:2" x14ac:dyDescent="0.2">
      <c r="B8722" s="186"/>
    </row>
    <row r="8723" spans="2:2" x14ac:dyDescent="0.2">
      <c r="B8723" s="186"/>
    </row>
    <row r="8724" spans="2:2" x14ac:dyDescent="0.2">
      <c r="B8724" s="186"/>
    </row>
    <row r="8725" spans="2:2" x14ac:dyDescent="0.2">
      <c r="B8725" s="186"/>
    </row>
    <row r="8726" spans="2:2" x14ac:dyDescent="0.2">
      <c r="B8726" s="186"/>
    </row>
    <row r="8727" spans="2:2" x14ac:dyDescent="0.2">
      <c r="B8727" s="186"/>
    </row>
    <row r="8728" spans="2:2" x14ac:dyDescent="0.2">
      <c r="B8728" s="186"/>
    </row>
    <row r="8729" spans="2:2" x14ac:dyDescent="0.2">
      <c r="B8729" s="186"/>
    </row>
    <row r="8730" spans="2:2" x14ac:dyDescent="0.2">
      <c r="B8730" s="186"/>
    </row>
    <row r="8731" spans="2:2" x14ac:dyDescent="0.2">
      <c r="B8731" s="186"/>
    </row>
    <row r="8732" spans="2:2" x14ac:dyDescent="0.2">
      <c r="B8732" s="186"/>
    </row>
    <row r="8733" spans="2:2" x14ac:dyDescent="0.2">
      <c r="B8733" s="186"/>
    </row>
    <row r="8734" spans="2:2" x14ac:dyDescent="0.2">
      <c r="B8734" s="186"/>
    </row>
    <row r="8735" spans="2:2" x14ac:dyDescent="0.2">
      <c r="B8735" s="186"/>
    </row>
    <row r="8736" spans="2:2" x14ac:dyDescent="0.2">
      <c r="B8736" s="186"/>
    </row>
    <row r="8737" spans="2:2" x14ac:dyDescent="0.2">
      <c r="B8737" s="186"/>
    </row>
    <row r="8738" spans="2:2" x14ac:dyDescent="0.2">
      <c r="B8738" s="186"/>
    </row>
    <row r="8739" spans="2:2" x14ac:dyDescent="0.2">
      <c r="B8739" s="186"/>
    </row>
    <row r="8740" spans="2:2" x14ac:dyDescent="0.2">
      <c r="B8740" s="186"/>
    </row>
    <row r="8741" spans="2:2" x14ac:dyDescent="0.2">
      <c r="B8741" s="186"/>
    </row>
    <row r="8742" spans="2:2" x14ac:dyDescent="0.2">
      <c r="B8742" s="186"/>
    </row>
    <row r="8743" spans="2:2" x14ac:dyDescent="0.2">
      <c r="B8743" s="186"/>
    </row>
    <row r="8744" spans="2:2" x14ac:dyDescent="0.2">
      <c r="B8744" s="186"/>
    </row>
    <row r="8745" spans="2:2" x14ac:dyDescent="0.2">
      <c r="B8745" s="186"/>
    </row>
    <row r="8746" spans="2:2" x14ac:dyDescent="0.2">
      <c r="B8746" s="186"/>
    </row>
    <row r="8747" spans="2:2" x14ac:dyDescent="0.2">
      <c r="B8747" s="186"/>
    </row>
    <row r="8748" spans="2:2" x14ac:dyDescent="0.2">
      <c r="B8748" s="186"/>
    </row>
    <row r="8749" spans="2:2" x14ac:dyDescent="0.2">
      <c r="B8749" s="186"/>
    </row>
    <row r="8750" spans="2:2" x14ac:dyDescent="0.2">
      <c r="B8750" s="186"/>
    </row>
    <row r="8751" spans="2:2" x14ac:dyDescent="0.2">
      <c r="B8751" s="186"/>
    </row>
    <row r="8752" spans="2:2" x14ac:dyDescent="0.2">
      <c r="B8752" s="186"/>
    </row>
    <row r="8753" spans="2:2" x14ac:dyDescent="0.2">
      <c r="B8753" s="186"/>
    </row>
    <row r="8754" spans="2:2" x14ac:dyDescent="0.2">
      <c r="B8754" s="186"/>
    </row>
    <row r="8755" spans="2:2" x14ac:dyDescent="0.2">
      <c r="B8755" s="186"/>
    </row>
    <row r="8756" spans="2:2" x14ac:dyDescent="0.2">
      <c r="B8756" s="186"/>
    </row>
    <row r="8757" spans="2:2" x14ac:dyDescent="0.2">
      <c r="B8757" s="186"/>
    </row>
    <row r="8758" spans="2:2" x14ac:dyDescent="0.2">
      <c r="B8758" s="186"/>
    </row>
    <row r="8759" spans="2:2" x14ac:dyDescent="0.2">
      <c r="B8759" s="186"/>
    </row>
    <row r="8760" spans="2:2" x14ac:dyDescent="0.2">
      <c r="B8760" s="186"/>
    </row>
    <row r="8761" spans="2:2" x14ac:dyDescent="0.2">
      <c r="B8761" s="186"/>
    </row>
    <row r="8762" spans="2:2" x14ac:dyDescent="0.2">
      <c r="B8762" s="186"/>
    </row>
    <row r="8763" spans="2:2" x14ac:dyDescent="0.2">
      <c r="B8763" s="186"/>
    </row>
    <row r="8764" spans="2:2" x14ac:dyDescent="0.2">
      <c r="B8764" s="186"/>
    </row>
    <row r="8765" spans="2:2" x14ac:dyDescent="0.2">
      <c r="B8765" s="186"/>
    </row>
    <row r="8766" spans="2:2" x14ac:dyDescent="0.2">
      <c r="B8766" s="186"/>
    </row>
    <row r="8767" spans="2:2" x14ac:dyDescent="0.2">
      <c r="B8767" s="186"/>
    </row>
    <row r="8768" spans="2:2" x14ac:dyDescent="0.2">
      <c r="B8768" s="186"/>
    </row>
    <row r="8769" spans="2:2" x14ac:dyDescent="0.2">
      <c r="B8769" s="186"/>
    </row>
    <row r="8770" spans="2:2" x14ac:dyDescent="0.2">
      <c r="B8770" s="186"/>
    </row>
    <row r="8771" spans="2:2" x14ac:dyDescent="0.2">
      <c r="B8771" s="186"/>
    </row>
    <row r="8772" spans="2:2" x14ac:dyDescent="0.2">
      <c r="B8772" s="186"/>
    </row>
    <row r="8773" spans="2:2" x14ac:dyDescent="0.2">
      <c r="B8773" s="186"/>
    </row>
    <row r="8774" spans="2:2" x14ac:dyDescent="0.2">
      <c r="B8774" s="186"/>
    </row>
    <row r="8775" spans="2:2" x14ac:dyDescent="0.2">
      <c r="B8775" s="186"/>
    </row>
    <row r="8776" spans="2:2" x14ac:dyDescent="0.2">
      <c r="B8776" s="186"/>
    </row>
    <row r="8777" spans="2:2" x14ac:dyDescent="0.2">
      <c r="B8777" s="186"/>
    </row>
    <row r="8778" spans="2:2" x14ac:dyDescent="0.2">
      <c r="B8778" s="186"/>
    </row>
    <row r="8779" spans="2:2" x14ac:dyDescent="0.2">
      <c r="B8779" s="186"/>
    </row>
    <row r="8780" spans="2:2" x14ac:dyDescent="0.2">
      <c r="B8780" s="186"/>
    </row>
    <row r="8781" spans="2:2" x14ac:dyDescent="0.2">
      <c r="B8781" s="186"/>
    </row>
    <row r="8782" spans="2:2" x14ac:dyDescent="0.2">
      <c r="B8782" s="186"/>
    </row>
    <row r="8783" spans="2:2" x14ac:dyDescent="0.2">
      <c r="B8783" s="186"/>
    </row>
    <row r="8784" spans="2:2" x14ac:dyDescent="0.2">
      <c r="B8784" s="186"/>
    </row>
    <row r="8785" spans="2:2" x14ac:dyDescent="0.2">
      <c r="B8785" s="186"/>
    </row>
    <row r="8786" spans="2:2" x14ac:dyDescent="0.2">
      <c r="B8786" s="186"/>
    </row>
    <row r="8787" spans="2:2" x14ac:dyDescent="0.2">
      <c r="B8787" s="186"/>
    </row>
    <row r="8788" spans="2:2" x14ac:dyDescent="0.2">
      <c r="B8788" s="186"/>
    </row>
    <row r="8789" spans="2:2" x14ac:dyDescent="0.2">
      <c r="B8789" s="186"/>
    </row>
    <row r="8790" spans="2:2" x14ac:dyDescent="0.2">
      <c r="B8790" s="186"/>
    </row>
    <row r="8791" spans="2:2" x14ac:dyDescent="0.2">
      <c r="B8791" s="186"/>
    </row>
    <row r="8792" spans="2:2" x14ac:dyDescent="0.2">
      <c r="B8792" s="186"/>
    </row>
    <row r="8793" spans="2:2" x14ac:dyDescent="0.2">
      <c r="B8793" s="186"/>
    </row>
    <row r="8794" spans="2:2" x14ac:dyDescent="0.2">
      <c r="B8794" s="186"/>
    </row>
    <row r="8795" spans="2:2" x14ac:dyDescent="0.2">
      <c r="B8795" s="186"/>
    </row>
    <row r="8796" spans="2:2" x14ac:dyDescent="0.2">
      <c r="B8796" s="186"/>
    </row>
    <row r="8797" spans="2:2" x14ac:dyDescent="0.2">
      <c r="B8797" s="186"/>
    </row>
    <row r="8798" spans="2:2" x14ac:dyDescent="0.2">
      <c r="B8798" s="186"/>
    </row>
    <row r="8799" spans="2:2" x14ac:dyDescent="0.2">
      <c r="B8799" s="186"/>
    </row>
    <row r="8800" spans="2:2" x14ac:dyDescent="0.2">
      <c r="B8800" s="186"/>
    </row>
    <row r="8801" spans="2:2" x14ac:dyDescent="0.2">
      <c r="B8801" s="186"/>
    </row>
    <row r="8802" spans="2:2" x14ac:dyDescent="0.2">
      <c r="B8802" s="186"/>
    </row>
    <row r="8803" spans="2:2" x14ac:dyDescent="0.2">
      <c r="B8803" s="186"/>
    </row>
    <row r="8804" spans="2:2" x14ac:dyDescent="0.2">
      <c r="B8804" s="186"/>
    </row>
    <row r="8805" spans="2:2" x14ac:dyDescent="0.2">
      <c r="B8805" s="186"/>
    </row>
    <row r="8806" spans="2:2" x14ac:dyDescent="0.2">
      <c r="B8806" s="186"/>
    </row>
    <row r="8807" spans="2:2" x14ac:dyDescent="0.2">
      <c r="B8807" s="186"/>
    </row>
    <row r="8808" spans="2:2" x14ac:dyDescent="0.2">
      <c r="B8808" s="186"/>
    </row>
    <row r="8809" spans="2:2" x14ac:dyDescent="0.2">
      <c r="B8809" s="186"/>
    </row>
    <row r="8810" spans="2:2" x14ac:dyDescent="0.2">
      <c r="B8810" s="186"/>
    </row>
    <row r="8811" spans="2:2" x14ac:dyDescent="0.2">
      <c r="B8811" s="186"/>
    </row>
    <row r="8812" spans="2:2" x14ac:dyDescent="0.2">
      <c r="B8812" s="186"/>
    </row>
    <row r="8813" spans="2:2" x14ac:dyDescent="0.2">
      <c r="B8813" s="186"/>
    </row>
    <row r="8814" spans="2:2" x14ac:dyDescent="0.2">
      <c r="B8814" s="186"/>
    </row>
    <row r="8815" spans="2:2" x14ac:dyDescent="0.2">
      <c r="B8815" s="186"/>
    </row>
    <row r="8816" spans="2:2" x14ac:dyDescent="0.2">
      <c r="B8816" s="186"/>
    </row>
    <row r="8817" spans="2:2" x14ac:dyDescent="0.2">
      <c r="B8817" s="186"/>
    </row>
    <row r="8818" spans="2:2" x14ac:dyDescent="0.2">
      <c r="B8818" s="186"/>
    </row>
    <row r="8819" spans="2:2" x14ac:dyDescent="0.2">
      <c r="B8819" s="186"/>
    </row>
    <row r="8820" spans="2:2" x14ac:dyDescent="0.2">
      <c r="B8820" s="186"/>
    </row>
    <row r="8821" spans="2:2" x14ac:dyDescent="0.2">
      <c r="B8821" s="186"/>
    </row>
    <row r="8822" spans="2:2" x14ac:dyDescent="0.2">
      <c r="B8822" s="186"/>
    </row>
    <row r="8823" spans="2:2" x14ac:dyDescent="0.2">
      <c r="B8823" s="186"/>
    </row>
    <row r="8824" spans="2:2" x14ac:dyDescent="0.2">
      <c r="B8824" s="186"/>
    </row>
    <row r="8825" spans="2:2" x14ac:dyDescent="0.2">
      <c r="B8825" s="186"/>
    </row>
    <row r="8826" spans="2:2" x14ac:dyDescent="0.2">
      <c r="B8826" s="186"/>
    </row>
    <row r="8827" spans="2:2" x14ac:dyDescent="0.2">
      <c r="B8827" s="186"/>
    </row>
    <row r="8828" spans="2:2" x14ac:dyDescent="0.2">
      <c r="B8828" s="186"/>
    </row>
    <row r="8829" spans="2:2" x14ac:dyDescent="0.2">
      <c r="B8829" s="186"/>
    </row>
    <row r="8830" spans="2:2" x14ac:dyDescent="0.2">
      <c r="B8830" s="186"/>
    </row>
    <row r="8831" spans="2:2" x14ac:dyDescent="0.2">
      <c r="B8831" s="186"/>
    </row>
    <row r="8832" spans="2:2" x14ac:dyDescent="0.2">
      <c r="B8832" s="186"/>
    </row>
    <row r="8833" spans="2:2" x14ac:dyDescent="0.2">
      <c r="B8833" s="186"/>
    </row>
    <row r="8834" spans="2:2" x14ac:dyDescent="0.2">
      <c r="B8834" s="186"/>
    </row>
    <row r="8835" spans="2:2" x14ac:dyDescent="0.2">
      <c r="B8835" s="186"/>
    </row>
    <row r="8836" spans="2:2" x14ac:dyDescent="0.2">
      <c r="B8836" s="186"/>
    </row>
    <row r="8837" spans="2:2" x14ac:dyDescent="0.2">
      <c r="B8837" s="186"/>
    </row>
    <row r="8838" spans="2:2" x14ac:dyDescent="0.2">
      <c r="B8838" s="186"/>
    </row>
    <row r="8839" spans="2:2" x14ac:dyDescent="0.2">
      <c r="B8839" s="186"/>
    </row>
    <row r="8840" spans="2:2" x14ac:dyDescent="0.2">
      <c r="B8840" s="186"/>
    </row>
    <row r="8841" spans="2:2" x14ac:dyDescent="0.2">
      <c r="B8841" s="186"/>
    </row>
    <row r="8842" spans="2:2" x14ac:dyDescent="0.2">
      <c r="B8842" s="186"/>
    </row>
    <row r="8843" spans="2:2" x14ac:dyDescent="0.2">
      <c r="B8843" s="186"/>
    </row>
    <row r="8844" spans="2:2" x14ac:dyDescent="0.2">
      <c r="B8844" s="186"/>
    </row>
    <row r="8845" spans="2:2" x14ac:dyDescent="0.2">
      <c r="B8845" s="186"/>
    </row>
    <row r="8846" spans="2:2" x14ac:dyDescent="0.2">
      <c r="B8846" s="186"/>
    </row>
    <row r="8847" spans="2:2" x14ac:dyDescent="0.2">
      <c r="B8847" s="186"/>
    </row>
    <row r="8848" spans="2:2" x14ac:dyDescent="0.2">
      <c r="B8848" s="186"/>
    </row>
    <row r="8849" spans="2:2" x14ac:dyDescent="0.2">
      <c r="B8849" s="186"/>
    </row>
    <row r="8850" spans="2:2" x14ac:dyDescent="0.2">
      <c r="B8850" s="186"/>
    </row>
    <row r="8851" spans="2:2" x14ac:dyDescent="0.2">
      <c r="B8851" s="186"/>
    </row>
    <row r="8852" spans="2:2" x14ac:dyDescent="0.2">
      <c r="B8852" s="186"/>
    </row>
    <row r="8853" spans="2:2" x14ac:dyDescent="0.2">
      <c r="B8853" s="186"/>
    </row>
    <row r="8854" spans="2:2" x14ac:dyDescent="0.2">
      <c r="B8854" s="186"/>
    </row>
    <row r="8855" spans="2:2" x14ac:dyDescent="0.2">
      <c r="B8855" s="186"/>
    </row>
    <row r="8856" spans="2:2" x14ac:dyDescent="0.2">
      <c r="B8856" s="186"/>
    </row>
    <row r="8857" spans="2:2" x14ac:dyDescent="0.2">
      <c r="B8857" s="186"/>
    </row>
    <row r="8858" spans="2:2" x14ac:dyDescent="0.2">
      <c r="B8858" s="186"/>
    </row>
    <row r="8859" spans="2:2" x14ac:dyDescent="0.2">
      <c r="B8859" s="186"/>
    </row>
    <row r="8860" spans="2:2" x14ac:dyDescent="0.2">
      <c r="B8860" s="186"/>
    </row>
    <row r="8861" spans="2:2" x14ac:dyDescent="0.2">
      <c r="B8861" s="186"/>
    </row>
    <row r="8862" spans="2:2" x14ac:dyDescent="0.2">
      <c r="B8862" s="186"/>
    </row>
    <row r="8863" spans="2:2" x14ac:dyDescent="0.2">
      <c r="B8863" s="186"/>
    </row>
    <row r="8864" spans="2:2" x14ac:dyDescent="0.2">
      <c r="B8864" s="186"/>
    </row>
    <row r="8865" spans="2:2" x14ac:dyDescent="0.2">
      <c r="B8865" s="186"/>
    </row>
    <row r="8866" spans="2:2" x14ac:dyDescent="0.2">
      <c r="B8866" s="186"/>
    </row>
    <row r="8867" spans="2:2" x14ac:dyDescent="0.2">
      <c r="B8867" s="186"/>
    </row>
    <row r="8868" spans="2:2" x14ac:dyDescent="0.2">
      <c r="B8868" s="186"/>
    </row>
    <row r="8869" spans="2:2" x14ac:dyDescent="0.2">
      <c r="B8869" s="186"/>
    </row>
    <row r="8870" spans="2:2" x14ac:dyDescent="0.2">
      <c r="B8870" s="186"/>
    </row>
    <row r="8871" spans="2:2" x14ac:dyDescent="0.2">
      <c r="B8871" s="186"/>
    </row>
    <row r="8872" spans="2:2" x14ac:dyDescent="0.2">
      <c r="B8872" s="186"/>
    </row>
    <row r="8873" spans="2:2" x14ac:dyDescent="0.2">
      <c r="B8873" s="186"/>
    </row>
    <row r="8874" spans="2:2" x14ac:dyDescent="0.2">
      <c r="B8874" s="186"/>
    </row>
    <row r="8875" spans="2:2" x14ac:dyDescent="0.2">
      <c r="B8875" s="186"/>
    </row>
    <row r="8876" spans="2:2" x14ac:dyDescent="0.2">
      <c r="B8876" s="186"/>
    </row>
    <row r="8877" spans="2:2" x14ac:dyDescent="0.2">
      <c r="B8877" s="186"/>
    </row>
    <row r="8878" spans="2:2" x14ac:dyDescent="0.2">
      <c r="B8878" s="186"/>
    </row>
    <row r="8879" spans="2:2" x14ac:dyDescent="0.2">
      <c r="B8879" s="186"/>
    </row>
    <row r="8880" spans="2:2" x14ac:dyDescent="0.2">
      <c r="B8880" s="186"/>
    </row>
    <row r="8881" spans="2:2" x14ac:dyDescent="0.2">
      <c r="B8881" s="186"/>
    </row>
    <row r="8882" spans="2:2" x14ac:dyDescent="0.2">
      <c r="B8882" s="186"/>
    </row>
    <row r="8883" spans="2:2" x14ac:dyDescent="0.2">
      <c r="B8883" s="186"/>
    </row>
    <row r="8884" spans="2:2" x14ac:dyDescent="0.2">
      <c r="B8884" s="186"/>
    </row>
    <row r="8885" spans="2:2" x14ac:dyDescent="0.2">
      <c r="B8885" s="186"/>
    </row>
    <row r="8886" spans="2:2" x14ac:dyDescent="0.2">
      <c r="B8886" s="186"/>
    </row>
    <row r="8887" spans="2:2" x14ac:dyDescent="0.2">
      <c r="B8887" s="186"/>
    </row>
    <row r="8888" spans="2:2" x14ac:dyDescent="0.2">
      <c r="B8888" s="186"/>
    </row>
    <row r="8889" spans="2:2" x14ac:dyDescent="0.2">
      <c r="B8889" s="186"/>
    </row>
    <row r="8890" spans="2:2" x14ac:dyDescent="0.2">
      <c r="B8890" s="186"/>
    </row>
    <row r="8891" spans="2:2" x14ac:dyDescent="0.2">
      <c r="B8891" s="186"/>
    </row>
    <row r="8892" spans="2:2" x14ac:dyDescent="0.2">
      <c r="B8892" s="186"/>
    </row>
    <row r="8893" spans="2:2" x14ac:dyDescent="0.2">
      <c r="B8893" s="186"/>
    </row>
    <row r="8894" spans="2:2" x14ac:dyDescent="0.2">
      <c r="B8894" s="186"/>
    </row>
    <row r="8895" spans="2:2" x14ac:dyDescent="0.2">
      <c r="B8895" s="186"/>
    </row>
    <row r="8896" spans="2:2" x14ac:dyDescent="0.2">
      <c r="B8896" s="186"/>
    </row>
    <row r="8897" spans="2:2" x14ac:dyDescent="0.2">
      <c r="B8897" s="186"/>
    </row>
    <row r="8898" spans="2:2" x14ac:dyDescent="0.2">
      <c r="B8898" s="186"/>
    </row>
    <row r="8899" spans="2:2" x14ac:dyDescent="0.2">
      <c r="B8899" s="186"/>
    </row>
    <row r="8900" spans="2:2" x14ac:dyDescent="0.2">
      <c r="B8900" s="186"/>
    </row>
    <row r="8901" spans="2:2" x14ac:dyDescent="0.2">
      <c r="B8901" s="186"/>
    </row>
    <row r="8902" spans="2:2" x14ac:dyDescent="0.2">
      <c r="B8902" s="186"/>
    </row>
    <row r="8903" spans="2:2" x14ac:dyDescent="0.2">
      <c r="B8903" s="186"/>
    </row>
    <row r="8904" spans="2:2" x14ac:dyDescent="0.2">
      <c r="B8904" s="186"/>
    </row>
    <row r="8905" spans="2:2" x14ac:dyDescent="0.2">
      <c r="B8905" s="186"/>
    </row>
    <row r="8906" spans="2:2" x14ac:dyDescent="0.2">
      <c r="B8906" s="186"/>
    </row>
    <row r="8907" spans="2:2" x14ac:dyDescent="0.2">
      <c r="B8907" s="186"/>
    </row>
    <row r="8908" spans="2:2" x14ac:dyDescent="0.2">
      <c r="B8908" s="186"/>
    </row>
    <row r="8909" spans="2:2" x14ac:dyDescent="0.2">
      <c r="B8909" s="186"/>
    </row>
    <row r="8910" spans="2:2" x14ac:dyDescent="0.2">
      <c r="B8910" s="186"/>
    </row>
    <row r="8911" spans="2:2" x14ac:dyDescent="0.2">
      <c r="B8911" s="186"/>
    </row>
    <row r="8912" spans="2:2" x14ac:dyDescent="0.2">
      <c r="B8912" s="186"/>
    </row>
    <row r="8913" spans="2:2" x14ac:dyDescent="0.2">
      <c r="B8913" s="186"/>
    </row>
    <row r="8914" spans="2:2" x14ac:dyDescent="0.2">
      <c r="B8914" s="186"/>
    </row>
    <row r="8915" spans="2:2" x14ac:dyDescent="0.2">
      <c r="B8915" s="186"/>
    </row>
    <row r="8916" spans="2:2" x14ac:dyDescent="0.2">
      <c r="B8916" s="186"/>
    </row>
    <row r="8917" spans="2:2" x14ac:dyDescent="0.2">
      <c r="B8917" s="186"/>
    </row>
    <row r="8918" spans="2:2" x14ac:dyDescent="0.2">
      <c r="B8918" s="186"/>
    </row>
    <row r="8919" spans="2:2" x14ac:dyDescent="0.2">
      <c r="B8919" s="186"/>
    </row>
    <row r="8920" spans="2:2" x14ac:dyDescent="0.2">
      <c r="B8920" s="186"/>
    </row>
    <row r="8921" spans="2:2" x14ac:dyDescent="0.2">
      <c r="B8921" s="186"/>
    </row>
    <row r="8922" spans="2:2" x14ac:dyDescent="0.2">
      <c r="B8922" s="186"/>
    </row>
    <row r="8923" spans="2:2" x14ac:dyDescent="0.2">
      <c r="B8923" s="186"/>
    </row>
    <row r="8924" spans="2:2" x14ac:dyDescent="0.2">
      <c r="B8924" s="186"/>
    </row>
    <row r="8925" spans="2:2" x14ac:dyDescent="0.2">
      <c r="B8925" s="186"/>
    </row>
    <row r="8926" spans="2:2" x14ac:dyDescent="0.2">
      <c r="B8926" s="186"/>
    </row>
    <row r="8927" spans="2:2" x14ac:dyDescent="0.2">
      <c r="B8927" s="186"/>
    </row>
    <row r="8928" spans="2:2" x14ac:dyDescent="0.2">
      <c r="B8928" s="186"/>
    </row>
    <row r="8929" spans="2:2" x14ac:dyDescent="0.2">
      <c r="B8929" s="186"/>
    </row>
    <row r="8930" spans="2:2" x14ac:dyDescent="0.2">
      <c r="B8930" s="186"/>
    </row>
    <row r="8931" spans="2:2" x14ac:dyDescent="0.2">
      <c r="B8931" s="186"/>
    </row>
    <row r="8932" spans="2:2" x14ac:dyDescent="0.2">
      <c r="B8932" s="186"/>
    </row>
    <row r="8933" spans="2:2" x14ac:dyDescent="0.2">
      <c r="B8933" s="186"/>
    </row>
    <row r="8934" spans="2:2" x14ac:dyDescent="0.2">
      <c r="B8934" s="186"/>
    </row>
    <row r="8935" spans="2:2" x14ac:dyDescent="0.2">
      <c r="B8935" s="186"/>
    </row>
    <row r="8936" spans="2:2" x14ac:dyDescent="0.2">
      <c r="B8936" s="186"/>
    </row>
    <row r="8937" spans="2:2" x14ac:dyDescent="0.2">
      <c r="B8937" s="186"/>
    </row>
    <row r="8938" spans="2:2" x14ac:dyDescent="0.2">
      <c r="B8938" s="186"/>
    </row>
    <row r="8939" spans="2:2" x14ac:dyDescent="0.2">
      <c r="B8939" s="186"/>
    </row>
    <row r="8940" spans="2:2" x14ac:dyDescent="0.2">
      <c r="B8940" s="186"/>
    </row>
    <row r="8941" spans="2:2" x14ac:dyDescent="0.2">
      <c r="B8941" s="186"/>
    </row>
    <row r="8942" spans="2:2" x14ac:dyDescent="0.2">
      <c r="B8942" s="186"/>
    </row>
    <row r="8943" spans="2:2" x14ac:dyDescent="0.2">
      <c r="B8943" s="186"/>
    </row>
    <row r="8944" spans="2:2" x14ac:dyDescent="0.2">
      <c r="B8944" s="186"/>
    </row>
    <row r="8945" spans="2:2" x14ac:dyDescent="0.2">
      <c r="B8945" s="186"/>
    </row>
    <row r="8946" spans="2:2" x14ac:dyDescent="0.2">
      <c r="B8946" s="186"/>
    </row>
    <row r="8947" spans="2:2" x14ac:dyDescent="0.2">
      <c r="B8947" s="186"/>
    </row>
    <row r="8948" spans="2:2" x14ac:dyDescent="0.2">
      <c r="B8948" s="186"/>
    </row>
    <row r="8949" spans="2:2" x14ac:dyDescent="0.2">
      <c r="B8949" s="186"/>
    </row>
    <row r="8950" spans="2:2" x14ac:dyDescent="0.2">
      <c r="B8950" s="186"/>
    </row>
    <row r="8951" spans="2:2" x14ac:dyDescent="0.2">
      <c r="B8951" s="186"/>
    </row>
    <row r="8952" spans="2:2" x14ac:dyDescent="0.2">
      <c r="B8952" s="186"/>
    </row>
    <row r="8953" spans="2:2" x14ac:dyDescent="0.2">
      <c r="B8953" s="186"/>
    </row>
    <row r="8954" spans="2:2" x14ac:dyDescent="0.2">
      <c r="B8954" s="186"/>
    </row>
    <row r="8955" spans="2:2" x14ac:dyDescent="0.2">
      <c r="B8955" s="186"/>
    </row>
    <row r="8956" spans="2:2" x14ac:dyDescent="0.2">
      <c r="B8956" s="186"/>
    </row>
    <row r="8957" spans="2:2" x14ac:dyDescent="0.2">
      <c r="B8957" s="186"/>
    </row>
    <row r="8958" spans="2:2" x14ac:dyDescent="0.2">
      <c r="B8958" s="186"/>
    </row>
    <row r="8959" spans="2:2" x14ac:dyDescent="0.2">
      <c r="B8959" s="186"/>
    </row>
    <row r="8960" spans="2:2" x14ac:dyDescent="0.2">
      <c r="B8960" s="186"/>
    </row>
    <row r="8961" spans="2:2" x14ac:dyDescent="0.2">
      <c r="B8961" s="186"/>
    </row>
    <row r="8962" spans="2:2" x14ac:dyDescent="0.2">
      <c r="B8962" s="186"/>
    </row>
    <row r="8963" spans="2:2" x14ac:dyDescent="0.2">
      <c r="B8963" s="186"/>
    </row>
    <row r="8964" spans="2:2" x14ac:dyDescent="0.2">
      <c r="B8964" s="186"/>
    </row>
    <row r="8965" spans="2:2" x14ac:dyDescent="0.2">
      <c r="B8965" s="186"/>
    </row>
    <row r="8966" spans="2:2" x14ac:dyDescent="0.2">
      <c r="B8966" s="186"/>
    </row>
    <row r="8967" spans="2:2" x14ac:dyDescent="0.2">
      <c r="B8967" s="186"/>
    </row>
    <row r="8968" spans="2:2" x14ac:dyDescent="0.2">
      <c r="B8968" s="186"/>
    </row>
    <row r="8969" spans="2:2" x14ac:dyDescent="0.2">
      <c r="B8969" s="186"/>
    </row>
    <row r="8970" spans="2:2" x14ac:dyDescent="0.2">
      <c r="B8970" s="186"/>
    </row>
    <row r="8971" spans="2:2" x14ac:dyDescent="0.2">
      <c r="B8971" s="186"/>
    </row>
    <row r="8972" spans="2:2" x14ac:dyDescent="0.2">
      <c r="B8972" s="186"/>
    </row>
    <row r="8973" spans="2:2" x14ac:dyDescent="0.2">
      <c r="B8973" s="186"/>
    </row>
    <row r="8974" spans="2:2" x14ac:dyDescent="0.2">
      <c r="B8974" s="186"/>
    </row>
    <row r="8975" spans="2:2" x14ac:dyDescent="0.2">
      <c r="B8975" s="186"/>
    </row>
    <row r="8976" spans="2:2" x14ac:dyDescent="0.2">
      <c r="B8976" s="186"/>
    </row>
    <row r="8977" spans="2:2" x14ac:dyDescent="0.2">
      <c r="B8977" s="186"/>
    </row>
    <row r="8978" spans="2:2" x14ac:dyDescent="0.2">
      <c r="B8978" s="186"/>
    </row>
    <row r="8979" spans="2:2" x14ac:dyDescent="0.2">
      <c r="B8979" s="186"/>
    </row>
    <row r="8980" spans="2:2" x14ac:dyDescent="0.2">
      <c r="B8980" s="186"/>
    </row>
    <row r="8981" spans="2:2" x14ac:dyDescent="0.2">
      <c r="B8981" s="186"/>
    </row>
    <row r="8982" spans="2:2" x14ac:dyDescent="0.2">
      <c r="B8982" s="186"/>
    </row>
    <row r="8983" spans="2:2" x14ac:dyDescent="0.2">
      <c r="B8983" s="186"/>
    </row>
    <row r="8984" spans="2:2" x14ac:dyDescent="0.2">
      <c r="B8984" s="186"/>
    </row>
    <row r="8985" spans="2:2" x14ac:dyDescent="0.2">
      <c r="B8985" s="186"/>
    </row>
    <row r="8986" spans="2:2" x14ac:dyDescent="0.2">
      <c r="B8986" s="186"/>
    </row>
    <row r="8987" spans="2:2" x14ac:dyDescent="0.2">
      <c r="B8987" s="186"/>
    </row>
    <row r="8988" spans="2:2" x14ac:dyDescent="0.2">
      <c r="B8988" s="186"/>
    </row>
    <row r="8989" spans="2:2" x14ac:dyDescent="0.2">
      <c r="B8989" s="186"/>
    </row>
    <row r="8990" spans="2:2" x14ac:dyDescent="0.2">
      <c r="B8990" s="186"/>
    </row>
    <row r="8991" spans="2:2" x14ac:dyDescent="0.2">
      <c r="B8991" s="186"/>
    </row>
    <row r="8992" spans="2:2" x14ac:dyDescent="0.2">
      <c r="B8992" s="186"/>
    </row>
    <row r="8993" spans="2:2" x14ac:dyDescent="0.2">
      <c r="B8993" s="186"/>
    </row>
    <row r="8994" spans="2:2" x14ac:dyDescent="0.2">
      <c r="B8994" s="186"/>
    </row>
    <row r="8995" spans="2:2" x14ac:dyDescent="0.2">
      <c r="B8995" s="186"/>
    </row>
    <row r="8996" spans="2:2" x14ac:dyDescent="0.2">
      <c r="B8996" s="186"/>
    </row>
    <row r="8997" spans="2:2" x14ac:dyDescent="0.2">
      <c r="B8997" s="186"/>
    </row>
    <row r="8998" spans="2:2" x14ac:dyDescent="0.2">
      <c r="B8998" s="186"/>
    </row>
    <row r="8999" spans="2:2" x14ac:dyDescent="0.2">
      <c r="B8999" s="186"/>
    </row>
    <row r="9000" spans="2:2" x14ac:dyDescent="0.2">
      <c r="B9000" s="186"/>
    </row>
    <row r="9001" spans="2:2" x14ac:dyDescent="0.2">
      <c r="B9001" s="186"/>
    </row>
    <row r="9002" spans="2:2" x14ac:dyDescent="0.2">
      <c r="B9002" s="186"/>
    </row>
    <row r="9003" spans="2:2" x14ac:dyDescent="0.2">
      <c r="B9003" s="186"/>
    </row>
    <row r="9004" spans="2:2" x14ac:dyDescent="0.2">
      <c r="B9004" s="186"/>
    </row>
    <row r="9005" spans="2:2" x14ac:dyDescent="0.2">
      <c r="B9005" s="186"/>
    </row>
    <row r="9006" spans="2:2" x14ac:dyDescent="0.2">
      <c r="B9006" s="186"/>
    </row>
    <row r="9007" spans="2:2" x14ac:dyDescent="0.2">
      <c r="B9007" s="186"/>
    </row>
    <row r="9008" spans="2:2" x14ac:dyDescent="0.2">
      <c r="B9008" s="186"/>
    </row>
    <row r="9009" spans="2:2" x14ac:dyDescent="0.2">
      <c r="B9009" s="186"/>
    </row>
    <row r="9010" spans="2:2" x14ac:dyDescent="0.2">
      <c r="B9010" s="186"/>
    </row>
    <row r="9011" spans="2:2" x14ac:dyDescent="0.2">
      <c r="B9011" s="186"/>
    </row>
    <row r="9012" spans="2:2" x14ac:dyDescent="0.2">
      <c r="B9012" s="186"/>
    </row>
    <row r="9013" spans="2:2" x14ac:dyDescent="0.2">
      <c r="B9013" s="186"/>
    </row>
    <row r="9014" spans="2:2" x14ac:dyDescent="0.2">
      <c r="B9014" s="186"/>
    </row>
    <row r="9015" spans="2:2" x14ac:dyDescent="0.2">
      <c r="B9015" s="186"/>
    </row>
    <row r="9016" spans="2:2" x14ac:dyDescent="0.2">
      <c r="B9016" s="186"/>
    </row>
    <row r="9017" spans="2:2" x14ac:dyDescent="0.2">
      <c r="B9017" s="186"/>
    </row>
    <row r="9018" spans="2:2" x14ac:dyDescent="0.2">
      <c r="B9018" s="186"/>
    </row>
    <row r="9019" spans="2:2" x14ac:dyDescent="0.2">
      <c r="B9019" s="186"/>
    </row>
    <row r="9020" spans="2:2" x14ac:dyDescent="0.2">
      <c r="B9020" s="186"/>
    </row>
    <row r="9021" spans="2:2" x14ac:dyDescent="0.2">
      <c r="B9021" s="186"/>
    </row>
    <row r="9022" spans="2:2" x14ac:dyDescent="0.2">
      <c r="B9022" s="186"/>
    </row>
    <row r="9023" spans="2:2" x14ac:dyDescent="0.2">
      <c r="B9023" s="186"/>
    </row>
    <row r="9024" spans="2:2" x14ac:dyDescent="0.2">
      <c r="B9024" s="186"/>
    </row>
    <row r="9025" spans="2:2" x14ac:dyDescent="0.2">
      <c r="B9025" s="186"/>
    </row>
    <row r="9026" spans="2:2" x14ac:dyDescent="0.2">
      <c r="B9026" s="186"/>
    </row>
    <row r="9027" spans="2:2" x14ac:dyDescent="0.2">
      <c r="B9027" s="186"/>
    </row>
    <row r="9028" spans="2:2" x14ac:dyDescent="0.2">
      <c r="B9028" s="186"/>
    </row>
    <row r="9029" spans="2:2" x14ac:dyDescent="0.2">
      <c r="B9029" s="186"/>
    </row>
    <row r="9030" spans="2:2" x14ac:dyDescent="0.2">
      <c r="B9030" s="186"/>
    </row>
    <row r="9031" spans="2:2" x14ac:dyDescent="0.2">
      <c r="B9031" s="186"/>
    </row>
    <row r="9032" spans="2:2" x14ac:dyDescent="0.2">
      <c r="B9032" s="186"/>
    </row>
    <row r="9033" spans="2:2" x14ac:dyDescent="0.2">
      <c r="B9033" s="186"/>
    </row>
    <row r="9034" spans="2:2" x14ac:dyDescent="0.2">
      <c r="B9034" s="186"/>
    </row>
    <row r="9035" spans="2:2" x14ac:dyDescent="0.2">
      <c r="B9035" s="186"/>
    </row>
    <row r="9036" spans="2:2" x14ac:dyDescent="0.2">
      <c r="B9036" s="186"/>
    </row>
    <row r="9037" spans="2:2" x14ac:dyDescent="0.2">
      <c r="B9037" s="186"/>
    </row>
    <row r="9038" spans="2:2" x14ac:dyDescent="0.2">
      <c r="B9038" s="186"/>
    </row>
    <row r="9039" spans="2:2" x14ac:dyDescent="0.2">
      <c r="B9039" s="186"/>
    </row>
    <row r="9040" spans="2:2" x14ac:dyDescent="0.2">
      <c r="B9040" s="186"/>
    </row>
    <row r="9041" spans="2:2" x14ac:dyDescent="0.2">
      <c r="B9041" s="186"/>
    </row>
    <row r="9042" spans="2:2" x14ac:dyDescent="0.2">
      <c r="B9042" s="186"/>
    </row>
    <row r="9043" spans="2:2" x14ac:dyDescent="0.2">
      <c r="B9043" s="186"/>
    </row>
    <row r="9044" spans="2:2" x14ac:dyDescent="0.2">
      <c r="B9044" s="186"/>
    </row>
    <row r="9045" spans="2:2" x14ac:dyDescent="0.2">
      <c r="B9045" s="186"/>
    </row>
    <row r="9046" spans="2:2" x14ac:dyDescent="0.2">
      <c r="B9046" s="186"/>
    </row>
    <row r="9047" spans="2:2" x14ac:dyDescent="0.2">
      <c r="B9047" s="186"/>
    </row>
    <row r="9048" spans="2:2" x14ac:dyDescent="0.2">
      <c r="B9048" s="186"/>
    </row>
    <row r="9049" spans="2:2" x14ac:dyDescent="0.2">
      <c r="B9049" s="186"/>
    </row>
    <row r="9050" spans="2:2" x14ac:dyDescent="0.2">
      <c r="B9050" s="186"/>
    </row>
    <row r="9051" spans="2:2" x14ac:dyDescent="0.2">
      <c r="B9051" s="186"/>
    </row>
    <row r="9052" spans="2:2" x14ac:dyDescent="0.2">
      <c r="B9052" s="186"/>
    </row>
    <row r="9053" spans="2:2" x14ac:dyDescent="0.2">
      <c r="B9053" s="186"/>
    </row>
    <row r="9054" spans="2:2" x14ac:dyDescent="0.2">
      <c r="B9054" s="186"/>
    </row>
    <row r="9055" spans="2:2" x14ac:dyDescent="0.2">
      <c r="B9055" s="186"/>
    </row>
    <row r="9056" spans="2:2" x14ac:dyDescent="0.2">
      <c r="B9056" s="186"/>
    </row>
    <row r="9057" spans="2:2" x14ac:dyDescent="0.2">
      <c r="B9057" s="186"/>
    </row>
    <row r="9058" spans="2:2" x14ac:dyDescent="0.2">
      <c r="B9058" s="186"/>
    </row>
    <row r="9059" spans="2:2" x14ac:dyDescent="0.2">
      <c r="B9059" s="186"/>
    </row>
    <row r="9060" spans="2:2" x14ac:dyDescent="0.2">
      <c r="B9060" s="186"/>
    </row>
    <row r="9061" spans="2:2" x14ac:dyDescent="0.2">
      <c r="B9061" s="186"/>
    </row>
    <row r="9062" spans="2:2" x14ac:dyDescent="0.2">
      <c r="B9062" s="186"/>
    </row>
    <row r="9063" spans="2:2" x14ac:dyDescent="0.2">
      <c r="B9063" s="186"/>
    </row>
    <row r="9064" spans="2:2" x14ac:dyDescent="0.2">
      <c r="B9064" s="186"/>
    </row>
    <row r="9065" spans="2:2" x14ac:dyDescent="0.2">
      <c r="B9065" s="186"/>
    </row>
    <row r="9066" spans="2:2" x14ac:dyDescent="0.2">
      <c r="B9066" s="186"/>
    </row>
    <row r="9067" spans="2:2" x14ac:dyDescent="0.2">
      <c r="B9067" s="186"/>
    </row>
    <row r="9068" spans="2:2" x14ac:dyDescent="0.2">
      <c r="B9068" s="186"/>
    </row>
    <row r="9069" spans="2:2" x14ac:dyDescent="0.2">
      <c r="B9069" s="186"/>
    </row>
    <row r="9070" spans="2:2" x14ac:dyDescent="0.2">
      <c r="B9070" s="186"/>
    </row>
    <row r="9071" spans="2:2" x14ac:dyDescent="0.2">
      <c r="B9071" s="186"/>
    </row>
    <row r="9072" spans="2:2" x14ac:dyDescent="0.2">
      <c r="B9072" s="186"/>
    </row>
    <row r="9073" spans="2:2" x14ac:dyDescent="0.2">
      <c r="B9073" s="186"/>
    </row>
    <row r="9074" spans="2:2" x14ac:dyDescent="0.2">
      <c r="B9074" s="186"/>
    </row>
    <row r="9075" spans="2:2" x14ac:dyDescent="0.2">
      <c r="B9075" s="186"/>
    </row>
    <row r="9076" spans="2:2" x14ac:dyDescent="0.2">
      <c r="B9076" s="186"/>
    </row>
    <row r="9077" spans="2:2" x14ac:dyDescent="0.2">
      <c r="B9077" s="186"/>
    </row>
    <row r="9078" spans="2:2" x14ac:dyDescent="0.2">
      <c r="B9078" s="186"/>
    </row>
    <row r="9079" spans="2:2" x14ac:dyDescent="0.2">
      <c r="B9079" s="186"/>
    </row>
    <row r="9080" spans="2:2" x14ac:dyDescent="0.2">
      <c r="B9080" s="186"/>
    </row>
    <row r="9081" spans="2:2" x14ac:dyDescent="0.2">
      <c r="B9081" s="186"/>
    </row>
    <row r="9082" spans="2:2" x14ac:dyDescent="0.2">
      <c r="B9082" s="186"/>
    </row>
    <row r="9083" spans="2:2" x14ac:dyDescent="0.2">
      <c r="B9083" s="186"/>
    </row>
    <row r="9084" spans="2:2" x14ac:dyDescent="0.2">
      <c r="B9084" s="186"/>
    </row>
    <row r="9085" spans="2:2" x14ac:dyDescent="0.2">
      <c r="B9085" s="186"/>
    </row>
    <row r="9086" spans="2:2" x14ac:dyDescent="0.2">
      <c r="B9086" s="186"/>
    </row>
    <row r="9087" spans="2:2" x14ac:dyDescent="0.2">
      <c r="B9087" s="186"/>
    </row>
    <row r="9088" spans="2:2" x14ac:dyDescent="0.2">
      <c r="B9088" s="186"/>
    </row>
    <row r="9089" spans="2:2" x14ac:dyDescent="0.2">
      <c r="B9089" s="186"/>
    </row>
    <row r="9090" spans="2:2" x14ac:dyDescent="0.2">
      <c r="B9090" s="186"/>
    </row>
    <row r="9091" spans="2:2" x14ac:dyDescent="0.2">
      <c r="B9091" s="186"/>
    </row>
    <row r="9092" spans="2:2" x14ac:dyDescent="0.2">
      <c r="B9092" s="186"/>
    </row>
    <row r="9093" spans="2:2" x14ac:dyDescent="0.2">
      <c r="B9093" s="186"/>
    </row>
    <row r="9094" spans="2:2" x14ac:dyDescent="0.2">
      <c r="B9094" s="186"/>
    </row>
    <row r="9095" spans="2:2" x14ac:dyDescent="0.2">
      <c r="B9095" s="186"/>
    </row>
    <row r="9096" spans="2:2" x14ac:dyDescent="0.2">
      <c r="B9096" s="186"/>
    </row>
    <row r="9097" spans="2:2" x14ac:dyDescent="0.2">
      <c r="B9097" s="186"/>
    </row>
    <row r="9098" spans="2:2" x14ac:dyDescent="0.2">
      <c r="B9098" s="186"/>
    </row>
    <row r="9099" spans="2:2" x14ac:dyDescent="0.2">
      <c r="B9099" s="186"/>
    </row>
    <row r="9100" spans="2:2" x14ac:dyDescent="0.2">
      <c r="B9100" s="186"/>
    </row>
    <row r="9101" spans="2:2" x14ac:dyDescent="0.2">
      <c r="B9101" s="186"/>
    </row>
    <row r="9102" spans="2:2" x14ac:dyDescent="0.2">
      <c r="B9102" s="186"/>
    </row>
    <row r="9103" spans="2:2" x14ac:dyDescent="0.2">
      <c r="B9103" s="186"/>
    </row>
    <row r="9104" spans="2:2" x14ac:dyDescent="0.2">
      <c r="B9104" s="186"/>
    </row>
    <row r="9105" spans="2:2" x14ac:dyDescent="0.2">
      <c r="B9105" s="186"/>
    </row>
    <row r="9106" spans="2:2" x14ac:dyDescent="0.2">
      <c r="B9106" s="186"/>
    </row>
    <row r="9107" spans="2:2" x14ac:dyDescent="0.2">
      <c r="B9107" s="186"/>
    </row>
    <row r="9108" spans="2:2" x14ac:dyDescent="0.2">
      <c r="B9108" s="186"/>
    </row>
    <row r="9109" spans="2:2" x14ac:dyDescent="0.2">
      <c r="B9109" s="186"/>
    </row>
    <row r="9110" spans="2:2" x14ac:dyDescent="0.2">
      <c r="B9110" s="186"/>
    </row>
    <row r="9111" spans="2:2" x14ac:dyDescent="0.2">
      <c r="B9111" s="186"/>
    </row>
    <row r="9112" spans="2:2" x14ac:dyDescent="0.2">
      <c r="B9112" s="186"/>
    </row>
    <row r="9113" spans="2:2" x14ac:dyDescent="0.2">
      <c r="B9113" s="186"/>
    </row>
    <row r="9114" spans="2:2" x14ac:dyDescent="0.2">
      <c r="B9114" s="186"/>
    </row>
    <row r="9115" spans="2:2" x14ac:dyDescent="0.2">
      <c r="B9115" s="186"/>
    </row>
    <row r="9116" spans="2:2" x14ac:dyDescent="0.2">
      <c r="B9116" s="186"/>
    </row>
    <row r="9117" spans="2:2" x14ac:dyDescent="0.2">
      <c r="B9117" s="186"/>
    </row>
    <row r="9118" spans="2:2" x14ac:dyDescent="0.2">
      <c r="B9118" s="186"/>
    </row>
    <row r="9119" spans="2:2" x14ac:dyDescent="0.2">
      <c r="B9119" s="186"/>
    </row>
    <row r="9120" spans="2:2" x14ac:dyDescent="0.2">
      <c r="B9120" s="186"/>
    </row>
    <row r="9121" spans="2:2" x14ac:dyDescent="0.2">
      <c r="B9121" s="186"/>
    </row>
    <row r="9122" spans="2:2" x14ac:dyDescent="0.2">
      <c r="B9122" s="186"/>
    </row>
    <row r="9123" spans="2:2" x14ac:dyDescent="0.2">
      <c r="B9123" s="186"/>
    </row>
    <row r="9124" spans="2:2" x14ac:dyDescent="0.2">
      <c r="B9124" s="186"/>
    </row>
    <row r="9125" spans="2:2" x14ac:dyDescent="0.2">
      <c r="B9125" s="186"/>
    </row>
    <row r="9126" spans="2:2" x14ac:dyDescent="0.2">
      <c r="B9126" s="186"/>
    </row>
    <row r="9127" spans="2:2" x14ac:dyDescent="0.2">
      <c r="B9127" s="186"/>
    </row>
    <row r="9128" spans="2:2" x14ac:dyDescent="0.2">
      <c r="B9128" s="186"/>
    </row>
    <row r="9129" spans="2:2" x14ac:dyDescent="0.2">
      <c r="B9129" s="186"/>
    </row>
    <row r="9130" spans="2:2" x14ac:dyDescent="0.2">
      <c r="B9130" s="186"/>
    </row>
    <row r="9131" spans="2:2" x14ac:dyDescent="0.2">
      <c r="B9131" s="186"/>
    </row>
    <row r="9132" spans="2:2" x14ac:dyDescent="0.2">
      <c r="B9132" s="186"/>
    </row>
    <row r="9133" spans="2:2" x14ac:dyDescent="0.2">
      <c r="B9133" s="186"/>
    </row>
    <row r="9134" spans="2:2" x14ac:dyDescent="0.2">
      <c r="B9134" s="186"/>
    </row>
    <row r="9135" spans="2:2" x14ac:dyDescent="0.2">
      <c r="B9135" s="186"/>
    </row>
    <row r="9136" spans="2:2" x14ac:dyDescent="0.2">
      <c r="B9136" s="186"/>
    </row>
    <row r="9137" spans="2:2" x14ac:dyDescent="0.2">
      <c r="B9137" s="186"/>
    </row>
    <row r="9138" spans="2:2" x14ac:dyDescent="0.2">
      <c r="B9138" s="186"/>
    </row>
    <row r="9139" spans="2:2" x14ac:dyDescent="0.2">
      <c r="B9139" s="186"/>
    </row>
    <row r="9140" spans="2:2" x14ac:dyDescent="0.2">
      <c r="B9140" s="186"/>
    </row>
    <row r="9141" spans="2:2" x14ac:dyDescent="0.2">
      <c r="B9141" s="186"/>
    </row>
    <row r="9142" spans="2:2" x14ac:dyDescent="0.2">
      <c r="B9142" s="186"/>
    </row>
    <row r="9143" spans="2:2" x14ac:dyDescent="0.2">
      <c r="B9143" s="186"/>
    </row>
    <row r="9144" spans="2:2" x14ac:dyDescent="0.2">
      <c r="B9144" s="186"/>
    </row>
    <row r="9145" spans="2:2" x14ac:dyDescent="0.2">
      <c r="B9145" s="186"/>
    </row>
    <row r="9146" spans="2:2" x14ac:dyDescent="0.2">
      <c r="B9146" s="186"/>
    </row>
    <row r="9147" spans="2:2" x14ac:dyDescent="0.2">
      <c r="B9147" s="186"/>
    </row>
    <row r="9148" spans="2:2" x14ac:dyDescent="0.2">
      <c r="B9148" s="186"/>
    </row>
    <row r="9149" spans="2:2" x14ac:dyDescent="0.2">
      <c r="B9149" s="186"/>
    </row>
    <row r="9150" spans="2:2" x14ac:dyDescent="0.2">
      <c r="B9150" s="186"/>
    </row>
    <row r="9151" spans="2:2" x14ac:dyDescent="0.2">
      <c r="B9151" s="186"/>
    </row>
    <row r="9152" spans="2:2" x14ac:dyDescent="0.2">
      <c r="B9152" s="186"/>
    </row>
    <row r="9153" spans="2:2" x14ac:dyDescent="0.2">
      <c r="B9153" s="186"/>
    </row>
    <row r="9154" spans="2:2" x14ac:dyDescent="0.2">
      <c r="B9154" s="186"/>
    </row>
    <row r="9155" spans="2:2" x14ac:dyDescent="0.2">
      <c r="B9155" s="186"/>
    </row>
    <row r="9156" spans="2:2" x14ac:dyDescent="0.2">
      <c r="B9156" s="186"/>
    </row>
    <row r="9157" spans="2:2" x14ac:dyDescent="0.2">
      <c r="B9157" s="186"/>
    </row>
    <row r="9158" spans="2:2" x14ac:dyDescent="0.2">
      <c r="B9158" s="186"/>
    </row>
    <row r="9159" spans="2:2" x14ac:dyDescent="0.2">
      <c r="B9159" s="186"/>
    </row>
    <row r="9160" spans="2:2" x14ac:dyDescent="0.2">
      <c r="B9160" s="186"/>
    </row>
    <row r="9161" spans="2:2" x14ac:dyDescent="0.2">
      <c r="B9161" s="186"/>
    </row>
    <row r="9162" spans="2:2" x14ac:dyDescent="0.2">
      <c r="B9162" s="186"/>
    </row>
    <row r="9163" spans="2:2" x14ac:dyDescent="0.2">
      <c r="B9163" s="186"/>
    </row>
    <row r="9164" spans="2:2" x14ac:dyDescent="0.2">
      <c r="B9164" s="186"/>
    </row>
    <row r="9165" spans="2:2" x14ac:dyDescent="0.2">
      <c r="B9165" s="186"/>
    </row>
    <row r="9166" spans="2:2" x14ac:dyDescent="0.2">
      <c r="B9166" s="186"/>
    </row>
    <row r="9167" spans="2:2" x14ac:dyDescent="0.2">
      <c r="B9167" s="186"/>
    </row>
    <row r="9168" spans="2:2" x14ac:dyDescent="0.2">
      <c r="B9168" s="186"/>
    </row>
    <row r="9169" spans="2:2" x14ac:dyDescent="0.2">
      <c r="B9169" s="186"/>
    </row>
    <row r="9170" spans="2:2" x14ac:dyDescent="0.2">
      <c r="B9170" s="186"/>
    </row>
    <row r="9171" spans="2:2" x14ac:dyDescent="0.2">
      <c r="B9171" s="186"/>
    </row>
    <row r="9172" spans="2:2" x14ac:dyDescent="0.2">
      <c r="B9172" s="186"/>
    </row>
    <row r="9173" spans="2:2" x14ac:dyDescent="0.2">
      <c r="B9173" s="186"/>
    </row>
    <row r="9174" spans="2:2" x14ac:dyDescent="0.2">
      <c r="B9174" s="186"/>
    </row>
    <row r="9175" spans="2:2" x14ac:dyDescent="0.2">
      <c r="B9175" s="186"/>
    </row>
    <row r="9176" spans="2:2" x14ac:dyDescent="0.2">
      <c r="B9176" s="186"/>
    </row>
    <row r="9177" spans="2:2" x14ac:dyDescent="0.2">
      <c r="B9177" s="186"/>
    </row>
    <row r="9178" spans="2:2" x14ac:dyDescent="0.2">
      <c r="B9178" s="186"/>
    </row>
    <row r="9179" spans="2:2" x14ac:dyDescent="0.2">
      <c r="B9179" s="186"/>
    </row>
    <row r="9180" spans="2:2" x14ac:dyDescent="0.2">
      <c r="B9180" s="186"/>
    </row>
    <row r="9181" spans="2:2" x14ac:dyDescent="0.2">
      <c r="B9181" s="186"/>
    </row>
    <row r="9182" spans="2:2" x14ac:dyDescent="0.2">
      <c r="B9182" s="186"/>
    </row>
    <row r="9183" spans="2:2" x14ac:dyDescent="0.2">
      <c r="B9183" s="186"/>
    </row>
    <row r="9184" spans="2:2" x14ac:dyDescent="0.2">
      <c r="B9184" s="186"/>
    </row>
    <row r="9185" spans="2:2" x14ac:dyDescent="0.2">
      <c r="B9185" s="186"/>
    </row>
    <row r="9186" spans="2:2" x14ac:dyDescent="0.2">
      <c r="B9186" s="186"/>
    </row>
    <row r="9187" spans="2:2" x14ac:dyDescent="0.2">
      <c r="B9187" s="186"/>
    </row>
    <row r="9188" spans="2:2" x14ac:dyDescent="0.2">
      <c r="B9188" s="186"/>
    </row>
    <row r="9189" spans="2:2" x14ac:dyDescent="0.2">
      <c r="B9189" s="186"/>
    </row>
    <row r="9190" spans="2:2" x14ac:dyDescent="0.2">
      <c r="B9190" s="186"/>
    </row>
    <row r="9191" spans="2:2" x14ac:dyDescent="0.2">
      <c r="B9191" s="186"/>
    </row>
    <row r="9192" spans="2:2" x14ac:dyDescent="0.2">
      <c r="B9192" s="186"/>
    </row>
    <row r="9193" spans="2:2" x14ac:dyDescent="0.2">
      <c r="B9193" s="186"/>
    </row>
    <row r="9194" spans="2:2" x14ac:dyDescent="0.2">
      <c r="B9194" s="186"/>
    </row>
    <row r="9195" spans="2:2" x14ac:dyDescent="0.2">
      <c r="B9195" s="186"/>
    </row>
    <row r="9196" spans="2:2" x14ac:dyDescent="0.2">
      <c r="B9196" s="186"/>
    </row>
    <row r="9197" spans="2:2" x14ac:dyDescent="0.2">
      <c r="B9197" s="186"/>
    </row>
    <row r="9198" spans="2:2" x14ac:dyDescent="0.2">
      <c r="B9198" s="186"/>
    </row>
    <row r="9199" spans="2:2" x14ac:dyDescent="0.2">
      <c r="B9199" s="186"/>
    </row>
    <row r="9200" spans="2:2" x14ac:dyDescent="0.2">
      <c r="B9200" s="186"/>
    </row>
    <row r="9201" spans="2:2" x14ac:dyDescent="0.2">
      <c r="B9201" s="186"/>
    </row>
    <row r="9202" spans="2:2" x14ac:dyDescent="0.2">
      <c r="B9202" s="186"/>
    </row>
    <row r="9203" spans="2:2" x14ac:dyDescent="0.2">
      <c r="B9203" s="186"/>
    </row>
    <row r="9204" spans="2:2" x14ac:dyDescent="0.2">
      <c r="B9204" s="186"/>
    </row>
    <row r="9205" spans="2:2" x14ac:dyDescent="0.2">
      <c r="B9205" s="186"/>
    </row>
    <row r="9206" spans="2:2" x14ac:dyDescent="0.2">
      <c r="B9206" s="186"/>
    </row>
    <row r="9207" spans="2:2" x14ac:dyDescent="0.2">
      <c r="B9207" s="186"/>
    </row>
    <row r="9208" spans="2:2" x14ac:dyDescent="0.2">
      <c r="B9208" s="186"/>
    </row>
    <row r="9209" spans="2:2" x14ac:dyDescent="0.2">
      <c r="B9209" s="186"/>
    </row>
    <row r="9210" spans="2:2" x14ac:dyDescent="0.2">
      <c r="B9210" s="186"/>
    </row>
    <row r="9211" spans="2:2" x14ac:dyDescent="0.2">
      <c r="B9211" s="186"/>
    </row>
    <row r="9212" spans="2:2" x14ac:dyDescent="0.2">
      <c r="B9212" s="186"/>
    </row>
    <row r="9213" spans="2:2" x14ac:dyDescent="0.2">
      <c r="B9213" s="186"/>
    </row>
    <row r="9214" spans="2:2" x14ac:dyDescent="0.2">
      <c r="B9214" s="186"/>
    </row>
    <row r="9215" spans="2:2" x14ac:dyDescent="0.2">
      <c r="B9215" s="186"/>
    </row>
    <row r="9216" spans="2:2" x14ac:dyDescent="0.2">
      <c r="B9216" s="186"/>
    </row>
    <row r="9217" spans="2:2" x14ac:dyDescent="0.2">
      <c r="B9217" s="186"/>
    </row>
    <row r="9218" spans="2:2" x14ac:dyDescent="0.2">
      <c r="B9218" s="186"/>
    </row>
    <row r="9219" spans="2:2" x14ac:dyDescent="0.2">
      <c r="B9219" s="186"/>
    </row>
    <row r="9220" spans="2:2" x14ac:dyDescent="0.2">
      <c r="B9220" s="186"/>
    </row>
    <row r="9221" spans="2:2" x14ac:dyDescent="0.2">
      <c r="B9221" s="186"/>
    </row>
    <row r="9222" spans="2:2" x14ac:dyDescent="0.2">
      <c r="B9222" s="186"/>
    </row>
    <row r="9223" spans="2:2" x14ac:dyDescent="0.2">
      <c r="B9223" s="186"/>
    </row>
    <row r="9224" spans="2:2" x14ac:dyDescent="0.2">
      <c r="B9224" s="186"/>
    </row>
    <row r="9225" spans="2:2" x14ac:dyDescent="0.2">
      <c r="B9225" s="186"/>
    </row>
    <row r="9226" spans="2:2" x14ac:dyDescent="0.2">
      <c r="B9226" s="186"/>
    </row>
    <row r="9227" spans="2:2" x14ac:dyDescent="0.2">
      <c r="B9227" s="186"/>
    </row>
    <row r="9228" spans="2:2" x14ac:dyDescent="0.2">
      <c r="B9228" s="186"/>
    </row>
    <row r="9229" spans="2:2" x14ac:dyDescent="0.2">
      <c r="B9229" s="186"/>
    </row>
    <row r="9230" spans="2:2" x14ac:dyDescent="0.2">
      <c r="B9230" s="186"/>
    </row>
    <row r="9231" spans="2:2" x14ac:dyDescent="0.2">
      <c r="B9231" s="186"/>
    </row>
    <row r="9232" spans="2:2" x14ac:dyDescent="0.2">
      <c r="B9232" s="186"/>
    </row>
    <row r="9233" spans="2:2" x14ac:dyDescent="0.2">
      <c r="B9233" s="186"/>
    </row>
    <row r="9234" spans="2:2" x14ac:dyDescent="0.2">
      <c r="B9234" s="186"/>
    </row>
    <row r="9235" spans="2:2" x14ac:dyDescent="0.2">
      <c r="B9235" s="186"/>
    </row>
    <row r="9236" spans="2:2" x14ac:dyDescent="0.2">
      <c r="B9236" s="186"/>
    </row>
    <row r="9237" spans="2:2" x14ac:dyDescent="0.2">
      <c r="B9237" s="186"/>
    </row>
    <row r="9238" spans="2:2" x14ac:dyDescent="0.2">
      <c r="B9238" s="186"/>
    </row>
    <row r="9239" spans="2:2" x14ac:dyDescent="0.2">
      <c r="B9239" s="186"/>
    </row>
    <row r="9240" spans="2:2" x14ac:dyDescent="0.2">
      <c r="B9240" s="186"/>
    </row>
    <row r="9241" spans="2:2" x14ac:dyDescent="0.2">
      <c r="B9241" s="186"/>
    </row>
    <row r="9242" spans="2:2" x14ac:dyDescent="0.2">
      <c r="B9242" s="186"/>
    </row>
    <row r="9243" spans="2:2" x14ac:dyDescent="0.2">
      <c r="B9243" s="186"/>
    </row>
    <row r="9244" spans="2:2" x14ac:dyDescent="0.2">
      <c r="B9244" s="186"/>
    </row>
    <row r="9245" spans="2:2" x14ac:dyDescent="0.2">
      <c r="B9245" s="186"/>
    </row>
    <row r="9246" spans="2:2" x14ac:dyDescent="0.2">
      <c r="B9246" s="186"/>
    </row>
    <row r="9247" spans="2:2" x14ac:dyDescent="0.2">
      <c r="B9247" s="186"/>
    </row>
    <row r="9248" spans="2:2" x14ac:dyDescent="0.2">
      <c r="B9248" s="186"/>
    </row>
    <row r="9249" spans="2:2" x14ac:dyDescent="0.2">
      <c r="B9249" s="186"/>
    </row>
    <row r="9250" spans="2:2" x14ac:dyDescent="0.2">
      <c r="B9250" s="186"/>
    </row>
    <row r="9251" spans="2:2" x14ac:dyDescent="0.2">
      <c r="B9251" s="186"/>
    </row>
    <row r="9252" spans="2:2" x14ac:dyDescent="0.2">
      <c r="B9252" s="186"/>
    </row>
    <row r="9253" spans="2:2" x14ac:dyDescent="0.2">
      <c r="B9253" s="186"/>
    </row>
    <row r="9254" spans="2:2" x14ac:dyDescent="0.2">
      <c r="B9254" s="186"/>
    </row>
    <row r="9255" spans="2:2" x14ac:dyDescent="0.2">
      <c r="B9255" s="186"/>
    </row>
    <row r="9256" spans="2:2" x14ac:dyDescent="0.2">
      <c r="B9256" s="186"/>
    </row>
    <row r="9257" spans="2:2" x14ac:dyDescent="0.2">
      <c r="B9257" s="186"/>
    </row>
    <row r="9258" spans="2:2" x14ac:dyDescent="0.2">
      <c r="B9258" s="186"/>
    </row>
    <row r="9259" spans="2:2" x14ac:dyDescent="0.2">
      <c r="B9259" s="186"/>
    </row>
    <row r="9260" spans="2:2" x14ac:dyDescent="0.2">
      <c r="B9260" s="186"/>
    </row>
    <row r="9261" spans="2:2" x14ac:dyDescent="0.2">
      <c r="B9261" s="186"/>
    </row>
    <row r="9262" spans="2:2" x14ac:dyDescent="0.2">
      <c r="B9262" s="186"/>
    </row>
    <row r="9263" spans="2:2" x14ac:dyDescent="0.2">
      <c r="B9263" s="186"/>
    </row>
    <row r="9264" spans="2:2" x14ac:dyDescent="0.2">
      <c r="B9264" s="186"/>
    </row>
    <row r="9265" spans="2:2" x14ac:dyDescent="0.2">
      <c r="B9265" s="186"/>
    </row>
    <row r="9266" spans="2:2" x14ac:dyDescent="0.2">
      <c r="B9266" s="186"/>
    </row>
    <row r="9267" spans="2:2" x14ac:dyDescent="0.2">
      <c r="B9267" s="186"/>
    </row>
    <row r="9268" spans="2:2" x14ac:dyDescent="0.2">
      <c r="B9268" s="186"/>
    </row>
    <row r="9269" spans="2:2" x14ac:dyDescent="0.2">
      <c r="B9269" s="186"/>
    </row>
    <row r="9270" spans="2:2" x14ac:dyDescent="0.2">
      <c r="B9270" s="186"/>
    </row>
    <row r="9271" spans="2:2" x14ac:dyDescent="0.2">
      <c r="B9271" s="186"/>
    </row>
    <row r="9272" spans="2:2" x14ac:dyDescent="0.2">
      <c r="B9272" s="186"/>
    </row>
    <row r="9273" spans="2:2" x14ac:dyDescent="0.2">
      <c r="B9273" s="186"/>
    </row>
    <row r="9274" spans="2:2" x14ac:dyDescent="0.2">
      <c r="B9274" s="186"/>
    </row>
    <row r="9275" spans="2:2" x14ac:dyDescent="0.2">
      <c r="B9275" s="186"/>
    </row>
    <row r="9276" spans="2:2" x14ac:dyDescent="0.2">
      <c r="B9276" s="186"/>
    </row>
    <row r="9277" spans="2:2" x14ac:dyDescent="0.2">
      <c r="B9277" s="186"/>
    </row>
    <row r="9278" spans="2:2" x14ac:dyDescent="0.2">
      <c r="B9278" s="186"/>
    </row>
    <row r="9279" spans="2:2" x14ac:dyDescent="0.2">
      <c r="B9279" s="186"/>
    </row>
    <row r="9280" spans="2:2" x14ac:dyDescent="0.2">
      <c r="B9280" s="186"/>
    </row>
    <row r="9281" spans="2:2" x14ac:dyDescent="0.2">
      <c r="B9281" s="186"/>
    </row>
    <row r="9282" spans="2:2" x14ac:dyDescent="0.2">
      <c r="B9282" s="186"/>
    </row>
    <row r="9283" spans="2:2" x14ac:dyDescent="0.2">
      <c r="B9283" s="186"/>
    </row>
    <row r="9284" spans="2:2" x14ac:dyDescent="0.2">
      <c r="B9284" s="186"/>
    </row>
    <row r="9285" spans="2:2" x14ac:dyDescent="0.2">
      <c r="B9285" s="186"/>
    </row>
    <row r="9286" spans="2:2" x14ac:dyDescent="0.2">
      <c r="B9286" s="186"/>
    </row>
    <row r="9287" spans="2:2" x14ac:dyDescent="0.2">
      <c r="B9287" s="186"/>
    </row>
    <row r="9288" spans="2:2" x14ac:dyDescent="0.2">
      <c r="B9288" s="186"/>
    </row>
    <row r="9289" spans="2:2" x14ac:dyDescent="0.2">
      <c r="B9289" s="186"/>
    </row>
    <row r="9290" spans="2:2" x14ac:dyDescent="0.2">
      <c r="B9290" s="186"/>
    </row>
    <row r="9291" spans="2:2" x14ac:dyDescent="0.2">
      <c r="B9291" s="186"/>
    </row>
    <row r="9292" spans="2:2" x14ac:dyDescent="0.2">
      <c r="B9292" s="186"/>
    </row>
    <row r="9293" spans="2:2" x14ac:dyDescent="0.2">
      <c r="B9293" s="186"/>
    </row>
    <row r="9294" spans="2:2" x14ac:dyDescent="0.2">
      <c r="B9294" s="186"/>
    </row>
    <row r="9295" spans="2:2" x14ac:dyDescent="0.2">
      <c r="B9295" s="186"/>
    </row>
    <row r="9296" spans="2:2" x14ac:dyDescent="0.2">
      <c r="B9296" s="186"/>
    </row>
    <row r="9297" spans="2:2" x14ac:dyDescent="0.2">
      <c r="B9297" s="186"/>
    </row>
    <row r="9298" spans="2:2" x14ac:dyDescent="0.2">
      <c r="B9298" s="186"/>
    </row>
    <row r="9299" spans="2:2" x14ac:dyDescent="0.2">
      <c r="B9299" s="186"/>
    </row>
    <row r="9300" spans="2:2" x14ac:dyDescent="0.2">
      <c r="B9300" s="186"/>
    </row>
    <row r="9301" spans="2:2" x14ac:dyDescent="0.2">
      <c r="B9301" s="186"/>
    </row>
    <row r="9302" spans="2:2" x14ac:dyDescent="0.2">
      <c r="B9302" s="186"/>
    </row>
    <row r="9303" spans="2:2" x14ac:dyDescent="0.2">
      <c r="B9303" s="186"/>
    </row>
    <row r="9304" spans="2:2" x14ac:dyDescent="0.2">
      <c r="B9304" s="186"/>
    </row>
    <row r="9305" spans="2:2" x14ac:dyDescent="0.2">
      <c r="B9305" s="186"/>
    </row>
    <row r="9306" spans="2:2" x14ac:dyDescent="0.2">
      <c r="B9306" s="186"/>
    </row>
    <row r="9307" spans="2:2" x14ac:dyDescent="0.2">
      <c r="B9307" s="186"/>
    </row>
    <row r="9308" spans="2:2" x14ac:dyDescent="0.2">
      <c r="B9308" s="186"/>
    </row>
    <row r="9309" spans="2:2" x14ac:dyDescent="0.2">
      <c r="B9309" s="186"/>
    </row>
    <row r="9310" spans="2:2" x14ac:dyDescent="0.2">
      <c r="B9310" s="186"/>
    </row>
    <row r="9311" spans="2:2" x14ac:dyDescent="0.2">
      <c r="B9311" s="186"/>
    </row>
    <row r="9312" spans="2:2" x14ac:dyDescent="0.2">
      <c r="B9312" s="186"/>
    </row>
    <row r="9313" spans="2:2" x14ac:dyDescent="0.2">
      <c r="B9313" s="186"/>
    </row>
    <row r="9314" spans="2:2" x14ac:dyDescent="0.2">
      <c r="B9314" s="186"/>
    </row>
    <row r="9315" spans="2:2" x14ac:dyDescent="0.2">
      <c r="B9315" s="186"/>
    </row>
    <row r="9316" spans="2:2" x14ac:dyDescent="0.2">
      <c r="B9316" s="186"/>
    </row>
    <row r="9317" spans="2:2" x14ac:dyDescent="0.2">
      <c r="B9317" s="186"/>
    </row>
    <row r="9318" spans="2:2" x14ac:dyDescent="0.2">
      <c r="B9318" s="186"/>
    </row>
    <row r="9319" spans="2:2" x14ac:dyDescent="0.2">
      <c r="B9319" s="186"/>
    </row>
    <row r="9320" spans="2:2" x14ac:dyDescent="0.2">
      <c r="B9320" s="186"/>
    </row>
    <row r="9321" spans="2:2" x14ac:dyDescent="0.2">
      <c r="B9321" s="186"/>
    </row>
    <row r="9322" spans="2:2" x14ac:dyDescent="0.2">
      <c r="B9322" s="186"/>
    </row>
    <row r="9323" spans="2:2" x14ac:dyDescent="0.2">
      <c r="B9323" s="186"/>
    </row>
    <row r="9324" spans="2:2" x14ac:dyDescent="0.2">
      <c r="B9324" s="186"/>
    </row>
    <row r="9325" spans="2:2" x14ac:dyDescent="0.2">
      <c r="B9325" s="186"/>
    </row>
    <row r="9326" spans="2:2" x14ac:dyDescent="0.2">
      <c r="B9326" s="186"/>
    </row>
    <row r="9327" spans="2:2" x14ac:dyDescent="0.2">
      <c r="B9327" s="186"/>
    </row>
    <row r="9328" spans="2:2" x14ac:dyDescent="0.2">
      <c r="B9328" s="186"/>
    </row>
    <row r="9329" spans="2:2" x14ac:dyDescent="0.2">
      <c r="B9329" s="186"/>
    </row>
    <row r="9330" spans="2:2" x14ac:dyDescent="0.2">
      <c r="B9330" s="186"/>
    </row>
    <row r="9331" spans="2:2" x14ac:dyDescent="0.2">
      <c r="B9331" s="186"/>
    </row>
    <row r="9332" spans="2:2" x14ac:dyDescent="0.2">
      <c r="B9332" s="186"/>
    </row>
    <row r="9333" spans="2:2" x14ac:dyDescent="0.2">
      <c r="B9333" s="186"/>
    </row>
    <row r="9334" spans="2:2" x14ac:dyDescent="0.2">
      <c r="B9334" s="186"/>
    </row>
    <row r="9335" spans="2:2" x14ac:dyDescent="0.2">
      <c r="B9335" s="186"/>
    </row>
    <row r="9336" spans="2:2" x14ac:dyDescent="0.2">
      <c r="B9336" s="186"/>
    </row>
    <row r="9337" spans="2:2" x14ac:dyDescent="0.2">
      <c r="B9337" s="186"/>
    </row>
    <row r="9338" spans="2:2" x14ac:dyDescent="0.2">
      <c r="B9338" s="186"/>
    </row>
    <row r="9339" spans="2:2" x14ac:dyDescent="0.2">
      <c r="B9339" s="186"/>
    </row>
    <row r="9340" spans="2:2" x14ac:dyDescent="0.2">
      <c r="B9340" s="186"/>
    </row>
    <row r="9341" spans="2:2" x14ac:dyDescent="0.2">
      <c r="B9341" s="186"/>
    </row>
    <row r="9342" spans="2:2" x14ac:dyDescent="0.2">
      <c r="B9342" s="186"/>
    </row>
    <row r="9343" spans="2:2" x14ac:dyDescent="0.2">
      <c r="B9343" s="186"/>
    </row>
    <row r="9344" spans="2:2" x14ac:dyDescent="0.2">
      <c r="B9344" s="186"/>
    </row>
    <row r="9345" spans="2:2" x14ac:dyDescent="0.2">
      <c r="B9345" s="186"/>
    </row>
    <row r="9346" spans="2:2" x14ac:dyDescent="0.2">
      <c r="B9346" s="186"/>
    </row>
    <row r="9347" spans="2:2" x14ac:dyDescent="0.2">
      <c r="B9347" s="186"/>
    </row>
    <row r="9348" spans="2:2" x14ac:dyDescent="0.2">
      <c r="B9348" s="186"/>
    </row>
    <row r="9349" spans="2:2" x14ac:dyDescent="0.2">
      <c r="B9349" s="186"/>
    </row>
    <row r="9350" spans="2:2" x14ac:dyDescent="0.2">
      <c r="B9350" s="186"/>
    </row>
    <row r="9351" spans="2:2" x14ac:dyDescent="0.2">
      <c r="B9351" s="186"/>
    </row>
    <row r="9352" spans="2:2" x14ac:dyDescent="0.2">
      <c r="B9352" s="186"/>
    </row>
    <row r="9353" spans="2:2" x14ac:dyDescent="0.2">
      <c r="B9353" s="186"/>
    </row>
    <row r="9354" spans="2:2" x14ac:dyDescent="0.2">
      <c r="B9354" s="186"/>
    </row>
    <row r="9355" spans="2:2" x14ac:dyDescent="0.2">
      <c r="B9355" s="186"/>
    </row>
    <row r="9356" spans="2:2" x14ac:dyDescent="0.2">
      <c r="B9356" s="186"/>
    </row>
    <row r="9357" spans="2:2" x14ac:dyDescent="0.2">
      <c r="B9357" s="186"/>
    </row>
    <row r="9358" spans="2:2" x14ac:dyDescent="0.2">
      <c r="B9358" s="186"/>
    </row>
    <row r="9359" spans="2:2" x14ac:dyDescent="0.2">
      <c r="B9359" s="186"/>
    </row>
    <row r="9360" spans="2:2" x14ac:dyDescent="0.2">
      <c r="B9360" s="186"/>
    </row>
    <row r="9361" spans="2:2" x14ac:dyDescent="0.2">
      <c r="B9361" s="186"/>
    </row>
    <row r="9362" spans="2:2" x14ac:dyDescent="0.2">
      <c r="B9362" s="186"/>
    </row>
    <row r="9363" spans="2:2" x14ac:dyDescent="0.2">
      <c r="B9363" s="186"/>
    </row>
    <row r="9364" spans="2:2" x14ac:dyDescent="0.2">
      <c r="B9364" s="186"/>
    </row>
    <row r="9365" spans="2:2" x14ac:dyDescent="0.2">
      <c r="B9365" s="186"/>
    </row>
    <row r="9366" spans="2:2" x14ac:dyDescent="0.2">
      <c r="B9366" s="186"/>
    </row>
    <row r="9367" spans="2:2" x14ac:dyDescent="0.2">
      <c r="B9367" s="186"/>
    </row>
    <row r="9368" spans="2:2" x14ac:dyDescent="0.2">
      <c r="B9368" s="186"/>
    </row>
    <row r="9369" spans="2:2" x14ac:dyDescent="0.2">
      <c r="B9369" s="186"/>
    </row>
    <row r="9370" spans="2:2" x14ac:dyDescent="0.2">
      <c r="B9370" s="186"/>
    </row>
    <row r="9371" spans="2:2" x14ac:dyDescent="0.2">
      <c r="B9371" s="186"/>
    </row>
    <row r="9372" spans="2:2" x14ac:dyDescent="0.2">
      <c r="B9372" s="186"/>
    </row>
    <row r="9373" spans="2:2" x14ac:dyDescent="0.2">
      <c r="B9373" s="186"/>
    </row>
    <row r="9374" spans="2:2" x14ac:dyDescent="0.2">
      <c r="B9374" s="186"/>
    </row>
    <row r="9375" spans="2:2" x14ac:dyDescent="0.2">
      <c r="B9375" s="186"/>
    </row>
    <row r="9376" spans="2:2" x14ac:dyDescent="0.2">
      <c r="B9376" s="186"/>
    </row>
    <row r="9377" spans="2:2" x14ac:dyDescent="0.2">
      <c r="B9377" s="186"/>
    </row>
    <row r="9378" spans="2:2" x14ac:dyDescent="0.2">
      <c r="B9378" s="186"/>
    </row>
    <row r="9379" spans="2:2" x14ac:dyDescent="0.2">
      <c r="B9379" s="186"/>
    </row>
    <row r="9380" spans="2:2" x14ac:dyDescent="0.2">
      <c r="B9380" s="186"/>
    </row>
    <row r="9381" spans="2:2" x14ac:dyDescent="0.2">
      <c r="B9381" s="186"/>
    </row>
    <row r="9382" spans="2:2" x14ac:dyDescent="0.2">
      <c r="B9382" s="186"/>
    </row>
    <row r="9383" spans="2:2" x14ac:dyDescent="0.2">
      <c r="B9383" s="186"/>
    </row>
    <row r="9384" spans="2:2" x14ac:dyDescent="0.2">
      <c r="B9384" s="186"/>
    </row>
    <row r="9385" spans="2:2" x14ac:dyDescent="0.2">
      <c r="B9385" s="186"/>
    </row>
    <row r="9386" spans="2:2" x14ac:dyDescent="0.2">
      <c r="B9386" s="186"/>
    </row>
    <row r="9387" spans="2:2" x14ac:dyDescent="0.2">
      <c r="B9387" s="186"/>
    </row>
    <row r="9388" spans="2:2" x14ac:dyDescent="0.2">
      <c r="B9388" s="186"/>
    </row>
    <row r="9389" spans="2:2" x14ac:dyDescent="0.2">
      <c r="B9389" s="186"/>
    </row>
    <row r="9390" spans="2:2" x14ac:dyDescent="0.2">
      <c r="B9390" s="186"/>
    </row>
    <row r="9391" spans="2:2" x14ac:dyDescent="0.2">
      <c r="B9391" s="186"/>
    </row>
    <row r="9392" spans="2:2" x14ac:dyDescent="0.2">
      <c r="B9392" s="186"/>
    </row>
    <row r="9393" spans="2:2" x14ac:dyDescent="0.2">
      <c r="B9393" s="186"/>
    </row>
    <row r="9394" spans="2:2" x14ac:dyDescent="0.2">
      <c r="B9394" s="186"/>
    </row>
    <row r="9395" spans="2:2" x14ac:dyDescent="0.2">
      <c r="B9395" s="186"/>
    </row>
    <row r="9396" spans="2:2" x14ac:dyDescent="0.2">
      <c r="B9396" s="186"/>
    </row>
    <row r="9397" spans="2:2" x14ac:dyDescent="0.2">
      <c r="B9397" s="186"/>
    </row>
    <row r="9398" spans="2:2" x14ac:dyDescent="0.2">
      <c r="B9398" s="186"/>
    </row>
    <row r="9399" spans="2:2" x14ac:dyDescent="0.2">
      <c r="B9399" s="186"/>
    </row>
    <row r="9400" spans="2:2" x14ac:dyDescent="0.2">
      <c r="B9400" s="186"/>
    </row>
    <row r="9401" spans="2:2" x14ac:dyDescent="0.2">
      <c r="B9401" s="186"/>
    </row>
    <row r="9402" spans="2:2" x14ac:dyDescent="0.2">
      <c r="B9402" s="186"/>
    </row>
    <row r="9403" spans="2:2" x14ac:dyDescent="0.2">
      <c r="B9403" s="186"/>
    </row>
    <row r="9404" spans="2:2" x14ac:dyDescent="0.2">
      <c r="B9404" s="186"/>
    </row>
    <row r="9405" spans="2:2" x14ac:dyDescent="0.2">
      <c r="B9405" s="186"/>
    </row>
    <row r="9406" spans="2:2" x14ac:dyDescent="0.2">
      <c r="B9406" s="186"/>
    </row>
    <row r="9407" spans="2:2" x14ac:dyDescent="0.2">
      <c r="B9407" s="186"/>
    </row>
    <row r="9408" spans="2:2" x14ac:dyDescent="0.2">
      <c r="B9408" s="186"/>
    </row>
    <row r="9409" spans="2:2" x14ac:dyDescent="0.2">
      <c r="B9409" s="186"/>
    </row>
    <row r="9410" spans="2:2" x14ac:dyDescent="0.2">
      <c r="B9410" s="186"/>
    </row>
    <row r="9411" spans="2:2" x14ac:dyDescent="0.2">
      <c r="B9411" s="186"/>
    </row>
    <row r="9412" spans="2:2" x14ac:dyDescent="0.2">
      <c r="B9412" s="186"/>
    </row>
    <row r="9413" spans="2:2" x14ac:dyDescent="0.2">
      <c r="B9413" s="186"/>
    </row>
    <row r="9414" spans="2:2" x14ac:dyDescent="0.2">
      <c r="B9414" s="186"/>
    </row>
    <row r="9415" spans="2:2" x14ac:dyDescent="0.2">
      <c r="B9415" s="186"/>
    </row>
    <row r="9416" spans="2:2" x14ac:dyDescent="0.2">
      <c r="B9416" s="186"/>
    </row>
    <row r="9417" spans="2:2" x14ac:dyDescent="0.2">
      <c r="B9417" s="186"/>
    </row>
    <row r="9418" spans="2:2" x14ac:dyDescent="0.2">
      <c r="B9418" s="186"/>
    </row>
    <row r="9419" spans="2:2" x14ac:dyDescent="0.2">
      <c r="B9419" s="186"/>
    </row>
    <row r="9420" spans="2:2" x14ac:dyDescent="0.2">
      <c r="B9420" s="186"/>
    </row>
    <row r="9421" spans="2:2" x14ac:dyDescent="0.2">
      <c r="B9421" s="186"/>
    </row>
    <row r="9422" spans="2:2" x14ac:dyDescent="0.2">
      <c r="B9422" s="186"/>
    </row>
    <row r="9423" spans="2:2" x14ac:dyDescent="0.2">
      <c r="B9423" s="186"/>
    </row>
    <row r="9424" spans="2:2" x14ac:dyDescent="0.2">
      <c r="B9424" s="186"/>
    </row>
    <row r="9425" spans="2:2" x14ac:dyDescent="0.2">
      <c r="B9425" s="186"/>
    </row>
    <row r="9426" spans="2:2" x14ac:dyDescent="0.2">
      <c r="B9426" s="186"/>
    </row>
    <row r="9427" spans="2:2" x14ac:dyDescent="0.2">
      <c r="B9427" s="186"/>
    </row>
    <row r="9428" spans="2:2" x14ac:dyDescent="0.2">
      <c r="B9428" s="186"/>
    </row>
    <row r="9429" spans="2:2" x14ac:dyDescent="0.2">
      <c r="B9429" s="186"/>
    </row>
    <row r="9430" spans="2:2" x14ac:dyDescent="0.2">
      <c r="B9430" s="186"/>
    </row>
    <row r="9431" spans="2:2" x14ac:dyDescent="0.2">
      <c r="B9431" s="186"/>
    </row>
    <row r="9432" spans="2:2" x14ac:dyDescent="0.2">
      <c r="B9432" s="186"/>
    </row>
    <row r="9433" spans="2:2" x14ac:dyDescent="0.2">
      <c r="B9433" s="186"/>
    </row>
    <row r="9434" spans="2:2" x14ac:dyDescent="0.2">
      <c r="B9434" s="186"/>
    </row>
    <row r="9435" spans="2:2" x14ac:dyDescent="0.2">
      <c r="B9435" s="186"/>
    </row>
    <row r="9436" spans="2:2" x14ac:dyDescent="0.2">
      <c r="B9436" s="186"/>
    </row>
    <row r="9437" spans="2:2" x14ac:dyDescent="0.2">
      <c r="B9437" s="186"/>
    </row>
    <row r="9438" spans="2:2" x14ac:dyDescent="0.2">
      <c r="B9438" s="186"/>
    </row>
    <row r="9439" spans="2:2" x14ac:dyDescent="0.2">
      <c r="B9439" s="186"/>
    </row>
    <row r="9440" spans="2:2" x14ac:dyDescent="0.2">
      <c r="B9440" s="186"/>
    </row>
    <row r="9441" spans="2:2" x14ac:dyDescent="0.2">
      <c r="B9441" s="186"/>
    </row>
    <row r="9442" spans="2:2" x14ac:dyDescent="0.2">
      <c r="B9442" s="186"/>
    </row>
    <row r="9443" spans="2:2" x14ac:dyDescent="0.2">
      <c r="B9443" s="186"/>
    </row>
    <row r="9444" spans="2:2" x14ac:dyDescent="0.2">
      <c r="B9444" s="186"/>
    </row>
    <row r="9445" spans="2:2" x14ac:dyDescent="0.2">
      <c r="B9445" s="186"/>
    </row>
    <row r="9446" spans="2:2" x14ac:dyDescent="0.2">
      <c r="B9446" s="186"/>
    </row>
    <row r="9447" spans="2:2" x14ac:dyDescent="0.2">
      <c r="B9447" s="186"/>
    </row>
    <row r="9448" spans="2:2" x14ac:dyDescent="0.2">
      <c r="B9448" s="186"/>
    </row>
    <row r="9449" spans="2:2" x14ac:dyDescent="0.2">
      <c r="B9449" s="186"/>
    </row>
    <row r="9450" spans="2:2" x14ac:dyDescent="0.2">
      <c r="B9450" s="186"/>
    </row>
    <row r="9451" spans="2:2" x14ac:dyDescent="0.2">
      <c r="B9451" s="186"/>
    </row>
    <row r="9452" spans="2:2" x14ac:dyDescent="0.2">
      <c r="B9452" s="186"/>
    </row>
    <row r="9453" spans="2:2" x14ac:dyDescent="0.2">
      <c r="B9453" s="186"/>
    </row>
    <row r="9454" spans="2:2" x14ac:dyDescent="0.2">
      <c r="B9454" s="186"/>
    </row>
    <row r="9455" spans="2:2" x14ac:dyDescent="0.2">
      <c r="B9455" s="186"/>
    </row>
    <row r="9456" spans="2:2" x14ac:dyDescent="0.2">
      <c r="B9456" s="186"/>
    </row>
    <row r="9457" spans="2:2" x14ac:dyDescent="0.2">
      <c r="B9457" s="186"/>
    </row>
    <row r="9458" spans="2:2" x14ac:dyDescent="0.2">
      <c r="B9458" s="186"/>
    </row>
    <row r="9459" spans="2:2" x14ac:dyDescent="0.2">
      <c r="B9459" s="186"/>
    </row>
    <row r="9460" spans="2:2" x14ac:dyDescent="0.2">
      <c r="B9460" s="186"/>
    </row>
    <row r="9461" spans="2:2" x14ac:dyDescent="0.2">
      <c r="B9461" s="186"/>
    </row>
    <row r="9462" spans="2:2" x14ac:dyDescent="0.2">
      <c r="B9462" s="186"/>
    </row>
    <row r="9463" spans="2:2" x14ac:dyDescent="0.2">
      <c r="B9463" s="186"/>
    </row>
    <row r="9464" spans="2:2" x14ac:dyDescent="0.2">
      <c r="B9464" s="186"/>
    </row>
    <row r="9465" spans="2:2" x14ac:dyDescent="0.2">
      <c r="B9465" s="186"/>
    </row>
    <row r="9466" spans="2:2" x14ac:dyDescent="0.2">
      <c r="B9466" s="186"/>
    </row>
    <row r="9467" spans="2:2" x14ac:dyDescent="0.2">
      <c r="B9467" s="186"/>
    </row>
    <row r="9468" spans="2:2" x14ac:dyDescent="0.2">
      <c r="B9468" s="186"/>
    </row>
    <row r="9469" spans="2:2" x14ac:dyDescent="0.2">
      <c r="B9469" s="186"/>
    </row>
    <row r="9470" spans="2:2" x14ac:dyDescent="0.2">
      <c r="B9470" s="186"/>
    </row>
    <row r="9471" spans="2:2" x14ac:dyDescent="0.2">
      <c r="B9471" s="186"/>
    </row>
    <row r="9472" spans="2:2" x14ac:dyDescent="0.2">
      <c r="B9472" s="186"/>
    </row>
    <row r="9473" spans="2:2" x14ac:dyDescent="0.2">
      <c r="B9473" s="186"/>
    </row>
    <row r="9474" spans="2:2" x14ac:dyDescent="0.2">
      <c r="B9474" s="186"/>
    </row>
    <row r="9475" spans="2:2" x14ac:dyDescent="0.2">
      <c r="B9475" s="186"/>
    </row>
    <row r="9476" spans="2:2" x14ac:dyDescent="0.2">
      <c r="B9476" s="186"/>
    </row>
    <row r="9477" spans="2:2" x14ac:dyDescent="0.2">
      <c r="B9477" s="186"/>
    </row>
    <row r="9478" spans="2:2" x14ac:dyDescent="0.2">
      <c r="B9478" s="186"/>
    </row>
    <row r="9479" spans="2:2" x14ac:dyDescent="0.2">
      <c r="B9479" s="186"/>
    </row>
    <row r="9480" spans="2:2" x14ac:dyDescent="0.2">
      <c r="B9480" s="186"/>
    </row>
    <row r="9481" spans="2:2" x14ac:dyDescent="0.2">
      <c r="B9481" s="186"/>
    </row>
    <row r="9482" spans="2:2" x14ac:dyDescent="0.2">
      <c r="B9482" s="186"/>
    </row>
    <row r="9483" spans="2:2" x14ac:dyDescent="0.2">
      <c r="B9483" s="186"/>
    </row>
    <row r="9484" spans="2:2" x14ac:dyDescent="0.2">
      <c r="B9484" s="186"/>
    </row>
    <row r="9485" spans="2:2" x14ac:dyDescent="0.2">
      <c r="B9485" s="186"/>
    </row>
    <row r="9486" spans="2:2" x14ac:dyDescent="0.2">
      <c r="B9486" s="186"/>
    </row>
    <row r="9487" spans="2:2" x14ac:dyDescent="0.2">
      <c r="B9487" s="186"/>
    </row>
    <row r="9488" spans="2:2" x14ac:dyDescent="0.2">
      <c r="B9488" s="186"/>
    </row>
    <row r="9489" spans="2:2" x14ac:dyDescent="0.2">
      <c r="B9489" s="186"/>
    </row>
    <row r="9490" spans="2:2" x14ac:dyDescent="0.2">
      <c r="B9490" s="186"/>
    </row>
    <row r="9491" spans="2:2" x14ac:dyDescent="0.2">
      <c r="B9491" s="186"/>
    </row>
    <row r="9492" spans="2:2" x14ac:dyDescent="0.2">
      <c r="B9492" s="186"/>
    </row>
    <row r="9493" spans="2:2" x14ac:dyDescent="0.2">
      <c r="B9493" s="186"/>
    </row>
    <row r="9494" spans="2:2" x14ac:dyDescent="0.2">
      <c r="B9494" s="186"/>
    </row>
    <row r="9495" spans="2:2" x14ac:dyDescent="0.2">
      <c r="B9495" s="186"/>
    </row>
    <row r="9496" spans="2:2" x14ac:dyDescent="0.2">
      <c r="B9496" s="186"/>
    </row>
    <row r="9497" spans="2:2" x14ac:dyDescent="0.2">
      <c r="B9497" s="186"/>
    </row>
    <row r="9498" spans="2:2" x14ac:dyDescent="0.2">
      <c r="B9498" s="186"/>
    </row>
    <row r="9499" spans="2:2" x14ac:dyDescent="0.2">
      <c r="B9499" s="186"/>
    </row>
    <row r="9500" spans="2:2" x14ac:dyDescent="0.2">
      <c r="B9500" s="186"/>
    </row>
    <row r="9501" spans="2:2" x14ac:dyDescent="0.2">
      <c r="B9501" s="186"/>
    </row>
    <row r="9502" spans="2:2" x14ac:dyDescent="0.2">
      <c r="B9502" s="186"/>
    </row>
    <row r="9503" spans="2:2" x14ac:dyDescent="0.2">
      <c r="B9503" s="186"/>
    </row>
    <row r="9504" spans="2:2" x14ac:dyDescent="0.2">
      <c r="B9504" s="186"/>
    </row>
    <row r="9505" spans="2:2" x14ac:dyDescent="0.2">
      <c r="B9505" s="186"/>
    </row>
    <row r="9506" spans="2:2" x14ac:dyDescent="0.2">
      <c r="B9506" s="186"/>
    </row>
    <row r="9507" spans="2:2" x14ac:dyDescent="0.2">
      <c r="B9507" s="186"/>
    </row>
    <row r="9508" spans="2:2" x14ac:dyDescent="0.2">
      <c r="B9508" s="186"/>
    </row>
    <row r="9509" spans="2:2" x14ac:dyDescent="0.2">
      <c r="B9509" s="186"/>
    </row>
    <row r="9510" spans="2:2" x14ac:dyDescent="0.2">
      <c r="B9510" s="186"/>
    </row>
    <row r="9511" spans="2:2" x14ac:dyDescent="0.2">
      <c r="B9511" s="186"/>
    </row>
    <row r="9512" spans="2:2" x14ac:dyDescent="0.2">
      <c r="B9512" s="186"/>
    </row>
    <row r="9513" spans="2:2" x14ac:dyDescent="0.2">
      <c r="B9513" s="186"/>
    </row>
    <row r="9514" spans="2:2" x14ac:dyDescent="0.2">
      <c r="B9514" s="186"/>
    </row>
    <row r="9515" spans="2:2" x14ac:dyDescent="0.2">
      <c r="B9515" s="186"/>
    </row>
    <row r="9516" spans="2:2" x14ac:dyDescent="0.2">
      <c r="B9516" s="186"/>
    </row>
    <row r="9517" spans="2:2" x14ac:dyDescent="0.2">
      <c r="B9517" s="186"/>
    </row>
    <row r="9518" spans="2:2" x14ac:dyDescent="0.2">
      <c r="B9518" s="186"/>
    </row>
    <row r="9519" spans="2:2" x14ac:dyDescent="0.2">
      <c r="B9519" s="186"/>
    </row>
    <row r="9520" spans="2:2" x14ac:dyDescent="0.2">
      <c r="B9520" s="186"/>
    </row>
    <row r="9521" spans="2:2" x14ac:dyDescent="0.2">
      <c r="B9521" s="186"/>
    </row>
    <row r="9522" spans="2:2" x14ac:dyDescent="0.2">
      <c r="B9522" s="186"/>
    </row>
    <row r="9523" spans="2:2" x14ac:dyDescent="0.2">
      <c r="B9523" s="186"/>
    </row>
    <row r="9524" spans="2:2" x14ac:dyDescent="0.2">
      <c r="B9524" s="186"/>
    </row>
    <row r="9525" spans="2:2" x14ac:dyDescent="0.2">
      <c r="B9525" s="186"/>
    </row>
    <row r="9526" spans="2:2" x14ac:dyDescent="0.2">
      <c r="B9526" s="186"/>
    </row>
    <row r="9527" spans="2:2" x14ac:dyDescent="0.2">
      <c r="B9527" s="186"/>
    </row>
    <row r="9528" spans="2:2" x14ac:dyDescent="0.2">
      <c r="B9528" s="186"/>
    </row>
    <row r="9529" spans="2:2" x14ac:dyDescent="0.2">
      <c r="B9529" s="186"/>
    </row>
    <row r="9530" spans="2:2" x14ac:dyDescent="0.2">
      <c r="B9530" s="186"/>
    </row>
    <row r="9531" spans="2:2" x14ac:dyDescent="0.2">
      <c r="B9531" s="186"/>
    </row>
    <row r="9532" spans="2:2" x14ac:dyDescent="0.2">
      <c r="B9532" s="186"/>
    </row>
    <row r="9533" spans="2:2" x14ac:dyDescent="0.2">
      <c r="B9533" s="186"/>
    </row>
    <row r="9534" spans="2:2" x14ac:dyDescent="0.2">
      <c r="B9534" s="186"/>
    </row>
    <row r="9535" spans="2:2" x14ac:dyDescent="0.2">
      <c r="B9535" s="186"/>
    </row>
    <row r="9536" spans="2:2" x14ac:dyDescent="0.2">
      <c r="B9536" s="186"/>
    </row>
    <row r="9537" spans="2:2" x14ac:dyDescent="0.2">
      <c r="B9537" s="186"/>
    </row>
    <row r="9538" spans="2:2" x14ac:dyDescent="0.2">
      <c r="B9538" s="186"/>
    </row>
    <row r="9539" spans="2:2" x14ac:dyDescent="0.2">
      <c r="B9539" s="186"/>
    </row>
    <row r="9540" spans="2:2" x14ac:dyDescent="0.2">
      <c r="B9540" s="186"/>
    </row>
    <row r="9541" spans="2:2" x14ac:dyDescent="0.2">
      <c r="B9541" s="186"/>
    </row>
    <row r="9542" spans="2:2" x14ac:dyDescent="0.2">
      <c r="B9542" s="186"/>
    </row>
    <row r="9543" spans="2:2" x14ac:dyDescent="0.2">
      <c r="B9543" s="186"/>
    </row>
    <row r="9544" spans="2:2" x14ac:dyDescent="0.2">
      <c r="B9544" s="186"/>
    </row>
    <row r="9545" spans="2:2" x14ac:dyDescent="0.2">
      <c r="B9545" s="186"/>
    </row>
    <row r="9546" spans="2:2" x14ac:dyDescent="0.2">
      <c r="B9546" s="186"/>
    </row>
    <row r="9547" spans="2:2" x14ac:dyDescent="0.2">
      <c r="B9547" s="186"/>
    </row>
    <row r="9548" spans="2:2" x14ac:dyDescent="0.2">
      <c r="B9548" s="186"/>
    </row>
    <row r="9549" spans="2:2" x14ac:dyDescent="0.2">
      <c r="B9549" s="186"/>
    </row>
    <row r="9550" spans="2:2" x14ac:dyDescent="0.2">
      <c r="B9550" s="186"/>
    </row>
    <row r="9551" spans="2:2" x14ac:dyDescent="0.2">
      <c r="B9551" s="186"/>
    </row>
    <row r="9552" spans="2:2" x14ac:dyDescent="0.2">
      <c r="B9552" s="186"/>
    </row>
    <row r="9553" spans="2:2" x14ac:dyDescent="0.2">
      <c r="B9553" s="186"/>
    </row>
    <row r="9554" spans="2:2" x14ac:dyDescent="0.2">
      <c r="B9554" s="186"/>
    </row>
    <row r="9555" spans="2:2" x14ac:dyDescent="0.2">
      <c r="B9555" s="186"/>
    </row>
    <row r="9556" spans="2:2" x14ac:dyDescent="0.2">
      <c r="B9556" s="186"/>
    </row>
    <row r="9557" spans="2:2" x14ac:dyDescent="0.2">
      <c r="B9557" s="186"/>
    </row>
    <row r="9558" spans="2:2" x14ac:dyDescent="0.2">
      <c r="B9558" s="186"/>
    </row>
    <row r="9559" spans="2:2" x14ac:dyDescent="0.2">
      <c r="B9559" s="186"/>
    </row>
    <row r="9560" spans="2:2" x14ac:dyDescent="0.2">
      <c r="B9560" s="186"/>
    </row>
    <row r="9561" spans="2:2" x14ac:dyDescent="0.2">
      <c r="B9561" s="186"/>
    </row>
    <row r="9562" spans="2:2" x14ac:dyDescent="0.2">
      <c r="B9562" s="186"/>
    </row>
    <row r="9563" spans="2:2" x14ac:dyDescent="0.2">
      <c r="B9563" s="186"/>
    </row>
    <row r="9564" spans="2:2" x14ac:dyDescent="0.2">
      <c r="B9564" s="186"/>
    </row>
    <row r="9565" spans="2:2" x14ac:dyDescent="0.2">
      <c r="B9565" s="186"/>
    </row>
    <row r="9566" spans="2:2" x14ac:dyDescent="0.2">
      <c r="B9566" s="186"/>
    </row>
    <row r="9567" spans="2:2" x14ac:dyDescent="0.2">
      <c r="B9567" s="186"/>
    </row>
    <row r="9568" spans="2:2" x14ac:dyDescent="0.2">
      <c r="B9568" s="186"/>
    </row>
    <row r="9569" spans="2:2" x14ac:dyDescent="0.2">
      <c r="B9569" s="186"/>
    </row>
    <row r="9570" spans="2:2" x14ac:dyDescent="0.2">
      <c r="B9570" s="186"/>
    </row>
    <row r="9571" spans="2:2" x14ac:dyDescent="0.2">
      <c r="B9571" s="186"/>
    </row>
    <row r="9572" spans="2:2" x14ac:dyDescent="0.2">
      <c r="B9572" s="186"/>
    </row>
    <row r="9573" spans="2:2" x14ac:dyDescent="0.2">
      <c r="B9573" s="186"/>
    </row>
    <row r="9574" spans="2:2" x14ac:dyDescent="0.2">
      <c r="B9574" s="186"/>
    </row>
    <row r="9575" spans="2:2" x14ac:dyDescent="0.2">
      <c r="B9575" s="186"/>
    </row>
    <row r="9576" spans="2:2" x14ac:dyDescent="0.2">
      <c r="B9576" s="186"/>
    </row>
    <row r="9577" spans="2:2" x14ac:dyDescent="0.2">
      <c r="B9577" s="186"/>
    </row>
    <row r="9578" spans="2:2" x14ac:dyDescent="0.2">
      <c r="B9578" s="186"/>
    </row>
    <row r="9579" spans="2:2" x14ac:dyDescent="0.2">
      <c r="B9579" s="186"/>
    </row>
    <row r="9580" spans="2:2" x14ac:dyDescent="0.2">
      <c r="B9580" s="186"/>
    </row>
    <row r="9581" spans="2:2" x14ac:dyDescent="0.2">
      <c r="B9581" s="186"/>
    </row>
    <row r="9582" spans="2:2" x14ac:dyDescent="0.2">
      <c r="B9582" s="186"/>
    </row>
    <row r="9583" spans="2:2" x14ac:dyDescent="0.2">
      <c r="B9583" s="186"/>
    </row>
    <row r="9584" spans="2:2" x14ac:dyDescent="0.2">
      <c r="B9584" s="186"/>
    </row>
    <row r="9585" spans="2:2" x14ac:dyDescent="0.2">
      <c r="B9585" s="186"/>
    </row>
    <row r="9586" spans="2:2" x14ac:dyDescent="0.2">
      <c r="B9586" s="186"/>
    </row>
    <row r="9587" spans="2:2" x14ac:dyDescent="0.2">
      <c r="B9587" s="186"/>
    </row>
    <row r="9588" spans="2:2" x14ac:dyDescent="0.2">
      <c r="B9588" s="186"/>
    </row>
    <row r="9589" spans="2:2" x14ac:dyDescent="0.2">
      <c r="B9589" s="186"/>
    </row>
    <row r="9590" spans="2:2" x14ac:dyDescent="0.2">
      <c r="B9590" s="186"/>
    </row>
    <row r="9591" spans="2:2" x14ac:dyDescent="0.2">
      <c r="B9591" s="186"/>
    </row>
    <row r="9592" spans="2:2" x14ac:dyDescent="0.2">
      <c r="B9592" s="186"/>
    </row>
    <row r="9593" spans="2:2" x14ac:dyDescent="0.2">
      <c r="B9593" s="186"/>
    </row>
    <row r="9594" spans="2:2" x14ac:dyDescent="0.2">
      <c r="B9594" s="186"/>
    </row>
    <row r="9595" spans="2:2" x14ac:dyDescent="0.2">
      <c r="B9595" s="186"/>
    </row>
    <row r="9596" spans="2:2" x14ac:dyDescent="0.2">
      <c r="B9596" s="186"/>
    </row>
    <row r="9597" spans="2:2" x14ac:dyDescent="0.2">
      <c r="B9597" s="186"/>
    </row>
    <row r="9598" spans="2:2" x14ac:dyDescent="0.2">
      <c r="B9598" s="186"/>
    </row>
    <row r="9599" spans="2:2" x14ac:dyDescent="0.2">
      <c r="B9599" s="186"/>
    </row>
    <row r="9600" spans="2:2" x14ac:dyDescent="0.2">
      <c r="B9600" s="186"/>
    </row>
    <row r="9601" spans="2:2" x14ac:dyDescent="0.2">
      <c r="B9601" s="186"/>
    </row>
    <row r="9602" spans="2:2" x14ac:dyDescent="0.2">
      <c r="B9602" s="186"/>
    </row>
    <row r="9603" spans="2:2" x14ac:dyDescent="0.2">
      <c r="B9603" s="186"/>
    </row>
    <row r="9604" spans="2:2" x14ac:dyDescent="0.2">
      <c r="B9604" s="186"/>
    </row>
    <row r="9605" spans="2:2" x14ac:dyDescent="0.2">
      <c r="B9605" s="186"/>
    </row>
    <row r="9606" spans="2:2" x14ac:dyDescent="0.2">
      <c r="B9606" s="186"/>
    </row>
    <row r="9607" spans="2:2" x14ac:dyDescent="0.2">
      <c r="B9607" s="186"/>
    </row>
    <row r="9608" spans="2:2" x14ac:dyDescent="0.2">
      <c r="B9608" s="186"/>
    </row>
    <row r="9609" spans="2:2" x14ac:dyDescent="0.2">
      <c r="B9609" s="186"/>
    </row>
    <row r="9610" spans="2:2" x14ac:dyDescent="0.2">
      <c r="B9610" s="186"/>
    </row>
    <row r="9611" spans="2:2" x14ac:dyDescent="0.2">
      <c r="B9611" s="186"/>
    </row>
    <row r="9612" spans="2:2" x14ac:dyDescent="0.2">
      <c r="B9612" s="186"/>
    </row>
    <row r="9613" spans="2:2" x14ac:dyDescent="0.2">
      <c r="B9613" s="186"/>
    </row>
    <row r="9614" spans="2:2" x14ac:dyDescent="0.2">
      <c r="B9614" s="186"/>
    </row>
    <row r="9615" spans="2:2" x14ac:dyDescent="0.2">
      <c r="B9615" s="186"/>
    </row>
    <row r="9616" spans="2:2" x14ac:dyDescent="0.2">
      <c r="B9616" s="186"/>
    </row>
    <row r="9617" spans="2:2" x14ac:dyDescent="0.2">
      <c r="B9617" s="186"/>
    </row>
    <row r="9618" spans="2:2" x14ac:dyDescent="0.2">
      <c r="B9618" s="186"/>
    </row>
    <row r="9619" spans="2:2" x14ac:dyDescent="0.2">
      <c r="B9619" s="186"/>
    </row>
    <row r="9620" spans="2:2" x14ac:dyDescent="0.2">
      <c r="B9620" s="186"/>
    </row>
    <row r="9621" spans="2:2" x14ac:dyDescent="0.2">
      <c r="B9621" s="186"/>
    </row>
    <row r="9622" spans="2:2" x14ac:dyDescent="0.2">
      <c r="B9622" s="186"/>
    </row>
    <row r="9623" spans="2:2" x14ac:dyDescent="0.2">
      <c r="B9623" s="186"/>
    </row>
    <row r="9624" spans="2:2" x14ac:dyDescent="0.2">
      <c r="B9624" s="186"/>
    </row>
    <row r="9625" spans="2:2" x14ac:dyDescent="0.2">
      <c r="B9625" s="186"/>
    </row>
    <row r="9626" spans="2:2" x14ac:dyDescent="0.2">
      <c r="B9626" s="186"/>
    </row>
    <row r="9627" spans="2:2" x14ac:dyDescent="0.2">
      <c r="B9627" s="186"/>
    </row>
    <row r="9628" spans="2:2" x14ac:dyDescent="0.2">
      <c r="B9628" s="186"/>
    </row>
    <row r="9629" spans="2:2" x14ac:dyDescent="0.2">
      <c r="B9629" s="186"/>
    </row>
    <row r="9630" spans="2:2" x14ac:dyDescent="0.2">
      <c r="B9630" s="186"/>
    </row>
    <row r="9631" spans="2:2" x14ac:dyDescent="0.2">
      <c r="B9631" s="186"/>
    </row>
    <row r="9632" spans="2:2" x14ac:dyDescent="0.2">
      <c r="B9632" s="186"/>
    </row>
    <row r="9633" spans="2:2" x14ac:dyDescent="0.2">
      <c r="B9633" s="186"/>
    </row>
    <row r="9634" spans="2:2" x14ac:dyDescent="0.2">
      <c r="B9634" s="186"/>
    </row>
    <row r="9635" spans="2:2" x14ac:dyDescent="0.2">
      <c r="B9635" s="186"/>
    </row>
    <row r="9636" spans="2:2" x14ac:dyDescent="0.2">
      <c r="B9636" s="186"/>
    </row>
    <row r="9637" spans="2:2" x14ac:dyDescent="0.2">
      <c r="B9637" s="186"/>
    </row>
    <row r="9638" spans="2:2" x14ac:dyDescent="0.2">
      <c r="B9638" s="186"/>
    </row>
    <row r="9639" spans="2:2" x14ac:dyDescent="0.2">
      <c r="B9639" s="186"/>
    </row>
    <row r="9640" spans="2:2" x14ac:dyDescent="0.2">
      <c r="B9640" s="186"/>
    </row>
    <row r="9641" spans="2:2" x14ac:dyDescent="0.2">
      <c r="B9641" s="186"/>
    </row>
    <row r="9642" spans="2:2" x14ac:dyDescent="0.2">
      <c r="B9642" s="186"/>
    </row>
    <row r="9643" spans="2:2" x14ac:dyDescent="0.2">
      <c r="B9643" s="186"/>
    </row>
    <row r="9644" spans="2:2" x14ac:dyDescent="0.2">
      <c r="B9644" s="186"/>
    </row>
    <row r="9645" spans="2:2" x14ac:dyDescent="0.2">
      <c r="B9645" s="186"/>
    </row>
    <row r="9646" spans="2:2" x14ac:dyDescent="0.2">
      <c r="B9646" s="186"/>
    </row>
    <row r="9647" spans="2:2" x14ac:dyDescent="0.2">
      <c r="B9647" s="186"/>
    </row>
    <row r="9648" spans="2:2" x14ac:dyDescent="0.2">
      <c r="B9648" s="186"/>
    </row>
    <row r="9649" spans="2:2" x14ac:dyDescent="0.2">
      <c r="B9649" s="186"/>
    </row>
    <row r="9650" spans="2:2" x14ac:dyDescent="0.2">
      <c r="B9650" s="186"/>
    </row>
    <row r="9651" spans="2:2" x14ac:dyDescent="0.2">
      <c r="B9651" s="186"/>
    </row>
    <row r="9652" spans="2:2" x14ac:dyDescent="0.2">
      <c r="B9652" s="186"/>
    </row>
    <row r="9653" spans="2:2" x14ac:dyDescent="0.2">
      <c r="B9653" s="186"/>
    </row>
    <row r="9654" spans="2:2" x14ac:dyDescent="0.2">
      <c r="B9654" s="186"/>
    </row>
    <row r="9655" spans="2:2" x14ac:dyDescent="0.2">
      <c r="B9655" s="186"/>
    </row>
    <row r="9656" spans="2:2" x14ac:dyDescent="0.2">
      <c r="B9656" s="186"/>
    </row>
    <row r="9657" spans="2:2" x14ac:dyDescent="0.2">
      <c r="B9657" s="186"/>
    </row>
    <row r="9658" spans="2:2" x14ac:dyDescent="0.2">
      <c r="B9658" s="186"/>
    </row>
    <row r="9659" spans="2:2" x14ac:dyDescent="0.2">
      <c r="B9659" s="186"/>
    </row>
    <row r="9660" spans="2:2" x14ac:dyDescent="0.2">
      <c r="B9660" s="186"/>
    </row>
    <row r="9661" spans="2:2" x14ac:dyDescent="0.2">
      <c r="B9661" s="186"/>
    </row>
    <row r="9662" spans="2:2" x14ac:dyDescent="0.2">
      <c r="B9662" s="186"/>
    </row>
    <row r="9663" spans="2:2" x14ac:dyDescent="0.2">
      <c r="B9663" s="186"/>
    </row>
    <row r="9664" spans="2:2" x14ac:dyDescent="0.2">
      <c r="B9664" s="186"/>
    </row>
    <row r="9665" spans="2:2" x14ac:dyDescent="0.2">
      <c r="B9665" s="186"/>
    </row>
    <row r="9666" spans="2:2" x14ac:dyDescent="0.2">
      <c r="B9666" s="186"/>
    </row>
    <row r="9667" spans="2:2" x14ac:dyDescent="0.2">
      <c r="B9667" s="186"/>
    </row>
    <row r="9668" spans="2:2" x14ac:dyDescent="0.2">
      <c r="B9668" s="186"/>
    </row>
    <row r="9669" spans="2:2" x14ac:dyDescent="0.2">
      <c r="B9669" s="186"/>
    </row>
    <row r="9670" spans="2:2" x14ac:dyDescent="0.2">
      <c r="B9670" s="186"/>
    </row>
    <row r="9671" spans="2:2" x14ac:dyDescent="0.2">
      <c r="B9671" s="186"/>
    </row>
    <row r="9672" spans="2:2" x14ac:dyDescent="0.2">
      <c r="B9672" s="186"/>
    </row>
    <row r="9673" spans="2:2" x14ac:dyDescent="0.2">
      <c r="B9673" s="186"/>
    </row>
    <row r="9674" spans="2:2" x14ac:dyDescent="0.2">
      <c r="B9674" s="186"/>
    </row>
    <row r="9675" spans="2:2" x14ac:dyDescent="0.2">
      <c r="B9675" s="186"/>
    </row>
    <row r="9676" spans="2:2" x14ac:dyDescent="0.2">
      <c r="B9676" s="186"/>
    </row>
    <row r="9677" spans="2:2" x14ac:dyDescent="0.2">
      <c r="B9677" s="186"/>
    </row>
    <row r="9678" spans="2:2" x14ac:dyDescent="0.2">
      <c r="B9678" s="186"/>
    </row>
    <row r="9679" spans="2:2" x14ac:dyDescent="0.2">
      <c r="B9679" s="186"/>
    </row>
    <row r="9680" spans="2:2" x14ac:dyDescent="0.2">
      <c r="B9680" s="186"/>
    </row>
    <row r="9681" spans="2:2" x14ac:dyDescent="0.2">
      <c r="B9681" s="186"/>
    </row>
    <row r="9682" spans="2:2" x14ac:dyDescent="0.2">
      <c r="B9682" s="186"/>
    </row>
    <row r="9683" spans="2:2" x14ac:dyDescent="0.2">
      <c r="B9683" s="186"/>
    </row>
    <row r="9684" spans="2:2" x14ac:dyDescent="0.2">
      <c r="B9684" s="186"/>
    </row>
    <row r="9685" spans="2:2" x14ac:dyDescent="0.2">
      <c r="B9685" s="186"/>
    </row>
    <row r="9686" spans="2:2" x14ac:dyDescent="0.2">
      <c r="B9686" s="186"/>
    </row>
    <row r="9687" spans="2:2" x14ac:dyDescent="0.2">
      <c r="B9687" s="186"/>
    </row>
    <row r="9688" spans="2:2" x14ac:dyDescent="0.2">
      <c r="B9688" s="186"/>
    </row>
    <row r="9689" spans="2:2" x14ac:dyDescent="0.2">
      <c r="B9689" s="186"/>
    </row>
    <row r="9690" spans="2:2" x14ac:dyDescent="0.2">
      <c r="B9690" s="186"/>
    </row>
    <row r="9691" spans="2:2" x14ac:dyDescent="0.2">
      <c r="B9691" s="186"/>
    </row>
    <row r="9692" spans="2:2" x14ac:dyDescent="0.2">
      <c r="B9692" s="186"/>
    </row>
    <row r="9693" spans="2:2" x14ac:dyDescent="0.2">
      <c r="B9693" s="186"/>
    </row>
    <row r="9694" spans="2:2" x14ac:dyDescent="0.2">
      <c r="B9694" s="186"/>
    </row>
    <row r="9695" spans="2:2" x14ac:dyDescent="0.2">
      <c r="B9695" s="186"/>
    </row>
    <row r="9696" spans="2:2" x14ac:dyDescent="0.2">
      <c r="B9696" s="186"/>
    </row>
    <row r="9697" spans="2:2" x14ac:dyDescent="0.2">
      <c r="B9697" s="186"/>
    </row>
    <row r="9698" spans="2:2" x14ac:dyDescent="0.2">
      <c r="B9698" s="186"/>
    </row>
    <row r="9699" spans="2:2" x14ac:dyDescent="0.2">
      <c r="B9699" s="186"/>
    </row>
    <row r="9700" spans="2:2" x14ac:dyDescent="0.2">
      <c r="B9700" s="186"/>
    </row>
    <row r="9701" spans="2:2" x14ac:dyDescent="0.2">
      <c r="B9701" s="186"/>
    </row>
    <row r="9702" spans="2:2" x14ac:dyDescent="0.2">
      <c r="B9702" s="186"/>
    </row>
    <row r="9703" spans="2:2" x14ac:dyDescent="0.2">
      <c r="B9703" s="186"/>
    </row>
    <row r="9704" spans="2:2" x14ac:dyDescent="0.2">
      <c r="B9704" s="186"/>
    </row>
    <row r="9705" spans="2:2" x14ac:dyDescent="0.2">
      <c r="B9705" s="186"/>
    </row>
    <row r="9706" spans="2:2" x14ac:dyDescent="0.2">
      <c r="B9706" s="186"/>
    </row>
    <row r="9707" spans="2:2" x14ac:dyDescent="0.2">
      <c r="B9707" s="186"/>
    </row>
    <row r="9708" spans="2:2" x14ac:dyDescent="0.2">
      <c r="B9708" s="186"/>
    </row>
    <row r="9709" spans="2:2" x14ac:dyDescent="0.2">
      <c r="B9709" s="186"/>
    </row>
    <row r="9710" spans="2:2" x14ac:dyDescent="0.2">
      <c r="B9710" s="186"/>
    </row>
    <row r="9711" spans="2:2" x14ac:dyDescent="0.2">
      <c r="B9711" s="186"/>
    </row>
    <row r="9712" spans="2:2" x14ac:dyDescent="0.2">
      <c r="B9712" s="186"/>
    </row>
    <row r="9713" spans="2:2" x14ac:dyDescent="0.2">
      <c r="B9713" s="186"/>
    </row>
    <row r="9714" spans="2:2" x14ac:dyDescent="0.2">
      <c r="B9714" s="186"/>
    </row>
    <row r="9715" spans="2:2" x14ac:dyDescent="0.2">
      <c r="B9715" s="186"/>
    </row>
    <row r="9716" spans="2:2" x14ac:dyDescent="0.2">
      <c r="B9716" s="186"/>
    </row>
    <row r="9717" spans="2:2" x14ac:dyDescent="0.2">
      <c r="B9717" s="186"/>
    </row>
    <row r="9718" spans="2:2" x14ac:dyDescent="0.2">
      <c r="B9718" s="186"/>
    </row>
    <row r="9719" spans="2:2" x14ac:dyDescent="0.2">
      <c r="B9719" s="186"/>
    </row>
    <row r="9720" spans="2:2" x14ac:dyDescent="0.2">
      <c r="B9720" s="186"/>
    </row>
    <row r="9721" spans="2:2" x14ac:dyDescent="0.2">
      <c r="B9721" s="186"/>
    </row>
    <row r="9722" spans="2:2" x14ac:dyDescent="0.2">
      <c r="B9722" s="186"/>
    </row>
    <row r="9723" spans="2:2" x14ac:dyDescent="0.2">
      <c r="B9723" s="186"/>
    </row>
    <row r="9724" spans="2:2" x14ac:dyDescent="0.2">
      <c r="B9724" s="186"/>
    </row>
    <row r="9725" spans="2:2" x14ac:dyDescent="0.2">
      <c r="B9725" s="186"/>
    </row>
    <row r="9726" spans="2:2" x14ac:dyDescent="0.2">
      <c r="B9726" s="186"/>
    </row>
    <row r="9727" spans="2:2" x14ac:dyDescent="0.2">
      <c r="B9727" s="186"/>
    </row>
    <row r="9728" spans="2:2" x14ac:dyDescent="0.2">
      <c r="B9728" s="186"/>
    </row>
    <row r="9729" spans="2:2" x14ac:dyDescent="0.2">
      <c r="B9729" s="186"/>
    </row>
    <row r="9730" spans="2:2" x14ac:dyDescent="0.2">
      <c r="B9730" s="186"/>
    </row>
    <row r="9731" spans="2:2" x14ac:dyDescent="0.2">
      <c r="B9731" s="186"/>
    </row>
    <row r="9732" spans="2:2" x14ac:dyDescent="0.2">
      <c r="B9732" s="186"/>
    </row>
    <row r="9733" spans="2:2" x14ac:dyDescent="0.2">
      <c r="B9733" s="186"/>
    </row>
    <row r="9734" spans="2:2" x14ac:dyDescent="0.2">
      <c r="B9734" s="186"/>
    </row>
    <row r="9735" spans="2:2" x14ac:dyDescent="0.2">
      <c r="B9735" s="186"/>
    </row>
    <row r="9736" spans="2:2" x14ac:dyDescent="0.2">
      <c r="B9736" s="186"/>
    </row>
    <row r="9737" spans="2:2" x14ac:dyDescent="0.2">
      <c r="B9737" s="186"/>
    </row>
    <row r="9738" spans="2:2" x14ac:dyDescent="0.2">
      <c r="B9738" s="186"/>
    </row>
    <row r="9739" spans="2:2" x14ac:dyDescent="0.2">
      <c r="B9739" s="186"/>
    </row>
    <row r="9740" spans="2:2" x14ac:dyDescent="0.2">
      <c r="B9740" s="186"/>
    </row>
    <row r="9741" spans="2:2" x14ac:dyDescent="0.2">
      <c r="B9741" s="186"/>
    </row>
    <row r="9742" spans="2:2" x14ac:dyDescent="0.2">
      <c r="B9742" s="186"/>
    </row>
    <row r="9743" spans="2:2" x14ac:dyDescent="0.2">
      <c r="B9743" s="186"/>
    </row>
    <row r="9744" spans="2:2" x14ac:dyDescent="0.2">
      <c r="B9744" s="186"/>
    </row>
    <row r="9745" spans="2:2" x14ac:dyDescent="0.2">
      <c r="B9745" s="186"/>
    </row>
    <row r="9746" spans="2:2" x14ac:dyDescent="0.2">
      <c r="B9746" s="186"/>
    </row>
    <row r="9747" spans="2:2" x14ac:dyDescent="0.2">
      <c r="B9747" s="186"/>
    </row>
    <row r="9748" spans="2:2" x14ac:dyDescent="0.2">
      <c r="B9748" s="186"/>
    </row>
    <row r="9749" spans="2:2" x14ac:dyDescent="0.2">
      <c r="B9749" s="186"/>
    </row>
    <row r="9750" spans="2:2" x14ac:dyDescent="0.2">
      <c r="B9750" s="186"/>
    </row>
    <row r="9751" spans="2:2" x14ac:dyDescent="0.2">
      <c r="B9751" s="186"/>
    </row>
    <row r="9752" spans="2:2" x14ac:dyDescent="0.2">
      <c r="B9752" s="186"/>
    </row>
    <row r="9753" spans="2:2" x14ac:dyDescent="0.2">
      <c r="B9753" s="186"/>
    </row>
    <row r="9754" spans="2:2" x14ac:dyDescent="0.2">
      <c r="B9754" s="186"/>
    </row>
    <row r="9755" spans="2:2" x14ac:dyDescent="0.2">
      <c r="B9755" s="186"/>
    </row>
    <row r="9756" spans="2:2" x14ac:dyDescent="0.2">
      <c r="B9756" s="186"/>
    </row>
    <row r="9757" spans="2:2" x14ac:dyDescent="0.2">
      <c r="B9757" s="186"/>
    </row>
    <row r="9758" spans="2:2" x14ac:dyDescent="0.2">
      <c r="B9758" s="186"/>
    </row>
    <row r="9759" spans="2:2" x14ac:dyDescent="0.2">
      <c r="B9759" s="186"/>
    </row>
    <row r="9760" spans="2:2" x14ac:dyDescent="0.2">
      <c r="B9760" s="186"/>
    </row>
    <row r="9761" spans="2:2" x14ac:dyDescent="0.2">
      <c r="B9761" s="186"/>
    </row>
    <row r="9762" spans="2:2" x14ac:dyDescent="0.2">
      <c r="B9762" s="186"/>
    </row>
    <row r="9763" spans="2:2" x14ac:dyDescent="0.2">
      <c r="B9763" s="186"/>
    </row>
    <row r="9764" spans="2:2" x14ac:dyDescent="0.2">
      <c r="B9764" s="186"/>
    </row>
    <row r="9765" spans="2:2" x14ac:dyDescent="0.2">
      <c r="B9765" s="186"/>
    </row>
    <row r="9766" spans="2:2" x14ac:dyDescent="0.2">
      <c r="B9766" s="186"/>
    </row>
    <row r="9767" spans="2:2" x14ac:dyDescent="0.2">
      <c r="B9767" s="186"/>
    </row>
    <row r="9768" spans="2:2" x14ac:dyDescent="0.2">
      <c r="B9768" s="186"/>
    </row>
    <row r="9769" spans="2:2" x14ac:dyDescent="0.2">
      <c r="B9769" s="186"/>
    </row>
    <row r="9770" spans="2:2" x14ac:dyDescent="0.2">
      <c r="B9770" s="186"/>
    </row>
    <row r="9771" spans="2:2" x14ac:dyDescent="0.2">
      <c r="B9771" s="186"/>
    </row>
    <row r="9772" spans="2:2" x14ac:dyDescent="0.2">
      <c r="B9772" s="186"/>
    </row>
    <row r="9773" spans="2:2" x14ac:dyDescent="0.2">
      <c r="B9773" s="186"/>
    </row>
    <row r="9774" spans="2:2" x14ac:dyDescent="0.2">
      <c r="B9774" s="186"/>
    </row>
    <row r="9775" spans="2:2" x14ac:dyDescent="0.2">
      <c r="B9775" s="186"/>
    </row>
    <row r="9776" spans="2:2" x14ac:dyDescent="0.2">
      <c r="B9776" s="186"/>
    </row>
    <row r="9777" spans="2:2" x14ac:dyDescent="0.2">
      <c r="B9777" s="186"/>
    </row>
    <row r="9778" spans="2:2" x14ac:dyDescent="0.2">
      <c r="B9778" s="186"/>
    </row>
    <row r="9779" spans="2:2" x14ac:dyDescent="0.2">
      <c r="B9779" s="186"/>
    </row>
    <row r="9780" spans="2:2" x14ac:dyDescent="0.2">
      <c r="B9780" s="186"/>
    </row>
    <row r="9781" spans="2:2" x14ac:dyDescent="0.2">
      <c r="B9781" s="186"/>
    </row>
    <row r="9782" spans="2:2" x14ac:dyDescent="0.2">
      <c r="B9782" s="186"/>
    </row>
    <row r="9783" spans="2:2" x14ac:dyDescent="0.2">
      <c r="B9783" s="186"/>
    </row>
    <row r="9784" spans="2:2" x14ac:dyDescent="0.2">
      <c r="B9784" s="186"/>
    </row>
    <row r="9785" spans="2:2" x14ac:dyDescent="0.2">
      <c r="B9785" s="186"/>
    </row>
    <row r="9786" spans="2:2" x14ac:dyDescent="0.2">
      <c r="B9786" s="186"/>
    </row>
    <row r="9787" spans="2:2" x14ac:dyDescent="0.2">
      <c r="B9787" s="186"/>
    </row>
    <row r="9788" spans="2:2" x14ac:dyDescent="0.2">
      <c r="B9788" s="186"/>
    </row>
    <row r="9789" spans="2:2" x14ac:dyDescent="0.2">
      <c r="B9789" s="186"/>
    </row>
    <row r="9790" spans="2:2" x14ac:dyDescent="0.2">
      <c r="B9790" s="186"/>
    </row>
    <row r="9791" spans="2:2" x14ac:dyDescent="0.2">
      <c r="B9791" s="186"/>
    </row>
    <row r="9792" spans="2:2" x14ac:dyDescent="0.2">
      <c r="B9792" s="186"/>
    </row>
    <row r="9793" spans="2:2" x14ac:dyDescent="0.2">
      <c r="B9793" s="186"/>
    </row>
    <row r="9794" spans="2:2" x14ac:dyDescent="0.2">
      <c r="B9794" s="186"/>
    </row>
    <row r="9795" spans="2:2" x14ac:dyDescent="0.2">
      <c r="B9795" s="186"/>
    </row>
    <row r="9796" spans="2:2" x14ac:dyDescent="0.2">
      <c r="B9796" s="186"/>
    </row>
    <row r="9797" spans="2:2" x14ac:dyDescent="0.2">
      <c r="B9797" s="186"/>
    </row>
    <row r="9798" spans="2:2" x14ac:dyDescent="0.2">
      <c r="B9798" s="186"/>
    </row>
    <row r="9799" spans="2:2" x14ac:dyDescent="0.2">
      <c r="B9799" s="186"/>
    </row>
    <row r="9800" spans="2:2" x14ac:dyDescent="0.2">
      <c r="B9800" s="186"/>
    </row>
    <row r="9801" spans="2:2" x14ac:dyDescent="0.2">
      <c r="B9801" s="186"/>
    </row>
    <row r="9802" spans="2:2" x14ac:dyDescent="0.2">
      <c r="B9802" s="186"/>
    </row>
    <row r="9803" spans="2:2" x14ac:dyDescent="0.2">
      <c r="B9803" s="186"/>
    </row>
    <row r="9804" spans="2:2" x14ac:dyDescent="0.2">
      <c r="B9804" s="186"/>
    </row>
    <row r="9805" spans="2:2" x14ac:dyDescent="0.2">
      <c r="B9805" s="186"/>
    </row>
    <row r="9806" spans="2:2" x14ac:dyDescent="0.2">
      <c r="B9806" s="186"/>
    </row>
    <row r="9807" spans="2:2" x14ac:dyDescent="0.2">
      <c r="B9807" s="186"/>
    </row>
    <row r="9808" spans="2:2" x14ac:dyDescent="0.2">
      <c r="B9808" s="186"/>
    </row>
    <row r="9809" spans="2:2" x14ac:dyDescent="0.2">
      <c r="B9809" s="186"/>
    </row>
    <row r="9810" spans="2:2" x14ac:dyDescent="0.2">
      <c r="B9810" s="186"/>
    </row>
    <row r="9811" spans="2:2" x14ac:dyDescent="0.2">
      <c r="B9811" s="186"/>
    </row>
    <row r="9812" spans="2:2" x14ac:dyDescent="0.2">
      <c r="B9812" s="186"/>
    </row>
    <row r="9813" spans="2:2" x14ac:dyDescent="0.2">
      <c r="B9813" s="186"/>
    </row>
    <row r="9814" spans="2:2" x14ac:dyDescent="0.2">
      <c r="B9814" s="186"/>
    </row>
    <row r="9815" spans="2:2" x14ac:dyDescent="0.2">
      <c r="B9815" s="186"/>
    </row>
    <row r="9816" spans="2:2" x14ac:dyDescent="0.2">
      <c r="B9816" s="186"/>
    </row>
    <row r="9817" spans="2:2" x14ac:dyDescent="0.2">
      <c r="B9817" s="186"/>
    </row>
    <row r="9818" spans="2:2" x14ac:dyDescent="0.2">
      <c r="B9818" s="186"/>
    </row>
    <row r="9819" spans="2:2" x14ac:dyDescent="0.2">
      <c r="B9819" s="186"/>
    </row>
    <row r="9820" spans="2:2" x14ac:dyDescent="0.2">
      <c r="B9820" s="186"/>
    </row>
    <row r="9821" spans="2:2" x14ac:dyDescent="0.2">
      <c r="B9821" s="186"/>
    </row>
    <row r="9822" spans="2:2" x14ac:dyDescent="0.2">
      <c r="B9822" s="186"/>
    </row>
    <row r="9823" spans="2:2" x14ac:dyDescent="0.2">
      <c r="B9823" s="186"/>
    </row>
    <row r="9824" spans="2:2" x14ac:dyDescent="0.2">
      <c r="B9824" s="186"/>
    </row>
    <row r="9825" spans="2:2" x14ac:dyDescent="0.2">
      <c r="B9825" s="186"/>
    </row>
    <row r="9826" spans="2:2" x14ac:dyDescent="0.2">
      <c r="B9826" s="186"/>
    </row>
    <row r="9827" spans="2:2" x14ac:dyDescent="0.2">
      <c r="B9827" s="186"/>
    </row>
    <row r="9828" spans="2:2" x14ac:dyDescent="0.2">
      <c r="B9828" s="186"/>
    </row>
    <row r="9829" spans="2:2" x14ac:dyDescent="0.2">
      <c r="B9829" s="186"/>
    </row>
    <row r="9830" spans="2:2" x14ac:dyDescent="0.2">
      <c r="B9830" s="186"/>
    </row>
    <row r="9831" spans="2:2" x14ac:dyDescent="0.2">
      <c r="B9831" s="186"/>
    </row>
    <row r="9832" spans="2:2" x14ac:dyDescent="0.2">
      <c r="B9832" s="186"/>
    </row>
    <row r="9833" spans="2:2" x14ac:dyDescent="0.2">
      <c r="B9833" s="186"/>
    </row>
    <row r="9834" spans="2:2" x14ac:dyDescent="0.2">
      <c r="B9834" s="186"/>
    </row>
    <row r="9835" spans="2:2" x14ac:dyDescent="0.2">
      <c r="B9835" s="186"/>
    </row>
    <row r="9836" spans="2:2" x14ac:dyDescent="0.2">
      <c r="B9836" s="186"/>
    </row>
    <row r="9837" spans="2:2" x14ac:dyDescent="0.2">
      <c r="B9837" s="186"/>
    </row>
    <row r="9838" spans="2:2" x14ac:dyDescent="0.2">
      <c r="B9838" s="186"/>
    </row>
    <row r="9839" spans="2:2" x14ac:dyDescent="0.2">
      <c r="B9839" s="186"/>
    </row>
    <row r="9840" spans="2:2" x14ac:dyDescent="0.2">
      <c r="B9840" s="186"/>
    </row>
    <row r="9841" spans="2:2" x14ac:dyDescent="0.2">
      <c r="B9841" s="186"/>
    </row>
    <row r="9842" spans="2:2" x14ac:dyDescent="0.2">
      <c r="B9842" s="186"/>
    </row>
    <row r="9843" spans="2:2" x14ac:dyDescent="0.2">
      <c r="B9843" s="186"/>
    </row>
    <row r="9844" spans="2:2" x14ac:dyDescent="0.2">
      <c r="B9844" s="186"/>
    </row>
    <row r="9845" spans="2:2" x14ac:dyDescent="0.2">
      <c r="B9845" s="186"/>
    </row>
    <row r="9846" spans="2:2" x14ac:dyDescent="0.2">
      <c r="B9846" s="186"/>
    </row>
    <row r="9847" spans="2:2" x14ac:dyDescent="0.2">
      <c r="B9847" s="186"/>
    </row>
    <row r="9848" spans="2:2" x14ac:dyDescent="0.2">
      <c r="B9848" s="186"/>
    </row>
    <row r="9849" spans="2:2" x14ac:dyDescent="0.2">
      <c r="B9849" s="186"/>
    </row>
    <row r="9850" spans="2:2" x14ac:dyDescent="0.2">
      <c r="B9850" s="186"/>
    </row>
    <row r="9851" spans="2:2" x14ac:dyDescent="0.2">
      <c r="B9851" s="186"/>
    </row>
    <row r="9852" spans="2:2" x14ac:dyDescent="0.2">
      <c r="B9852" s="186"/>
    </row>
    <row r="9853" spans="2:2" x14ac:dyDescent="0.2">
      <c r="B9853" s="186"/>
    </row>
    <row r="9854" spans="2:2" x14ac:dyDescent="0.2">
      <c r="B9854" s="186"/>
    </row>
    <row r="9855" spans="2:2" x14ac:dyDescent="0.2">
      <c r="B9855" s="186"/>
    </row>
    <row r="9856" spans="2:2" x14ac:dyDescent="0.2">
      <c r="B9856" s="186"/>
    </row>
    <row r="9857" spans="2:2" x14ac:dyDescent="0.2">
      <c r="B9857" s="186"/>
    </row>
    <row r="9858" spans="2:2" x14ac:dyDescent="0.2">
      <c r="B9858" s="186"/>
    </row>
    <row r="9859" spans="2:2" x14ac:dyDescent="0.2">
      <c r="B9859" s="186"/>
    </row>
    <row r="9860" spans="2:2" x14ac:dyDescent="0.2">
      <c r="B9860" s="186"/>
    </row>
    <row r="9861" spans="2:2" x14ac:dyDescent="0.2">
      <c r="B9861" s="186"/>
    </row>
    <row r="9862" spans="2:2" x14ac:dyDescent="0.2">
      <c r="B9862" s="186"/>
    </row>
    <row r="9863" spans="2:2" x14ac:dyDescent="0.2">
      <c r="B9863" s="186"/>
    </row>
    <row r="9864" spans="2:2" x14ac:dyDescent="0.2">
      <c r="B9864" s="186"/>
    </row>
    <row r="9865" spans="2:2" x14ac:dyDescent="0.2">
      <c r="B9865" s="186"/>
    </row>
    <row r="9866" spans="2:2" x14ac:dyDescent="0.2">
      <c r="B9866" s="186"/>
    </row>
    <row r="9867" spans="2:2" x14ac:dyDescent="0.2">
      <c r="B9867" s="186"/>
    </row>
    <row r="9868" spans="2:2" x14ac:dyDescent="0.2">
      <c r="B9868" s="186"/>
    </row>
    <row r="9869" spans="2:2" x14ac:dyDescent="0.2">
      <c r="B9869" s="186"/>
    </row>
    <row r="9870" spans="2:2" x14ac:dyDescent="0.2">
      <c r="B9870" s="186"/>
    </row>
    <row r="9871" spans="2:2" x14ac:dyDescent="0.2">
      <c r="B9871" s="186"/>
    </row>
    <row r="9872" spans="2:2" x14ac:dyDescent="0.2">
      <c r="B9872" s="186"/>
    </row>
    <row r="9873" spans="2:2" x14ac:dyDescent="0.2">
      <c r="B9873" s="186"/>
    </row>
    <row r="9874" spans="2:2" x14ac:dyDescent="0.2">
      <c r="B9874" s="186"/>
    </row>
    <row r="9875" spans="2:2" x14ac:dyDescent="0.2">
      <c r="B9875" s="186"/>
    </row>
    <row r="9876" spans="2:2" x14ac:dyDescent="0.2">
      <c r="B9876" s="186"/>
    </row>
    <row r="9877" spans="2:2" x14ac:dyDescent="0.2">
      <c r="B9877" s="186"/>
    </row>
    <row r="9878" spans="2:2" x14ac:dyDescent="0.2">
      <c r="B9878" s="186"/>
    </row>
    <row r="9879" spans="2:2" x14ac:dyDescent="0.2">
      <c r="B9879" s="186"/>
    </row>
    <row r="9880" spans="2:2" x14ac:dyDescent="0.2">
      <c r="B9880" s="186"/>
    </row>
    <row r="9881" spans="2:2" x14ac:dyDescent="0.2">
      <c r="B9881" s="186"/>
    </row>
    <row r="9882" spans="2:2" x14ac:dyDescent="0.2">
      <c r="B9882" s="186"/>
    </row>
    <row r="9883" spans="2:2" x14ac:dyDescent="0.2">
      <c r="B9883" s="186"/>
    </row>
    <row r="9884" spans="2:2" x14ac:dyDescent="0.2">
      <c r="B9884" s="186"/>
    </row>
    <row r="9885" spans="2:2" x14ac:dyDescent="0.2">
      <c r="B9885" s="186"/>
    </row>
    <row r="9886" spans="2:2" x14ac:dyDescent="0.2">
      <c r="B9886" s="186"/>
    </row>
    <row r="9887" spans="2:2" x14ac:dyDescent="0.2">
      <c r="B9887" s="186"/>
    </row>
    <row r="9888" spans="2:2" x14ac:dyDescent="0.2">
      <c r="B9888" s="186"/>
    </row>
    <row r="9889" spans="2:2" x14ac:dyDescent="0.2">
      <c r="B9889" s="186"/>
    </row>
    <row r="9890" spans="2:2" x14ac:dyDescent="0.2">
      <c r="B9890" s="186"/>
    </row>
    <row r="9891" spans="2:2" x14ac:dyDescent="0.2">
      <c r="B9891" s="186"/>
    </row>
    <row r="9892" spans="2:2" x14ac:dyDescent="0.2">
      <c r="B9892" s="186"/>
    </row>
    <row r="9893" spans="2:2" x14ac:dyDescent="0.2">
      <c r="B9893" s="186"/>
    </row>
    <row r="9894" spans="2:2" x14ac:dyDescent="0.2">
      <c r="B9894" s="186"/>
    </row>
    <row r="9895" spans="2:2" x14ac:dyDescent="0.2">
      <c r="B9895" s="186"/>
    </row>
    <row r="9896" spans="2:2" x14ac:dyDescent="0.2">
      <c r="B9896" s="186"/>
    </row>
    <row r="9897" spans="2:2" x14ac:dyDescent="0.2">
      <c r="B9897" s="186"/>
    </row>
    <row r="9898" spans="2:2" x14ac:dyDescent="0.2">
      <c r="B9898" s="186"/>
    </row>
    <row r="9899" spans="2:2" x14ac:dyDescent="0.2">
      <c r="B9899" s="186"/>
    </row>
    <row r="9900" spans="2:2" x14ac:dyDescent="0.2">
      <c r="B9900" s="186"/>
    </row>
    <row r="9901" spans="2:2" x14ac:dyDescent="0.2">
      <c r="B9901" s="186"/>
    </row>
    <row r="9902" spans="2:2" x14ac:dyDescent="0.2">
      <c r="B9902" s="186"/>
    </row>
    <row r="9903" spans="2:2" x14ac:dyDescent="0.2">
      <c r="B9903" s="186"/>
    </row>
    <row r="9904" spans="2:2" x14ac:dyDescent="0.2">
      <c r="B9904" s="186"/>
    </row>
    <row r="9905" spans="2:2" x14ac:dyDescent="0.2">
      <c r="B9905" s="186"/>
    </row>
    <row r="9906" spans="2:2" x14ac:dyDescent="0.2">
      <c r="B9906" s="186"/>
    </row>
    <row r="9907" spans="2:2" x14ac:dyDescent="0.2">
      <c r="B9907" s="186"/>
    </row>
    <row r="9908" spans="2:2" x14ac:dyDescent="0.2">
      <c r="B9908" s="186"/>
    </row>
    <row r="9909" spans="2:2" x14ac:dyDescent="0.2">
      <c r="B9909" s="186"/>
    </row>
    <row r="9910" spans="2:2" x14ac:dyDescent="0.2">
      <c r="B9910" s="186"/>
    </row>
    <row r="9911" spans="2:2" x14ac:dyDescent="0.2">
      <c r="B9911" s="186"/>
    </row>
    <row r="9912" spans="2:2" x14ac:dyDescent="0.2">
      <c r="B9912" s="186"/>
    </row>
    <row r="9913" spans="2:2" x14ac:dyDescent="0.2">
      <c r="B9913" s="186"/>
    </row>
    <row r="9914" spans="2:2" x14ac:dyDescent="0.2">
      <c r="B9914" s="186"/>
    </row>
    <row r="9915" spans="2:2" x14ac:dyDescent="0.2">
      <c r="B9915" s="186"/>
    </row>
    <row r="9916" spans="2:2" x14ac:dyDescent="0.2">
      <c r="B9916" s="186"/>
    </row>
    <row r="9917" spans="2:2" x14ac:dyDescent="0.2">
      <c r="B9917" s="186"/>
    </row>
    <row r="9918" spans="2:2" x14ac:dyDescent="0.2">
      <c r="B9918" s="186"/>
    </row>
    <row r="9919" spans="2:2" x14ac:dyDescent="0.2">
      <c r="B9919" s="186"/>
    </row>
    <row r="9920" spans="2:2" x14ac:dyDescent="0.2">
      <c r="B9920" s="186"/>
    </row>
    <row r="9921" spans="2:2" x14ac:dyDescent="0.2">
      <c r="B9921" s="186"/>
    </row>
    <row r="9922" spans="2:2" x14ac:dyDescent="0.2">
      <c r="B9922" s="186"/>
    </row>
    <row r="9923" spans="2:2" x14ac:dyDescent="0.2">
      <c r="B9923" s="186"/>
    </row>
    <row r="9924" spans="2:2" x14ac:dyDescent="0.2">
      <c r="B9924" s="186"/>
    </row>
    <row r="9925" spans="2:2" x14ac:dyDescent="0.2">
      <c r="B9925" s="186"/>
    </row>
    <row r="9926" spans="2:2" x14ac:dyDescent="0.2">
      <c r="B9926" s="186"/>
    </row>
    <row r="9927" spans="2:2" x14ac:dyDescent="0.2">
      <c r="B9927" s="186"/>
    </row>
    <row r="9928" spans="2:2" x14ac:dyDescent="0.2">
      <c r="B9928" s="186"/>
    </row>
    <row r="9929" spans="2:2" x14ac:dyDescent="0.2">
      <c r="B9929" s="186"/>
    </row>
    <row r="9930" spans="2:2" x14ac:dyDescent="0.2">
      <c r="B9930" s="186"/>
    </row>
    <row r="9931" spans="2:2" x14ac:dyDescent="0.2">
      <c r="B9931" s="186"/>
    </row>
    <row r="9932" spans="2:2" x14ac:dyDescent="0.2">
      <c r="B9932" s="186"/>
    </row>
    <row r="9933" spans="2:2" x14ac:dyDescent="0.2">
      <c r="B9933" s="186"/>
    </row>
    <row r="9934" spans="2:2" x14ac:dyDescent="0.2">
      <c r="B9934" s="186"/>
    </row>
    <row r="9935" spans="2:2" x14ac:dyDescent="0.2">
      <c r="B9935" s="186"/>
    </row>
    <row r="9936" spans="2:2" x14ac:dyDescent="0.2">
      <c r="B9936" s="186"/>
    </row>
    <row r="9937" spans="2:2" x14ac:dyDescent="0.2">
      <c r="B9937" s="186"/>
    </row>
    <row r="9938" spans="2:2" x14ac:dyDescent="0.2">
      <c r="B9938" s="186"/>
    </row>
    <row r="9939" spans="2:2" x14ac:dyDescent="0.2">
      <c r="B9939" s="186"/>
    </row>
    <row r="9940" spans="2:2" x14ac:dyDescent="0.2">
      <c r="B9940" s="186"/>
    </row>
    <row r="9941" spans="2:2" x14ac:dyDescent="0.2">
      <c r="B9941" s="186"/>
    </row>
    <row r="9942" spans="2:2" x14ac:dyDescent="0.2">
      <c r="B9942" s="186"/>
    </row>
    <row r="9943" spans="2:2" x14ac:dyDescent="0.2">
      <c r="B9943" s="186"/>
    </row>
    <row r="9944" spans="2:2" x14ac:dyDescent="0.2">
      <c r="B9944" s="186"/>
    </row>
    <row r="9945" spans="2:2" x14ac:dyDescent="0.2">
      <c r="B9945" s="186"/>
    </row>
    <row r="9946" spans="2:2" x14ac:dyDescent="0.2">
      <c r="B9946" s="186"/>
    </row>
    <row r="9947" spans="2:2" x14ac:dyDescent="0.2">
      <c r="B9947" s="186"/>
    </row>
    <row r="9948" spans="2:2" x14ac:dyDescent="0.2">
      <c r="B9948" s="186"/>
    </row>
    <row r="9949" spans="2:2" x14ac:dyDescent="0.2">
      <c r="B9949" s="186"/>
    </row>
    <row r="9950" spans="2:2" x14ac:dyDescent="0.2">
      <c r="B9950" s="186"/>
    </row>
    <row r="9951" spans="2:2" x14ac:dyDescent="0.2">
      <c r="B9951" s="186"/>
    </row>
    <row r="9952" spans="2:2" x14ac:dyDescent="0.2">
      <c r="B9952" s="186"/>
    </row>
    <row r="9953" spans="2:2" x14ac:dyDescent="0.2">
      <c r="B9953" s="186"/>
    </row>
    <row r="9954" spans="2:2" x14ac:dyDescent="0.2">
      <c r="B9954" s="186"/>
    </row>
    <row r="9955" spans="2:2" x14ac:dyDescent="0.2">
      <c r="B9955" s="186"/>
    </row>
    <row r="9956" spans="2:2" x14ac:dyDescent="0.2">
      <c r="B9956" s="186"/>
    </row>
    <row r="9957" spans="2:2" x14ac:dyDescent="0.2">
      <c r="B9957" s="186"/>
    </row>
    <row r="9958" spans="2:2" x14ac:dyDescent="0.2">
      <c r="B9958" s="186"/>
    </row>
    <row r="9959" spans="2:2" x14ac:dyDescent="0.2">
      <c r="B9959" s="186"/>
    </row>
    <row r="9960" spans="2:2" x14ac:dyDescent="0.2">
      <c r="B9960" s="186"/>
    </row>
    <row r="9961" spans="2:2" x14ac:dyDescent="0.2">
      <c r="B9961" s="186"/>
    </row>
    <row r="9962" spans="2:2" x14ac:dyDescent="0.2">
      <c r="B9962" s="186"/>
    </row>
    <row r="9963" spans="2:2" x14ac:dyDescent="0.2">
      <c r="B9963" s="186"/>
    </row>
    <row r="9964" spans="2:2" x14ac:dyDescent="0.2">
      <c r="B9964" s="186"/>
    </row>
    <row r="9965" spans="2:2" x14ac:dyDescent="0.2">
      <c r="B9965" s="186"/>
    </row>
    <row r="9966" spans="2:2" x14ac:dyDescent="0.2">
      <c r="B9966" s="186"/>
    </row>
    <row r="9967" spans="2:2" x14ac:dyDescent="0.2">
      <c r="B9967" s="186"/>
    </row>
    <row r="9968" spans="2:2" x14ac:dyDescent="0.2">
      <c r="B9968" s="186"/>
    </row>
    <row r="9969" spans="2:2" x14ac:dyDescent="0.2">
      <c r="B9969" s="186"/>
    </row>
    <row r="9970" spans="2:2" x14ac:dyDescent="0.2">
      <c r="B9970" s="186"/>
    </row>
    <row r="9971" spans="2:2" x14ac:dyDescent="0.2">
      <c r="B9971" s="186"/>
    </row>
    <row r="9972" spans="2:2" x14ac:dyDescent="0.2">
      <c r="B9972" s="186"/>
    </row>
    <row r="9973" spans="2:2" x14ac:dyDescent="0.2">
      <c r="B9973" s="186"/>
    </row>
    <row r="9974" spans="2:2" x14ac:dyDescent="0.2">
      <c r="B9974" s="186"/>
    </row>
    <row r="9975" spans="2:2" x14ac:dyDescent="0.2">
      <c r="B9975" s="186"/>
    </row>
    <row r="9976" spans="2:2" x14ac:dyDescent="0.2">
      <c r="B9976" s="186"/>
    </row>
    <row r="9977" spans="2:2" x14ac:dyDescent="0.2">
      <c r="B9977" s="186"/>
    </row>
    <row r="9978" spans="2:2" x14ac:dyDescent="0.2">
      <c r="B9978" s="186"/>
    </row>
    <row r="9979" spans="2:2" x14ac:dyDescent="0.2">
      <c r="B9979" s="186"/>
    </row>
    <row r="9980" spans="2:2" x14ac:dyDescent="0.2">
      <c r="B9980" s="186"/>
    </row>
    <row r="9981" spans="2:2" x14ac:dyDescent="0.2">
      <c r="B9981" s="186"/>
    </row>
    <row r="9982" spans="2:2" x14ac:dyDescent="0.2">
      <c r="B9982" s="186"/>
    </row>
    <row r="9983" spans="2:2" x14ac:dyDescent="0.2">
      <c r="B9983" s="186"/>
    </row>
    <row r="9984" spans="2:2" x14ac:dyDescent="0.2">
      <c r="B9984" s="186"/>
    </row>
    <row r="9985" spans="2:2" x14ac:dyDescent="0.2">
      <c r="B9985" s="186"/>
    </row>
    <row r="9986" spans="2:2" x14ac:dyDescent="0.2">
      <c r="B9986" s="186"/>
    </row>
    <row r="9987" spans="2:2" x14ac:dyDescent="0.2">
      <c r="B9987" s="186"/>
    </row>
    <row r="9988" spans="2:2" x14ac:dyDescent="0.2">
      <c r="B9988" s="186"/>
    </row>
    <row r="9989" spans="2:2" x14ac:dyDescent="0.2">
      <c r="B9989" s="186"/>
    </row>
    <row r="9990" spans="2:2" x14ac:dyDescent="0.2">
      <c r="B9990" s="186"/>
    </row>
    <row r="9991" spans="2:2" x14ac:dyDescent="0.2">
      <c r="B9991" s="186"/>
    </row>
    <row r="9992" spans="2:2" x14ac:dyDescent="0.2">
      <c r="B9992" s="186"/>
    </row>
    <row r="9993" spans="2:2" x14ac:dyDescent="0.2">
      <c r="B9993" s="186"/>
    </row>
    <row r="9994" spans="2:2" x14ac:dyDescent="0.2">
      <c r="B9994" s="186"/>
    </row>
    <row r="9995" spans="2:2" x14ac:dyDescent="0.2">
      <c r="B9995" s="186"/>
    </row>
    <row r="9996" spans="2:2" x14ac:dyDescent="0.2">
      <c r="B9996" s="186"/>
    </row>
    <row r="9997" spans="2:2" x14ac:dyDescent="0.2">
      <c r="B9997" s="186"/>
    </row>
    <row r="9998" spans="2:2" x14ac:dyDescent="0.2">
      <c r="B9998" s="186"/>
    </row>
    <row r="9999" spans="2:2" x14ac:dyDescent="0.2">
      <c r="B9999" s="186"/>
    </row>
    <row r="10000" spans="2:2" x14ac:dyDescent="0.2">
      <c r="B10000" s="186"/>
    </row>
    <row r="10001" spans="2:2" x14ac:dyDescent="0.2">
      <c r="B10001" s="186"/>
    </row>
    <row r="10002" spans="2:2" x14ac:dyDescent="0.2">
      <c r="B10002" s="186"/>
    </row>
    <row r="10003" spans="2:2" x14ac:dyDescent="0.2">
      <c r="B10003" s="186"/>
    </row>
    <row r="10004" spans="2:2" x14ac:dyDescent="0.2">
      <c r="B10004" s="186"/>
    </row>
    <row r="10005" spans="2:2" x14ac:dyDescent="0.2">
      <c r="B10005" s="186"/>
    </row>
    <row r="10006" spans="2:2" x14ac:dyDescent="0.2">
      <c r="B10006" s="186"/>
    </row>
    <row r="10007" spans="2:2" x14ac:dyDescent="0.2">
      <c r="B10007" s="186"/>
    </row>
    <row r="10008" spans="2:2" x14ac:dyDescent="0.2">
      <c r="B10008" s="186"/>
    </row>
    <row r="10009" spans="2:2" x14ac:dyDescent="0.2">
      <c r="B10009" s="186"/>
    </row>
    <row r="10010" spans="2:2" x14ac:dyDescent="0.2">
      <c r="B10010" s="186"/>
    </row>
    <row r="10011" spans="2:2" x14ac:dyDescent="0.2">
      <c r="B10011" s="186"/>
    </row>
    <row r="10012" spans="2:2" x14ac:dyDescent="0.2">
      <c r="B10012" s="186"/>
    </row>
    <row r="10013" spans="2:2" x14ac:dyDescent="0.2">
      <c r="B10013" s="186"/>
    </row>
    <row r="10014" spans="2:2" x14ac:dyDescent="0.2">
      <c r="B10014" s="186"/>
    </row>
    <row r="10015" spans="2:2" x14ac:dyDescent="0.2">
      <c r="B10015" s="186"/>
    </row>
    <row r="10016" spans="2:2" x14ac:dyDescent="0.2">
      <c r="B10016" s="186"/>
    </row>
    <row r="10017" spans="2:2" x14ac:dyDescent="0.2">
      <c r="B10017" s="186"/>
    </row>
    <row r="10018" spans="2:2" x14ac:dyDescent="0.2">
      <c r="B10018" s="186"/>
    </row>
    <row r="10019" spans="2:2" x14ac:dyDescent="0.2">
      <c r="B10019" s="186"/>
    </row>
    <row r="10020" spans="2:2" x14ac:dyDescent="0.2">
      <c r="B10020" s="186"/>
    </row>
    <row r="10021" spans="2:2" x14ac:dyDescent="0.2">
      <c r="B10021" s="186"/>
    </row>
    <row r="10022" spans="2:2" x14ac:dyDescent="0.2">
      <c r="B10022" s="186"/>
    </row>
    <row r="10023" spans="2:2" x14ac:dyDescent="0.2">
      <c r="B10023" s="186"/>
    </row>
    <row r="10024" spans="2:2" x14ac:dyDescent="0.2">
      <c r="B10024" s="186"/>
    </row>
    <row r="10025" spans="2:2" x14ac:dyDescent="0.2">
      <c r="B10025" s="186"/>
    </row>
    <row r="10026" spans="2:2" x14ac:dyDescent="0.2">
      <c r="B10026" s="186"/>
    </row>
    <row r="10027" spans="2:2" x14ac:dyDescent="0.2">
      <c r="B10027" s="186"/>
    </row>
    <row r="10028" spans="2:2" x14ac:dyDescent="0.2">
      <c r="B10028" s="186"/>
    </row>
    <row r="10029" spans="2:2" x14ac:dyDescent="0.2">
      <c r="B10029" s="186"/>
    </row>
    <row r="10030" spans="2:2" x14ac:dyDescent="0.2">
      <c r="B10030" s="186"/>
    </row>
    <row r="10031" spans="2:2" x14ac:dyDescent="0.2">
      <c r="B10031" s="186"/>
    </row>
    <row r="10032" spans="2:2" x14ac:dyDescent="0.2">
      <c r="B10032" s="186"/>
    </row>
    <row r="10033" spans="2:2" x14ac:dyDescent="0.2">
      <c r="B10033" s="186"/>
    </row>
    <row r="10034" spans="2:2" x14ac:dyDescent="0.2">
      <c r="B10034" s="186"/>
    </row>
    <row r="10035" spans="2:2" x14ac:dyDescent="0.2">
      <c r="B10035" s="186"/>
    </row>
    <row r="10036" spans="2:2" x14ac:dyDescent="0.2">
      <c r="B10036" s="186"/>
    </row>
    <row r="10037" spans="2:2" x14ac:dyDescent="0.2">
      <c r="B10037" s="186"/>
    </row>
    <row r="10038" spans="2:2" x14ac:dyDescent="0.2">
      <c r="B10038" s="186"/>
    </row>
    <row r="10039" spans="2:2" x14ac:dyDescent="0.2">
      <c r="B10039" s="186"/>
    </row>
    <row r="10040" spans="2:2" x14ac:dyDescent="0.2">
      <c r="B10040" s="186"/>
    </row>
    <row r="10041" spans="2:2" x14ac:dyDescent="0.2">
      <c r="B10041" s="186"/>
    </row>
    <row r="10042" spans="2:2" x14ac:dyDescent="0.2">
      <c r="B10042" s="186"/>
    </row>
    <row r="10043" spans="2:2" x14ac:dyDescent="0.2">
      <c r="B10043" s="186"/>
    </row>
    <row r="10044" spans="2:2" x14ac:dyDescent="0.2">
      <c r="B10044" s="186"/>
    </row>
    <row r="10045" spans="2:2" x14ac:dyDescent="0.2">
      <c r="B10045" s="186"/>
    </row>
    <row r="10046" spans="2:2" x14ac:dyDescent="0.2">
      <c r="B10046" s="186"/>
    </row>
    <row r="10047" spans="2:2" x14ac:dyDescent="0.2">
      <c r="B10047" s="186"/>
    </row>
    <row r="10048" spans="2:2" x14ac:dyDescent="0.2">
      <c r="B10048" s="186"/>
    </row>
    <row r="10049" spans="2:2" x14ac:dyDescent="0.2">
      <c r="B10049" s="186"/>
    </row>
    <row r="10050" spans="2:2" x14ac:dyDescent="0.2">
      <c r="B10050" s="186"/>
    </row>
    <row r="10051" spans="2:2" x14ac:dyDescent="0.2">
      <c r="B10051" s="186"/>
    </row>
    <row r="10052" spans="2:2" x14ac:dyDescent="0.2">
      <c r="B10052" s="186"/>
    </row>
    <row r="10053" spans="2:2" x14ac:dyDescent="0.2">
      <c r="B10053" s="186"/>
    </row>
    <row r="10054" spans="2:2" x14ac:dyDescent="0.2">
      <c r="B10054" s="186"/>
    </row>
    <row r="10055" spans="2:2" x14ac:dyDescent="0.2">
      <c r="B10055" s="186"/>
    </row>
    <row r="10056" spans="2:2" x14ac:dyDescent="0.2">
      <c r="B10056" s="186"/>
    </row>
    <row r="10057" spans="2:2" x14ac:dyDescent="0.2">
      <c r="B10057" s="186"/>
    </row>
    <row r="10058" spans="2:2" x14ac:dyDescent="0.2">
      <c r="B10058" s="186"/>
    </row>
    <row r="10059" spans="2:2" x14ac:dyDescent="0.2">
      <c r="B10059" s="186"/>
    </row>
    <row r="10060" spans="2:2" x14ac:dyDescent="0.2">
      <c r="B10060" s="186"/>
    </row>
    <row r="10061" spans="2:2" x14ac:dyDescent="0.2">
      <c r="B10061" s="186"/>
    </row>
    <row r="10062" spans="2:2" x14ac:dyDescent="0.2">
      <c r="B10062" s="186"/>
    </row>
    <row r="10063" spans="2:2" x14ac:dyDescent="0.2">
      <c r="B10063" s="186"/>
    </row>
    <row r="10064" spans="2:2" x14ac:dyDescent="0.2">
      <c r="B10064" s="186"/>
    </row>
    <row r="10065" spans="2:2" x14ac:dyDescent="0.2">
      <c r="B10065" s="186"/>
    </row>
    <row r="10066" spans="2:2" x14ac:dyDescent="0.2">
      <c r="B10066" s="186"/>
    </row>
    <row r="10067" spans="2:2" x14ac:dyDescent="0.2">
      <c r="B10067" s="186"/>
    </row>
    <row r="10068" spans="2:2" x14ac:dyDescent="0.2">
      <c r="B10068" s="186"/>
    </row>
    <row r="10069" spans="2:2" x14ac:dyDescent="0.2">
      <c r="B10069" s="186"/>
    </row>
    <row r="10070" spans="2:2" x14ac:dyDescent="0.2">
      <c r="B10070" s="186"/>
    </row>
    <row r="10071" spans="2:2" x14ac:dyDescent="0.2">
      <c r="B10071" s="186"/>
    </row>
    <row r="10072" spans="2:2" x14ac:dyDescent="0.2">
      <c r="B10072" s="186"/>
    </row>
    <row r="10073" spans="2:2" x14ac:dyDescent="0.2">
      <c r="B10073" s="186"/>
    </row>
    <row r="10074" spans="2:2" x14ac:dyDescent="0.2">
      <c r="B10074" s="186"/>
    </row>
    <row r="10075" spans="2:2" x14ac:dyDescent="0.2">
      <c r="B10075" s="186"/>
    </row>
    <row r="10076" spans="2:2" x14ac:dyDescent="0.2">
      <c r="B10076" s="186"/>
    </row>
    <row r="10077" spans="2:2" x14ac:dyDescent="0.2">
      <c r="B10077" s="186"/>
    </row>
    <row r="10078" spans="2:2" x14ac:dyDescent="0.2">
      <c r="B10078" s="186"/>
    </row>
    <row r="10079" spans="2:2" x14ac:dyDescent="0.2">
      <c r="B10079" s="186"/>
    </row>
    <row r="10080" spans="2:2" x14ac:dyDescent="0.2">
      <c r="B10080" s="186"/>
    </row>
    <row r="10081" spans="2:2" x14ac:dyDescent="0.2">
      <c r="B10081" s="186"/>
    </row>
    <row r="10082" spans="2:2" x14ac:dyDescent="0.2">
      <c r="B10082" s="186"/>
    </row>
    <row r="10083" spans="2:2" x14ac:dyDescent="0.2">
      <c r="B10083" s="186"/>
    </row>
    <row r="10084" spans="2:2" x14ac:dyDescent="0.2">
      <c r="B10084" s="186"/>
    </row>
    <row r="10085" spans="2:2" x14ac:dyDescent="0.2">
      <c r="B10085" s="186"/>
    </row>
    <row r="10086" spans="2:2" x14ac:dyDescent="0.2">
      <c r="B10086" s="186"/>
    </row>
    <row r="10087" spans="2:2" x14ac:dyDescent="0.2">
      <c r="B10087" s="186"/>
    </row>
    <row r="10088" spans="2:2" x14ac:dyDescent="0.2">
      <c r="B10088" s="186"/>
    </row>
    <row r="10089" spans="2:2" x14ac:dyDescent="0.2">
      <c r="B10089" s="186"/>
    </row>
    <row r="10090" spans="2:2" x14ac:dyDescent="0.2">
      <c r="B10090" s="186"/>
    </row>
    <row r="10091" spans="2:2" x14ac:dyDescent="0.2">
      <c r="B10091" s="186"/>
    </row>
    <row r="10092" spans="2:2" x14ac:dyDescent="0.2">
      <c r="B10092" s="186"/>
    </row>
    <row r="10093" spans="2:2" x14ac:dyDescent="0.2">
      <c r="B10093" s="186"/>
    </row>
    <row r="10094" spans="2:2" x14ac:dyDescent="0.2">
      <c r="B10094" s="186"/>
    </row>
    <row r="10095" spans="2:2" x14ac:dyDescent="0.2">
      <c r="B10095" s="186"/>
    </row>
    <row r="10096" spans="2:2" x14ac:dyDescent="0.2">
      <c r="B10096" s="186"/>
    </row>
    <row r="10097" spans="2:2" x14ac:dyDescent="0.2">
      <c r="B10097" s="186"/>
    </row>
    <row r="10098" spans="2:2" x14ac:dyDescent="0.2">
      <c r="B10098" s="186"/>
    </row>
    <row r="10099" spans="2:2" x14ac:dyDescent="0.2">
      <c r="B10099" s="186"/>
    </row>
    <row r="10100" spans="2:2" x14ac:dyDescent="0.2">
      <c r="B10100" s="186"/>
    </row>
    <row r="10101" spans="2:2" x14ac:dyDescent="0.2">
      <c r="B10101" s="186"/>
    </row>
    <row r="10102" spans="2:2" x14ac:dyDescent="0.2">
      <c r="B10102" s="186"/>
    </row>
    <row r="10103" spans="2:2" x14ac:dyDescent="0.2">
      <c r="B10103" s="186"/>
    </row>
    <row r="10104" spans="2:2" x14ac:dyDescent="0.2">
      <c r="B10104" s="186"/>
    </row>
    <row r="10105" spans="2:2" x14ac:dyDescent="0.2">
      <c r="B10105" s="186"/>
    </row>
    <row r="10106" spans="2:2" x14ac:dyDescent="0.2">
      <c r="B10106" s="186"/>
    </row>
    <row r="10107" spans="2:2" x14ac:dyDescent="0.2">
      <c r="B10107" s="186"/>
    </row>
    <row r="10108" spans="2:2" x14ac:dyDescent="0.2">
      <c r="B10108" s="186"/>
    </row>
    <row r="10109" spans="2:2" x14ac:dyDescent="0.2">
      <c r="B10109" s="186"/>
    </row>
    <row r="10110" spans="2:2" x14ac:dyDescent="0.2">
      <c r="B10110" s="186"/>
    </row>
    <row r="10111" spans="2:2" x14ac:dyDescent="0.2">
      <c r="B10111" s="186"/>
    </row>
    <row r="10112" spans="2:2" x14ac:dyDescent="0.2">
      <c r="B10112" s="186"/>
    </row>
    <row r="10113" spans="2:2" x14ac:dyDescent="0.2">
      <c r="B10113" s="186"/>
    </row>
    <row r="10114" spans="2:2" x14ac:dyDescent="0.2">
      <c r="B10114" s="186"/>
    </row>
    <row r="10115" spans="2:2" x14ac:dyDescent="0.2">
      <c r="B10115" s="186"/>
    </row>
    <row r="10116" spans="2:2" x14ac:dyDescent="0.2">
      <c r="B10116" s="186"/>
    </row>
    <row r="10117" spans="2:2" x14ac:dyDescent="0.2">
      <c r="B10117" s="186"/>
    </row>
    <row r="10118" spans="2:2" x14ac:dyDescent="0.2">
      <c r="B10118" s="186"/>
    </row>
    <row r="10119" spans="2:2" x14ac:dyDescent="0.2">
      <c r="B10119" s="186"/>
    </row>
    <row r="10120" spans="2:2" x14ac:dyDescent="0.2">
      <c r="B10120" s="186"/>
    </row>
    <row r="10121" spans="2:2" x14ac:dyDescent="0.2">
      <c r="B10121" s="186"/>
    </row>
    <row r="10122" spans="2:2" x14ac:dyDescent="0.2">
      <c r="B10122" s="186"/>
    </row>
    <row r="10123" spans="2:2" x14ac:dyDescent="0.2">
      <c r="B10123" s="186"/>
    </row>
    <row r="10124" spans="2:2" x14ac:dyDescent="0.2">
      <c r="B10124" s="186"/>
    </row>
    <row r="10125" spans="2:2" x14ac:dyDescent="0.2">
      <c r="B10125" s="186"/>
    </row>
    <row r="10126" spans="2:2" x14ac:dyDescent="0.2">
      <c r="B10126" s="186"/>
    </row>
    <row r="10127" spans="2:2" x14ac:dyDescent="0.2">
      <c r="B10127" s="186"/>
    </row>
    <row r="10128" spans="2:2" x14ac:dyDescent="0.2">
      <c r="B10128" s="186"/>
    </row>
    <row r="10129" spans="2:2" x14ac:dyDescent="0.2">
      <c r="B10129" s="186"/>
    </row>
    <row r="10130" spans="2:2" x14ac:dyDescent="0.2">
      <c r="B10130" s="186"/>
    </row>
    <row r="10131" spans="2:2" x14ac:dyDescent="0.2">
      <c r="B10131" s="186"/>
    </row>
    <row r="10132" spans="2:2" x14ac:dyDescent="0.2">
      <c r="B10132" s="186"/>
    </row>
    <row r="10133" spans="2:2" x14ac:dyDescent="0.2">
      <c r="B10133" s="186"/>
    </row>
    <row r="10134" spans="2:2" x14ac:dyDescent="0.2">
      <c r="B10134" s="186"/>
    </row>
    <row r="10135" spans="2:2" x14ac:dyDescent="0.2">
      <c r="B10135" s="186"/>
    </row>
    <row r="10136" spans="2:2" x14ac:dyDescent="0.2">
      <c r="B10136" s="186"/>
    </row>
    <row r="10137" spans="2:2" x14ac:dyDescent="0.2">
      <c r="B10137" s="186"/>
    </row>
    <row r="10138" spans="2:2" x14ac:dyDescent="0.2">
      <c r="B10138" s="186"/>
    </row>
    <row r="10139" spans="2:2" x14ac:dyDescent="0.2">
      <c r="B10139" s="186"/>
    </row>
    <row r="10140" spans="2:2" x14ac:dyDescent="0.2">
      <c r="B10140" s="186"/>
    </row>
    <row r="10141" spans="2:2" x14ac:dyDescent="0.2">
      <c r="B10141" s="186"/>
    </row>
    <row r="10142" spans="2:2" x14ac:dyDescent="0.2">
      <c r="B10142" s="186"/>
    </row>
    <row r="10143" spans="2:2" x14ac:dyDescent="0.2">
      <c r="B10143" s="186"/>
    </row>
    <row r="10144" spans="2:2" x14ac:dyDescent="0.2">
      <c r="B10144" s="186"/>
    </row>
    <row r="10145" spans="2:2" x14ac:dyDescent="0.2">
      <c r="B10145" s="186"/>
    </row>
    <row r="10146" spans="2:2" x14ac:dyDescent="0.2">
      <c r="B10146" s="186"/>
    </row>
    <row r="10147" spans="2:2" x14ac:dyDescent="0.2">
      <c r="B10147" s="186"/>
    </row>
    <row r="10148" spans="2:2" x14ac:dyDescent="0.2">
      <c r="B10148" s="186"/>
    </row>
    <row r="10149" spans="2:2" x14ac:dyDescent="0.2">
      <c r="B10149" s="186"/>
    </row>
    <row r="10150" spans="2:2" x14ac:dyDescent="0.2">
      <c r="B10150" s="186"/>
    </row>
    <row r="10151" spans="2:2" x14ac:dyDescent="0.2">
      <c r="B10151" s="186"/>
    </row>
    <row r="10152" spans="2:2" x14ac:dyDescent="0.2">
      <c r="B10152" s="186"/>
    </row>
    <row r="10153" spans="2:2" x14ac:dyDescent="0.2">
      <c r="B10153" s="186"/>
    </row>
    <row r="10154" spans="2:2" x14ac:dyDescent="0.2">
      <c r="B10154" s="186"/>
    </row>
    <row r="10155" spans="2:2" x14ac:dyDescent="0.2">
      <c r="B10155" s="186"/>
    </row>
    <row r="10156" spans="2:2" x14ac:dyDescent="0.2">
      <c r="B10156" s="186"/>
    </row>
    <row r="10157" spans="2:2" x14ac:dyDescent="0.2">
      <c r="B10157" s="186"/>
    </row>
    <row r="10158" spans="2:2" x14ac:dyDescent="0.2">
      <c r="B10158" s="186"/>
    </row>
    <row r="10159" spans="2:2" x14ac:dyDescent="0.2">
      <c r="B10159" s="186"/>
    </row>
    <row r="10160" spans="2:2" x14ac:dyDescent="0.2">
      <c r="B10160" s="186"/>
    </row>
    <row r="10161" spans="2:2" x14ac:dyDescent="0.2">
      <c r="B10161" s="186"/>
    </row>
    <row r="10162" spans="2:2" x14ac:dyDescent="0.2">
      <c r="B10162" s="186"/>
    </row>
    <row r="10163" spans="2:2" x14ac:dyDescent="0.2">
      <c r="B10163" s="186"/>
    </row>
    <row r="10164" spans="2:2" x14ac:dyDescent="0.2">
      <c r="B10164" s="186"/>
    </row>
    <row r="10165" spans="2:2" x14ac:dyDescent="0.2">
      <c r="B10165" s="186"/>
    </row>
    <row r="10166" spans="2:2" x14ac:dyDescent="0.2">
      <c r="B10166" s="186"/>
    </row>
    <row r="10167" spans="2:2" x14ac:dyDescent="0.2">
      <c r="B10167" s="186"/>
    </row>
    <row r="10168" spans="2:2" x14ac:dyDescent="0.2">
      <c r="B10168" s="186"/>
    </row>
    <row r="10169" spans="2:2" x14ac:dyDescent="0.2">
      <c r="B10169" s="186"/>
    </row>
    <row r="10170" spans="2:2" x14ac:dyDescent="0.2">
      <c r="B10170" s="186"/>
    </row>
    <row r="10171" spans="2:2" x14ac:dyDescent="0.2">
      <c r="B10171" s="186"/>
    </row>
    <row r="10172" spans="2:2" x14ac:dyDescent="0.2">
      <c r="B10172" s="186"/>
    </row>
    <row r="10173" spans="2:2" x14ac:dyDescent="0.2">
      <c r="B10173" s="186"/>
    </row>
    <row r="10174" spans="2:2" x14ac:dyDescent="0.2">
      <c r="B10174" s="186"/>
    </row>
    <row r="10175" spans="2:2" x14ac:dyDescent="0.2">
      <c r="B10175" s="186"/>
    </row>
    <row r="10176" spans="2:2" x14ac:dyDescent="0.2">
      <c r="B10176" s="186"/>
    </row>
    <row r="10177" spans="2:2" x14ac:dyDescent="0.2">
      <c r="B10177" s="186"/>
    </row>
    <row r="10178" spans="2:2" x14ac:dyDescent="0.2">
      <c r="B10178" s="186"/>
    </row>
    <row r="10179" spans="2:2" x14ac:dyDescent="0.2">
      <c r="B10179" s="186"/>
    </row>
    <row r="10180" spans="2:2" x14ac:dyDescent="0.2">
      <c r="B10180" s="186"/>
    </row>
    <row r="10181" spans="2:2" x14ac:dyDescent="0.2">
      <c r="B10181" s="186"/>
    </row>
    <row r="10182" spans="2:2" x14ac:dyDescent="0.2">
      <c r="B10182" s="186"/>
    </row>
    <row r="10183" spans="2:2" x14ac:dyDescent="0.2">
      <c r="B10183" s="186"/>
    </row>
    <row r="10184" spans="2:2" x14ac:dyDescent="0.2">
      <c r="B10184" s="186"/>
    </row>
    <row r="10185" spans="2:2" x14ac:dyDescent="0.2">
      <c r="B10185" s="186"/>
    </row>
    <row r="10186" spans="2:2" x14ac:dyDescent="0.2">
      <c r="B10186" s="186"/>
    </row>
    <row r="10187" spans="2:2" x14ac:dyDescent="0.2">
      <c r="B10187" s="186"/>
    </row>
    <row r="10188" spans="2:2" x14ac:dyDescent="0.2">
      <c r="B10188" s="186"/>
    </row>
    <row r="10189" spans="2:2" x14ac:dyDescent="0.2">
      <c r="B10189" s="186"/>
    </row>
    <row r="10190" spans="2:2" x14ac:dyDescent="0.2">
      <c r="B10190" s="186"/>
    </row>
    <row r="10191" spans="2:2" x14ac:dyDescent="0.2">
      <c r="B10191" s="186"/>
    </row>
    <row r="10192" spans="2:2" x14ac:dyDescent="0.2">
      <c r="B10192" s="186"/>
    </row>
    <row r="10193" spans="2:2" x14ac:dyDescent="0.2">
      <c r="B10193" s="186"/>
    </row>
    <row r="10194" spans="2:2" x14ac:dyDescent="0.2">
      <c r="B10194" s="186"/>
    </row>
    <row r="10195" spans="2:2" x14ac:dyDescent="0.2">
      <c r="B10195" s="186"/>
    </row>
    <row r="10196" spans="2:2" x14ac:dyDescent="0.2">
      <c r="B10196" s="186"/>
    </row>
    <row r="10197" spans="2:2" x14ac:dyDescent="0.2">
      <c r="B10197" s="186"/>
    </row>
    <row r="10198" spans="2:2" x14ac:dyDescent="0.2">
      <c r="B10198" s="186"/>
    </row>
    <row r="10199" spans="2:2" x14ac:dyDescent="0.2">
      <c r="B10199" s="186"/>
    </row>
    <row r="10200" spans="2:2" x14ac:dyDescent="0.2">
      <c r="B10200" s="186"/>
    </row>
    <row r="10201" spans="2:2" x14ac:dyDescent="0.2">
      <c r="B10201" s="186"/>
    </row>
    <row r="10202" spans="2:2" x14ac:dyDescent="0.2">
      <c r="B10202" s="186"/>
    </row>
    <row r="10203" spans="2:2" x14ac:dyDescent="0.2">
      <c r="B10203" s="186"/>
    </row>
    <row r="10204" spans="2:2" x14ac:dyDescent="0.2">
      <c r="B10204" s="186"/>
    </row>
    <row r="10205" spans="2:2" x14ac:dyDescent="0.2">
      <c r="B10205" s="186"/>
    </row>
    <row r="10206" spans="2:2" x14ac:dyDescent="0.2">
      <c r="B10206" s="186"/>
    </row>
    <row r="10207" spans="2:2" x14ac:dyDescent="0.2">
      <c r="B10207" s="186"/>
    </row>
    <row r="10208" spans="2:2" x14ac:dyDescent="0.2">
      <c r="B10208" s="186"/>
    </row>
    <row r="10209" spans="2:2" x14ac:dyDescent="0.2">
      <c r="B10209" s="186"/>
    </row>
    <row r="10210" spans="2:2" x14ac:dyDescent="0.2">
      <c r="B10210" s="186"/>
    </row>
    <row r="10211" spans="2:2" x14ac:dyDescent="0.2">
      <c r="B10211" s="186"/>
    </row>
    <row r="10212" spans="2:2" x14ac:dyDescent="0.2">
      <c r="B10212" s="186"/>
    </row>
    <row r="10213" spans="2:2" x14ac:dyDescent="0.2">
      <c r="B10213" s="186"/>
    </row>
    <row r="10214" spans="2:2" x14ac:dyDescent="0.2">
      <c r="B10214" s="186"/>
    </row>
    <row r="10215" spans="2:2" x14ac:dyDescent="0.2">
      <c r="B10215" s="186"/>
    </row>
    <row r="10216" spans="2:2" x14ac:dyDescent="0.2">
      <c r="B10216" s="186"/>
    </row>
    <row r="10217" spans="2:2" x14ac:dyDescent="0.2">
      <c r="B10217" s="186"/>
    </row>
    <row r="10218" spans="2:2" x14ac:dyDescent="0.2">
      <c r="B10218" s="186"/>
    </row>
    <row r="10219" spans="2:2" x14ac:dyDescent="0.2">
      <c r="B10219" s="186"/>
    </row>
    <row r="10220" spans="2:2" x14ac:dyDescent="0.2">
      <c r="B10220" s="186"/>
    </row>
    <row r="10221" spans="2:2" x14ac:dyDescent="0.2">
      <c r="B10221" s="186"/>
    </row>
    <row r="10222" spans="2:2" x14ac:dyDescent="0.2">
      <c r="B10222" s="186"/>
    </row>
    <row r="10223" spans="2:2" x14ac:dyDescent="0.2">
      <c r="B10223" s="186"/>
    </row>
    <row r="10224" spans="2:2" x14ac:dyDescent="0.2">
      <c r="B10224" s="186"/>
    </row>
    <row r="10225" spans="2:2" x14ac:dyDescent="0.2">
      <c r="B10225" s="186"/>
    </row>
    <row r="10226" spans="2:2" x14ac:dyDescent="0.2">
      <c r="B10226" s="186"/>
    </row>
    <row r="10227" spans="2:2" x14ac:dyDescent="0.2">
      <c r="B10227" s="186"/>
    </row>
    <row r="10228" spans="2:2" x14ac:dyDescent="0.2">
      <c r="B10228" s="186"/>
    </row>
    <row r="10229" spans="2:2" x14ac:dyDescent="0.2">
      <c r="B10229" s="186"/>
    </row>
    <row r="10230" spans="2:2" x14ac:dyDescent="0.2">
      <c r="B10230" s="186"/>
    </row>
    <row r="10231" spans="2:2" x14ac:dyDescent="0.2">
      <c r="B10231" s="186"/>
    </row>
    <row r="10232" spans="2:2" x14ac:dyDescent="0.2">
      <c r="B10232" s="186"/>
    </row>
    <row r="10233" spans="2:2" x14ac:dyDescent="0.2">
      <c r="B10233" s="186"/>
    </row>
    <row r="10234" spans="2:2" x14ac:dyDescent="0.2">
      <c r="B10234" s="186"/>
    </row>
    <row r="10235" spans="2:2" x14ac:dyDescent="0.2">
      <c r="B10235" s="186"/>
    </row>
    <row r="10236" spans="2:2" x14ac:dyDescent="0.2">
      <c r="B10236" s="186"/>
    </row>
    <row r="10237" spans="2:2" x14ac:dyDescent="0.2">
      <c r="B10237" s="186"/>
    </row>
    <row r="10238" spans="2:2" x14ac:dyDescent="0.2">
      <c r="B10238" s="186"/>
    </row>
    <row r="10239" spans="2:2" x14ac:dyDescent="0.2">
      <c r="B10239" s="186"/>
    </row>
    <row r="10240" spans="2:2" x14ac:dyDescent="0.2">
      <c r="B10240" s="186"/>
    </row>
    <row r="10241" spans="2:2" x14ac:dyDescent="0.2">
      <c r="B10241" s="186"/>
    </row>
    <row r="10242" spans="2:2" x14ac:dyDescent="0.2">
      <c r="B10242" s="186"/>
    </row>
    <row r="10243" spans="2:2" x14ac:dyDescent="0.2">
      <c r="B10243" s="186"/>
    </row>
    <row r="10244" spans="2:2" x14ac:dyDescent="0.2">
      <c r="B10244" s="186"/>
    </row>
    <row r="10245" spans="2:2" x14ac:dyDescent="0.2">
      <c r="B10245" s="186"/>
    </row>
    <row r="10246" spans="2:2" x14ac:dyDescent="0.2">
      <c r="B10246" s="186"/>
    </row>
    <row r="10247" spans="2:2" x14ac:dyDescent="0.2">
      <c r="B10247" s="186"/>
    </row>
    <row r="10248" spans="2:2" x14ac:dyDescent="0.2">
      <c r="B10248" s="186"/>
    </row>
    <row r="10249" spans="2:2" x14ac:dyDescent="0.2">
      <c r="B10249" s="186"/>
    </row>
    <row r="10250" spans="2:2" x14ac:dyDescent="0.2">
      <c r="B10250" s="186"/>
    </row>
    <row r="10251" spans="2:2" x14ac:dyDescent="0.2">
      <c r="B10251" s="186"/>
    </row>
    <row r="10252" spans="2:2" x14ac:dyDescent="0.2">
      <c r="B10252" s="186"/>
    </row>
    <row r="10253" spans="2:2" x14ac:dyDescent="0.2">
      <c r="B10253" s="186"/>
    </row>
    <row r="10254" spans="2:2" x14ac:dyDescent="0.2">
      <c r="B10254" s="186"/>
    </row>
    <row r="10255" spans="2:2" x14ac:dyDescent="0.2">
      <c r="B10255" s="186"/>
    </row>
    <row r="10256" spans="2:2" x14ac:dyDescent="0.2">
      <c r="B10256" s="186"/>
    </row>
    <row r="10257" spans="2:2" x14ac:dyDescent="0.2">
      <c r="B10257" s="186"/>
    </row>
    <row r="10258" spans="2:2" x14ac:dyDescent="0.2">
      <c r="B10258" s="186"/>
    </row>
    <row r="10259" spans="2:2" x14ac:dyDescent="0.2">
      <c r="B10259" s="186"/>
    </row>
    <row r="10260" spans="2:2" x14ac:dyDescent="0.2">
      <c r="B10260" s="186"/>
    </row>
    <row r="10261" spans="2:2" x14ac:dyDescent="0.2">
      <c r="B10261" s="186"/>
    </row>
    <row r="10262" spans="2:2" x14ac:dyDescent="0.2">
      <c r="B10262" s="186"/>
    </row>
    <row r="10263" spans="2:2" x14ac:dyDescent="0.2">
      <c r="B10263" s="186"/>
    </row>
    <row r="10264" spans="2:2" x14ac:dyDescent="0.2">
      <c r="B10264" s="186"/>
    </row>
    <row r="10265" spans="2:2" x14ac:dyDescent="0.2">
      <c r="B10265" s="186"/>
    </row>
    <row r="10266" spans="2:2" x14ac:dyDescent="0.2">
      <c r="B10266" s="186"/>
    </row>
    <row r="10267" spans="2:2" x14ac:dyDescent="0.2">
      <c r="B10267" s="186"/>
    </row>
    <row r="10268" spans="2:2" x14ac:dyDescent="0.2">
      <c r="B10268" s="186"/>
    </row>
    <row r="10269" spans="2:2" x14ac:dyDescent="0.2">
      <c r="B10269" s="186"/>
    </row>
    <row r="10270" spans="2:2" x14ac:dyDescent="0.2">
      <c r="B10270" s="186"/>
    </row>
    <row r="10271" spans="2:2" x14ac:dyDescent="0.2">
      <c r="B10271" s="186"/>
    </row>
    <row r="10272" spans="2:2" x14ac:dyDescent="0.2">
      <c r="B10272" s="186"/>
    </row>
    <row r="10273" spans="2:2" x14ac:dyDescent="0.2">
      <c r="B10273" s="186"/>
    </row>
    <row r="10274" spans="2:2" x14ac:dyDescent="0.2">
      <c r="B10274" s="186"/>
    </row>
    <row r="10275" spans="2:2" x14ac:dyDescent="0.2">
      <c r="B10275" s="186"/>
    </row>
    <row r="10276" spans="2:2" x14ac:dyDescent="0.2">
      <c r="B10276" s="186"/>
    </row>
    <row r="10277" spans="2:2" x14ac:dyDescent="0.2">
      <c r="B10277" s="186"/>
    </row>
    <row r="10278" spans="2:2" x14ac:dyDescent="0.2">
      <c r="B10278" s="186"/>
    </row>
    <row r="10279" spans="2:2" x14ac:dyDescent="0.2">
      <c r="B10279" s="186"/>
    </row>
    <row r="10280" spans="2:2" x14ac:dyDescent="0.2">
      <c r="B10280" s="186"/>
    </row>
    <row r="10281" spans="2:2" x14ac:dyDescent="0.2">
      <c r="B10281" s="186"/>
    </row>
    <row r="10282" spans="2:2" x14ac:dyDescent="0.2">
      <c r="B10282" s="186"/>
    </row>
    <row r="10283" spans="2:2" x14ac:dyDescent="0.2">
      <c r="B10283" s="186"/>
    </row>
    <row r="10284" spans="2:2" x14ac:dyDescent="0.2">
      <c r="B10284" s="186"/>
    </row>
    <row r="10285" spans="2:2" x14ac:dyDescent="0.2">
      <c r="B10285" s="186"/>
    </row>
    <row r="10286" spans="2:2" x14ac:dyDescent="0.2">
      <c r="B10286" s="186"/>
    </row>
    <row r="10287" spans="2:2" x14ac:dyDescent="0.2">
      <c r="B10287" s="186"/>
    </row>
    <row r="10288" spans="2:2" x14ac:dyDescent="0.2">
      <c r="B10288" s="186"/>
    </row>
    <row r="10289" spans="2:2" x14ac:dyDescent="0.2">
      <c r="B10289" s="186"/>
    </row>
    <row r="10290" spans="2:2" x14ac:dyDescent="0.2">
      <c r="B10290" s="186"/>
    </row>
    <row r="10291" spans="2:2" x14ac:dyDescent="0.2">
      <c r="B10291" s="186"/>
    </row>
    <row r="10292" spans="2:2" x14ac:dyDescent="0.2">
      <c r="B10292" s="186"/>
    </row>
    <row r="10293" spans="2:2" x14ac:dyDescent="0.2">
      <c r="B10293" s="186"/>
    </row>
    <row r="10294" spans="2:2" x14ac:dyDescent="0.2">
      <c r="B10294" s="186"/>
    </row>
    <row r="10295" spans="2:2" x14ac:dyDescent="0.2">
      <c r="B10295" s="186"/>
    </row>
    <row r="10296" spans="2:2" x14ac:dyDescent="0.2">
      <c r="B10296" s="186"/>
    </row>
    <row r="10297" spans="2:2" x14ac:dyDescent="0.2">
      <c r="B10297" s="186"/>
    </row>
    <row r="10298" spans="2:2" x14ac:dyDescent="0.2">
      <c r="B10298" s="186"/>
    </row>
    <row r="10299" spans="2:2" x14ac:dyDescent="0.2">
      <c r="B10299" s="186"/>
    </row>
    <row r="10300" spans="2:2" x14ac:dyDescent="0.2">
      <c r="B10300" s="186"/>
    </row>
    <row r="10301" spans="2:2" x14ac:dyDescent="0.2">
      <c r="B10301" s="186"/>
    </row>
    <row r="10302" spans="2:2" x14ac:dyDescent="0.2">
      <c r="B10302" s="186"/>
    </row>
    <row r="10303" spans="2:2" x14ac:dyDescent="0.2">
      <c r="B10303" s="186"/>
    </row>
    <row r="10304" spans="2:2" x14ac:dyDescent="0.2">
      <c r="B10304" s="186"/>
    </row>
    <row r="10305" spans="2:2" x14ac:dyDescent="0.2">
      <c r="B10305" s="186"/>
    </row>
    <row r="10306" spans="2:2" x14ac:dyDescent="0.2">
      <c r="B10306" s="186"/>
    </row>
    <row r="10307" spans="2:2" x14ac:dyDescent="0.2">
      <c r="B10307" s="186"/>
    </row>
    <row r="10308" spans="2:2" x14ac:dyDescent="0.2">
      <c r="B10308" s="186"/>
    </row>
    <row r="10309" spans="2:2" x14ac:dyDescent="0.2">
      <c r="B10309" s="186"/>
    </row>
    <row r="10310" spans="2:2" x14ac:dyDescent="0.2">
      <c r="B10310" s="186"/>
    </row>
    <row r="10311" spans="2:2" x14ac:dyDescent="0.2">
      <c r="B10311" s="186"/>
    </row>
    <row r="10312" spans="2:2" x14ac:dyDescent="0.2">
      <c r="B10312" s="186"/>
    </row>
    <row r="10313" spans="2:2" x14ac:dyDescent="0.2">
      <c r="B10313" s="186"/>
    </row>
    <row r="10314" spans="2:2" x14ac:dyDescent="0.2">
      <c r="B10314" s="186"/>
    </row>
    <row r="10315" spans="2:2" x14ac:dyDescent="0.2">
      <c r="B10315" s="186"/>
    </row>
    <row r="10316" spans="2:2" x14ac:dyDescent="0.2">
      <c r="B10316" s="186"/>
    </row>
    <row r="10317" spans="2:2" x14ac:dyDescent="0.2">
      <c r="B10317" s="186"/>
    </row>
    <row r="10318" spans="2:2" x14ac:dyDescent="0.2">
      <c r="B10318" s="186"/>
    </row>
    <row r="10319" spans="2:2" x14ac:dyDescent="0.2">
      <c r="B10319" s="186"/>
    </row>
    <row r="10320" spans="2:2" x14ac:dyDescent="0.2">
      <c r="B10320" s="186"/>
    </row>
    <row r="10321" spans="2:2" x14ac:dyDescent="0.2">
      <c r="B10321" s="186"/>
    </row>
    <row r="10322" spans="2:2" x14ac:dyDescent="0.2">
      <c r="B10322" s="186"/>
    </row>
    <row r="10323" spans="2:2" x14ac:dyDescent="0.2">
      <c r="B10323" s="186"/>
    </row>
    <row r="10324" spans="2:2" x14ac:dyDescent="0.2">
      <c r="B10324" s="186"/>
    </row>
    <row r="10325" spans="2:2" x14ac:dyDescent="0.2">
      <c r="B10325" s="186"/>
    </row>
    <row r="10326" spans="2:2" x14ac:dyDescent="0.2">
      <c r="B10326" s="186"/>
    </row>
    <row r="10327" spans="2:2" x14ac:dyDescent="0.2">
      <c r="B10327" s="186"/>
    </row>
    <row r="10328" spans="2:2" x14ac:dyDescent="0.2">
      <c r="B10328" s="186"/>
    </row>
    <row r="10329" spans="2:2" x14ac:dyDescent="0.2">
      <c r="B10329" s="186"/>
    </row>
    <row r="10330" spans="2:2" x14ac:dyDescent="0.2">
      <c r="B10330" s="186"/>
    </row>
    <row r="10331" spans="2:2" x14ac:dyDescent="0.2">
      <c r="B10331" s="186"/>
    </row>
    <row r="10332" spans="2:2" x14ac:dyDescent="0.2">
      <c r="B10332" s="186"/>
    </row>
    <row r="10333" spans="2:2" x14ac:dyDescent="0.2">
      <c r="B10333" s="186"/>
    </row>
    <row r="10334" spans="2:2" x14ac:dyDescent="0.2">
      <c r="B10334" s="186"/>
    </row>
    <row r="10335" spans="2:2" x14ac:dyDescent="0.2">
      <c r="B10335" s="186"/>
    </row>
    <row r="10336" spans="2:2" x14ac:dyDescent="0.2">
      <c r="B10336" s="186"/>
    </row>
    <row r="10337" spans="2:2" x14ac:dyDescent="0.2">
      <c r="B10337" s="186"/>
    </row>
    <row r="10338" spans="2:2" x14ac:dyDescent="0.2">
      <c r="B10338" s="186"/>
    </row>
    <row r="10339" spans="2:2" x14ac:dyDescent="0.2">
      <c r="B10339" s="186"/>
    </row>
    <row r="10340" spans="2:2" x14ac:dyDescent="0.2">
      <c r="B10340" s="186"/>
    </row>
    <row r="10341" spans="2:2" x14ac:dyDescent="0.2">
      <c r="B10341" s="186"/>
    </row>
    <row r="10342" spans="2:2" x14ac:dyDescent="0.2">
      <c r="B10342" s="186"/>
    </row>
    <row r="10343" spans="2:2" x14ac:dyDescent="0.2">
      <c r="B10343" s="186"/>
    </row>
    <row r="10344" spans="2:2" x14ac:dyDescent="0.2">
      <c r="B10344" s="186"/>
    </row>
    <row r="10345" spans="2:2" x14ac:dyDescent="0.2">
      <c r="B10345" s="186"/>
    </row>
    <row r="10346" spans="2:2" x14ac:dyDescent="0.2">
      <c r="B10346" s="186"/>
    </row>
    <row r="10347" spans="2:2" x14ac:dyDescent="0.2">
      <c r="B10347" s="186"/>
    </row>
    <row r="10348" spans="2:2" x14ac:dyDescent="0.2">
      <c r="B10348" s="186"/>
    </row>
    <row r="10349" spans="2:2" x14ac:dyDescent="0.2">
      <c r="B10349" s="186"/>
    </row>
    <row r="10350" spans="2:2" x14ac:dyDescent="0.2">
      <c r="B10350" s="186"/>
    </row>
    <row r="10351" spans="2:2" x14ac:dyDescent="0.2">
      <c r="B10351" s="186"/>
    </row>
    <row r="10352" spans="2:2" x14ac:dyDescent="0.2">
      <c r="B10352" s="186"/>
    </row>
    <row r="10353" spans="2:2" x14ac:dyDescent="0.2">
      <c r="B10353" s="186"/>
    </row>
    <row r="10354" spans="2:2" x14ac:dyDescent="0.2">
      <c r="B10354" s="186"/>
    </row>
    <row r="10355" spans="2:2" x14ac:dyDescent="0.2">
      <c r="B10355" s="186"/>
    </row>
    <row r="10356" spans="2:2" x14ac:dyDescent="0.2">
      <c r="B10356" s="186"/>
    </row>
    <row r="10357" spans="2:2" x14ac:dyDescent="0.2">
      <c r="B10357" s="186"/>
    </row>
    <row r="10358" spans="2:2" x14ac:dyDescent="0.2">
      <c r="B10358" s="186"/>
    </row>
    <row r="10359" spans="2:2" x14ac:dyDescent="0.2">
      <c r="B10359" s="186"/>
    </row>
    <row r="10360" spans="2:2" x14ac:dyDescent="0.2">
      <c r="B10360" s="186"/>
    </row>
    <row r="10361" spans="2:2" x14ac:dyDescent="0.2">
      <c r="B10361" s="186"/>
    </row>
    <row r="10362" spans="2:2" x14ac:dyDescent="0.2">
      <c r="B10362" s="186"/>
    </row>
    <row r="10363" spans="2:2" x14ac:dyDescent="0.2">
      <c r="B10363" s="186"/>
    </row>
    <row r="10364" spans="2:2" x14ac:dyDescent="0.2">
      <c r="B10364" s="186"/>
    </row>
    <row r="10365" spans="2:2" x14ac:dyDescent="0.2">
      <c r="B10365" s="186"/>
    </row>
    <row r="10366" spans="2:2" x14ac:dyDescent="0.2">
      <c r="B10366" s="186"/>
    </row>
    <row r="10367" spans="2:2" x14ac:dyDescent="0.2">
      <c r="B10367" s="186"/>
    </row>
    <row r="10368" spans="2:2" x14ac:dyDescent="0.2">
      <c r="B10368" s="186"/>
    </row>
    <row r="10369" spans="2:2" x14ac:dyDescent="0.2">
      <c r="B10369" s="186"/>
    </row>
    <row r="10370" spans="2:2" x14ac:dyDescent="0.2">
      <c r="B10370" s="186"/>
    </row>
    <row r="10371" spans="2:2" x14ac:dyDescent="0.2">
      <c r="B10371" s="186"/>
    </row>
    <row r="10372" spans="2:2" x14ac:dyDescent="0.2">
      <c r="B10372" s="186"/>
    </row>
    <row r="10373" spans="2:2" x14ac:dyDescent="0.2">
      <c r="B10373" s="186"/>
    </row>
    <row r="10374" spans="2:2" x14ac:dyDescent="0.2">
      <c r="B10374" s="186"/>
    </row>
    <row r="10375" spans="2:2" x14ac:dyDescent="0.2">
      <c r="B10375" s="186"/>
    </row>
    <row r="10376" spans="2:2" x14ac:dyDescent="0.2">
      <c r="B10376" s="186"/>
    </row>
    <row r="10377" spans="2:2" x14ac:dyDescent="0.2">
      <c r="B10377" s="186"/>
    </row>
    <row r="10378" spans="2:2" x14ac:dyDescent="0.2">
      <c r="B10378" s="186"/>
    </row>
    <row r="10379" spans="2:2" x14ac:dyDescent="0.2">
      <c r="B10379" s="186"/>
    </row>
    <row r="10380" spans="2:2" x14ac:dyDescent="0.2">
      <c r="B10380" s="186"/>
    </row>
    <row r="10381" spans="2:2" x14ac:dyDescent="0.2">
      <c r="B10381" s="186"/>
    </row>
    <row r="10382" spans="2:2" x14ac:dyDescent="0.2">
      <c r="B10382" s="186"/>
    </row>
    <row r="10383" spans="2:2" x14ac:dyDescent="0.2">
      <c r="B10383" s="186"/>
    </row>
    <row r="10384" spans="2:2" x14ac:dyDescent="0.2">
      <c r="B10384" s="186"/>
    </row>
    <row r="10385" spans="2:2" x14ac:dyDescent="0.2">
      <c r="B10385" s="186"/>
    </row>
    <row r="10386" spans="2:2" x14ac:dyDescent="0.2">
      <c r="B10386" s="186"/>
    </row>
    <row r="10387" spans="2:2" x14ac:dyDescent="0.2">
      <c r="B10387" s="186"/>
    </row>
    <row r="10388" spans="2:2" x14ac:dyDescent="0.2">
      <c r="B10388" s="186"/>
    </row>
    <row r="10389" spans="2:2" x14ac:dyDescent="0.2">
      <c r="B10389" s="186"/>
    </row>
    <row r="10390" spans="2:2" x14ac:dyDescent="0.2">
      <c r="B10390" s="186"/>
    </row>
    <row r="10391" spans="2:2" x14ac:dyDescent="0.2">
      <c r="B10391" s="186"/>
    </row>
    <row r="10392" spans="2:2" x14ac:dyDescent="0.2">
      <c r="B10392" s="186"/>
    </row>
    <row r="10393" spans="2:2" x14ac:dyDescent="0.2">
      <c r="B10393" s="186"/>
    </row>
    <row r="10394" spans="2:2" x14ac:dyDescent="0.2">
      <c r="B10394" s="186"/>
    </row>
    <row r="10395" spans="2:2" x14ac:dyDescent="0.2">
      <c r="B10395" s="186"/>
    </row>
    <row r="10396" spans="2:2" x14ac:dyDescent="0.2">
      <c r="B10396" s="186"/>
    </row>
    <row r="10397" spans="2:2" x14ac:dyDescent="0.2">
      <c r="B10397" s="186"/>
    </row>
    <row r="10398" spans="2:2" x14ac:dyDescent="0.2">
      <c r="B10398" s="186"/>
    </row>
    <row r="10399" spans="2:2" x14ac:dyDescent="0.2">
      <c r="B10399" s="186"/>
    </row>
    <row r="10400" spans="2:2" x14ac:dyDescent="0.2">
      <c r="B10400" s="186"/>
    </row>
    <row r="10401" spans="2:2" x14ac:dyDescent="0.2">
      <c r="B10401" s="186"/>
    </row>
    <row r="10402" spans="2:2" x14ac:dyDescent="0.2">
      <c r="B10402" s="186"/>
    </row>
    <row r="10403" spans="2:2" x14ac:dyDescent="0.2">
      <c r="B10403" s="186"/>
    </row>
    <row r="10404" spans="2:2" x14ac:dyDescent="0.2">
      <c r="B10404" s="186"/>
    </row>
    <row r="10405" spans="2:2" x14ac:dyDescent="0.2">
      <c r="B10405" s="186"/>
    </row>
    <row r="10406" spans="2:2" x14ac:dyDescent="0.2">
      <c r="B10406" s="186"/>
    </row>
    <row r="10407" spans="2:2" x14ac:dyDescent="0.2">
      <c r="B10407" s="186"/>
    </row>
    <row r="10408" spans="2:2" x14ac:dyDescent="0.2">
      <c r="B10408" s="186"/>
    </row>
    <row r="10409" spans="2:2" x14ac:dyDescent="0.2">
      <c r="B10409" s="186"/>
    </row>
    <row r="10410" spans="2:2" x14ac:dyDescent="0.2">
      <c r="B10410" s="186"/>
    </row>
    <row r="10411" spans="2:2" x14ac:dyDescent="0.2">
      <c r="B10411" s="186"/>
    </row>
    <row r="10412" spans="2:2" x14ac:dyDescent="0.2">
      <c r="B10412" s="186"/>
    </row>
    <row r="10413" spans="2:2" x14ac:dyDescent="0.2">
      <c r="B10413" s="186"/>
    </row>
    <row r="10414" spans="2:2" x14ac:dyDescent="0.2">
      <c r="B10414" s="186"/>
    </row>
    <row r="10415" spans="2:2" x14ac:dyDescent="0.2">
      <c r="B10415" s="186"/>
    </row>
    <row r="10416" spans="2:2" x14ac:dyDescent="0.2">
      <c r="B10416" s="186"/>
    </row>
    <row r="10417" spans="2:2" x14ac:dyDescent="0.2">
      <c r="B10417" s="186"/>
    </row>
    <row r="10418" spans="2:2" x14ac:dyDescent="0.2">
      <c r="B10418" s="186"/>
    </row>
    <row r="10419" spans="2:2" x14ac:dyDescent="0.2">
      <c r="B10419" s="186"/>
    </row>
    <row r="10420" spans="2:2" x14ac:dyDescent="0.2">
      <c r="B10420" s="186"/>
    </row>
    <row r="10421" spans="2:2" x14ac:dyDescent="0.2">
      <c r="B10421" s="186"/>
    </row>
    <row r="10422" spans="2:2" x14ac:dyDescent="0.2">
      <c r="B10422" s="186"/>
    </row>
    <row r="10423" spans="2:2" x14ac:dyDescent="0.2">
      <c r="B10423" s="186"/>
    </row>
    <row r="10424" spans="2:2" x14ac:dyDescent="0.2">
      <c r="B10424" s="186"/>
    </row>
    <row r="10425" spans="2:2" x14ac:dyDescent="0.2">
      <c r="B10425" s="186"/>
    </row>
    <row r="10426" spans="2:2" x14ac:dyDescent="0.2">
      <c r="B10426" s="186"/>
    </row>
    <row r="10427" spans="2:2" x14ac:dyDescent="0.2">
      <c r="B10427" s="186"/>
    </row>
    <row r="10428" spans="2:2" x14ac:dyDescent="0.2">
      <c r="B10428" s="186"/>
    </row>
    <row r="10429" spans="2:2" x14ac:dyDescent="0.2">
      <c r="B10429" s="186"/>
    </row>
    <row r="10430" spans="2:2" x14ac:dyDescent="0.2">
      <c r="B10430" s="186"/>
    </row>
    <row r="10431" spans="2:2" x14ac:dyDescent="0.2">
      <c r="B10431" s="186"/>
    </row>
    <row r="10432" spans="2:2" x14ac:dyDescent="0.2">
      <c r="B10432" s="186"/>
    </row>
    <row r="10433" spans="2:2" x14ac:dyDescent="0.2">
      <c r="B10433" s="186"/>
    </row>
    <row r="10434" spans="2:2" x14ac:dyDescent="0.2">
      <c r="B10434" s="186"/>
    </row>
    <row r="10435" spans="2:2" x14ac:dyDescent="0.2">
      <c r="B10435" s="186"/>
    </row>
    <row r="10436" spans="2:2" x14ac:dyDescent="0.2">
      <c r="B10436" s="186"/>
    </row>
    <row r="10437" spans="2:2" x14ac:dyDescent="0.2">
      <c r="B10437" s="186"/>
    </row>
    <row r="10438" spans="2:2" x14ac:dyDescent="0.2">
      <c r="B10438" s="186"/>
    </row>
    <row r="10439" spans="2:2" x14ac:dyDescent="0.2">
      <c r="B10439" s="186"/>
    </row>
    <row r="10440" spans="2:2" x14ac:dyDescent="0.2">
      <c r="B10440" s="186"/>
    </row>
    <row r="10441" spans="2:2" x14ac:dyDescent="0.2">
      <c r="B10441" s="186"/>
    </row>
    <row r="10442" spans="2:2" x14ac:dyDescent="0.2">
      <c r="B10442" s="186"/>
    </row>
    <row r="10443" spans="2:2" x14ac:dyDescent="0.2">
      <c r="B10443" s="186"/>
    </row>
    <row r="10444" spans="2:2" x14ac:dyDescent="0.2">
      <c r="B10444" s="186"/>
    </row>
    <row r="10445" spans="2:2" x14ac:dyDescent="0.2">
      <c r="B10445" s="186"/>
    </row>
    <row r="10446" spans="2:2" x14ac:dyDescent="0.2">
      <c r="B10446" s="186"/>
    </row>
    <row r="10447" spans="2:2" x14ac:dyDescent="0.2">
      <c r="B10447" s="186"/>
    </row>
    <row r="10448" spans="2:2" x14ac:dyDescent="0.2">
      <c r="B10448" s="186"/>
    </row>
    <row r="10449" spans="2:2" x14ac:dyDescent="0.2">
      <c r="B10449" s="186"/>
    </row>
    <row r="10450" spans="2:2" x14ac:dyDescent="0.2">
      <c r="B10450" s="186"/>
    </row>
    <row r="10451" spans="2:2" x14ac:dyDescent="0.2">
      <c r="B10451" s="186"/>
    </row>
    <row r="10452" spans="2:2" x14ac:dyDescent="0.2">
      <c r="B10452" s="186"/>
    </row>
    <row r="10453" spans="2:2" x14ac:dyDescent="0.2">
      <c r="B10453" s="186"/>
    </row>
    <row r="10454" spans="2:2" x14ac:dyDescent="0.2">
      <c r="B10454" s="186"/>
    </row>
    <row r="10455" spans="2:2" x14ac:dyDescent="0.2">
      <c r="B10455" s="186"/>
    </row>
    <row r="10456" spans="2:2" x14ac:dyDescent="0.2">
      <c r="B10456" s="186"/>
    </row>
    <row r="10457" spans="2:2" x14ac:dyDescent="0.2">
      <c r="B10457" s="186"/>
    </row>
    <row r="10458" spans="2:2" x14ac:dyDescent="0.2">
      <c r="B10458" s="186"/>
    </row>
    <row r="10459" spans="2:2" x14ac:dyDescent="0.2">
      <c r="B10459" s="186"/>
    </row>
    <row r="10460" spans="2:2" x14ac:dyDescent="0.2">
      <c r="B10460" s="186"/>
    </row>
    <row r="10461" spans="2:2" x14ac:dyDescent="0.2">
      <c r="B10461" s="186"/>
    </row>
    <row r="10462" spans="2:2" x14ac:dyDescent="0.2">
      <c r="B10462" s="186"/>
    </row>
    <row r="10463" spans="2:2" x14ac:dyDescent="0.2">
      <c r="B10463" s="186"/>
    </row>
    <row r="10464" spans="2:2" x14ac:dyDescent="0.2">
      <c r="B10464" s="186"/>
    </row>
    <row r="10465" spans="2:2" x14ac:dyDescent="0.2">
      <c r="B10465" s="186"/>
    </row>
    <row r="10466" spans="2:2" x14ac:dyDescent="0.2">
      <c r="B10466" s="186"/>
    </row>
    <row r="10467" spans="2:2" x14ac:dyDescent="0.2">
      <c r="B10467" s="186"/>
    </row>
    <row r="10468" spans="2:2" x14ac:dyDescent="0.2">
      <c r="B10468" s="186"/>
    </row>
    <row r="10469" spans="2:2" x14ac:dyDescent="0.2">
      <c r="B10469" s="186"/>
    </row>
    <row r="10470" spans="2:2" x14ac:dyDescent="0.2">
      <c r="B10470" s="186"/>
    </row>
    <row r="10471" spans="2:2" x14ac:dyDescent="0.2">
      <c r="B10471" s="186"/>
    </row>
    <row r="10472" spans="2:2" x14ac:dyDescent="0.2">
      <c r="B10472" s="186"/>
    </row>
    <row r="10473" spans="2:2" x14ac:dyDescent="0.2">
      <c r="B10473" s="186"/>
    </row>
    <row r="10474" spans="2:2" x14ac:dyDescent="0.2">
      <c r="B10474" s="186"/>
    </row>
    <row r="10475" spans="2:2" x14ac:dyDescent="0.2">
      <c r="B10475" s="186"/>
    </row>
    <row r="10476" spans="2:2" x14ac:dyDescent="0.2">
      <c r="B10476" s="186"/>
    </row>
    <row r="10477" spans="2:2" x14ac:dyDescent="0.2">
      <c r="B10477" s="186"/>
    </row>
    <row r="10478" spans="2:2" x14ac:dyDescent="0.2">
      <c r="B10478" s="186"/>
    </row>
    <row r="10479" spans="2:2" x14ac:dyDescent="0.2">
      <c r="B10479" s="186"/>
    </row>
    <row r="10480" spans="2:2" x14ac:dyDescent="0.2">
      <c r="B10480" s="186"/>
    </row>
    <row r="10481" spans="2:2" x14ac:dyDescent="0.2">
      <c r="B10481" s="186"/>
    </row>
    <row r="10482" spans="2:2" x14ac:dyDescent="0.2">
      <c r="B10482" s="186"/>
    </row>
    <row r="10483" spans="2:2" x14ac:dyDescent="0.2">
      <c r="B10483" s="186"/>
    </row>
    <row r="10484" spans="2:2" x14ac:dyDescent="0.2">
      <c r="B10484" s="186"/>
    </row>
    <row r="10485" spans="2:2" x14ac:dyDescent="0.2">
      <c r="B10485" s="186"/>
    </row>
    <row r="10486" spans="2:2" x14ac:dyDescent="0.2">
      <c r="B10486" s="186"/>
    </row>
    <row r="10487" spans="2:2" x14ac:dyDescent="0.2">
      <c r="B10487" s="186"/>
    </row>
    <row r="10488" spans="2:2" x14ac:dyDescent="0.2">
      <c r="B10488" s="186"/>
    </row>
    <row r="10489" spans="2:2" x14ac:dyDescent="0.2">
      <c r="B10489" s="186"/>
    </row>
    <row r="10490" spans="2:2" x14ac:dyDescent="0.2">
      <c r="B10490" s="186"/>
    </row>
    <row r="10491" spans="2:2" x14ac:dyDescent="0.2">
      <c r="B10491" s="186"/>
    </row>
    <row r="10492" spans="2:2" x14ac:dyDescent="0.2">
      <c r="B10492" s="186"/>
    </row>
    <row r="10493" spans="2:2" x14ac:dyDescent="0.2">
      <c r="B10493" s="186"/>
    </row>
    <row r="10494" spans="2:2" x14ac:dyDescent="0.2">
      <c r="B10494" s="186"/>
    </row>
    <row r="10495" spans="2:2" x14ac:dyDescent="0.2">
      <c r="B10495" s="186"/>
    </row>
    <row r="10496" spans="2:2" x14ac:dyDescent="0.2">
      <c r="B10496" s="186"/>
    </row>
    <row r="10497" spans="2:2" x14ac:dyDescent="0.2">
      <c r="B10497" s="186"/>
    </row>
    <row r="10498" spans="2:2" x14ac:dyDescent="0.2">
      <c r="B10498" s="186"/>
    </row>
    <row r="10499" spans="2:2" x14ac:dyDescent="0.2">
      <c r="B10499" s="186"/>
    </row>
    <row r="10500" spans="2:2" x14ac:dyDescent="0.2">
      <c r="B10500" s="186"/>
    </row>
    <row r="10501" spans="2:2" x14ac:dyDescent="0.2">
      <c r="B10501" s="186"/>
    </row>
    <row r="10502" spans="2:2" x14ac:dyDescent="0.2">
      <c r="B10502" s="186"/>
    </row>
    <row r="10503" spans="2:2" x14ac:dyDescent="0.2">
      <c r="B10503" s="186"/>
    </row>
    <row r="10504" spans="2:2" x14ac:dyDescent="0.2">
      <c r="B10504" s="186"/>
    </row>
    <row r="10505" spans="2:2" x14ac:dyDescent="0.2">
      <c r="B10505" s="186"/>
    </row>
    <row r="10506" spans="2:2" x14ac:dyDescent="0.2">
      <c r="B10506" s="186"/>
    </row>
    <row r="10507" spans="2:2" x14ac:dyDescent="0.2">
      <c r="B10507" s="186"/>
    </row>
    <row r="10508" spans="2:2" x14ac:dyDescent="0.2">
      <c r="B10508" s="186"/>
    </row>
    <row r="10509" spans="2:2" x14ac:dyDescent="0.2">
      <c r="B10509" s="186"/>
    </row>
    <row r="10510" spans="2:2" x14ac:dyDescent="0.2">
      <c r="B10510" s="186"/>
    </row>
    <row r="10511" spans="2:2" x14ac:dyDescent="0.2">
      <c r="B10511" s="186"/>
    </row>
    <row r="10512" spans="2:2" x14ac:dyDescent="0.2">
      <c r="B10512" s="186"/>
    </row>
    <row r="10513" spans="2:2" x14ac:dyDescent="0.2">
      <c r="B10513" s="186"/>
    </row>
    <row r="10514" spans="2:2" x14ac:dyDescent="0.2">
      <c r="B10514" s="186"/>
    </row>
    <row r="10515" spans="2:2" x14ac:dyDescent="0.2">
      <c r="B10515" s="186"/>
    </row>
    <row r="10516" spans="2:2" x14ac:dyDescent="0.2">
      <c r="B10516" s="186"/>
    </row>
    <row r="10517" spans="2:2" x14ac:dyDescent="0.2">
      <c r="B10517" s="186"/>
    </row>
    <row r="10518" spans="2:2" x14ac:dyDescent="0.2">
      <c r="B10518" s="186"/>
    </row>
    <row r="10519" spans="2:2" x14ac:dyDescent="0.2">
      <c r="B10519" s="186"/>
    </row>
    <row r="10520" spans="2:2" x14ac:dyDescent="0.2">
      <c r="B10520" s="186"/>
    </row>
    <row r="10521" spans="2:2" x14ac:dyDescent="0.2">
      <c r="B10521" s="186"/>
    </row>
    <row r="10522" spans="2:2" x14ac:dyDescent="0.2">
      <c r="B10522" s="186"/>
    </row>
    <row r="10523" spans="2:2" x14ac:dyDescent="0.2">
      <c r="B10523" s="186"/>
    </row>
    <row r="10524" spans="2:2" x14ac:dyDescent="0.2">
      <c r="B10524" s="186"/>
    </row>
    <row r="10525" spans="2:2" x14ac:dyDescent="0.2">
      <c r="B10525" s="186"/>
    </row>
    <row r="10526" spans="2:2" x14ac:dyDescent="0.2">
      <c r="B10526" s="186"/>
    </row>
    <row r="10527" spans="2:2" x14ac:dyDescent="0.2">
      <c r="B10527" s="186"/>
    </row>
    <row r="10528" spans="2:2" x14ac:dyDescent="0.2">
      <c r="B10528" s="186"/>
    </row>
    <row r="10529" spans="2:2" x14ac:dyDescent="0.2">
      <c r="B10529" s="186"/>
    </row>
    <row r="10530" spans="2:2" x14ac:dyDescent="0.2">
      <c r="B10530" s="186"/>
    </row>
    <row r="10531" spans="2:2" x14ac:dyDescent="0.2">
      <c r="B10531" s="186"/>
    </row>
    <row r="10532" spans="2:2" x14ac:dyDescent="0.2">
      <c r="B10532" s="186"/>
    </row>
    <row r="10533" spans="2:2" x14ac:dyDescent="0.2">
      <c r="B10533" s="186"/>
    </row>
    <row r="10534" spans="2:2" x14ac:dyDescent="0.2">
      <c r="B10534" s="186"/>
    </row>
    <row r="10535" spans="2:2" x14ac:dyDescent="0.2">
      <c r="B10535" s="186"/>
    </row>
    <row r="10536" spans="2:2" x14ac:dyDescent="0.2">
      <c r="B10536" s="186"/>
    </row>
    <row r="10537" spans="2:2" x14ac:dyDescent="0.2">
      <c r="B10537" s="186"/>
    </row>
    <row r="10538" spans="2:2" x14ac:dyDescent="0.2">
      <c r="B10538" s="186"/>
    </row>
    <row r="10539" spans="2:2" x14ac:dyDescent="0.2">
      <c r="B10539" s="186"/>
    </row>
    <row r="10540" spans="2:2" x14ac:dyDescent="0.2">
      <c r="B10540" s="186"/>
    </row>
    <row r="10541" spans="2:2" x14ac:dyDescent="0.2">
      <c r="B10541" s="186"/>
    </row>
    <row r="10542" spans="2:2" x14ac:dyDescent="0.2">
      <c r="B10542" s="186"/>
    </row>
    <row r="10543" spans="2:2" x14ac:dyDescent="0.2">
      <c r="B10543" s="186"/>
    </row>
    <row r="10544" spans="2:2" x14ac:dyDescent="0.2">
      <c r="B10544" s="186"/>
    </row>
    <row r="10545" spans="2:2" x14ac:dyDescent="0.2">
      <c r="B10545" s="186"/>
    </row>
    <row r="10546" spans="2:2" x14ac:dyDescent="0.2">
      <c r="B10546" s="186"/>
    </row>
    <row r="10547" spans="2:2" x14ac:dyDescent="0.2">
      <c r="B10547" s="186"/>
    </row>
    <row r="10548" spans="2:2" x14ac:dyDescent="0.2">
      <c r="B10548" s="186"/>
    </row>
    <row r="10549" spans="2:2" x14ac:dyDescent="0.2">
      <c r="B10549" s="186"/>
    </row>
    <row r="10550" spans="2:2" x14ac:dyDescent="0.2">
      <c r="B10550" s="186"/>
    </row>
    <row r="10551" spans="2:2" x14ac:dyDescent="0.2">
      <c r="B10551" s="186"/>
    </row>
    <row r="10552" spans="2:2" x14ac:dyDescent="0.2">
      <c r="B10552" s="186"/>
    </row>
    <row r="10553" spans="2:2" x14ac:dyDescent="0.2">
      <c r="B10553" s="186"/>
    </row>
    <row r="10554" spans="2:2" x14ac:dyDescent="0.2">
      <c r="B10554" s="186"/>
    </row>
    <row r="10555" spans="2:2" x14ac:dyDescent="0.2">
      <c r="B10555" s="186"/>
    </row>
    <row r="10556" spans="2:2" x14ac:dyDescent="0.2">
      <c r="B10556" s="186"/>
    </row>
    <row r="10557" spans="2:2" x14ac:dyDescent="0.2">
      <c r="B10557" s="186"/>
    </row>
    <row r="10558" spans="2:2" x14ac:dyDescent="0.2">
      <c r="B10558" s="186"/>
    </row>
    <row r="10559" spans="2:2" x14ac:dyDescent="0.2">
      <c r="B10559" s="186"/>
    </row>
    <row r="10560" spans="2:2" x14ac:dyDescent="0.2">
      <c r="B10560" s="186"/>
    </row>
    <row r="10561" spans="2:2" x14ac:dyDescent="0.2">
      <c r="B10561" s="186"/>
    </row>
    <row r="10562" spans="2:2" x14ac:dyDescent="0.2">
      <c r="B10562" s="186"/>
    </row>
    <row r="10563" spans="2:2" x14ac:dyDescent="0.2">
      <c r="B10563" s="186"/>
    </row>
    <row r="10564" spans="2:2" x14ac:dyDescent="0.2">
      <c r="B10564" s="186"/>
    </row>
    <row r="10565" spans="2:2" x14ac:dyDescent="0.2">
      <c r="B10565" s="186"/>
    </row>
    <row r="10566" spans="2:2" x14ac:dyDescent="0.2">
      <c r="B10566" s="186"/>
    </row>
    <row r="10567" spans="2:2" x14ac:dyDescent="0.2">
      <c r="B10567" s="186"/>
    </row>
    <row r="10568" spans="2:2" x14ac:dyDescent="0.2">
      <c r="B10568" s="186"/>
    </row>
    <row r="10569" spans="2:2" x14ac:dyDescent="0.2">
      <c r="B10569" s="186"/>
    </row>
    <row r="10570" spans="2:2" x14ac:dyDescent="0.2">
      <c r="B10570" s="186"/>
    </row>
    <row r="10571" spans="2:2" x14ac:dyDescent="0.2">
      <c r="B10571" s="186"/>
    </row>
    <row r="10572" spans="2:2" x14ac:dyDescent="0.2">
      <c r="B10572" s="186"/>
    </row>
    <row r="10573" spans="2:2" x14ac:dyDescent="0.2">
      <c r="B10573" s="186"/>
    </row>
    <row r="10574" spans="2:2" x14ac:dyDescent="0.2">
      <c r="B10574" s="186"/>
    </row>
    <row r="10575" spans="2:2" x14ac:dyDescent="0.2">
      <c r="B10575" s="186"/>
    </row>
    <row r="10576" spans="2:2" x14ac:dyDescent="0.2">
      <c r="B10576" s="186"/>
    </row>
    <row r="10577" spans="2:2" x14ac:dyDescent="0.2">
      <c r="B10577" s="186"/>
    </row>
    <row r="10578" spans="2:2" x14ac:dyDescent="0.2">
      <c r="B10578" s="186"/>
    </row>
    <row r="10579" spans="2:2" x14ac:dyDescent="0.2">
      <c r="B10579" s="186"/>
    </row>
    <row r="10580" spans="2:2" x14ac:dyDescent="0.2">
      <c r="B10580" s="186"/>
    </row>
    <row r="10581" spans="2:2" x14ac:dyDescent="0.2">
      <c r="B10581" s="186"/>
    </row>
    <row r="10582" spans="2:2" x14ac:dyDescent="0.2">
      <c r="B10582" s="186"/>
    </row>
    <row r="10583" spans="2:2" x14ac:dyDescent="0.2">
      <c r="B10583" s="186"/>
    </row>
    <row r="10584" spans="2:2" x14ac:dyDescent="0.2">
      <c r="B10584" s="186"/>
    </row>
    <row r="10585" spans="2:2" x14ac:dyDescent="0.2">
      <c r="B10585" s="186"/>
    </row>
    <row r="10586" spans="2:2" x14ac:dyDescent="0.2">
      <c r="B10586" s="186"/>
    </row>
    <row r="10587" spans="2:2" x14ac:dyDescent="0.2">
      <c r="B10587" s="186"/>
    </row>
    <row r="10588" spans="2:2" x14ac:dyDescent="0.2">
      <c r="B10588" s="186"/>
    </row>
    <row r="10589" spans="2:2" x14ac:dyDescent="0.2">
      <c r="B10589" s="186"/>
    </row>
    <row r="10590" spans="2:2" x14ac:dyDescent="0.2">
      <c r="B10590" s="186"/>
    </row>
    <row r="10591" spans="2:2" x14ac:dyDescent="0.2">
      <c r="B10591" s="186"/>
    </row>
    <row r="10592" spans="2:2" x14ac:dyDescent="0.2">
      <c r="B10592" s="186"/>
    </row>
    <row r="10593" spans="2:2" x14ac:dyDescent="0.2">
      <c r="B10593" s="186"/>
    </row>
    <row r="10594" spans="2:2" x14ac:dyDescent="0.2">
      <c r="B10594" s="186"/>
    </row>
    <row r="10595" spans="2:2" x14ac:dyDescent="0.2">
      <c r="B10595" s="186"/>
    </row>
    <row r="10596" spans="2:2" x14ac:dyDescent="0.2">
      <c r="B10596" s="186"/>
    </row>
    <row r="10597" spans="2:2" x14ac:dyDescent="0.2">
      <c r="B10597" s="186"/>
    </row>
    <row r="10598" spans="2:2" x14ac:dyDescent="0.2">
      <c r="B10598" s="186"/>
    </row>
    <row r="10599" spans="2:2" x14ac:dyDescent="0.2">
      <c r="B10599" s="186"/>
    </row>
    <row r="10600" spans="2:2" x14ac:dyDescent="0.2">
      <c r="B10600" s="186"/>
    </row>
    <row r="10601" spans="2:2" x14ac:dyDescent="0.2">
      <c r="B10601" s="186"/>
    </row>
    <row r="10602" spans="2:2" x14ac:dyDescent="0.2">
      <c r="B10602" s="186"/>
    </row>
    <row r="10603" spans="2:2" x14ac:dyDescent="0.2">
      <c r="B10603" s="186"/>
    </row>
    <row r="10604" spans="2:2" x14ac:dyDescent="0.2">
      <c r="B10604" s="186"/>
    </row>
    <row r="10605" spans="2:2" x14ac:dyDescent="0.2">
      <c r="B10605" s="186"/>
    </row>
    <row r="10606" spans="2:2" x14ac:dyDescent="0.2">
      <c r="B10606" s="186"/>
    </row>
    <row r="10607" spans="2:2" x14ac:dyDescent="0.2">
      <c r="B10607" s="186"/>
    </row>
    <row r="10608" spans="2:2" x14ac:dyDescent="0.2">
      <c r="B10608" s="186"/>
    </row>
    <row r="10609" spans="2:2" x14ac:dyDescent="0.2">
      <c r="B10609" s="186"/>
    </row>
    <row r="10610" spans="2:2" x14ac:dyDescent="0.2">
      <c r="B10610" s="186"/>
    </row>
    <row r="10611" spans="2:2" x14ac:dyDescent="0.2">
      <c r="B10611" s="186"/>
    </row>
    <row r="10612" spans="2:2" x14ac:dyDescent="0.2">
      <c r="B10612" s="186"/>
    </row>
    <row r="10613" spans="2:2" x14ac:dyDescent="0.2">
      <c r="B10613" s="186"/>
    </row>
    <row r="10614" spans="2:2" x14ac:dyDescent="0.2">
      <c r="B10614" s="186"/>
    </row>
    <row r="10615" spans="2:2" x14ac:dyDescent="0.2">
      <c r="B10615" s="186"/>
    </row>
    <row r="10616" spans="2:2" x14ac:dyDescent="0.2">
      <c r="B10616" s="186"/>
    </row>
    <row r="10617" spans="2:2" x14ac:dyDescent="0.2">
      <c r="B10617" s="186"/>
    </row>
    <row r="10618" spans="2:2" x14ac:dyDescent="0.2">
      <c r="B10618" s="186"/>
    </row>
    <row r="10619" spans="2:2" x14ac:dyDescent="0.2">
      <c r="B10619" s="186"/>
    </row>
    <row r="10620" spans="2:2" x14ac:dyDescent="0.2">
      <c r="B10620" s="186"/>
    </row>
    <row r="10621" spans="2:2" x14ac:dyDescent="0.2">
      <c r="B10621" s="186"/>
    </row>
    <row r="10622" spans="2:2" x14ac:dyDescent="0.2">
      <c r="B10622" s="186"/>
    </row>
    <row r="10623" spans="2:2" x14ac:dyDescent="0.2">
      <c r="B10623" s="186"/>
    </row>
    <row r="10624" spans="2:2" x14ac:dyDescent="0.2">
      <c r="B10624" s="186"/>
    </row>
    <row r="10625" spans="2:2" x14ac:dyDescent="0.2">
      <c r="B10625" s="186"/>
    </row>
    <row r="10626" spans="2:2" x14ac:dyDescent="0.2">
      <c r="B10626" s="186"/>
    </row>
    <row r="10627" spans="2:2" x14ac:dyDescent="0.2">
      <c r="B10627" s="186"/>
    </row>
    <row r="10628" spans="2:2" x14ac:dyDescent="0.2">
      <c r="B10628" s="186"/>
    </row>
    <row r="10629" spans="2:2" x14ac:dyDescent="0.2">
      <c r="B10629" s="186"/>
    </row>
    <row r="10630" spans="2:2" x14ac:dyDescent="0.2">
      <c r="B10630" s="186"/>
    </row>
    <row r="10631" spans="2:2" x14ac:dyDescent="0.2">
      <c r="B10631" s="186"/>
    </row>
    <row r="10632" spans="2:2" x14ac:dyDescent="0.2">
      <c r="B10632" s="186"/>
    </row>
    <row r="10633" spans="2:2" x14ac:dyDescent="0.2">
      <c r="B10633" s="186"/>
    </row>
    <row r="10634" spans="2:2" x14ac:dyDescent="0.2">
      <c r="B10634" s="186"/>
    </row>
    <row r="10635" spans="2:2" x14ac:dyDescent="0.2">
      <c r="B10635" s="186"/>
    </row>
    <row r="10636" spans="2:2" x14ac:dyDescent="0.2">
      <c r="B10636" s="186"/>
    </row>
    <row r="10637" spans="2:2" x14ac:dyDescent="0.2">
      <c r="B10637" s="186"/>
    </row>
    <row r="10638" spans="2:2" x14ac:dyDescent="0.2">
      <c r="B10638" s="186"/>
    </row>
    <row r="10639" spans="2:2" x14ac:dyDescent="0.2">
      <c r="B10639" s="186"/>
    </row>
    <row r="10640" spans="2:2" x14ac:dyDescent="0.2">
      <c r="B10640" s="186"/>
    </row>
    <row r="10641" spans="2:2" x14ac:dyDescent="0.2">
      <c r="B10641" s="186"/>
    </row>
    <row r="10642" spans="2:2" x14ac:dyDescent="0.2">
      <c r="B10642" s="186"/>
    </row>
    <row r="10643" spans="2:2" x14ac:dyDescent="0.2">
      <c r="B10643" s="186"/>
    </row>
    <row r="10644" spans="2:2" x14ac:dyDescent="0.2">
      <c r="B10644" s="186"/>
    </row>
    <row r="10645" spans="2:2" x14ac:dyDescent="0.2">
      <c r="B10645" s="186"/>
    </row>
    <row r="10646" spans="2:2" x14ac:dyDescent="0.2">
      <c r="B10646" s="186"/>
    </row>
    <row r="10647" spans="2:2" x14ac:dyDescent="0.2">
      <c r="B10647" s="186"/>
    </row>
    <row r="10648" spans="2:2" x14ac:dyDescent="0.2">
      <c r="B10648" s="186"/>
    </row>
    <row r="10649" spans="2:2" x14ac:dyDescent="0.2">
      <c r="B10649" s="186"/>
    </row>
    <row r="10650" spans="2:2" x14ac:dyDescent="0.2">
      <c r="B10650" s="186"/>
    </row>
    <row r="10651" spans="2:2" x14ac:dyDescent="0.2">
      <c r="B10651" s="186"/>
    </row>
    <row r="10652" spans="2:2" x14ac:dyDescent="0.2">
      <c r="B10652" s="186"/>
    </row>
    <row r="10653" spans="2:2" x14ac:dyDescent="0.2">
      <c r="B10653" s="186"/>
    </row>
    <row r="10654" spans="2:2" x14ac:dyDescent="0.2">
      <c r="B10654" s="186"/>
    </row>
    <row r="10655" spans="2:2" x14ac:dyDescent="0.2">
      <c r="B10655" s="186"/>
    </row>
    <row r="10656" spans="2:2" x14ac:dyDescent="0.2">
      <c r="B10656" s="186"/>
    </row>
    <row r="10657" spans="2:2" x14ac:dyDescent="0.2">
      <c r="B10657" s="186"/>
    </row>
    <row r="10658" spans="2:2" x14ac:dyDescent="0.2">
      <c r="B10658" s="186"/>
    </row>
    <row r="10659" spans="2:2" x14ac:dyDescent="0.2">
      <c r="B10659" s="186"/>
    </row>
    <row r="10660" spans="2:2" x14ac:dyDescent="0.2">
      <c r="B10660" s="186"/>
    </row>
    <row r="10661" spans="2:2" x14ac:dyDescent="0.2">
      <c r="B10661" s="186"/>
    </row>
    <row r="10662" spans="2:2" x14ac:dyDescent="0.2">
      <c r="B10662" s="186"/>
    </row>
    <row r="10663" spans="2:2" x14ac:dyDescent="0.2">
      <c r="B10663" s="186"/>
    </row>
    <row r="10664" spans="2:2" x14ac:dyDescent="0.2">
      <c r="B10664" s="186"/>
    </row>
    <row r="10665" spans="2:2" x14ac:dyDescent="0.2">
      <c r="B10665" s="186"/>
    </row>
    <row r="10666" spans="2:2" x14ac:dyDescent="0.2">
      <c r="B10666" s="186"/>
    </row>
    <row r="10667" spans="2:2" x14ac:dyDescent="0.2">
      <c r="B10667" s="186"/>
    </row>
    <row r="10668" spans="2:2" x14ac:dyDescent="0.2">
      <c r="B10668" s="186"/>
    </row>
    <row r="10669" spans="2:2" x14ac:dyDescent="0.2">
      <c r="B10669" s="186"/>
    </row>
    <row r="10670" spans="2:2" x14ac:dyDescent="0.2">
      <c r="B10670" s="186"/>
    </row>
    <row r="10671" spans="2:2" x14ac:dyDescent="0.2">
      <c r="B10671" s="186"/>
    </row>
    <row r="10672" spans="2:2" x14ac:dyDescent="0.2">
      <c r="B10672" s="186"/>
    </row>
    <row r="10673" spans="2:2" x14ac:dyDescent="0.2">
      <c r="B10673" s="186"/>
    </row>
    <row r="10674" spans="2:2" x14ac:dyDescent="0.2">
      <c r="B10674" s="186"/>
    </row>
    <row r="10675" spans="2:2" x14ac:dyDescent="0.2">
      <c r="B10675" s="186"/>
    </row>
    <row r="10676" spans="2:2" x14ac:dyDescent="0.2">
      <c r="B10676" s="186"/>
    </row>
    <row r="10677" spans="2:2" x14ac:dyDescent="0.2">
      <c r="B10677" s="186"/>
    </row>
    <row r="10678" spans="2:2" x14ac:dyDescent="0.2">
      <c r="B10678" s="186"/>
    </row>
    <row r="10679" spans="2:2" x14ac:dyDescent="0.2">
      <c r="B10679" s="186"/>
    </row>
    <row r="10680" spans="2:2" x14ac:dyDescent="0.2">
      <c r="B10680" s="186"/>
    </row>
    <row r="10681" spans="2:2" x14ac:dyDescent="0.2">
      <c r="B10681" s="186"/>
    </row>
    <row r="10682" spans="2:2" x14ac:dyDescent="0.2">
      <c r="B10682" s="186"/>
    </row>
    <row r="10683" spans="2:2" x14ac:dyDescent="0.2">
      <c r="B10683" s="186"/>
    </row>
    <row r="10684" spans="2:2" x14ac:dyDescent="0.2">
      <c r="B10684" s="186"/>
    </row>
    <row r="10685" spans="2:2" x14ac:dyDescent="0.2">
      <c r="B10685" s="186"/>
    </row>
    <row r="10686" spans="2:2" x14ac:dyDescent="0.2">
      <c r="B10686" s="186"/>
    </row>
    <row r="10687" spans="2:2" x14ac:dyDescent="0.2">
      <c r="B10687" s="186"/>
    </row>
    <row r="10688" spans="2:2" x14ac:dyDescent="0.2">
      <c r="B10688" s="186"/>
    </row>
    <row r="10689" spans="2:2" x14ac:dyDescent="0.2">
      <c r="B10689" s="186"/>
    </row>
    <row r="10690" spans="2:2" x14ac:dyDescent="0.2">
      <c r="B10690" s="186"/>
    </row>
    <row r="10691" spans="2:2" x14ac:dyDescent="0.2">
      <c r="B10691" s="186"/>
    </row>
    <row r="10692" spans="2:2" x14ac:dyDescent="0.2">
      <c r="B10692" s="186"/>
    </row>
    <row r="10693" spans="2:2" x14ac:dyDescent="0.2">
      <c r="B10693" s="186"/>
    </row>
    <row r="10694" spans="2:2" x14ac:dyDescent="0.2">
      <c r="B10694" s="186"/>
    </row>
    <row r="10695" spans="2:2" x14ac:dyDescent="0.2">
      <c r="B10695" s="186"/>
    </row>
    <row r="10696" spans="2:2" x14ac:dyDescent="0.2">
      <c r="B10696" s="186"/>
    </row>
    <row r="10697" spans="2:2" x14ac:dyDescent="0.2">
      <c r="B10697" s="186"/>
    </row>
    <row r="10698" spans="2:2" x14ac:dyDescent="0.2">
      <c r="B10698" s="186"/>
    </row>
    <row r="10699" spans="2:2" x14ac:dyDescent="0.2">
      <c r="B10699" s="186"/>
    </row>
    <row r="10700" spans="2:2" x14ac:dyDescent="0.2">
      <c r="B10700" s="186"/>
    </row>
    <row r="10701" spans="2:2" x14ac:dyDescent="0.2">
      <c r="B10701" s="186"/>
    </row>
    <row r="10702" spans="2:2" x14ac:dyDescent="0.2">
      <c r="B10702" s="186"/>
    </row>
    <row r="10703" spans="2:2" x14ac:dyDescent="0.2">
      <c r="B10703" s="186"/>
    </row>
    <row r="10704" spans="2:2" x14ac:dyDescent="0.2">
      <c r="B10704" s="186"/>
    </row>
    <row r="10705" spans="2:2" x14ac:dyDescent="0.2">
      <c r="B10705" s="186"/>
    </row>
    <row r="10706" spans="2:2" x14ac:dyDescent="0.2">
      <c r="B10706" s="186"/>
    </row>
    <row r="10707" spans="2:2" x14ac:dyDescent="0.2">
      <c r="B10707" s="186"/>
    </row>
    <row r="10708" spans="2:2" x14ac:dyDescent="0.2">
      <c r="B10708" s="186"/>
    </row>
    <row r="10709" spans="2:2" x14ac:dyDescent="0.2">
      <c r="B10709" s="186"/>
    </row>
    <row r="10710" spans="2:2" x14ac:dyDescent="0.2">
      <c r="B10710" s="186"/>
    </row>
    <row r="10711" spans="2:2" x14ac:dyDescent="0.2">
      <c r="B10711" s="186"/>
    </row>
    <row r="10712" spans="2:2" x14ac:dyDescent="0.2">
      <c r="B10712" s="186"/>
    </row>
    <row r="10713" spans="2:2" x14ac:dyDescent="0.2">
      <c r="B10713" s="186"/>
    </row>
    <row r="10714" spans="2:2" x14ac:dyDescent="0.2">
      <c r="B10714" s="186"/>
    </row>
    <row r="10715" spans="2:2" x14ac:dyDescent="0.2">
      <c r="B10715" s="186"/>
    </row>
    <row r="10716" spans="2:2" x14ac:dyDescent="0.2">
      <c r="B10716" s="186"/>
    </row>
    <row r="10717" spans="2:2" x14ac:dyDescent="0.2">
      <c r="B10717" s="186"/>
    </row>
    <row r="10718" spans="2:2" x14ac:dyDescent="0.2">
      <c r="B10718" s="186"/>
    </row>
    <row r="10719" spans="2:2" x14ac:dyDescent="0.2">
      <c r="B10719" s="186"/>
    </row>
    <row r="10720" spans="2:2" x14ac:dyDescent="0.2">
      <c r="B10720" s="186"/>
    </row>
    <row r="10721" spans="2:2" x14ac:dyDescent="0.2">
      <c r="B10721" s="186"/>
    </row>
    <row r="10722" spans="2:2" x14ac:dyDescent="0.2">
      <c r="B10722" s="186"/>
    </row>
    <row r="10723" spans="2:2" x14ac:dyDescent="0.2">
      <c r="B10723" s="186"/>
    </row>
    <row r="10724" spans="2:2" x14ac:dyDescent="0.2">
      <c r="B10724" s="186"/>
    </row>
    <row r="10725" spans="2:2" x14ac:dyDescent="0.2">
      <c r="B10725" s="186"/>
    </row>
    <row r="10726" spans="2:2" x14ac:dyDescent="0.2">
      <c r="B10726" s="186"/>
    </row>
    <row r="10727" spans="2:2" x14ac:dyDescent="0.2">
      <c r="B10727" s="186"/>
    </row>
    <row r="10728" spans="2:2" x14ac:dyDescent="0.2">
      <c r="B10728" s="186"/>
    </row>
    <row r="10729" spans="2:2" x14ac:dyDescent="0.2">
      <c r="B10729" s="186"/>
    </row>
    <row r="10730" spans="2:2" x14ac:dyDescent="0.2">
      <c r="B10730" s="186"/>
    </row>
    <row r="10731" spans="2:2" x14ac:dyDescent="0.2">
      <c r="B10731" s="186"/>
    </row>
    <row r="10732" spans="2:2" x14ac:dyDescent="0.2">
      <c r="B10732" s="186"/>
    </row>
    <row r="10733" spans="2:2" x14ac:dyDescent="0.2">
      <c r="B10733" s="186"/>
    </row>
    <row r="10734" spans="2:2" x14ac:dyDescent="0.2">
      <c r="B10734" s="186"/>
    </row>
    <row r="10735" spans="2:2" x14ac:dyDescent="0.2">
      <c r="B10735" s="186"/>
    </row>
    <row r="10736" spans="2:2" x14ac:dyDescent="0.2">
      <c r="B10736" s="186"/>
    </row>
    <row r="10737" spans="2:2" x14ac:dyDescent="0.2">
      <c r="B10737" s="186"/>
    </row>
    <row r="10738" spans="2:2" x14ac:dyDescent="0.2">
      <c r="B10738" s="186"/>
    </row>
    <row r="10739" spans="2:2" x14ac:dyDescent="0.2">
      <c r="B10739" s="186"/>
    </row>
    <row r="10740" spans="2:2" x14ac:dyDescent="0.2">
      <c r="B10740" s="186"/>
    </row>
    <row r="10741" spans="2:2" x14ac:dyDescent="0.2">
      <c r="B10741" s="186"/>
    </row>
    <row r="10742" spans="2:2" x14ac:dyDescent="0.2">
      <c r="B10742" s="186"/>
    </row>
    <row r="10743" spans="2:2" x14ac:dyDescent="0.2">
      <c r="B10743" s="186"/>
    </row>
    <row r="10744" spans="2:2" x14ac:dyDescent="0.2">
      <c r="B10744" s="186"/>
    </row>
    <row r="10745" spans="2:2" x14ac:dyDescent="0.2">
      <c r="B10745" s="186"/>
    </row>
    <row r="10746" spans="2:2" x14ac:dyDescent="0.2">
      <c r="B10746" s="186"/>
    </row>
    <row r="10747" spans="2:2" x14ac:dyDescent="0.2">
      <c r="B10747" s="186"/>
    </row>
    <row r="10748" spans="2:2" x14ac:dyDescent="0.2">
      <c r="B10748" s="186"/>
    </row>
    <row r="10749" spans="2:2" x14ac:dyDescent="0.2">
      <c r="B10749" s="186"/>
    </row>
    <row r="10750" spans="2:2" x14ac:dyDescent="0.2">
      <c r="B10750" s="186"/>
    </row>
    <row r="10751" spans="2:2" x14ac:dyDescent="0.2">
      <c r="B10751" s="186"/>
    </row>
    <row r="10752" spans="2:2" x14ac:dyDescent="0.2">
      <c r="B10752" s="186"/>
    </row>
    <row r="10753" spans="2:2" x14ac:dyDescent="0.2">
      <c r="B10753" s="186"/>
    </row>
    <row r="10754" spans="2:2" x14ac:dyDescent="0.2">
      <c r="B10754" s="186"/>
    </row>
    <row r="10755" spans="2:2" x14ac:dyDescent="0.2">
      <c r="B10755" s="186"/>
    </row>
    <row r="10756" spans="2:2" x14ac:dyDescent="0.2">
      <c r="B10756" s="186"/>
    </row>
    <row r="10757" spans="2:2" x14ac:dyDescent="0.2">
      <c r="B10757" s="186"/>
    </row>
    <row r="10758" spans="2:2" x14ac:dyDescent="0.2">
      <c r="B10758" s="186"/>
    </row>
    <row r="10759" spans="2:2" x14ac:dyDescent="0.2">
      <c r="B10759" s="186"/>
    </row>
    <row r="10760" spans="2:2" x14ac:dyDescent="0.2">
      <c r="B10760" s="186"/>
    </row>
    <row r="10761" spans="2:2" x14ac:dyDescent="0.2">
      <c r="B10761" s="186"/>
    </row>
    <row r="10762" spans="2:2" x14ac:dyDescent="0.2">
      <c r="B10762" s="186"/>
    </row>
    <row r="10763" spans="2:2" x14ac:dyDescent="0.2">
      <c r="B10763" s="186"/>
    </row>
    <row r="10764" spans="2:2" x14ac:dyDescent="0.2">
      <c r="B10764" s="186"/>
    </row>
    <row r="10765" spans="2:2" x14ac:dyDescent="0.2">
      <c r="B10765" s="186"/>
    </row>
    <row r="10766" spans="2:2" x14ac:dyDescent="0.2">
      <c r="B10766" s="186"/>
    </row>
    <row r="10767" spans="2:2" x14ac:dyDescent="0.2">
      <c r="B10767" s="186"/>
    </row>
    <row r="10768" spans="2:2" x14ac:dyDescent="0.2">
      <c r="B10768" s="186"/>
    </row>
    <row r="10769" spans="2:2" x14ac:dyDescent="0.2">
      <c r="B10769" s="186"/>
    </row>
    <row r="10770" spans="2:2" x14ac:dyDescent="0.2">
      <c r="B10770" s="186"/>
    </row>
    <row r="10771" spans="2:2" x14ac:dyDescent="0.2">
      <c r="B10771" s="186"/>
    </row>
    <row r="10772" spans="2:2" x14ac:dyDescent="0.2">
      <c r="B10772" s="186"/>
    </row>
    <row r="10773" spans="2:2" x14ac:dyDescent="0.2">
      <c r="B10773" s="186"/>
    </row>
    <row r="10774" spans="2:2" x14ac:dyDescent="0.2">
      <c r="B10774" s="186"/>
    </row>
    <row r="10775" spans="2:2" x14ac:dyDescent="0.2">
      <c r="B10775" s="186"/>
    </row>
    <row r="10776" spans="2:2" x14ac:dyDescent="0.2">
      <c r="B10776" s="186"/>
    </row>
    <row r="10777" spans="2:2" x14ac:dyDescent="0.2">
      <c r="B10777" s="186"/>
    </row>
    <row r="10778" spans="2:2" x14ac:dyDescent="0.2">
      <c r="B10778" s="186"/>
    </row>
    <row r="10779" spans="2:2" x14ac:dyDescent="0.2">
      <c r="B10779" s="186"/>
    </row>
    <row r="10780" spans="2:2" x14ac:dyDescent="0.2">
      <c r="B10780" s="186"/>
    </row>
    <row r="10781" spans="2:2" x14ac:dyDescent="0.2">
      <c r="B10781" s="186"/>
    </row>
    <row r="10782" spans="2:2" x14ac:dyDescent="0.2">
      <c r="B10782" s="186"/>
    </row>
    <row r="10783" spans="2:2" x14ac:dyDescent="0.2">
      <c r="B10783" s="186"/>
    </row>
    <row r="10784" spans="2:2" x14ac:dyDescent="0.2">
      <c r="B10784" s="186"/>
    </row>
    <row r="10785" spans="2:2" x14ac:dyDescent="0.2">
      <c r="B10785" s="186"/>
    </row>
    <row r="10786" spans="2:2" x14ac:dyDescent="0.2">
      <c r="B10786" s="186"/>
    </row>
    <row r="10787" spans="2:2" x14ac:dyDescent="0.2">
      <c r="B10787" s="186"/>
    </row>
    <row r="10788" spans="2:2" x14ac:dyDescent="0.2">
      <c r="B10788" s="186"/>
    </row>
    <row r="10789" spans="2:2" x14ac:dyDescent="0.2">
      <c r="B10789" s="186"/>
    </row>
    <row r="10790" spans="2:2" x14ac:dyDescent="0.2">
      <c r="B10790" s="186"/>
    </row>
    <row r="10791" spans="2:2" x14ac:dyDescent="0.2">
      <c r="B10791" s="186"/>
    </row>
    <row r="10792" spans="2:2" x14ac:dyDescent="0.2">
      <c r="B10792" s="186"/>
    </row>
    <row r="10793" spans="2:2" x14ac:dyDescent="0.2">
      <c r="B10793" s="186"/>
    </row>
    <row r="10794" spans="2:2" x14ac:dyDescent="0.2">
      <c r="B10794" s="186"/>
    </row>
    <row r="10795" spans="2:2" x14ac:dyDescent="0.2">
      <c r="B10795" s="186"/>
    </row>
    <row r="10796" spans="2:2" x14ac:dyDescent="0.2">
      <c r="B10796" s="186"/>
    </row>
    <row r="10797" spans="2:2" x14ac:dyDescent="0.2">
      <c r="B10797" s="186"/>
    </row>
    <row r="10798" spans="2:2" x14ac:dyDescent="0.2">
      <c r="B10798" s="186"/>
    </row>
    <row r="10799" spans="2:2" x14ac:dyDescent="0.2">
      <c r="B10799" s="186"/>
    </row>
    <row r="10800" spans="2:2" x14ac:dyDescent="0.2">
      <c r="B10800" s="186"/>
    </row>
    <row r="10801" spans="2:2" x14ac:dyDescent="0.2">
      <c r="B10801" s="186"/>
    </row>
    <row r="10802" spans="2:2" x14ac:dyDescent="0.2">
      <c r="B10802" s="186"/>
    </row>
    <row r="10803" spans="2:2" x14ac:dyDescent="0.2">
      <c r="B10803" s="186"/>
    </row>
    <row r="10804" spans="2:2" x14ac:dyDescent="0.2">
      <c r="B10804" s="186"/>
    </row>
    <row r="10805" spans="2:2" x14ac:dyDescent="0.2">
      <c r="B10805" s="186"/>
    </row>
    <row r="10806" spans="2:2" x14ac:dyDescent="0.2">
      <c r="B10806" s="186"/>
    </row>
    <row r="10807" spans="2:2" x14ac:dyDescent="0.2">
      <c r="B10807" s="186"/>
    </row>
    <row r="10808" spans="2:2" x14ac:dyDescent="0.2">
      <c r="B10808" s="186"/>
    </row>
    <row r="10809" spans="2:2" x14ac:dyDescent="0.2">
      <c r="B10809" s="186"/>
    </row>
    <row r="10810" spans="2:2" x14ac:dyDescent="0.2">
      <c r="B10810" s="186"/>
    </row>
    <row r="10811" spans="2:2" x14ac:dyDescent="0.2">
      <c r="B10811" s="186"/>
    </row>
    <row r="10812" spans="2:2" x14ac:dyDescent="0.2">
      <c r="B10812" s="186"/>
    </row>
    <row r="10813" spans="2:2" x14ac:dyDescent="0.2">
      <c r="B10813" s="186"/>
    </row>
    <row r="10814" spans="2:2" x14ac:dyDescent="0.2">
      <c r="B10814" s="186"/>
    </row>
    <row r="10815" spans="2:2" x14ac:dyDescent="0.2">
      <c r="B10815" s="186"/>
    </row>
    <row r="10816" spans="2:2" x14ac:dyDescent="0.2">
      <c r="B10816" s="186"/>
    </row>
    <row r="10817" spans="2:2" x14ac:dyDescent="0.2">
      <c r="B10817" s="186"/>
    </row>
    <row r="10818" spans="2:2" x14ac:dyDescent="0.2">
      <c r="B10818" s="186"/>
    </row>
    <row r="10819" spans="2:2" x14ac:dyDescent="0.2">
      <c r="B10819" s="186"/>
    </row>
    <row r="10820" spans="2:2" x14ac:dyDescent="0.2">
      <c r="B10820" s="186"/>
    </row>
    <row r="10821" spans="2:2" x14ac:dyDescent="0.2">
      <c r="B10821" s="186"/>
    </row>
    <row r="10822" spans="2:2" x14ac:dyDescent="0.2">
      <c r="B10822" s="186"/>
    </row>
    <row r="10823" spans="2:2" x14ac:dyDescent="0.2">
      <c r="B10823" s="186"/>
    </row>
    <row r="10824" spans="2:2" x14ac:dyDescent="0.2">
      <c r="B10824" s="186"/>
    </row>
    <row r="10825" spans="2:2" x14ac:dyDescent="0.2">
      <c r="B10825" s="186"/>
    </row>
    <row r="10826" spans="2:2" x14ac:dyDescent="0.2">
      <c r="B10826" s="186"/>
    </row>
    <row r="10827" spans="2:2" x14ac:dyDescent="0.2">
      <c r="B10827" s="186"/>
    </row>
    <row r="10828" spans="2:2" x14ac:dyDescent="0.2">
      <c r="B10828" s="186"/>
    </row>
    <row r="10829" spans="2:2" x14ac:dyDescent="0.2">
      <c r="B10829" s="186"/>
    </row>
    <row r="10830" spans="2:2" x14ac:dyDescent="0.2">
      <c r="B10830" s="186"/>
    </row>
    <row r="10831" spans="2:2" x14ac:dyDescent="0.2">
      <c r="B10831" s="186"/>
    </row>
    <row r="10832" spans="2:2" x14ac:dyDescent="0.2">
      <c r="B10832" s="186"/>
    </row>
    <row r="10833" spans="2:2" x14ac:dyDescent="0.2">
      <c r="B10833" s="186"/>
    </row>
    <row r="10834" spans="2:2" x14ac:dyDescent="0.2">
      <c r="B10834" s="186"/>
    </row>
    <row r="10835" spans="2:2" x14ac:dyDescent="0.2">
      <c r="B10835" s="186"/>
    </row>
    <row r="10836" spans="2:2" x14ac:dyDescent="0.2">
      <c r="B10836" s="186"/>
    </row>
    <row r="10837" spans="2:2" x14ac:dyDescent="0.2">
      <c r="B10837" s="186"/>
    </row>
    <row r="10838" spans="2:2" x14ac:dyDescent="0.2">
      <c r="B10838" s="186"/>
    </row>
    <row r="10839" spans="2:2" x14ac:dyDescent="0.2">
      <c r="B10839" s="186"/>
    </row>
    <row r="10840" spans="2:2" x14ac:dyDescent="0.2">
      <c r="B10840" s="186"/>
    </row>
    <row r="10841" spans="2:2" x14ac:dyDescent="0.2">
      <c r="B10841" s="186"/>
    </row>
    <row r="10842" spans="2:2" x14ac:dyDescent="0.2">
      <c r="B10842" s="186"/>
    </row>
    <row r="10843" spans="2:2" x14ac:dyDescent="0.2">
      <c r="B10843" s="186"/>
    </row>
    <row r="10844" spans="2:2" x14ac:dyDescent="0.2">
      <c r="B10844" s="186"/>
    </row>
    <row r="10845" spans="2:2" x14ac:dyDescent="0.2">
      <c r="B10845" s="186"/>
    </row>
    <row r="10846" spans="2:2" x14ac:dyDescent="0.2">
      <c r="B10846" s="186"/>
    </row>
    <row r="10847" spans="2:2" x14ac:dyDescent="0.2">
      <c r="B10847" s="186"/>
    </row>
    <row r="10848" spans="2:2" x14ac:dyDescent="0.2">
      <c r="B10848" s="186"/>
    </row>
    <row r="10849" spans="2:2" x14ac:dyDescent="0.2">
      <c r="B10849" s="186"/>
    </row>
    <row r="10850" spans="2:2" x14ac:dyDescent="0.2">
      <c r="B10850" s="186"/>
    </row>
    <row r="10851" spans="2:2" x14ac:dyDescent="0.2">
      <c r="B10851" s="186"/>
    </row>
    <row r="10852" spans="2:2" x14ac:dyDescent="0.2">
      <c r="B10852" s="186"/>
    </row>
    <row r="10853" spans="2:2" x14ac:dyDescent="0.2">
      <c r="B10853" s="186"/>
    </row>
    <row r="10854" spans="2:2" x14ac:dyDescent="0.2">
      <c r="B10854" s="186"/>
    </row>
    <row r="10855" spans="2:2" x14ac:dyDescent="0.2">
      <c r="B10855" s="186"/>
    </row>
    <row r="10856" spans="2:2" x14ac:dyDescent="0.2">
      <c r="B10856" s="186"/>
    </row>
    <row r="10857" spans="2:2" x14ac:dyDescent="0.2">
      <c r="B10857" s="186"/>
    </row>
    <row r="10858" spans="2:2" x14ac:dyDescent="0.2">
      <c r="B10858" s="186"/>
    </row>
    <row r="10859" spans="2:2" x14ac:dyDescent="0.2">
      <c r="B10859" s="186"/>
    </row>
    <row r="10860" spans="2:2" x14ac:dyDescent="0.2">
      <c r="B10860" s="186"/>
    </row>
    <row r="10861" spans="2:2" x14ac:dyDescent="0.2">
      <c r="B10861" s="186"/>
    </row>
    <row r="10862" spans="2:2" x14ac:dyDescent="0.2">
      <c r="B10862" s="186"/>
    </row>
    <row r="10863" spans="2:2" x14ac:dyDescent="0.2">
      <c r="B10863" s="186"/>
    </row>
    <row r="10864" spans="2:2" x14ac:dyDescent="0.2">
      <c r="B10864" s="186"/>
    </row>
    <row r="10865" spans="2:2" x14ac:dyDescent="0.2">
      <c r="B10865" s="186"/>
    </row>
    <row r="10866" spans="2:2" x14ac:dyDescent="0.2">
      <c r="B10866" s="186"/>
    </row>
    <row r="10867" spans="2:2" x14ac:dyDescent="0.2">
      <c r="B10867" s="186"/>
    </row>
    <row r="10868" spans="2:2" x14ac:dyDescent="0.2">
      <c r="B10868" s="186"/>
    </row>
    <row r="10869" spans="2:2" x14ac:dyDescent="0.2">
      <c r="B10869" s="186"/>
    </row>
    <row r="10870" spans="2:2" x14ac:dyDescent="0.2">
      <c r="B10870" s="186"/>
    </row>
    <row r="10871" spans="2:2" x14ac:dyDescent="0.2">
      <c r="B10871" s="186"/>
    </row>
    <row r="10872" spans="2:2" x14ac:dyDescent="0.2">
      <c r="B10872" s="186"/>
    </row>
    <row r="10873" spans="2:2" x14ac:dyDescent="0.2">
      <c r="B10873" s="186"/>
    </row>
    <row r="10874" spans="2:2" x14ac:dyDescent="0.2">
      <c r="B10874" s="186"/>
    </row>
    <row r="10875" spans="2:2" x14ac:dyDescent="0.2">
      <c r="B10875" s="186"/>
    </row>
    <row r="10876" spans="2:2" x14ac:dyDescent="0.2">
      <c r="B10876" s="186"/>
    </row>
    <row r="10877" spans="2:2" x14ac:dyDescent="0.2">
      <c r="B10877" s="186"/>
    </row>
    <row r="10878" spans="2:2" x14ac:dyDescent="0.2">
      <c r="B10878" s="186"/>
    </row>
    <row r="10879" spans="2:2" x14ac:dyDescent="0.2">
      <c r="B10879" s="186"/>
    </row>
    <row r="10880" spans="2:2" x14ac:dyDescent="0.2">
      <c r="B10880" s="186"/>
    </row>
    <row r="10881" spans="2:2" x14ac:dyDescent="0.2">
      <c r="B10881" s="186"/>
    </row>
    <row r="10882" spans="2:2" x14ac:dyDescent="0.2">
      <c r="B10882" s="186"/>
    </row>
    <row r="10883" spans="2:2" x14ac:dyDescent="0.2">
      <c r="B10883" s="186"/>
    </row>
    <row r="10884" spans="2:2" x14ac:dyDescent="0.2">
      <c r="B10884" s="186"/>
    </row>
    <row r="10885" spans="2:2" x14ac:dyDescent="0.2">
      <c r="B10885" s="186"/>
    </row>
    <row r="10886" spans="2:2" x14ac:dyDescent="0.2">
      <c r="B10886" s="186"/>
    </row>
    <row r="10887" spans="2:2" x14ac:dyDescent="0.2">
      <c r="B10887" s="186"/>
    </row>
    <row r="10888" spans="2:2" x14ac:dyDescent="0.2">
      <c r="B10888" s="186"/>
    </row>
    <row r="10889" spans="2:2" x14ac:dyDescent="0.2">
      <c r="B10889" s="186"/>
    </row>
    <row r="10890" spans="2:2" x14ac:dyDescent="0.2">
      <c r="B10890" s="186"/>
    </row>
    <row r="10891" spans="2:2" x14ac:dyDescent="0.2">
      <c r="B10891" s="186"/>
    </row>
    <row r="10892" spans="2:2" x14ac:dyDescent="0.2">
      <c r="B10892" s="186"/>
    </row>
    <row r="10893" spans="2:2" x14ac:dyDescent="0.2">
      <c r="B10893" s="186"/>
    </row>
    <row r="10894" spans="2:2" x14ac:dyDescent="0.2">
      <c r="B10894" s="186"/>
    </row>
    <row r="10895" spans="2:2" x14ac:dyDescent="0.2">
      <c r="B10895" s="186"/>
    </row>
    <row r="10896" spans="2:2" x14ac:dyDescent="0.2">
      <c r="B10896" s="186"/>
    </row>
    <row r="10897" spans="2:2" x14ac:dyDescent="0.2">
      <c r="B10897" s="186"/>
    </row>
    <row r="10898" spans="2:2" x14ac:dyDescent="0.2">
      <c r="B10898" s="186"/>
    </row>
    <row r="10899" spans="2:2" x14ac:dyDescent="0.2">
      <c r="B10899" s="186"/>
    </row>
    <row r="10900" spans="2:2" x14ac:dyDescent="0.2">
      <c r="B10900" s="186"/>
    </row>
    <row r="10901" spans="2:2" x14ac:dyDescent="0.2">
      <c r="B10901" s="186"/>
    </row>
    <row r="10902" spans="2:2" x14ac:dyDescent="0.2">
      <c r="B10902" s="186"/>
    </row>
    <row r="10903" spans="2:2" x14ac:dyDescent="0.2">
      <c r="B10903" s="186"/>
    </row>
    <row r="10904" spans="2:2" x14ac:dyDescent="0.2">
      <c r="B10904" s="186"/>
    </row>
    <row r="10905" spans="2:2" x14ac:dyDescent="0.2">
      <c r="B10905" s="186"/>
    </row>
    <row r="10906" spans="2:2" x14ac:dyDescent="0.2">
      <c r="B10906" s="186"/>
    </row>
    <row r="10907" spans="2:2" x14ac:dyDescent="0.2">
      <c r="B10907" s="186"/>
    </row>
    <row r="10908" spans="2:2" x14ac:dyDescent="0.2">
      <c r="B10908" s="186"/>
    </row>
    <row r="10909" spans="2:2" x14ac:dyDescent="0.2">
      <c r="B10909" s="186"/>
    </row>
    <row r="10910" spans="2:2" x14ac:dyDescent="0.2">
      <c r="B10910" s="186"/>
    </row>
    <row r="10911" spans="2:2" x14ac:dyDescent="0.2">
      <c r="B10911" s="186"/>
    </row>
    <row r="10912" spans="2:2" x14ac:dyDescent="0.2">
      <c r="B10912" s="186"/>
    </row>
    <row r="10913" spans="2:2" x14ac:dyDescent="0.2">
      <c r="B10913" s="186"/>
    </row>
    <row r="10914" spans="2:2" x14ac:dyDescent="0.2">
      <c r="B10914" s="186"/>
    </row>
    <row r="10915" spans="2:2" x14ac:dyDescent="0.2">
      <c r="B10915" s="186"/>
    </row>
    <row r="10916" spans="2:2" x14ac:dyDescent="0.2">
      <c r="B10916" s="186"/>
    </row>
    <row r="10917" spans="2:2" x14ac:dyDescent="0.2">
      <c r="B10917" s="186"/>
    </row>
    <row r="10918" spans="2:2" x14ac:dyDescent="0.2">
      <c r="B10918" s="186"/>
    </row>
    <row r="10919" spans="2:2" x14ac:dyDescent="0.2">
      <c r="B10919" s="186"/>
    </row>
    <row r="10920" spans="2:2" x14ac:dyDescent="0.2">
      <c r="B10920" s="186"/>
    </row>
    <row r="10921" spans="2:2" x14ac:dyDescent="0.2">
      <c r="B10921" s="186"/>
    </row>
    <row r="10922" spans="2:2" x14ac:dyDescent="0.2">
      <c r="B10922" s="186"/>
    </row>
    <row r="10923" spans="2:2" x14ac:dyDescent="0.2">
      <c r="B10923" s="186"/>
    </row>
    <row r="10924" spans="2:2" x14ac:dyDescent="0.2">
      <c r="B10924" s="186"/>
    </row>
    <row r="10925" spans="2:2" x14ac:dyDescent="0.2">
      <c r="B10925" s="186"/>
    </row>
    <row r="10926" spans="2:2" x14ac:dyDescent="0.2">
      <c r="B10926" s="186"/>
    </row>
    <row r="10927" spans="2:2" x14ac:dyDescent="0.2">
      <c r="B10927" s="186"/>
    </row>
    <row r="10928" spans="2:2" x14ac:dyDescent="0.2">
      <c r="B10928" s="186"/>
    </row>
    <row r="10929" spans="2:2" x14ac:dyDescent="0.2">
      <c r="B10929" s="186"/>
    </row>
    <row r="10930" spans="2:2" x14ac:dyDescent="0.2">
      <c r="B10930" s="186"/>
    </row>
    <row r="10931" spans="2:2" x14ac:dyDescent="0.2">
      <c r="B10931" s="186"/>
    </row>
    <row r="10932" spans="2:2" x14ac:dyDescent="0.2">
      <c r="B10932" s="186"/>
    </row>
    <row r="10933" spans="2:2" x14ac:dyDescent="0.2">
      <c r="B10933" s="186"/>
    </row>
    <row r="10934" spans="2:2" x14ac:dyDescent="0.2">
      <c r="B10934" s="186"/>
    </row>
    <row r="10935" spans="2:2" x14ac:dyDescent="0.2">
      <c r="B10935" s="186"/>
    </row>
    <row r="10936" spans="2:2" x14ac:dyDescent="0.2">
      <c r="B10936" s="186"/>
    </row>
    <row r="10937" spans="2:2" x14ac:dyDescent="0.2">
      <c r="B10937" s="186"/>
    </row>
    <row r="10938" spans="2:2" x14ac:dyDescent="0.2">
      <c r="B10938" s="186"/>
    </row>
    <row r="10939" spans="2:2" x14ac:dyDescent="0.2">
      <c r="B10939" s="186"/>
    </row>
    <row r="10940" spans="2:2" x14ac:dyDescent="0.2">
      <c r="B10940" s="186"/>
    </row>
    <row r="10941" spans="2:2" x14ac:dyDescent="0.2">
      <c r="B10941" s="186"/>
    </row>
    <row r="10942" spans="2:2" x14ac:dyDescent="0.2">
      <c r="B10942" s="186"/>
    </row>
    <row r="10943" spans="2:2" x14ac:dyDescent="0.2">
      <c r="B10943" s="186"/>
    </row>
    <row r="10944" spans="2:2" x14ac:dyDescent="0.2">
      <c r="B10944" s="186"/>
    </row>
    <row r="10945" spans="2:2" x14ac:dyDescent="0.2">
      <c r="B10945" s="186"/>
    </row>
    <row r="10946" spans="2:2" x14ac:dyDescent="0.2">
      <c r="B10946" s="186"/>
    </row>
    <row r="10947" spans="2:2" x14ac:dyDescent="0.2">
      <c r="B10947" s="186"/>
    </row>
    <row r="10948" spans="2:2" x14ac:dyDescent="0.2">
      <c r="B10948" s="186"/>
    </row>
    <row r="10949" spans="2:2" x14ac:dyDescent="0.2">
      <c r="B10949" s="186"/>
    </row>
    <row r="10950" spans="2:2" x14ac:dyDescent="0.2">
      <c r="B10950" s="186"/>
    </row>
    <row r="10951" spans="2:2" x14ac:dyDescent="0.2">
      <c r="B10951" s="186"/>
    </row>
    <row r="10952" spans="2:2" x14ac:dyDescent="0.2">
      <c r="B10952" s="186"/>
    </row>
    <row r="10953" spans="2:2" x14ac:dyDescent="0.2">
      <c r="B10953" s="186"/>
    </row>
    <row r="10954" spans="2:2" x14ac:dyDescent="0.2">
      <c r="B10954" s="186"/>
    </row>
    <row r="10955" spans="2:2" x14ac:dyDescent="0.2">
      <c r="B10955" s="186"/>
    </row>
    <row r="10956" spans="2:2" x14ac:dyDescent="0.2">
      <c r="B10956" s="186"/>
    </row>
    <row r="10957" spans="2:2" x14ac:dyDescent="0.2">
      <c r="B10957" s="186"/>
    </row>
    <row r="10958" spans="2:2" x14ac:dyDescent="0.2">
      <c r="B10958" s="186"/>
    </row>
    <row r="10959" spans="2:2" x14ac:dyDescent="0.2">
      <c r="B10959" s="186"/>
    </row>
    <row r="10960" spans="2:2" x14ac:dyDescent="0.2">
      <c r="B10960" s="186"/>
    </row>
    <row r="10961" spans="2:2" x14ac:dyDescent="0.2">
      <c r="B10961" s="186"/>
    </row>
    <row r="10962" spans="2:2" x14ac:dyDescent="0.2">
      <c r="B10962" s="186"/>
    </row>
    <row r="10963" spans="2:2" x14ac:dyDescent="0.2">
      <c r="B10963" s="186"/>
    </row>
    <row r="10964" spans="2:2" x14ac:dyDescent="0.2">
      <c r="B10964" s="186"/>
    </row>
    <row r="10965" spans="2:2" x14ac:dyDescent="0.2">
      <c r="B10965" s="186"/>
    </row>
    <row r="10966" spans="2:2" x14ac:dyDescent="0.2">
      <c r="B10966" s="186"/>
    </row>
    <row r="10967" spans="2:2" x14ac:dyDescent="0.2">
      <c r="B10967" s="186"/>
    </row>
    <row r="10968" spans="2:2" x14ac:dyDescent="0.2">
      <c r="B10968" s="186"/>
    </row>
    <row r="10969" spans="2:2" x14ac:dyDescent="0.2">
      <c r="B10969" s="186"/>
    </row>
    <row r="10970" spans="2:2" x14ac:dyDescent="0.2">
      <c r="B10970" s="186"/>
    </row>
    <row r="10971" spans="2:2" x14ac:dyDescent="0.2">
      <c r="B10971" s="186"/>
    </row>
    <row r="10972" spans="2:2" x14ac:dyDescent="0.2">
      <c r="B10972" s="186"/>
    </row>
    <row r="10973" spans="2:2" x14ac:dyDescent="0.2">
      <c r="B10973" s="186"/>
    </row>
    <row r="10974" spans="2:2" x14ac:dyDescent="0.2">
      <c r="B10974" s="186"/>
    </row>
    <row r="10975" spans="2:2" x14ac:dyDescent="0.2">
      <c r="B10975" s="186"/>
    </row>
    <row r="10976" spans="2:2" x14ac:dyDescent="0.2">
      <c r="B10976" s="186"/>
    </row>
    <row r="10977" spans="2:2" x14ac:dyDescent="0.2">
      <c r="B10977" s="186"/>
    </row>
    <row r="10978" spans="2:2" x14ac:dyDescent="0.2">
      <c r="B10978" s="186"/>
    </row>
    <row r="10979" spans="2:2" x14ac:dyDescent="0.2">
      <c r="B10979" s="186"/>
    </row>
    <row r="10980" spans="2:2" x14ac:dyDescent="0.2">
      <c r="B10980" s="186"/>
    </row>
    <row r="10981" spans="2:2" x14ac:dyDescent="0.2">
      <c r="B10981" s="186"/>
    </row>
    <row r="10982" spans="2:2" x14ac:dyDescent="0.2">
      <c r="B10982" s="186"/>
    </row>
    <row r="10983" spans="2:2" x14ac:dyDescent="0.2">
      <c r="B10983" s="186"/>
    </row>
    <row r="10984" spans="2:2" x14ac:dyDescent="0.2">
      <c r="B10984" s="186"/>
    </row>
    <row r="10985" spans="2:2" x14ac:dyDescent="0.2">
      <c r="B10985" s="186"/>
    </row>
    <row r="10986" spans="2:2" x14ac:dyDescent="0.2">
      <c r="B10986" s="186"/>
    </row>
    <row r="10987" spans="2:2" x14ac:dyDescent="0.2">
      <c r="B10987" s="186"/>
    </row>
    <row r="10988" spans="2:2" x14ac:dyDescent="0.2">
      <c r="B10988" s="186"/>
    </row>
    <row r="10989" spans="2:2" x14ac:dyDescent="0.2">
      <c r="B10989" s="186"/>
    </row>
    <row r="10990" spans="2:2" x14ac:dyDescent="0.2">
      <c r="B10990" s="186"/>
    </row>
    <row r="10991" spans="2:2" x14ac:dyDescent="0.2">
      <c r="B10991" s="186"/>
    </row>
    <row r="10992" spans="2:2" x14ac:dyDescent="0.2">
      <c r="B10992" s="186"/>
    </row>
    <row r="10993" spans="2:2" x14ac:dyDescent="0.2">
      <c r="B10993" s="186"/>
    </row>
    <row r="10994" spans="2:2" x14ac:dyDescent="0.2">
      <c r="B10994" s="186"/>
    </row>
    <row r="10995" spans="2:2" x14ac:dyDescent="0.2">
      <c r="B10995" s="186"/>
    </row>
    <row r="10996" spans="2:2" x14ac:dyDescent="0.2">
      <c r="B10996" s="186"/>
    </row>
    <row r="10997" spans="2:2" x14ac:dyDescent="0.2">
      <c r="B10997" s="186"/>
    </row>
    <row r="10998" spans="2:2" x14ac:dyDescent="0.2">
      <c r="B10998" s="186"/>
    </row>
    <row r="10999" spans="2:2" x14ac:dyDescent="0.2">
      <c r="B10999" s="186"/>
    </row>
    <row r="11000" spans="2:2" x14ac:dyDescent="0.2">
      <c r="B11000" s="186"/>
    </row>
    <row r="11001" spans="2:2" x14ac:dyDescent="0.2">
      <c r="B11001" s="186"/>
    </row>
    <row r="11002" spans="2:2" x14ac:dyDescent="0.2">
      <c r="B11002" s="186"/>
    </row>
    <row r="11003" spans="2:2" x14ac:dyDescent="0.2">
      <c r="B11003" s="186"/>
    </row>
    <row r="11004" spans="2:2" x14ac:dyDescent="0.2">
      <c r="B11004" s="186"/>
    </row>
    <row r="11005" spans="2:2" x14ac:dyDescent="0.2">
      <c r="B11005" s="186"/>
    </row>
    <row r="11006" spans="2:2" x14ac:dyDescent="0.2">
      <c r="B11006" s="186"/>
    </row>
    <row r="11007" spans="2:2" x14ac:dyDescent="0.2">
      <c r="B11007" s="186"/>
    </row>
    <row r="11008" spans="2:2" x14ac:dyDescent="0.2">
      <c r="B11008" s="186"/>
    </row>
    <row r="11009" spans="2:2" x14ac:dyDescent="0.2">
      <c r="B11009" s="186"/>
    </row>
    <row r="11010" spans="2:2" x14ac:dyDescent="0.2">
      <c r="B11010" s="186"/>
    </row>
    <row r="11011" spans="2:2" x14ac:dyDescent="0.2">
      <c r="B11011" s="186"/>
    </row>
    <row r="11012" spans="2:2" x14ac:dyDescent="0.2">
      <c r="B11012" s="186"/>
    </row>
    <row r="11013" spans="2:2" x14ac:dyDescent="0.2">
      <c r="B11013" s="186"/>
    </row>
    <row r="11014" spans="2:2" x14ac:dyDescent="0.2">
      <c r="B11014" s="186"/>
    </row>
    <row r="11015" spans="2:2" x14ac:dyDescent="0.2">
      <c r="B11015" s="186"/>
    </row>
    <row r="11016" spans="2:2" x14ac:dyDescent="0.2">
      <c r="B11016" s="186"/>
    </row>
    <row r="11017" spans="2:2" x14ac:dyDescent="0.2">
      <c r="B11017" s="186"/>
    </row>
    <row r="11018" spans="2:2" x14ac:dyDescent="0.2">
      <c r="B11018" s="186"/>
    </row>
    <row r="11019" spans="2:2" x14ac:dyDescent="0.2">
      <c r="B11019" s="186"/>
    </row>
    <row r="11020" spans="2:2" x14ac:dyDescent="0.2">
      <c r="B11020" s="186"/>
    </row>
    <row r="11021" spans="2:2" x14ac:dyDescent="0.2">
      <c r="B11021" s="186"/>
    </row>
    <row r="11022" spans="2:2" x14ac:dyDescent="0.2">
      <c r="B11022" s="186"/>
    </row>
    <row r="11023" spans="2:2" x14ac:dyDescent="0.2">
      <c r="B11023" s="186"/>
    </row>
    <row r="11024" spans="2:2" x14ac:dyDescent="0.2">
      <c r="B11024" s="186"/>
    </row>
    <row r="11025" spans="2:2" x14ac:dyDescent="0.2">
      <c r="B11025" s="186"/>
    </row>
    <row r="11026" spans="2:2" x14ac:dyDescent="0.2">
      <c r="B11026" s="186"/>
    </row>
    <row r="11027" spans="2:2" x14ac:dyDescent="0.2">
      <c r="B11027" s="186"/>
    </row>
    <row r="11028" spans="2:2" x14ac:dyDescent="0.2">
      <c r="B11028" s="186"/>
    </row>
    <row r="11029" spans="2:2" x14ac:dyDescent="0.2">
      <c r="B11029" s="186"/>
    </row>
    <row r="11030" spans="2:2" x14ac:dyDescent="0.2">
      <c r="B11030" s="186"/>
    </row>
    <row r="11031" spans="2:2" x14ac:dyDescent="0.2">
      <c r="B11031" s="186"/>
    </row>
    <row r="11032" spans="2:2" x14ac:dyDescent="0.2">
      <c r="B11032" s="186"/>
    </row>
    <row r="11033" spans="2:2" x14ac:dyDescent="0.2">
      <c r="B11033" s="186"/>
    </row>
    <row r="11034" spans="2:2" x14ac:dyDescent="0.2">
      <c r="B11034" s="186"/>
    </row>
    <row r="11035" spans="2:2" x14ac:dyDescent="0.2">
      <c r="B11035" s="186"/>
    </row>
    <row r="11036" spans="2:2" x14ac:dyDescent="0.2">
      <c r="B11036" s="186"/>
    </row>
    <row r="11037" spans="2:2" x14ac:dyDescent="0.2">
      <c r="B11037" s="186"/>
    </row>
    <row r="11038" spans="2:2" x14ac:dyDescent="0.2">
      <c r="B11038" s="186"/>
    </row>
    <row r="11039" spans="2:2" x14ac:dyDescent="0.2">
      <c r="B11039" s="186"/>
    </row>
    <row r="11040" spans="2:2" x14ac:dyDescent="0.2">
      <c r="B11040" s="186"/>
    </row>
    <row r="11041" spans="2:2" x14ac:dyDescent="0.2">
      <c r="B11041" s="186"/>
    </row>
    <row r="11042" spans="2:2" x14ac:dyDescent="0.2">
      <c r="B11042" s="186"/>
    </row>
    <row r="11043" spans="2:2" x14ac:dyDescent="0.2">
      <c r="B11043" s="186"/>
    </row>
    <row r="11044" spans="2:2" x14ac:dyDescent="0.2">
      <c r="B11044" s="186"/>
    </row>
    <row r="11045" spans="2:2" x14ac:dyDescent="0.2">
      <c r="B11045" s="186"/>
    </row>
    <row r="11046" spans="2:2" x14ac:dyDescent="0.2">
      <c r="B11046" s="186"/>
    </row>
    <row r="11047" spans="2:2" x14ac:dyDescent="0.2">
      <c r="B11047" s="186"/>
    </row>
    <row r="11048" spans="2:2" x14ac:dyDescent="0.2">
      <c r="B11048" s="186"/>
    </row>
    <row r="11049" spans="2:2" x14ac:dyDescent="0.2">
      <c r="B11049" s="186"/>
    </row>
    <row r="11050" spans="2:2" x14ac:dyDescent="0.2">
      <c r="B11050" s="186"/>
    </row>
    <row r="11051" spans="2:2" x14ac:dyDescent="0.2">
      <c r="B11051" s="186"/>
    </row>
    <row r="11052" spans="2:2" x14ac:dyDescent="0.2">
      <c r="B11052" s="186"/>
    </row>
    <row r="11053" spans="2:2" x14ac:dyDescent="0.2">
      <c r="B11053" s="186"/>
    </row>
    <row r="11054" spans="2:2" x14ac:dyDescent="0.2">
      <c r="B11054" s="186"/>
    </row>
    <row r="11055" spans="2:2" x14ac:dyDescent="0.2">
      <c r="B11055" s="186"/>
    </row>
    <row r="11056" spans="2:2" x14ac:dyDescent="0.2">
      <c r="B11056" s="186"/>
    </row>
    <row r="11057" spans="2:2" x14ac:dyDescent="0.2">
      <c r="B11057" s="186"/>
    </row>
    <row r="11058" spans="2:2" x14ac:dyDescent="0.2">
      <c r="B11058" s="186"/>
    </row>
    <row r="11059" spans="2:2" x14ac:dyDescent="0.2">
      <c r="B11059" s="186"/>
    </row>
    <row r="11060" spans="2:2" x14ac:dyDescent="0.2">
      <c r="B11060" s="186"/>
    </row>
    <row r="11061" spans="2:2" x14ac:dyDescent="0.2">
      <c r="B11061" s="186"/>
    </row>
    <row r="11062" spans="2:2" x14ac:dyDescent="0.2">
      <c r="B11062" s="186"/>
    </row>
    <row r="11063" spans="2:2" x14ac:dyDescent="0.2">
      <c r="B11063" s="186"/>
    </row>
    <row r="11064" spans="2:2" x14ac:dyDescent="0.2">
      <c r="B11064" s="186"/>
    </row>
    <row r="11065" spans="2:2" x14ac:dyDescent="0.2">
      <c r="B11065" s="186"/>
    </row>
    <row r="11066" spans="2:2" x14ac:dyDescent="0.2">
      <c r="B11066" s="186"/>
    </row>
    <row r="11067" spans="2:2" x14ac:dyDescent="0.2">
      <c r="B11067" s="186"/>
    </row>
    <row r="11068" spans="2:2" x14ac:dyDescent="0.2">
      <c r="B11068" s="186"/>
    </row>
    <row r="11069" spans="2:2" x14ac:dyDescent="0.2">
      <c r="B11069" s="186"/>
    </row>
    <row r="11070" spans="2:2" x14ac:dyDescent="0.2">
      <c r="B11070" s="186"/>
    </row>
    <row r="11071" spans="2:2" x14ac:dyDescent="0.2">
      <c r="B11071" s="186"/>
    </row>
    <row r="11072" spans="2:2" x14ac:dyDescent="0.2">
      <c r="B11072" s="186"/>
    </row>
    <row r="11073" spans="2:2" x14ac:dyDescent="0.2">
      <c r="B11073" s="186"/>
    </row>
    <row r="11074" spans="2:2" x14ac:dyDescent="0.2">
      <c r="B11074" s="186"/>
    </row>
    <row r="11075" spans="2:2" x14ac:dyDescent="0.2">
      <c r="B11075" s="186"/>
    </row>
    <row r="11076" spans="2:2" x14ac:dyDescent="0.2">
      <c r="B11076" s="186"/>
    </row>
    <row r="11077" spans="2:2" x14ac:dyDescent="0.2">
      <c r="B11077" s="186"/>
    </row>
    <row r="11078" spans="2:2" x14ac:dyDescent="0.2">
      <c r="B11078" s="186"/>
    </row>
    <row r="11079" spans="2:2" x14ac:dyDescent="0.2">
      <c r="B11079" s="186"/>
    </row>
    <row r="11080" spans="2:2" x14ac:dyDescent="0.2">
      <c r="B11080" s="186"/>
    </row>
    <row r="11081" spans="2:2" x14ac:dyDescent="0.2">
      <c r="B11081" s="186"/>
    </row>
    <row r="11082" spans="2:2" x14ac:dyDescent="0.2">
      <c r="B11082" s="186"/>
    </row>
    <row r="11083" spans="2:2" x14ac:dyDescent="0.2">
      <c r="B11083" s="186"/>
    </row>
    <row r="11084" spans="2:2" x14ac:dyDescent="0.2">
      <c r="B11084" s="186"/>
    </row>
    <row r="11085" spans="2:2" x14ac:dyDescent="0.2">
      <c r="B11085" s="186"/>
    </row>
    <row r="11086" spans="2:2" x14ac:dyDescent="0.2">
      <c r="B11086" s="186"/>
    </row>
    <row r="11087" spans="2:2" x14ac:dyDescent="0.2">
      <c r="B11087" s="186"/>
    </row>
    <row r="11088" spans="2:2" x14ac:dyDescent="0.2">
      <c r="B11088" s="186"/>
    </row>
    <row r="11089" spans="2:2" x14ac:dyDescent="0.2">
      <c r="B11089" s="186"/>
    </row>
    <row r="11090" spans="2:2" x14ac:dyDescent="0.2">
      <c r="B11090" s="186"/>
    </row>
    <row r="11091" spans="2:2" x14ac:dyDescent="0.2">
      <c r="B11091" s="186"/>
    </row>
    <row r="11092" spans="2:2" x14ac:dyDescent="0.2">
      <c r="B11092" s="186"/>
    </row>
    <row r="11093" spans="2:2" x14ac:dyDescent="0.2">
      <c r="B11093" s="186"/>
    </row>
    <row r="11094" spans="2:2" x14ac:dyDescent="0.2">
      <c r="B11094" s="186"/>
    </row>
    <row r="11095" spans="2:2" x14ac:dyDescent="0.2">
      <c r="B11095" s="186"/>
    </row>
    <row r="11096" spans="2:2" x14ac:dyDescent="0.2">
      <c r="B11096" s="186"/>
    </row>
    <row r="11097" spans="2:2" x14ac:dyDescent="0.2">
      <c r="B11097" s="186"/>
    </row>
    <row r="11098" spans="2:2" x14ac:dyDescent="0.2">
      <c r="B11098" s="186"/>
    </row>
    <row r="11099" spans="2:2" x14ac:dyDescent="0.2">
      <c r="B11099" s="186"/>
    </row>
    <row r="11100" spans="2:2" x14ac:dyDescent="0.2">
      <c r="B11100" s="186"/>
    </row>
    <row r="11101" spans="2:2" x14ac:dyDescent="0.2">
      <c r="B11101" s="186"/>
    </row>
    <row r="11102" spans="2:2" x14ac:dyDescent="0.2">
      <c r="B11102" s="186"/>
    </row>
    <row r="11103" spans="2:2" x14ac:dyDescent="0.2">
      <c r="B11103" s="186"/>
    </row>
    <row r="11104" spans="2:2" x14ac:dyDescent="0.2">
      <c r="B11104" s="186"/>
    </row>
    <row r="11105" spans="2:2" x14ac:dyDescent="0.2">
      <c r="B11105" s="186"/>
    </row>
    <row r="11106" spans="2:2" x14ac:dyDescent="0.2">
      <c r="B11106" s="186"/>
    </row>
    <row r="11107" spans="2:2" x14ac:dyDescent="0.2">
      <c r="B11107" s="186"/>
    </row>
    <row r="11108" spans="2:2" x14ac:dyDescent="0.2">
      <c r="B11108" s="186"/>
    </row>
    <row r="11109" spans="2:2" x14ac:dyDescent="0.2">
      <c r="B11109" s="186"/>
    </row>
    <row r="11110" spans="2:2" x14ac:dyDescent="0.2">
      <c r="B11110" s="186"/>
    </row>
    <row r="11111" spans="2:2" x14ac:dyDescent="0.2">
      <c r="B11111" s="186"/>
    </row>
    <row r="11112" spans="2:2" x14ac:dyDescent="0.2">
      <c r="B11112" s="186"/>
    </row>
    <row r="11113" spans="2:2" x14ac:dyDescent="0.2">
      <c r="B11113" s="186"/>
    </row>
    <row r="11114" spans="2:2" x14ac:dyDescent="0.2">
      <c r="B11114" s="186"/>
    </row>
    <row r="11115" spans="2:2" x14ac:dyDescent="0.2">
      <c r="B11115" s="186"/>
    </row>
    <row r="11116" spans="2:2" x14ac:dyDescent="0.2">
      <c r="B11116" s="186"/>
    </row>
    <row r="11117" spans="2:2" x14ac:dyDescent="0.2">
      <c r="B11117" s="186"/>
    </row>
    <row r="11118" spans="2:2" x14ac:dyDescent="0.2">
      <c r="B11118" s="186"/>
    </row>
    <row r="11119" spans="2:2" x14ac:dyDescent="0.2">
      <c r="B11119" s="186"/>
    </row>
    <row r="11120" spans="2:2" x14ac:dyDescent="0.2">
      <c r="B11120" s="186"/>
    </row>
    <row r="11121" spans="2:2" x14ac:dyDescent="0.2">
      <c r="B11121" s="186"/>
    </row>
    <row r="11122" spans="2:2" x14ac:dyDescent="0.2">
      <c r="B11122" s="186"/>
    </row>
    <row r="11123" spans="2:2" x14ac:dyDescent="0.2">
      <c r="B11123" s="186"/>
    </row>
    <row r="11124" spans="2:2" x14ac:dyDescent="0.2">
      <c r="B11124" s="186"/>
    </row>
    <row r="11125" spans="2:2" x14ac:dyDescent="0.2">
      <c r="B11125" s="186"/>
    </row>
    <row r="11126" spans="2:2" x14ac:dyDescent="0.2">
      <c r="B11126" s="186"/>
    </row>
    <row r="11127" spans="2:2" x14ac:dyDescent="0.2">
      <c r="B11127" s="186"/>
    </row>
    <row r="11128" spans="2:2" x14ac:dyDescent="0.2">
      <c r="B11128" s="186"/>
    </row>
    <row r="11129" spans="2:2" x14ac:dyDescent="0.2">
      <c r="B11129" s="186"/>
    </row>
    <row r="11130" spans="2:2" x14ac:dyDescent="0.2">
      <c r="B11130" s="186"/>
    </row>
    <row r="11131" spans="2:2" x14ac:dyDescent="0.2">
      <c r="B11131" s="186"/>
    </row>
    <row r="11132" spans="2:2" x14ac:dyDescent="0.2">
      <c r="B11132" s="186"/>
    </row>
    <row r="11133" spans="2:2" x14ac:dyDescent="0.2">
      <c r="B11133" s="186"/>
    </row>
    <row r="11134" spans="2:2" x14ac:dyDescent="0.2">
      <c r="B11134" s="186"/>
    </row>
    <row r="11135" spans="2:2" x14ac:dyDescent="0.2">
      <c r="B11135" s="186"/>
    </row>
    <row r="11136" spans="2:2" x14ac:dyDescent="0.2">
      <c r="B11136" s="186"/>
    </row>
    <row r="11137" spans="2:2" x14ac:dyDescent="0.2">
      <c r="B11137" s="186"/>
    </row>
    <row r="11138" spans="2:2" x14ac:dyDescent="0.2">
      <c r="B11138" s="186"/>
    </row>
    <row r="11139" spans="2:2" x14ac:dyDescent="0.2">
      <c r="B11139" s="186"/>
    </row>
    <row r="11140" spans="2:2" x14ac:dyDescent="0.2">
      <c r="B11140" s="186"/>
    </row>
    <row r="11141" spans="2:2" x14ac:dyDescent="0.2">
      <c r="B11141" s="186"/>
    </row>
    <row r="11142" spans="2:2" x14ac:dyDescent="0.2">
      <c r="B11142" s="186"/>
    </row>
    <row r="11143" spans="2:2" x14ac:dyDescent="0.2">
      <c r="B11143" s="186"/>
    </row>
    <row r="11144" spans="2:2" x14ac:dyDescent="0.2">
      <c r="B11144" s="186"/>
    </row>
    <row r="11145" spans="2:2" x14ac:dyDescent="0.2">
      <c r="B11145" s="186"/>
    </row>
    <row r="11146" spans="2:2" x14ac:dyDescent="0.2">
      <c r="B11146" s="186"/>
    </row>
    <row r="11147" spans="2:2" x14ac:dyDescent="0.2">
      <c r="B11147" s="186"/>
    </row>
    <row r="11148" spans="2:2" x14ac:dyDescent="0.2">
      <c r="B11148" s="186"/>
    </row>
    <row r="11149" spans="2:2" x14ac:dyDescent="0.2">
      <c r="B11149" s="186"/>
    </row>
    <row r="11150" spans="2:2" x14ac:dyDescent="0.2">
      <c r="B11150" s="186"/>
    </row>
    <row r="11151" spans="2:2" x14ac:dyDescent="0.2">
      <c r="B11151" s="186"/>
    </row>
    <row r="11152" spans="2:2" x14ac:dyDescent="0.2">
      <c r="B11152" s="186"/>
    </row>
    <row r="11153" spans="2:2" x14ac:dyDescent="0.2">
      <c r="B11153" s="186"/>
    </row>
    <row r="11154" spans="2:2" x14ac:dyDescent="0.2">
      <c r="B11154" s="186"/>
    </row>
    <row r="11155" spans="2:2" x14ac:dyDescent="0.2">
      <c r="B11155" s="186"/>
    </row>
    <row r="11156" spans="2:2" x14ac:dyDescent="0.2">
      <c r="B11156" s="186"/>
    </row>
    <row r="11157" spans="2:2" x14ac:dyDescent="0.2">
      <c r="B11157" s="186"/>
    </row>
    <row r="11158" spans="2:2" x14ac:dyDescent="0.2">
      <c r="B11158" s="186"/>
    </row>
    <row r="11159" spans="2:2" x14ac:dyDescent="0.2">
      <c r="B11159" s="186"/>
    </row>
    <row r="11160" spans="2:2" x14ac:dyDescent="0.2">
      <c r="B11160" s="186"/>
    </row>
    <row r="11161" spans="2:2" x14ac:dyDescent="0.2">
      <c r="B11161" s="186"/>
    </row>
    <row r="11162" spans="2:2" x14ac:dyDescent="0.2">
      <c r="B11162" s="186"/>
    </row>
    <row r="11163" spans="2:2" x14ac:dyDescent="0.2">
      <c r="B11163" s="186"/>
    </row>
    <row r="11164" spans="2:2" x14ac:dyDescent="0.2">
      <c r="B11164" s="186"/>
    </row>
    <row r="11165" spans="2:2" x14ac:dyDescent="0.2">
      <c r="B11165" s="186"/>
    </row>
    <row r="11166" spans="2:2" x14ac:dyDescent="0.2">
      <c r="B11166" s="186"/>
    </row>
    <row r="11167" spans="2:2" x14ac:dyDescent="0.2">
      <c r="B11167" s="186"/>
    </row>
    <row r="11168" spans="2:2" x14ac:dyDescent="0.2">
      <c r="B11168" s="186"/>
    </row>
    <row r="11169" spans="2:2" x14ac:dyDescent="0.2">
      <c r="B11169" s="186"/>
    </row>
    <row r="11170" spans="2:2" x14ac:dyDescent="0.2">
      <c r="B11170" s="186"/>
    </row>
    <row r="11171" spans="2:2" x14ac:dyDescent="0.2">
      <c r="B11171" s="186"/>
    </row>
    <row r="11172" spans="2:2" x14ac:dyDescent="0.2">
      <c r="B11172" s="186"/>
    </row>
    <row r="11173" spans="2:2" x14ac:dyDescent="0.2">
      <c r="B11173" s="186"/>
    </row>
    <row r="11174" spans="2:2" x14ac:dyDescent="0.2">
      <c r="B11174" s="186"/>
    </row>
    <row r="11175" spans="2:2" x14ac:dyDescent="0.2">
      <c r="B11175" s="186"/>
    </row>
    <row r="11176" spans="2:2" x14ac:dyDescent="0.2">
      <c r="B11176" s="186"/>
    </row>
    <row r="11177" spans="2:2" x14ac:dyDescent="0.2">
      <c r="B11177" s="186"/>
    </row>
    <row r="11178" spans="2:2" x14ac:dyDescent="0.2">
      <c r="B11178" s="186"/>
    </row>
    <row r="11179" spans="2:2" x14ac:dyDescent="0.2">
      <c r="B11179" s="186"/>
    </row>
    <row r="11180" spans="2:2" x14ac:dyDescent="0.2">
      <c r="B11180" s="186"/>
    </row>
    <row r="11181" spans="2:2" x14ac:dyDescent="0.2">
      <c r="B11181" s="186"/>
    </row>
    <row r="11182" spans="2:2" x14ac:dyDescent="0.2">
      <c r="B11182" s="186"/>
    </row>
    <row r="11183" spans="2:2" x14ac:dyDescent="0.2">
      <c r="B11183" s="186"/>
    </row>
    <row r="11184" spans="2:2" x14ac:dyDescent="0.2">
      <c r="B11184" s="186"/>
    </row>
    <row r="11185" spans="2:2" x14ac:dyDescent="0.2">
      <c r="B11185" s="186"/>
    </row>
    <row r="11186" spans="2:2" x14ac:dyDescent="0.2">
      <c r="B11186" s="186"/>
    </row>
    <row r="11187" spans="2:2" x14ac:dyDescent="0.2">
      <c r="B11187" s="186"/>
    </row>
    <row r="11188" spans="2:2" x14ac:dyDescent="0.2">
      <c r="B11188" s="186"/>
    </row>
    <row r="11189" spans="2:2" x14ac:dyDescent="0.2">
      <c r="B11189" s="186"/>
    </row>
    <row r="11190" spans="2:2" x14ac:dyDescent="0.2">
      <c r="B11190" s="186"/>
    </row>
    <row r="11191" spans="2:2" x14ac:dyDescent="0.2">
      <c r="B11191" s="186"/>
    </row>
    <row r="11192" spans="2:2" x14ac:dyDescent="0.2">
      <c r="B11192" s="186"/>
    </row>
    <row r="11193" spans="2:2" x14ac:dyDescent="0.2">
      <c r="B11193" s="186"/>
    </row>
    <row r="11194" spans="2:2" x14ac:dyDescent="0.2">
      <c r="B11194" s="186"/>
    </row>
    <row r="11195" spans="2:2" x14ac:dyDescent="0.2">
      <c r="B11195" s="186"/>
    </row>
    <row r="11196" spans="2:2" x14ac:dyDescent="0.2">
      <c r="B11196" s="186"/>
    </row>
    <row r="11197" spans="2:2" x14ac:dyDescent="0.2">
      <c r="B11197" s="186"/>
    </row>
    <row r="11198" spans="2:2" x14ac:dyDescent="0.2">
      <c r="B11198" s="186"/>
    </row>
    <row r="11199" spans="2:2" x14ac:dyDescent="0.2">
      <c r="B11199" s="186"/>
    </row>
    <row r="11200" spans="2:2" x14ac:dyDescent="0.2">
      <c r="B11200" s="186"/>
    </row>
    <row r="11201" spans="2:2" x14ac:dyDescent="0.2">
      <c r="B11201" s="186"/>
    </row>
    <row r="11202" spans="2:2" x14ac:dyDescent="0.2">
      <c r="B11202" s="186"/>
    </row>
    <row r="11203" spans="2:2" x14ac:dyDescent="0.2">
      <c r="B11203" s="186"/>
    </row>
    <row r="11204" spans="2:2" x14ac:dyDescent="0.2">
      <c r="B11204" s="186"/>
    </row>
    <row r="11205" spans="2:2" x14ac:dyDescent="0.2">
      <c r="B11205" s="186"/>
    </row>
    <row r="11206" spans="2:2" x14ac:dyDescent="0.2">
      <c r="B11206" s="186"/>
    </row>
    <row r="11207" spans="2:2" x14ac:dyDescent="0.2">
      <c r="B11207" s="186"/>
    </row>
    <row r="11208" spans="2:2" x14ac:dyDescent="0.2">
      <c r="B11208" s="186"/>
    </row>
    <row r="11209" spans="2:2" x14ac:dyDescent="0.2">
      <c r="B11209" s="186"/>
    </row>
    <row r="11210" spans="2:2" x14ac:dyDescent="0.2">
      <c r="B11210" s="186"/>
    </row>
    <row r="11211" spans="2:2" x14ac:dyDescent="0.2">
      <c r="B11211" s="186"/>
    </row>
    <row r="11212" spans="2:2" x14ac:dyDescent="0.2">
      <c r="B11212" s="186"/>
    </row>
    <row r="11213" spans="2:2" x14ac:dyDescent="0.2">
      <c r="B11213" s="186"/>
    </row>
    <row r="11214" spans="2:2" x14ac:dyDescent="0.2">
      <c r="B11214" s="186"/>
    </row>
    <row r="11215" spans="2:2" x14ac:dyDescent="0.2">
      <c r="B11215" s="186"/>
    </row>
    <row r="11216" spans="2:2" x14ac:dyDescent="0.2">
      <c r="B11216" s="186"/>
    </row>
    <row r="11217" spans="2:2" x14ac:dyDescent="0.2">
      <c r="B11217" s="186"/>
    </row>
    <row r="11218" spans="2:2" x14ac:dyDescent="0.2">
      <c r="B11218" s="186"/>
    </row>
    <row r="11219" spans="2:2" x14ac:dyDescent="0.2">
      <c r="B11219" s="186"/>
    </row>
    <row r="11220" spans="2:2" x14ac:dyDescent="0.2">
      <c r="B11220" s="186"/>
    </row>
    <row r="11221" spans="2:2" x14ac:dyDescent="0.2">
      <c r="B11221" s="186"/>
    </row>
    <row r="11222" spans="2:2" x14ac:dyDescent="0.2">
      <c r="B11222" s="186"/>
    </row>
    <row r="11223" spans="2:2" x14ac:dyDescent="0.2">
      <c r="B11223" s="186"/>
    </row>
    <row r="11224" spans="2:2" x14ac:dyDescent="0.2">
      <c r="B11224" s="186"/>
    </row>
    <row r="11225" spans="2:2" x14ac:dyDescent="0.2">
      <c r="B11225" s="186"/>
    </row>
    <row r="11226" spans="2:2" x14ac:dyDescent="0.2">
      <c r="B11226" s="186"/>
    </row>
    <row r="11227" spans="2:2" x14ac:dyDescent="0.2">
      <c r="B11227" s="186"/>
    </row>
    <row r="11228" spans="2:2" x14ac:dyDescent="0.2">
      <c r="B11228" s="186"/>
    </row>
    <row r="11229" spans="2:2" x14ac:dyDescent="0.2">
      <c r="B11229" s="186"/>
    </row>
    <row r="11230" spans="2:2" x14ac:dyDescent="0.2">
      <c r="B11230" s="186"/>
    </row>
    <row r="11231" spans="2:2" x14ac:dyDescent="0.2">
      <c r="B11231" s="186"/>
    </row>
    <row r="11232" spans="2:2" x14ac:dyDescent="0.2">
      <c r="B11232" s="186"/>
    </row>
    <row r="11233" spans="2:2" x14ac:dyDescent="0.2">
      <c r="B11233" s="186"/>
    </row>
    <row r="11234" spans="2:2" x14ac:dyDescent="0.2">
      <c r="B11234" s="186"/>
    </row>
    <row r="11235" spans="2:2" x14ac:dyDescent="0.2">
      <c r="B11235" s="186"/>
    </row>
    <row r="11236" spans="2:2" x14ac:dyDescent="0.2">
      <c r="B11236" s="186"/>
    </row>
    <row r="11237" spans="2:2" x14ac:dyDescent="0.2">
      <c r="B11237" s="186"/>
    </row>
    <row r="11238" spans="2:2" x14ac:dyDescent="0.2">
      <c r="B11238" s="186"/>
    </row>
    <row r="11239" spans="2:2" x14ac:dyDescent="0.2">
      <c r="B11239" s="186"/>
    </row>
    <row r="11240" spans="2:2" x14ac:dyDescent="0.2">
      <c r="B11240" s="186"/>
    </row>
    <row r="11241" spans="2:2" x14ac:dyDescent="0.2">
      <c r="B11241" s="186"/>
    </row>
    <row r="11242" spans="2:2" x14ac:dyDescent="0.2">
      <c r="B11242" s="186"/>
    </row>
    <row r="11243" spans="2:2" x14ac:dyDescent="0.2">
      <c r="B11243" s="186"/>
    </row>
    <row r="11244" spans="2:2" x14ac:dyDescent="0.2">
      <c r="B11244" s="186"/>
    </row>
    <row r="11245" spans="2:2" x14ac:dyDescent="0.2">
      <c r="B11245" s="186"/>
    </row>
    <row r="11246" spans="2:2" x14ac:dyDescent="0.2">
      <c r="B11246" s="186"/>
    </row>
    <row r="11247" spans="2:2" x14ac:dyDescent="0.2">
      <c r="B11247" s="186"/>
    </row>
    <row r="11248" spans="2:2" x14ac:dyDescent="0.2">
      <c r="B11248" s="186"/>
    </row>
    <row r="11249" spans="2:2" x14ac:dyDescent="0.2">
      <c r="B11249" s="186"/>
    </row>
    <row r="11250" spans="2:2" x14ac:dyDescent="0.2">
      <c r="B11250" s="186"/>
    </row>
    <row r="11251" spans="2:2" x14ac:dyDescent="0.2">
      <c r="B11251" s="186"/>
    </row>
    <row r="11252" spans="2:2" x14ac:dyDescent="0.2">
      <c r="B11252" s="186"/>
    </row>
    <row r="11253" spans="2:2" x14ac:dyDescent="0.2">
      <c r="B11253" s="186"/>
    </row>
    <row r="11254" spans="2:2" x14ac:dyDescent="0.2">
      <c r="B11254" s="186"/>
    </row>
    <row r="11255" spans="2:2" x14ac:dyDescent="0.2">
      <c r="B11255" s="186"/>
    </row>
    <row r="11256" spans="2:2" x14ac:dyDescent="0.2">
      <c r="B11256" s="186"/>
    </row>
    <row r="11257" spans="2:2" x14ac:dyDescent="0.2">
      <c r="B11257" s="186"/>
    </row>
    <row r="11258" spans="2:2" x14ac:dyDescent="0.2">
      <c r="B11258" s="186"/>
    </row>
    <row r="11259" spans="2:2" x14ac:dyDescent="0.2">
      <c r="B11259" s="186"/>
    </row>
    <row r="11260" spans="2:2" x14ac:dyDescent="0.2">
      <c r="B11260" s="186"/>
    </row>
    <row r="11261" spans="2:2" x14ac:dyDescent="0.2">
      <c r="B11261" s="186"/>
    </row>
    <row r="11262" spans="2:2" x14ac:dyDescent="0.2">
      <c r="B11262" s="186"/>
    </row>
    <row r="11263" spans="2:2" x14ac:dyDescent="0.2">
      <c r="B11263" s="186"/>
    </row>
    <row r="11264" spans="2:2" x14ac:dyDescent="0.2">
      <c r="B11264" s="186"/>
    </row>
    <row r="11265" spans="2:2" x14ac:dyDescent="0.2">
      <c r="B11265" s="186"/>
    </row>
    <row r="11266" spans="2:2" x14ac:dyDescent="0.2">
      <c r="B11266" s="186"/>
    </row>
    <row r="11267" spans="2:2" x14ac:dyDescent="0.2">
      <c r="B11267" s="186"/>
    </row>
    <row r="11268" spans="2:2" x14ac:dyDescent="0.2">
      <c r="B11268" s="186"/>
    </row>
    <row r="11269" spans="2:2" x14ac:dyDescent="0.2">
      <c r="B11269" s="186"/>
    </row>
    <row r="11270" spans="2:2" x14ac:dyDescent="0.2">
      <c r="B11270" s="186"/>
    </row>
    <row r="11271" spans="2:2" x14ac:dyDescent="0.2">
      <c r="B11271" s="186"/>
    </row>
    <row r="11272" spans="2:2" x14ac:dyDescent="0.2">
      <c r="B11272" s="186"/>
    </row>
    <row r="11273" spans="2:2" x14ac:dyDescent="0.2">
      <c r="B11273" s="186"/>
    </row>
    <row r="11274" spans="2:2" x14ac:dyDescent="0.2">
      <c r="B11274" s="186"/>
    </row>
    <row r="11275" spans="2:2" x14ac:dyDescent="0.2">
      <c r="B11275" s="186"/>
    </row>
    <row r="11276" spans="2:2" x14ac:dyDescent="0.2">
      <c r="B11276" s="186"/>
    </row>
    <row r="11277" spans="2:2" x14ac:dyDescent="0.2">
      <c r="B11277" s="186"/>
    </row>
    <row r="11278" spans="2:2" x14ac:dyDescent="0.2">
      <c r="B11278" s="186"/>
    </row>
    <row r="11279" spans="2:2" x14ac:dyDescent="0.2">
      <c r="B11279" s="186"/>
    </row>
    <row r="11280" spans="2:2" x14ac:dyDescent="0.2">
      <c r="B11280" s="186"/>
    </row>
    <row r="11281" spans="2:2" x14ac:dyDescent="0.2">
      <c r="B11281" s="186"/>
    </row>
    <row r="11282" spans="2:2" x14ac:dyDescent="0.2">
      <c r="B11282" s="186"/>
    </row>
    <row r="11283" spans="2:2" x14ac:dyDescent="0.2">
      <c r="B11283" s="186"/>
    </row>
    <row r="11284" spans="2:2" x14ac:dyDescent="0.2">
      <c r="B11284" s="186"/>
    </row>
    <row r="11285" spans="2:2" x14ac:dyDescent="0.2">
      <c r="B11285" s="186"/>
    </row>
    <row r="11286" spans="2:2" x14ac:dyDescent="0.2">
      <c r="B11286" s="186"/>
    </row>
    <row r="11287" spans="2:2" x14ac:dyDescent="0.2">
      <c r="B11287" s="186"/>
    </row>
    <row r="11288" spans="2:2" x14ac:dyDescent="0.2">
      <c r="B11288" s="186"/>
    </row>
    <row r="11289" spans="2:2" x14ac:dyDescent="0.2">
      <c r="B11289" s="186"/>
    </row>
    <row r="11290" spans="2:2" x14ac:dyDescent="0.2">
      <c r="B11290" s="186"/>
    </row>
    <row r="11291" spans="2:2" x14ac:dyDescent="0.2">
      <c r="B11291" s="186"/>
    </row>
    <row r="11292" spans="2:2" x14ac:dyDescent="0.2">
      <c r="B11292" s="186"/>
    </row>
    <row r="11293" spans="2:2" x14ac:dyDescent="0.2">
      <c r="B11293" s="186"/>
    </row>
    <row r="11294" spans="2:2" x14ac:dyDescent="0.2">
      <c r="B11294" s="186"/>
    </row>
    <row r="11295" spans="2:2" x14ac:dyDescent="0.2">
      <c r="B11295" s="186"/>
    </row>
    <row r="11296" spans="2:2" x14ac:dyDescent="0.2">
      <c r="B11296" s="186"/>
    </row>
    <row r="11297" spans="2:2" x14ac:dyDescent="0.2">
      <c r="B11297" s="186"/>
    </row>
    <row r="11298" spans="2:2" x14ac:dyDescent="0.2">
      <c r="B11298" s="186"/>
    </row>
    <row r="11299" spans="2:2" x14ac:dyDescent="0.2">
      <c r="B11299" s="186"/>
    </row>
    <row r="11300" spans="2:2" x14ac:dyDescent="0.2">
      <c r="B11300" s="186"/>
    </row>
    <row r="11301" spans="2:2" x14ac:dyDescent="0.2">
      <c r="B11301" s="186"/>
    </row>
    <row r="11302" spans="2:2" x14ac:dyDescent="0.2">
      <c r="B11302" s="186"/>
    </row>
    <row r="11303" spans="2:2" x14ac:dyDescent="0.2">
      <c r="B11303" s="186"/>
    </row>
    <row r="11304" spans="2:2" x14ac:dyDescent="0.2">
      <c r="B11304" s="186"/>
    </row>
    <row r="11305" spans="2:2" x14ac:dyDescent="0.2">
      <c r="B11305" s="186"/>
    </row>
    <row r="11306" spans="2:2" x14ac:dyDescent="0.2">
      <c r="B11306" s="186"/>
    </row>
    <row r="11307" spans="2:2" x14ac:dyDescent="0.2">
      <c r="B11307" s="186"/>
    </row>
    <row r="11308" spans="2:2" x14ac:dyDescent="0.2">
      <c r="B11308" s="186"/>
    </row>
    <row r="11309" spans="2:2" x14ac:dyDescent="0.2">
      <c r="B11309" s="186"/>
    </row>
    <row r="11310" spans="2:2" x14ac:dyDescent="0.2">
      <c r="B11310" s="186"/>
    </row>
    <row r="11311" spans="2:2" x14ac:dyDescent="0.2">
      <c r="B11311" s="186"/>
    </row>
    <row r="11312" spans="2:2" x14ac:dyDescent="0.2">
      <c r="B11312" s="186"/>
    </row>
    <row r="11313" spans="2:2" x14ac:dyDescent="0.2">
      <c r="B11313" s="186"/>
    </row>
    <row r="11314" spans="2:2" x14ac:dyDescent="0.2">
      <c r="B11314" s="186"/>
    </row>
    <row r="11315" spans="2:2" x14ac:dyDescent="0.2">
      <c r="B11315" s="186"/>
    </row>
    <row r="11316" spans="2:2" x14ac:dyDescent="0.2">
      <c r="B11316" s="186"/>
    </row>
    <row r="11317" spans="2:2" x14ac:dyDescent="0.2">
      <c r="B11317" s="186"/>
    </row>
    <row r="11318" spans="2:2" x14ac:dyDescent="0.2">
      <c r="B11318" s="186"/>
    </row>
    <row r="11319" spans="2:2" x14ac:dyDescent="0.2">
      <c r="B11319" s="186"/>
    </row>
    <row r="11320" spans="2:2" x14ac:dyDescent="0.2">
      <c r="B11320" s="186"/>
    </row>
    <row r="11321" spans="2:2" x14ac:dyDescent="0.2">
      <c r="B11321" s="186"/>
    </row>
    <row r="11322" spans="2:2" x14ac:dyDescent="0.2">
      <c r="B11322" s="186"/>
    </row>
    <row r="11323" spans="2:2" x14ac:dyDescent="0.2">
      <c r="B11323" s="186"/>
    </row>
    <row r="11324" spans="2:2" x14ac:dyDescent="0.2">
      <c r="B11324" s="186"/>
    </row>
    <row r="11325" spans="2:2" x14ac:dyDescent="0.2">
      <c r="B11325" s="186"/>
    </row>
    <row r="11326" spans="2:2" x14ac:dyDescent="0.2">
      <c r="B11326" s="186"/>
    </row>
    <row r="11327" spans="2:2" x14ac:dyDescent="0.2">
      <c r="B11327" s="186"/>
    </row>
    <row r="11328" spans="2:2" x14ac:dyDescent="0.2">
      <c r="B11328" s="186"/>
    </row>
    <row r="11329" spans="2:2" x14ac:dyDescent="0.2">
      <c r="B11329" s="186"/>
    </row>
    <row r="11330" spans="2:2" x14ac:dyDescent="0.2">
      <c r="B11330" s="186"/>
    </row>
    <row r="11331" spans="2:2" x14ac:dyDescent="0.2">
      <c r="B11331" s="186"/>
    </row>
    <row r="11332" spans="2:2" x14ac:dyDescent="0.2">
      <c r="B11332" s="186"/>
    </row>
    <row r="11333" spans="2:2" x14ac:dyDescent="0.2">
      <c r="B11333" s="186"/>
    </row>
    <row r="11334" spans="2:2" x14ac:dyDescent="0.2">
      <c r="B11334" s="186"/>
    </row>
    <row r="11335" spans="2:2" x14ac:dyDescent="0.2">
      <c r="B11335" s="186"/>
    </row>
    <row r="11336" spans="2:2" x14ac:dyDescent="0.2">
      <c r="B11336" s="186"/>
    </row>
    <row r="11337" spans="2:2" x14ac:dyDescent="0.2">
      <c r="B11337" s="186"/>
    </row>
    <row r="11338" spans="2:2" x14ac:dyDescent="0.2">
      <c r="B11338" s="186"/>
    </row>
    <row r="11339" spans="2:2" x14ac:dyDescent="0.2">
      <c r="B11339" s="186"/>
    </row>
    <row r="11340" spans="2:2" x14ac:dyDescent="0.2">
      <c r="B11340" s="186"/>
    </row>
    <row r="11341" spans="2:2" x14ac:dyDescent="0.2">
      <c r="B11341" s="186"/>
    </row>
    <row r="11342" spans="2:2" x14ac:dyDescent="0.2">
      <c r="B11342" s="186"/>
    </row>
    <row r="11343" spans="2:2" x14ac:dyDescent="0.2">
      <c r="B11343" s="186"/>
    </row>
    <row r="11344" spans="2:2" x14ac:dyDescent="0.2">
      <c r="B11344" s="186"/>
    </row>
    <row r="11345" spans="2:2" x14ac:dyDescent="0.2">
      <c r="B11345" s="186"/>
    </row>
    <row r="11346" spans="2:2" x14ac:dyDescent="0.2">
      <c r="B11346" s="186"/>
    </row>
    <row r="11347" spans="2:2" x14ac:dyDescent="0.2">
      <c r="B11347" s="186"/>
    </row>
    <row r="11348" spans="2:2" x14ac:dyDescent="0.2">
      <c r="B11348" s="186"/>
    </row>
    <row r="11349" spans="2:2" x14ac:dyDescent="0.2">
      <c r="B11349" s="186"/>
    </row>
    <row r="11350" spans="2:2" x14ac:dyDescent="0.2">
      <c r="B11350" s="186"/>
    </row>
    <row r="11351" spans="2:2" x14ac:dyDescent="0.2">
      <c r="B11351" s="186"/>
    </row>
    <row r="11352" spans="2:2" x14ac:dyDescent="0.2">
      <c r="B11352" s="186"/>
    </row>
    <row r="11353" spans="2:2" x14ac:dyDescent="0.2">
      <c r="B11353" s="186"/>
    </row>
    <row r="11354" spans="2:2" x14ac:dyDescent="0.2">
      <c r="B11354" s="186"/>
    </row>
    <row r="11355" spans="2:2" x14ac:dyDescent="0.2">
      <c r="B11355" s="186"/>
    </row>
    <row r="11356" spans="2:2" x14ac:dyDescent="0.2">
      <c r="B11356" s="186"/>
    </row>
    <row r="11357" spans="2:2" x14ac:dyDescent="0.2">
      <c r="B11357" s="186"/>
    </row>
    <row r="11358" spans="2:2" x14ac:dyDescent="0.2">
      <c r="B11358" s="186"/>
    </row>
    <row r="11359" spans="2:2" x14ac:dyDescent="0.2">
      <c r="B11359" s="186"/>
    </row>
    <row r="11360" spans="2:2" x14ac:dyDescent="0.2">
      <c r="B11360" s="186"/>
    </row>
    <row r="11361" spans="2:2" x14ac:dyDescent="0.2">
      <c r="B11361" s="186"/>
    </row>
    <row r="11362" spans="2:2" x14ac:dyDescent="0.2">
      <c r="B11362" s="186"/>
    </row>
    <row r="11363" spans="2:2" x14ac:dyDescent="0.2">
      <c r="B11363" s="186"/>
    </row>
    <row r="11364" spans="2:2" x14ac:dyDescent="0.2">
      <c r="B11364" s="186"/>
    </row>
    <row r="11365" spans="2:2" x14ac:dyDescent="0.2">
      <c r="B11365" s="186"/>
    </row>
    <row r="11366" spans="2:2" x14ac:dyDescent="0.2">
      <c r="B11366" s="186"/>
    </row>
    <row r="11367" spans="2:2" x14ac:dyDescent="0.2">
      <c r="B11367" s="186"/>
    </row>
    <row r="11368" spans="2:2" x14ac:dyDescent="0.2">
      <c r="B11368" s="186"/>
    </row>
    <row r="11369" spans="2:2" x14ac:dyDescent="0.2">
      <c r="B11369" s="186"/>
    </row>
    <row r="11370" spans="2:2" x14ac:dyDescent="0.2">
      <c r="B11370" s="186"/>
    </row>
    <row r="11371" spans="2:2" x14ac:dyDescent="0.2">
      <c r="B11371" s="186"/>
    </row>
    <row r="11372" spans="2:2" x14ac:dyDescent="0.2">
      <c r="B11372" s="186"/>
    </row>
    <row r="11373" spans="2:2" x14ac:dyDescent="0.2">
      <c r="B11373" s="186"/>
    </row>
    <row r="11374" spans="2:2" x14ac:dyDescent="0.2">
      <c r="B11374" s="186"/>
    </row>
    <row r="11375" spans="2:2" x14ac:dyDescent="0.2">
      <c r="B11375" s="186"/>
    </row>
    <row r="11376" spans="2:2" x14ac:dyDescent="0.2">
      <c r="B11376" s="186"/>
    </row>
    <row r="11377" spans="2:2" x14ac:dyDescent="0.2">
      <c r="B11377" s="186"/>
    </row>
    <row r="11378" spans="2:2" x14ac:dyDescent="0.2">
      <c r="B11378" s="186"/>
    </row>
    <row r="11379" spans="2:2" x14ac:dyDescent="0.2">
      <c r="B11379" s="186"/>
    </row>
    <row r="11380" spans="2:2" x14ac:dyDescent="0.2">
      <c r="B11380" s="186"/>
    </row>
    <row r="11381" spans="2:2" x14ac:dyDescent="0.2">
      <c r="B11381" s="186"/>
    </row>
    <row r="11382" spans="2:2" x14ac:dyDescent="0.2">
      <c r="B11382" s="186"/>
    </row>
    <row r="11383" spans="2:2" x14ac:dyDescent="0.2">
      <c r="B11383" s="186"/>
    </row>
    <row r="11384" spans="2:2" x14ac:dyDescent="0.2">
      <c r="B11384" s="186"/>
    </row>
    <row r="11385" spans="2:2" x14ac:dyDescent="0.2">
      <c r="B11385" s="186"/>
    </row>
    <row r="11386" spans="2:2" x14ac:dyDescent="0.2">
      <c r="B11386" s="186"/>
    </row>
    <row r="11387" spans="2:2" x14ac:dyDescent="0.2">
      <c r="B11387" s="186"/>
    </row>
    <row r="11388" spans="2:2" x14ac:dyDescent="0.2">
      <c r="B11388" s="186"/>
    </row>
    <row r="11389" spans="2:2" x14ac:dyDescent="0.2">
      <c r="B11389" s="186"/>
    </row>
    <row r="11390" spans="2:2" x14ac:dyDescent="0.2">
      <c r="B11390" s="186"/>
    </row>
    <row r="11391" spans="2:2" x14ac:dyDescent="0.2">
      <c r="B11391" s="186"/>
    </row>
    <row r="11392" spans="2:2" x14ac:dyDescent="0.2">
      <c r="B11392" s="186"/>
    </row>
    <row r="11393" spans="2:2" x14ac:dyDescent="0.2">
      <c r="B11393" s="186"/>
    </row>
    <row r="11394" spans="2:2" x14ac:dyDescent="0.2">
      <c r="B11394" s="186"/>
    </row>
    <row r="11395" spans="2:2" x14ac:dyDescent="0.2">
      <c r="B11395" s="186"/>
    </row>
    <row r="11396" spans="2:2" x14ac:dyDescent="0.2">
      <c r="B11396" s="186"/>
    </row>
    <row r="11397" spans="2:2" x14ac:dyDescent="0.2">
      <c r="B11397" s="186"/>
    </row>
    <row r="11398" spans="2:2" x14ac:dyDescent="0.2">
      <c r="B11398" s="186"/>
    </row>
    <row r="11399" spans="2:2" x14ac:dyDescent="0.2">
      <c r="B11399" s="186"/>
    </row>
    <row r="11400" spans="2:2" x14ac:dyDescent="0.2">
      <c r="B11400" s="186"/>
    </row>
    <row r="11401" spans="2:2" x14ac:dyDescent="0.2">
      <c r="B11401" s="186"/>
    </row>
    <row r="11402" spans="2:2" x14ac:dyDescent="0.2">
      <c r="B11402" s="186"/>
    </row>
    <row r="11403" spans="2:2" x14ac:dyDescent="0.2">
      <c r="B11403" s="186"/>
    </row>
    <row r="11404" spans="2:2" x14ac:dyDescent="0.2">
      <c r="B11404" s="186"/>
    </row>
    <row r="11405" spans="2:2" x14ac:dyDescent="0.2">
      <c r="B11405" s="186"/>
    </row>
    <row r="11406" spans="2:2" x14ac:dyDescent="0.2">
      <c r="B11406" s="186"/>
    </row>
    <row r="11407" spans="2:2" x14ac:dyDescent="0.2">
      <c r="B11407" s="186"/>
    </row>
    <row r="11408" spans="2:2" x14ac:dyDescent="0.2">
      <c r="B11408" s="186"/>
    </row>
    <row r="11409" spans="2:2" x14ac:dyDescent="0.2">
      <c r="B11409" s="186"/>
    </row>
    <row r="11410" spans="2:2" x14ac:dyDescent="0.2">
      <c r="B11410" s="186"/>
    </row>
    <row r="11411" spans="2:2" x14ac:dyDescent="0.2">
      <c r="B11411" s="186"/>
    </row>
    <row r="11412" spans="2:2" x14ac:dyDescent="0.2">
      <c r="B11412" s="186"/>
    </row>
    <row r="11413" spans="2:2" x14ac:dyDescent="0.2">
      <c r="B11413" s="186"/>
    </row>
    <row r="11414" spans="2:2" x14ac:dyDescent="0.2">
      <c r="B11414" s="186"/>
    </row>
    <row r="11415" spans="2:2" x14ac:dyDescent="0.2">
      <c r="B11415" s="186"/>
    </row>
    <row r="11416" spans="2:2" x14ac:dyDescent="0.2">
      <c r="B11416" s="186"/>
    </row>
    <row r="11417" spans="2:2" x14ac:dyDescent="0.2">
      <c r="B11417" s="186"/>
    </row>
    <row r="11418" spans="2:2" x14ac:dyDescent="0.2">
      <c r="B11418" s="186"/>
    </row>
    <row r="11419" spans="2:2" x14ac:dyDescent="0.2">
      <c r="B11419" s="186"/>
    </row>
    <row r="11420" spans="2:2" x14ac:dyDescent="0.2">
      <c r="B11420" s="186"/>
    </row>
    <row r="11421" spans="2:2" x14ac:dyDescent="0.2">
      <c r="B11421" s="186"/>
    </row>
    <row r="11422" spans="2:2" x14ac:dyDescent="0.2">
      <c r="B11422" s="186"/>
    </row>
    <row r="11423" spans="2:2" x14ac:dyDescent="0.2">
      <c r="B11423" s="186"/>
    </row>
    <row r="11424" spans="2:2" x14ac:dyDescent="0.2">
      <c r="B11424" s="186"/>
    </row>
    <row r="11425" spans="2:2" x14ac:dyDescent="0.2">
      <c r="B11425" s="186"/>
    </row>
    <row r="11426" spans="2:2" x14ac:dyDescent="0.2">
      <c r="B11426" s="186"/>
    </row>
    <row r="11427" spans="2:2" x14ac:dyDescent="0.2">
      <c r="B11427" s="186"/>
    </row>
    <row r="11428" spans="2:2" x14ac:dyDescent="0.2">
      <c r="B11428" s="186"/>
    </row>
    <row r="11429" spans="2:2" x14ac:dyDescent="0.2">
      <c r="B11429" s="186"/>
    </row>
    <row r="11430" spans="2:2" x14ac:dyDescent="0.2">
      <c r="B11430" s="186"/>
    </row>
    <row r="11431" spans="2:2" x14ac:dyDescent="0.2">
      <c r="B11431" s="186"/>
    </row>
    <row r="11432" spans="2:2" x14ac:dyDescent="0.2">
      <c r="B11432" s="186"/>
    </row>
    <row r="11433" spans="2:2" x14ac:dyDescent="0.2">
      <c r="B11433" s="186"/>
    </row>
    <row r="11434" spans="2:2" x14ac:dyDescent="0.2">
      <c r="B11434" s="186"/>
    </row>
    <row r="11435" spans="2:2" x14ac:dyDescent="0.2">
      <c r="B11435" s="186"/>
    </row>
    <row r="11436" spans="2:2" x14ac:dyDescent="0.2">
      <c r="B11436" s="186"/>
    </row>
    <row r="11437" spans="2:2" x14ac:dyDescent="0.2">
      <c r="B11437" s="186"/>
    </row>
    <row r="11438" spans="2:2" x14ac:dyDescent="0.2">
      <c r="B11438" s="186"/>
    </row>
    <row r="11439" spans="2:2" x14ac:dyDescent="0.2">
      <c r="B11439" s="186"/>
    </row>
    <row r="11440" spans="2:2" x14ac:dyDescent="0.2">
      <c r="B11440" s="186"/>
    </row>
    <row r="11441" spans="2:2" x14ac:dyDescent="0.2">
      <c r="B11441" s="186"/>
    </row>
    <row r="11442" spans="2:2" x14ac:dyDescent="0.2">
      <c r="B11442" s="186"/>
    </row>
    <row r="11443" spans="2:2" x14ac:dyDescent="0.2">
      <c r="B11443" s="186"/>
    </row>
    <row r="11444" spans="2:2" x14ac:dyDescent="0.2">
      <c r="B11444" s="186"/>
    </row>
    <row r="11445" spans="2:2" x14ac:dyDescent="0.2">
      <c r="B11445" s="186"/>
    </row>
    <row r="11446" spans="2:2" x14ac:dyDescent="0.2">
      <c r="B11446" s="186"/>
    </row>
    <row r="11447" spans="2:2" x14ac:dyDescent="0.2">
      <c r="B11447" s="186"/>
    </row>
    <row r="11448" spans="2:2" x14ac:dyDescent="0.2">
      <c r="B11448" s="186"/>
    </row>
    <row r="11449" spans="2:2" x14ac:dyDescent="0.2">
      <c r="B11449" s="186"/>
    </row>
    <row r="11450" spans="2:2" x14ac:dyDescent="0.2">
      <c r="B11450" s="186"/>
    </row>
    <row r="11451" spans="2:2" x14ac:dyDescent="0.2">
      <c r="B11451" s="186"/>
    </row>
    <row r="11452" spans="2:2" x14ac:dyDescent="0.2">
      <c r="B11452" s="186"/>
    </row>
    <row r="11453" spans="2:2" x14ac:dyDescent="0.2">
      <c r="B11453" s="186"/>
    </row>
    <row r="11454" spans="2:2" x14ac:dyDescent="0.2">
      <c r="B11454" s="186"/>
    </row>
    <row r="11455" spans="2:2" x14ac:dyDescent="0.2">
      <c r="B11455" s="186"/>
    </row>
    <row r="11456" spans="2:2" x14ac:dyDescent="0.2">
      <c r="B11456" s="186"/>
    </row>
    <row r="11457" spans="2:2" x14ac:dyDescent="0.2">
      <c r="B11457" s="186"/>
    </row>
    <row r="11458" spans="2:2" x14ac:dyDescent="0.2">
      <c r="B11458" s="186"/>
    </row>
    <row r="11459" spans="2:2" x14ac:dyDescent="0.2">
      <c r="B11459" s="186"/>
    </row>
    <row r="11460" spans="2:2" x14ac:dyDescent="0.2">
      <c r="B11460" s="186"/>
    </row>
    <row r="11461" spans="2:2" x14ac:dyDescent="0.2">
      <c r="B11461" s="186"/>
    </row>
    <row r="11462" spans="2:2" x14ac:dyDescent="0.2">
      <c r="B11462" s="186"/>
    </row>
    <row r="11463" spans="2:2" x14ac:dyDescent="0.2">
      <c r="B11463" s="186"/>
    </row>
    <row r="11464" spans="2:2" x14ac:dyDescent="0.2">
      <c r="B11464" s="186"/>
    </row>
    <row r="11465" spans="2:2" x14ac:dyDescent="0.2">
      <c r="B11465" s="186"/>
    </row>
    <row r="11466" spans="2:2" x14ac:dyDescent="0.2">
      <c r="B11466" s="186"/>
    </row>
    <row r="11467" spans="2:2" x14ac:dyDescent="0.2">
      <c r="B11467" s="186"/>
    </row>
    <row r="11468" spans="2:2" x14ac:dyDescent="0.2">
      <c r="B11468" s="186"/>
    </row>
    <row r="11469" spans="2:2" x14ac:dyDescent="0.2">
      <c r="B11469" s="186"/>
    </row>
    <row r="11470" spans="2:2" x14ac:dyDescent="0.2">
      <c r="B11470" s="186"/>
    </row>
    <row r="11471" spans="2:2" x14ac:dyDescent="0.2">
      <c r="B11471" s="186"/>
    </row>
    <row r="11472" spans="2:2" x14ac:dyDescent="0.2">
      <c r="B11472" s="186"/>
    </row>
    <row r="11473" spans="2:2" x14ac:dyDescent="0.2">
      <c r="B11473" s="186"/>
    </row>
    <row r="11474" spans="2:2" x14ac:dyDescent="0.2">
      <c r="B11474" s="186"/>
    </row>
    <row r="11475" spans="2:2" x14ac:dyDescent="0.2">
      <c r="B11475" s="186"/>
    </row>
    <row r="11476" spans="2:2" x14ac:dyDescent="0.2">
      <c r="B11476" s="186"/>
    </row>
    <row r="11477" spans="2:2" x14ac:dyDescent="0.2">
      <c r="B11477" s="186"/>
    </row>
    <row r="11478" spans="2:2" x14ac:dyDescent="0.2">
      <c r="B11478" s="186"/>
    </row>
    <row r="11479" spans="2:2" x14ac:dyDescent="0.2">
      <c r="B11479" s="186"/>
    </row>
    <row r="11480" spans="2:2" x14ac:dyDescent="0.2">
      <c r="B11480" s="186"/>
    </row>
    <row r="11481" spans="2:2" x14ac:dyDescent="0.2">
      <c r="B11481" s="186"/>
    </row>
    <row r="11482" spans="2:2" x14ac:dyDescent="0.2">
      <c r="B11482" s="186"/>
    </row>
    <row r="11483" spans="2:2" x14ac:dyDescent="0.2">
      <c r="B11483" s="186"/>
    </row>
    <row r="11484" spans="2:2" x14ac:dyDescent="0.2">
      <c r="B11484" s="186"/>
    </row>
    <row r="11485" spans="2:2" x14ac:dyDescent="0.2">
      <c r="B11485" s="186"/>
    </row>
    <row r="11486" spans="2:2" x14ac:dyDescent="0.2">
      <c r="B11486" s="186"/>
    </row>
    <row r="11487" spans="2:2" x14ac:dyDescent="0.2">
      <c r="B11487" s="186"/>
    </row>
    <row r="11488" spans="2:2" x14ac:dyDescent="0.2">
      <c r="B11488" s="186"/>
    </row>
    <row r="11489" spans="2:2" x14ac:dyDescent="0.2">
      <c r="B11489" s="186"/>
    </row>
    <row r="11490" spans="2:2" x14ac:dyDescent="0.2">
      <c r="B11490" s="186"/>
    </row>
    <row r="11491" spans="2:2" x14ac:dyDescent="0.2">
      <c r="B11491" s="186"/>
    </row>
    <row r="11492" spans="2:2" x14ac:dyDescent="0.2">
      <c r="B11492" s="186"/>
    </row>
    <row r="11493" spans="2:2" x14ac:dyDescent="0.2">
      <c r="B11493" s="186"/>
    </row>
    <row r="11494" spans="2:2" x14ac:dyDescent="0.2">
      <c r="B11494" s="186"/>
    </row>
    <row r="11495" spans="2:2" x14ac:dyDescent="0.2">
      <c r="B11495" s="186"/>
    </row>
    <row r="11496" spans="2:2" x14ac:dyDescent="0.2">
      <c r="B11496" s="186"/>
    </row>
    <row r="11497" spans="2:2" x14ac:dyDescent="0.2">
      <c r="B11497" s="186"/>
    </row>
    <row r="11498" spans="2:2" x14ac:dyDescent="0.2">
      <c r="B11498" s="186"/>
    </row>
    <row r="11499" spans="2:2" x14ac:dyDescent="0.2">
      <c r="B11499" s="186"/>
    </row>
    <row r="11500" spans="2:2" x14ac:dyDescent="0.2">
      <c r="B11500" s="186"/>
    </row>
    <row r="11501" spans="2:2" x14ac:dyDescent="0.2">
      <c r="B11501" s="186"/>
    </row>
    <row r="11502" spans="2:2" x14ac:dyDescent="0.2">
      <c r="B11502" s="186"/>
    </row>
    <row r="11503" spans="2:2" x14ac:dyDescent="0.2">
      <c r="B11503" s="186"/>
    </row>
    <row r="11504" spans="2:2" x14ac:dyDescent="0.2">
      <c r="B11504" s="186"/>
    </row>
    <row r="11505" spans="2:2" x14ac:dyDescent="0.2">
      <c r="B11505" s="186"/>
    </row>
    <row r="11506" spans="2:2" x14ac:dyDescent="0.2">
      <c r="B11506" s="186"/>
    </row>
    <row r="11507" spans="2:2" x14ac:dyDescent="0.2">
      <c r="B11507" s="186"/>
    </row>
    <row r="11508" spans="2:2" x14ac:dyDescent="0.2">
      <c r="B11508" s="186"/>
    </row>
    <row r="11509" spans="2:2" x14ac:dyDescent="0.2">
      <c r="B11509" s="186"/>
    </row>
    <row r="11510" spans="2:2" x14ac:dyDescent="0.2">
      <c r="B11510" s="186"/>
    </row>
    <row r="11511" spans="2:2" x14ac:dyDescent="0.2">
      <c r="B11511" s="186"/>
    </row>
    <row r="11512" spans="2:2" x14ac:dyDescent="0.2">
      <c r="B11512" s="186"/>
    </row>
    <row r="11513" spans="2:2" x14ac:dyDescent="0.2">
      <c r="B11513" s="186"/>
    </row>
    <row r="11514" spans="2:2" x14ac:dyDescent="0.2">
      <c r="B11514" s="186"/>
    </row>
    <row r="11515" spans="2:2" x14ac:dyDescent="0.2">
      <c r="B11515" s="186"/>
    </row>
    <row r="11516" spans="2:2" x14ac:dyDescent="0.2">
      <c r="B11516" s="186"/>
    </row>
    <row r="11517" spans="2:2" x14ac:dyDescent="0.2">
      <c r="B11517" s="186"/>
    </row>
    <row r="11518" spans="2:2" x14ac:dyDescent="0.2">
      <c r="B11518" s="186"/>
    </row>
    <row r="11519" spans="2:2" x14ac:dyDescent="0.2">
      <c r="B11519" s="186"/>
    </row>
    <row r="11520" spans="2:2" x14ac:dyDescent="0.2">
      <c r="B11520" s="186"/>
    </row>
    <row r="11521" spans="2:2" x14ac:dyDescent="0.2">
      <c r="B11521" s="186"/>
    </row>
    <row r="11522" spans="2:2" x14ac:dyDescent="0.2">
      <c r="B11522" s="186"/>
    </row>
    <row r="11523" spans="2:2" x14ac:dyDescent="0.2">
      <c r="B11523" s="186"/>
    </row>
    <row r="11524" spans="2:2" x14ac:dyDescent="0.2">
      <c r="B11524" s="186"/>
    </row>
    <row r="11525" spans="2:2" x14ac:dyDescent="0.2">
      <c r="B11525" s="186"/>
    </row>
    <row r="11526" spans="2:2" x14ac:dyDescent="0.2">
      <c r="B11526" s="186"/>
    </row>
    <row r="11527" spans="2:2" x14ac:dyDescent="0.2">
      <c r="B11527" s="186"/>
    </row>
    <row r="11528" spans="2:2" x14ac:dyDescent="0.2">
      <c r="B11528" s="186"/>
    </row>
    <row r="11529" spans="2:2" x14ac:dyDescent="0.2">
      <c r="B11529" s="186"/>
    </row>
    <row r="11530" spans="2:2" x14ac:dyDescent="0.2">
      <c r="B11530" s="186"/>
    </row>
    <row r="11531" spans="2:2" x14ac:dyDescent="0.2">
      <c r="B11531" s="186"/>
    </row>
    <row r="11532" spans="2:2" x14ac:dyDescent="0.2">
      <c r="B11532" s="186"/>
    </row>
    <row r="11533" spans="2:2" x14ac:dyDescent="0.2">
      <c r="B11533" s="186"/>
    </row>
    <row r="11534" spans="2:2" x14ac:dyDescent="0.2">
      <c r="B11534" s="186"/>
    </row>
    <row r="11535" spans="2:2" x14ac:dyDescent="0.2">
      <c r="B11535" s="186"/>
    </row>
    <row r="11536" spans="2:2" x14ac:dyDescent="0.2">
      <c r="B11536" s="186"/>
    </row>
    <row r="11537" spans="2:2" x14ac:dyDescent="0.2">
      <c r="B11537" s="186"/>
    </row>
    <row r="11538" spans="2:2" x14ac:dyDescent="0.2">
      <c r="B11538" s="186"/>
    </row>
    <row r="11539" spans="2:2" x14ac:dyDescent="0.2">
      <c r="B11539" s="186"/>
    </row>
    <row r="11540" spans="2:2" x14ac:dyDescent="0.2">
      <c r="B11540" s="186"/>
    </row>
    <row r="11541" spans="2:2" x14ac:dyDescent="0.2">
      <c r="B11541" s="186"/>
    </row>
    <row r="11542" spans="2:2" x14ac:dyDescent="0.2">
      <c r="B11542" s="186"/>
    </row>
    <row r="11543" spans="2:2" x14ac:dyDescent="0.2">
      <c r="B11543" s="186"/>
    </row>
    <row r="11544" spans="2:2" x14ac:dyDescent="0.2">
      <c r="B11544" s="186"/>
    </row>
    <row r="11545" spans="2:2" x14ac:dyDescent="0.2">
      <c r="B11545" s="186"/>
    </row>
    <row r="11546" spans="2:2" x14ac:dyDescent="0.2">
      <c r="B11546" s="186"/>
    </row>
    <row r="11547" spans="2:2" x14ac:dyDescent="0.2">
      <c r="B11547" s="186"/>
    </row>
    <row r="11548" spans="2:2" x14ac:dyDescent="0.2">
      <c r="B11548" s="186"/>
    </row>
    <row r="11549" spans="2:2" x14ac:dyDescent="0.2">
      <c r="B11549" s="186"/>
    </row>
    <row r="11550" spans="2:2" x14ac:dyDescent="0.2">
      <c r="B11550" s="186"/>
    </row>
    <row r="11551" spans="2:2" x14ac:dyDescent="0.2">
      <c r="B11551" s="186"/>
    </row>
    <row r="11552" spans="2:2" x14ac:dyDescent="0.2">
      <c r="B11552" s="186"/>
    </row>
    <row r="11553" spans="2:2" x14ac:dyDescent="0.2">
      <c r="B11553" s="186"/>
    </row>
    <row r="11554" spans="2:2" x14ac:dyDescent="0.2">
      <c r="B11554" s="186"/>
    </row>
    <row r="11555" spans="2:2" x14ac:dyDescent="0.2">
      <c r="B11555" s="186"/>
    </row>
    <row r="11556" spans="2:2" x14ac:dyDescent="0.2">
      <c r="B11556" s="186"/>
    </row>
    <row r="11557" spans="2:2" x14ac:dyDescent="0.2">
      <c r="B11557" s="186"/>
    </row>
    <row r="11558" spans="2:2" x14ac:dyDescent="0.2">
      <c r="B11558" s="186"/>
    </row>
    <row r="11559" spans="2:2" x14ac:dyDescent="0.2">
      <c r="B11559" s="186"/>
    </row>
    <row r="11560" spans="2:2" x14ac:dyDescent="0.2">
      <c r="B11560" s="186"/>
    </row>
    <row r="11561" spans="2:2" x14ac:dyDescent="0.2">
      <c r="B11561" s="186"/>
    </row>
    <row r="11562" spans="2:2" x14ac:dyDescent="0.2">
      <c r="B11562" s="186"/>
    </row>
    <row r="11563" spans="2:2" x14ac:dyDescent="0.2">
      <c r="B11563" s="186"/>
    </row>
    <row r="11564" spans="2:2" x14ac:dyDescent="0.2">
      <c r="B11564" s="186"/>
    </row>
    <row r="11565" spans="2:2" x14ac:dyDescent="0.2">
      <c r="B11565" s="186"/>
    </row>
    <row r="11566" spans="2:2" x14ac:dyDescent="0.2">
      <c r="B11566" s="186"/>
    </row>
    <row r="11567" spans="2:2" x14ac:dyDescent="0.2">
      <c r="B11567" s="186"/>
    </row>
    <row r="11568" spans="2:2" x14ac:dyDescent="0.2">
      <c r="B11568" s="186"/>
    </row>
    <row r="11569" spans="2:2" x14ac:dyDescent="0.2">
      <c r="B11569" s="186"/>
    </row>
    <row r="11570" spans="2:2" x14ac:dyDescent="0.2">
      <c r="B11570" s="186"/>
    </row>
    <row r="11571" spans="2:2" x14ac:dyDescent="0.2">
      <c r="B11571" s="186"/>
    </row>
    <row r="11572" spans="2:2" x14ac:dyDescent="0.2">
      <c r="B11572" s="186"/>
    </row>
    <row r="11573" spans="2:2" x14ac:dyDescent="0.2">
      <c r="B11573" s="186"/>
    </row>
    <row r="11574" spans="2:2" x14ac:dyDescent="0.2">
      <c r="B11574" s="186"/>
    </row>
    <row r="11575" spans="2:2" x14ac:dyDescent="0.2">
      <c r="B11575" s="186"/>
    </row>
    <row r="11576" spans="2:2" x14ac:dyDescent="0.2">
      <c r="B11576" s="186"/>
    </row>
    <row r="11577" spans="2:2" x14ac:dyDescent="0.2">
      <c r="B11577" s="186"/>
    </row>
    <row r="11578" spans="2:2" x14ac:dyDescent="0.2">
      <c r="B11578" s="186"/>
    </row>
    <row r="11579" spans="2:2" x14ac:dyDescent="0.2">
      <c r="B11579" s="186"/>
    </row>
    <row r="11580" spans="2:2" x14ac:dyDescent="0.2">
      <c r="B11580" s="186"/>
    </row>
    <row r="11581" spans="2:2" x14ac:dyDescent="0.2">
      <c r="B11581" s="186"/>
    </row>
    <row r="11582" spans="2:2" x14ac:dyDescent="0.2">
      <c r="B11582" s="186"/>
    </row>
    <row r="11583" spans="2:2" x14ac:dyDescent="0.2">
      <c r="B11583" s="186"/>
    </row>
    <row r="11584" spans="2:2" x14ac:dyDescent="0.2">
      <c r="B11584" s="186"/>
    </row>
    <row r="11585" spans="2:2" x14ac:dyDescent="0.2">
      <c r="B11585" s="186"/>
    </row>
    <row r="11586" spans="2:2" x14ac:dyDescent="0.2">
      <c r="B11586" s="186"/>
    </row>
    <row r="11587" spans="2:2" x14ac:dyDescent="0.2">
      <c r="B11587" s="186"/>
    </row>
    <row r="11588" spans="2:2" x14ac:dyDescent="0.2">
      <c r="B11588" s="186"/>
    </row>
    <row r="11589" spans="2:2" x14ac:dyDescent="0.2">
      <c r="B11589" s="186"/>
    </row>
    <row r="11590" spans="2:2" x14ac:dyDescent="0.2">
      <c r="B11590" s="186"/>
    </row>
    <row r="11591" spans="2:2" x14ac:dyDescent="0.2">
      <c r="B11591" s="186"/>
    </row>
    <row r="11592" spans="2:2" x14ac:dyDescent="0.2">
      <c r="B11592" s="186"/>
    </row>
    <row r="11593" spans="2:2" x14ac:dyDescent="0.2">
      <c r="B11593" s="186"/>
    </row>
    <row r="11594" spans="2:2" x14ac:dyDescent="0.2">
      <c r="B11594" s="186"/>
    </row>
    <row r="11595" spans="2:2" x14ac:dyDescent="0.2">
      <c r="B11595" s="186"/>
    </row>
    <row r="11596" spans="2:2" x14ac:dyDescent="0.2">
      <c r="B11596" s="186"/>
    </row>
    <row r="11597" spans="2:2" x14ac:dyDescent="0.2">
      <c r="B11597" s="186"/>
    </row>
    <row r="11598" spans="2:2" x14ac:dyDescent="0.2">
      <c r="B11598" s="186"/>
    </row>
    <row r="11599" spans="2:2" x14ac:dyDescent="0.2">
      <c r="B11599" s="186"/>
    </row>
    <row r="11600" spans="2:2" x14ac:dyDescent="0.2">
      <c r="B11600" s="186"/>
    </row>
    <row r="11601" spans="2:2" x14ac:dyDescent="0.2">
      <c r="B11601" s="186"/>
    </row>
    <row r="11602" spans="2:2" x14ac:dyDescent="0.2">
      <c r="B11602" s="186"/>
    </row>
    <row r="11603" spans="2:2" x14ac:dyDescent="0.2">
      <c r="B11603" s="186"/>
    </row>
    <row r="11604" spans="2:2" x14ac:dyDescent="0.2">
      <c r="B11604" s="186"/>
    </row>
    <row r="11605" spans="2:2" x14ac:dyDescent="0.2">
      <c r="B11605" s="186"/>
    </row>
    <row r="11606" spans="2:2" x14ac:dyDescent="0.2">
      <c r="B11606" s="186"/>
    </row>
    <row r="11607" spans="2:2" x14ac:dyDescent="0.2">
      <c r="B11607" s="186"/>
    </row>
    <row r="11608" spans="2:2" x14ac:dyDescent="0.2">
      <c r="B11608" s="186"/>
    </row>
    <row r="11609" spans="2:2" x14ac:dyDescent="0.2">
      <c r="B11609" s="186"/>
    </row>
    <row r="11610" spans="2:2" x14ac:dyDescent="0.2">
      <c r="B11610" s="186"/>
    </row>
    <row r="11611" spans="2:2" x14ac:dyDescent="0.2">
      <c r="B11611" s="186"/>
    </row>
    <row r="11612" spans="2:2" x14ac:dyDescent="0.2">
      <c r="B11612" s="186"/>
    </row>
    <row r="11613" spans="2:2" x14ac:dyDescent="0.2">
      <c r="B11613" s="186"/>
    </row>
    <row r="11614" spans="2:2" x14ac:dyDescent="0.2">
      <c r="B11614" s="186"/>
    </row>
    <row r="11615" spans="2:2" x14ac:dyDescent="0.2">
      <c r="B11615" s="186"/>
    </row>
    <row r="11616" spans="2:2" x14ac:dyDescent="0.2">
      <c r="B11616" s="186"/>
    </row>
    <row r="11617" spans="2:2" x14ac:dyDescent="0.2">
      <c r="B11617" s="186"/>
    </row>
    <row r="11618" spans="2:2" x14ac:dyDescent="0.2">
      <c r="B11618" s="186"/>
    </row>
    <row r="11619" spans="2:2" x14ac:dyDescent="0.2">
      <c r="B11619" s="186"/>
    </row>
    <row r="11620" spans="2:2" x14ac:dyDescent="0.2">
      <c r="B11620" s="186"/>
    </row>
    <row r="11621" spans="2:2" x14ac:dyDescent="0.2">
      <c r="B11621" s="186"/>
    </row>
    <row r="11622" spans="2:2" x14ac:dyDescent="0.2">
      <c r="B11622" s="186"/>
    </row>
    <row r="11623" spans="2:2" x14ac:dyDescent="0.2">
      <c r="B11623" s="186"/>
    </row>
    <row r="11624" spans="2:2" x14ac:dyDescent="0.2">
      <c r="B11624" s="186"/>
    </row>
    <row r="11625" spans="2:2" x14ac:dyDescent="0.2">
      <c r="B11625" s="186"/>
    </row>
    <row r="11626" spans="2:2" x14ac:dyDescent="0.2">
      <c r="B11626" s="186"/>
    </row>
    <row r="11627" spans="2:2" x14ac:dyDescent="0.2">
      <c r="B11627" s="186"/>
    </row>
    <row r="11628" spans="2:2" x14ac:dyDescent="0.2">
      <c r="B11628" s="186"/>
    </row>
    <row r="11629" spans="2:2" x14ac:dyDescent="0.2">
      <c r="B11629" s="186"/>
    </row>
    <row r="11630" spans="2:2" x14ac:dyDescent="0.2">
      <c r="B11630" s="186"/>
    </row>
    <row r="11631" spans="2:2" x14ac:dyDescent="0.2">
      <c r="B11631" s="186"/>
    </row>
    <row r="11632" spans="2:2" x14ac:dyDescent="0.2">
      <c r="B11632" s="186"/>
    </row>
    <row r="11633" spans="2:2" x14ac:dyDescent="0.2">
      <c r="B11633" s="186"/>
    </row>
    <row r="11634" spans="2:2" x14ac:dyDescent="0.2">
      <c r="B11634" s="186"/>
    </row>
    <row r="11635" spans="2:2" x14ac:dyDescent="0.2">
      <c r="B11635" s="186"/>
    </row>
    <row r="11636" spans="2:2" x14ac:dyDescent="0.2">
      <c r="B11636" s="186"/>
    </row>
    <row r="11637" spans="2:2" x14ac:dyDescent="0.2">
      <c r="B11637" s="186"/>
    </row>
    <row r="11638" spans="2:2" x14ac:dyDescent="0.2">
      <c r="B11638" s="186"/>
    </row>
    <row r="11639" spans="2:2" x14ac:dyDescent="0.2">
      <c r="B11639" s="186"/>
    </row>
    <row r="11640" spans="2:2" x14ac:dyDescent="0.2">
      <c r="B11640" s="186"/>
    </row>
    <row r="11641" spans="2:2" x14ac:dyDescent="0.2">
      <c r="B11641" s="186"/>
    </row>
    <row r="11642" spans="2:2" x14ac:dyDescent="0.2">
      <c r="B11642" s="186"/>
    </row>
    <row r="11643" spans="2:2" x14ac:dyDescent="0.2">
      <c r="B11643" s="186"/>
    </row>
    <row r="11644" spans="2:2" x14ac:dyDescent="0.2">
      <c r="B11644" s="186"/>
    </row>
    <row r="11645" spans="2:2" x14ac:dyDescent="0.2">
      <c r="B11645" s="186"/>
    </row>
    <row r="11646" spans="2:2" x14ac:dyDescent="0.2">
      <c r="B11646" s="186"/>
    </row>
    <row r="11647" spans="2:2" x14ac:dyDescent="0.2">
      <c r="B11647" s="186"/>
    </row>
    <row r="11648" spans="2:2" x14ac:dyDescent="0.2">
      <c r="B11648" s="186"/>
    </row>
    <row r="11649" spans="2:2" x14ac:dyDescent="0.2">
      <c r="B11649" s="186"/>
    </row>
    <row r="11650" spans="2:2" x14ac:dyDescent="0.2">
      <c r="B11650" s="186"/>
    </row>
    <row r="11651" spans="2:2" x14ac:dyDescent="0.2">
      <c r="B11651" s="186"/>
    </row>
    <row r="11652" spans="2:2" x14ac:dyDescent="0.2">
      <c r="B11652" s="186"/>
    </row>
    <row r="11653" spans="2:2" x14ac:dyDescent="0.2">
      <c r="B11653" s="186"/>
    </row>
    <row r="11654" spans="2:2" x14ac:dyDescent="0.2">
      <c r="B11654" s="186"/>
    </row>
    <row r="11655" spans="2:2" x14ac:dyDescent="0.2">
      <c r="B11655" s="186"/>
    </row>
    <row r="11656" spans="2:2" x14ac:dyDescent="0.2">
      <c r="B11656" s="186"/>
    </row>
    <row r="11657" spans="2:2" x14ac:dyDescent="0.2">
      <c r="B11657" s="186"/>
    </row>
    <row r="11658" spans="2:2" x14ac:dyDescent="0.2">
      <c r="B11658" s="186"/>
    </row>
    <row r="11659" spans="2:2" x14ac:dyDescent="0.2">
      <c r="B11659" s="186"/>
    </row>
    <row r="11660" spans="2:2" x14ac:dyDescent="0.2">
      <c r="B11660" s="186"/>
    </row>
    <row r="11661" spans="2:2" x14ac:dyDescent="0.2">
      <c r="B11661" s="186"/>
    </row>
    <row r="11662" spans="2:2" x14ac:dyDescent="0.2">
      <c r="B11662" s="186"/>
    </row>
    <row r="11663" spans="2:2" x14ac:dyDescent="0.2">
      <c r="B11663" s="186"/>
    </row>
    <row r="11664" spans="2:2" x14ac:dyDescent="0.2">
      <c r="B11664" s="186"/>
    </row>
    <row r="11665" spans="2:2" x14ac:dyDescent="0.2">
      <c r="B11665" s="186"/>
    </row>
    <row r="11666" spans="2:2" x14ac:dyDescent="0.2">
      <c r="B11666" s="186"/>
    </row>
    <row r="11667" spans="2:2" x14ac:dyDescent="0.2">
      <c r="B11667" s="186"/>
    </row>
    <row r="11668" spans="2:2" x14ac:dyDescent="0.2">
      <c r="B11668" s="186"/>
    </row>
    <row r="11669" spans="2:2" x14ac:dyDescent="0.2">
      <c r="B11669" s="186"/>
    </row>
    <row r="11670" spans="2:2" x14ac:dyDescent="0.2">
      <c r="B11670" s="186"/>
    </row>
    <row r="11671" spans="2:2" x14ac:dyDescent="0.2">
      <c r="B11671" s="186"/>
    </row>
    <row r="11672" spans="2:2" x14ac:dyDescent="0.2">
      <c r="B11672" s="186"/>
    </row>
    <row r="11673" spans="2:2" x14ac:dyDescent="0.2">
      <c r="B11673" s="186"/>
    </row>
    <row r="11674" spans="2:2" x14ac:dyDescent="0.2">
      <c r="B11674" s="186"/>
    </row>
    <row r="11675" spans="2:2" x14ac:dyDescent="0.2">
      <c r="B11675" s="186"/>
    </row>
    <row r="11676" spans="2:2" x14ac:dyDescent="0.2">
      <c r="B11676" s="186"/>
    </row>
    <row r="11677" spans="2:2" x14ac:dyDescent="0.2">
      <c r="B11677" s="186"/>
    </row>
    <row r="11678" spans="2:2" x14ac:dyDescent="0.2">
      <c r="B11678" s="186"/>
    </row>
    <row r="11679" spans="2:2" x14ac:dyDescent="0.2">
      <c r="B11679" s="186"/>
    </row>
    <row r="11680" spans="2:2" x14ac:dyDescent="0.2">
      <c r="B11680" s="186"/>
    </row>
    <row r="11681" spans="2:2" x14ac:dyDescent="0.2">
      <c r="B11681" s="186"/>
    </row>
    <row r="11682" spans="2:2" x14ac:dyDescent="0.2">
      <c r="B11682" s="186"/>
    </row>
    <row r="11683" spans="2:2" x14ac:dyDescent="0.2">
      <c r="B11683" s="186"/>
    </row>
    <row r="11684" spans="2:2" x14ac:dyDescent="0.2">
      <c r="B11684" s="186"/>
    </row>
    <row r="11685" spans="2:2" x14ac:dyDescent="0.2">
      <c r="B11685" s="186"/>
    </row>
    <row r="11686" spans="2:2" x14ac:dyDescent="0.2">
      <c r="B11686" s="186"/>
    </row>
    <row r="11687" spans="2:2" x14ac:dyDescent="0.2">
      <c r="B11687" s="186"/>
    </row>
    <row r="11688" spans="2:2" x14ac:dyDescent="0.2">
      <c r="B11688" s="186"/>
    </row>
    <row r="11689" spans="2:2" x14ac:dyDescent="0.2">
      <c r="B11689" s="186"/>
    </row>
    <row r="11690" spans="2:2" x14ac:dyDescent="0.2">
      <c r="B11690" s="186"/>
    </row>
    <row r="11691" spans="2:2" x14ac:dyDescent="0.2">
      <c r="B11691" s="186"/>
    </row>
    <row r="11692" spans="2:2" x14ac:dyDescent="0.2">
      <c r="B11692" s="186"/>
    </row>
    <row r="11693" spans="2:2" x14ac:dyDescent="0.2">
      <c r="B11693" s="186"/>
    </row>
    <row r="11694" spans="2:2" x14ac:dyDescent="0.2">
      <c r="B11694" s="186"/>
    </row>
    <row r="11695" spans="2:2" x14ac:dyDescent="0.2">
      <c r="B11695" s="186"/>
    </row>
    <row r="11696" spans="2:2" x14ac:dyDescent="0.2">
      <c r="B11696" s="186"/>
    </row>
    <row r="11697" spans="2:2" x14ac:dyDescent="0.2">
      <c r="B11697" s="186"/>
    </row>
    <row r="11698" spans="2:2" x14ac:dyDescent="0.2">
      <c r="B11698" s="186"/>
    </row>
    <row r="11699" spans="2:2" x14ac:dyDescent="0.2">
      <c r="B11699" s="186"/>
    </row>
    <row r="11700" spans="2:2" x14ac:dyDescent="0.2">
      <c r="B11700" s="186"/>
    </row>
    <row r="11701" spans="2:2" x14ac:dyDescent="0.2">
      <c r="B11701" s="186"/>
    </row>
    <row r="11702" spans="2:2" x14ac:dyDescent="0.2">
      <c r="B11702" s="186"/>
    </row>
    <row r="11703" spans="2:2" x14ac:dyDescent="0.2">
      <c r="B11703" s="186"/>
    </row>
    <row r="11704" spans="2:2" x14ac:dyDescent="0.2">
      <c r="B11704" s="186"/>
    </row>
    <row r="11705" spans="2:2" x14ac:dyDescent="0.2">
      <c r="B11705" s="186"/>
    </row>
    <row r="11706" spans="2:2" x14ac:dyDescent="0.2">
      <c r="B11706" s="186"/>
    </row>
    <row r="11707" spans="2:2" x14ac:dyDescent="0.2">
      <c r="B11707" s="186"/>
    </row>
    <row r="11708" spans="2:2" x14ac:dyDescent="0.2">
      <c r="B11708" s="186"/>
    </row>
    <row r="11709" spans="2:2" x14ac:dyDescent="0.2">
      <c r="B11709" s="186"/>
    </row>
    <row r="11710" spans="2:2" x14ac:dyDescent="0.2">
      <c r="B11710" s="186"/>
    </row>
    <row r="11711" spans="2:2" x14ac:dyDescent="0.2">
      <c r="B11711" s="186"/>
    </row>
    <row r="11712" spans="2:2" x14ac:dyDescent="0.2">
      <c r="B11712" s="186"/>
    </row>
    <row r="11713" spans="2:2" x14ac:dyDescent="0.2">
      <c r="B11713" s="186"/>
    </row>
    <row r="11714" spans="2:2" x14ac:dyDescent="0.2">
      <c r="B11714" s="186"/>
    </row>
    <row r="11715" spans="2:2" x14ac:dyDescent="0.2">
      <c r="B11715" s="186"/>
    </row>
    <row r="11716" spans="2:2" x14ac:dyDescent="0.2">
      <c r="B11716" s="186"/>
    </row>
    <row r="11717" spans="2:2" x14ac:dyDescent="0.2">
      <c r="B11717" s="186"/>
    </row>
    <row r="11718" spans="2:2" x14ac:dyDescent="0.2">
      <c r="B11718" s="186"/>
    </row>
    <row r="11719" spans="2:2" x14ac:dyDescent="0.2">
      <c r="B11719" s="186"/>
    </row>
    <row r="11720" spans="2:2" x14ac:dyDescent="0.2">
      <c r="B11720" s="186"/>
    </row>
    <row r="11721" spans="2:2" x14ac:dyDescent="0.2">
      <c r="B11721" s="186"/>
    </row>
    <row r="11722" spans="2:2" x14ac:dyDescent="0.2">
      <c r="B11722" s="186"/>
    </row>
    <row r="11723" spans="2:2" x14ac:dyDescent="0.2">
      <c r="B11723" s="186"/>
    </row>
    <row r="11724" spans="2:2" x14ac:dyDescent="0.2">
      <c r="B11724" s="186"/>
    </row>
    <row r="11725" spans="2:2" x14ac:dyDescent="0.2">
      <c r="B11725" s="186"/>
    </row>
    <row r="11726" spans="2:2" x14ac:dyDescent="0.2">
      <c r="B11726" s="186"/>
    </row>
    <row r="11727" spans="2:2" x14ac:dyDescent="0.2">
      <c r="B11727" s="186"/>
    </row>
    <row r="11728" spans="2:2" x14ac:dyDescent="0.2">
      <c r="B11728" s="186"/>
    </row>
    <row r="11729" spans="2:2" x14ac:dyDescent="0.2">
      <c r="B11729" s="186"/>
    </row>
    <row r="11730" spans="2:2" x14ac:dyDescent="0.2">
      <c r="B11730" s="186"/>
    </row>
    <row r="11731" spans="2:2" x14ac:dyDescent="0.2">
      <c r="B11731" s="186"/>
    </row>
    <row r="11732" spans="2:2" x14ac:dyDescent="0.2">
      <c r="B11732" s="186"/>
    </row>
    <row r="11733" spans="2:2" x14ac:dyDescent="0.2">
      <c r="B11733" s="186"/>
    </row>
    <row r="11734" spans="2:2" x14ac:dyDescent="0.2">
      <c r="B11734" s="186"/>
    </row>
    <row r="11735" spans="2:2" x14ac:dyDescent="0.2">
      <c r="B11735" s="186"/>
    </row>
    <row r="11736" spans="2:2" x14ac:dyDescent="0.2">
      <c r="B11736" s="186"/>
    </row>
    <row r="11737" spans="2:2" x14ac:dyDescent="0.2">
      <c r="B11737" s="186"/>
    </row>
    <row r="11738" spans="2:2" x14ac:dyDescent="0.2">
      <c r="B11738" s="186"/>
    </row>
    <row r="11739" spans="2:2" x14ac:dyDescent="0.2">
      <c r="B11739" s="186"/>
    </row>
    <row r="11740" spans="2:2" x14ac:dyDescent="0.2">
      <c r="B11740" s="186"/>
    </row>
    <row r="11741" spans="2:2" x14ac:dyDescent="0.2">
      <c r="B11741" s="186"/>
    </row>
    <row r="11742" spans="2:2" x14ac:dyDescent="0.2">
      <c r="B11742" s="186"/>
    </row>
    <row r="11743" spans="2:2" x14ac:dyDescent="0.2">
      <c r="B11743" s="186"/>
    </row>
    <row r="11744" spans="2:2" x14ac:dyDescent="0.2">
      <c r="B11744" s="186"/>
    </row>
    <row r="11745" spans="2:2" x14ac:dyDescent="0.2">
      <c r="B11745" s="186"/>
    </row>
    <row r="11746" spans="2:2" x14ac:dyDescent="0.2">
      <c r="B11746" s="186"/>
    </row>
    <row r="11747" spans="2:2" x14ac:dyDescent="0.2">
      <c r="B11747" s="186"/>
    </row>
    <row r="11748" spans="2:2" x14ac:dyDescent="0.2">
      <c r="B11748" s="186"/>
    </row>
    <row r="11749" spans="2:2" x14ac:dyDescent="0.2">
      <c r="B11749" s="186"/>
    </row>
    <row r="11750" spans="2:2" x14ac:dyDescent="0.2">
      <c r="B11750" s="186"/>
    </row>
    <row r="11751" spans="2:2" x14ac:dyDescent="0.2">
      <c r="B11751" s="186"/>
    </row>
    <row r="11752" spans="2:2" x14ac:dyDescent="0.2">
      <c r="B11752" s="186"/>
    </row>
    <row r="11753" spans="2:2" x14ac:dyDescent="0.2">
      <c r="B11753" s="186"/>
    </row>
    <row r="11754" spans="2:2" x14ac:dyDescent="0.2">
      <c r="B11754" s="186"/>
    </row>
    <row r="11755" spans="2:2" x14ac:dyDescent="0.2">
      <c r="B11755" s="186"/>
    </row>
    <row r="11756" spans="2:2" x14ac:dyDescent="0.2">
      <c r="B11756" s="186"/>
    </row>
    <row r="11757" spans="2:2" x14ac:dyDescent="0.2">
      <c r="B11757" s="186"/>
    </row>
    <row r="11758" spans="2:2" x14ac:dyDescent="0.2">
      <c r="B11758" s="186"/>
    </row>
    <row r="11759" spans="2:2" x14ac:dyDescent="0.2">
      <c r="B11759" s="186"/>
    </row>
    <row r="11760" spans="2:2" x14ac:dyDescent="0.2">
      <c r="B11760" s="186"/>
    </row>
    <row r="11761" spans="2:2" x14ac:dyDescent="0.2">
      <c r="B11761" s="186"/>
    </row>
    <row r="11762" spans="2:2" x14ac:dyDescent="0.2">
      <c r="B11762" s="186"/>
    </row>
    <row r="11763" spans="2:2" x14ac:dyDescent="0.2">
      <c r="B11763" s="186"/>
    </row>
    <row r="11764" spans="2:2" x14ac:dyDescent="0.2">
      <c r="B11764" s="186"/>
    </row>
    <row r="11765" spans="2:2" x14ac:dyDescent="0.2">
      <c r="B11765" s="186"/>
    </row>
    <row r="11766" spans="2:2" x14ac:dyDescent="0.2">
      <c r="B11766" s="186"/>
    </row>
    <row r="11767" spans="2:2" x14ac:dyDescent="0.2">
      <c r="B11767" s="186"/>
    </row>
    <row r="11768" spans="2:2" x14ac:dyDescent="0.2">
      <c r="B11768" s="186"/>
    </row>
    <row r="11769" spans="2:2" x14ac:dyDescent="0.2">
      <c r="B11769" s="186"/>
    </row>
    <row r="11770" spans="2:2" x14ac:dyDescent="0.2">
      <c r="B11770" s="186"/>
    </row>
    <row r="11771" spans="2:2" x14ac:dyDescent="0.2">
      <c r="B11771" s="186"/>
    </row>
    <row r="11772" spans="2:2" x14ac:dyDescent="0.2">
      <c r="B11772" s="186"/>
    </row>
    <row r="11773" spans="2:2" x14ac:dyDescent="0.2">
      <c r="B11773" s="186"/>
    </row>
    <row r="11774" spans="2:2" x14ac:dyDescent="0.2">
      <c r="B11774" s="186"/>
    </row>
    <row r="11775" spans="2:2" x14ac:dyDescent="0.2">
      <c r="B11775" s="186"/>
    </row>
    <row r="11776" spans="2:2" x14ac:dyDescent="0.2">
      <c r="B11776" s="186"/>
    </row>
    <row r="11777" spans="2:2" x14ac:dyDescent="0.2">
      <c r="B11777" s="186"/>
    </row>
    <row r="11778" spans="2:2" x14ac:dyDescent="0.2">
      <c r="B11778" s="186"/>
    </row>
    <row r="11779" spans="2:2" x14ac:dyDescent="0.2">
      <c r="B11779" s="186"/>
    </row>
    <row r="11780" spans="2:2" x14ac:dyDescent="0.2">
      <c r="B11780" s="186"/>
    </row>
    <row r="11781" spans="2:2" x14ac:dyDescent="0.2">
      <c r="B11781" s="186"/>
    </row>
    <row r="11782" spans="2:2" x14ac:dyDescent="0.2">
      <c r="B11782" s="186"/>
    </row>
    <row r="11783" spans="2:2" x14ac:dyDescent="0.2">
      <c r="B11783" s="186"/>
    </row>
    <row r="11784" spans="2:2" x14ac:dyDescent="0.2">
      <c r="B11784" s="186"/>
    </row>
    <row r="11785" spans="2:2" x14ac:dyDescent="0.2">
      <c r="B11785" s="186"/>
    </row>
    <row r="11786" spans="2:2" x14ac:dyDescent="0.2">
      <c r="B11786" s="186"/>
    </row>
    <row r="11787" spans="2:2" x14ac:dyDescent="0.2">
      <c r="B11787" s="186"/>
    </row>
    <row r="11788" spans="2:2" x14ac:dyDescent="0.2">
      <c r="B11788" s="186"/>
    </row>
    <row r="11789" spans="2:2" x14ac:dyDescent="0.2">
      <c r="B11789" s="186"/>
    </row>
    <row r="11790" spans="2:2" x14ac:dyDescent="0.2">
      <c r="B11790" s="186"/>
    </row>
    <row r="11791" spans="2:2" x14ac:dyDescent="0.2">
      <c r="B11791" s="186"/>
    </row>
    <row r="11792" spans="2:2" x14ac:dyDescent="0.2">
      <c r="B11792" s="186"/>
    </row>
    <row r="11793" spans="2:2" x14ac:dyDescent="0.2">
      <c r="B11793" s="186"/>
    </row>
    <row r="11794" spans="2:2" x14ac:dyDescent="0.2">
      <c r="B11794" s="186"/>
    </row>
    <row r="11795" spans="2:2" x14ac:dyDescent="0.2">
      <c r="B11795" s="186"/>
    </row>
    <row r="11796" spans="2:2" x14ac:dyDescent="0.2">
      <c r="B11796" s="186"/>
    </row>
    <row r="11797" spans="2:2" x14ac:dyDescent="0.2">
      <c r="B11797" s="186"/>
    </row>
    <row r="11798" spans="2:2" x14ac:dyDescent="0.2">
      <c r="B11798" s="186"/>
    </row>
    <row r="11799" spans="2:2" x14ac:dyDescent="0.2">
      <c r="B11799" s="186"/>
    </row>
    <row r="11800" spans="2:2" x14ac:dyDescent="0.2">
      <c r="B11800" s="186"/>
    </row>
    <row r="11801" spans="2:2" x14ac:dyDescent="0.2">
      <c r="B11801" s="186"/>
    </row>
    <row r="11802" spans="2:2" x14ac:dyDescent="0.2">
      <c r="B11802" s="186"/>
    </row>
    <row r="11803" spans="2:2" x14ac:dyDescent="0.2">
      <c r="B11803" s="186"/>
    </row>
    <row r="11804" spans="2:2" x14ac:dyDescent="0.2">
      <c r="B11804" s="186"/>
    </row>
    <row r="11805" spans="2:2" x14ac:dyDescent="0.2">
      <c r="B11805" s="186"/>
    </row>
    <row r="11806" spans="2:2" x14ac:dyDescent="0.2">
      <c r="B11806" s="186"/>
    </row>
    <row r="11807" spans="2:2" x14ac:dyDescent="0.2">
      <c r="B11807" s="186"/>
    </row>
    <row r="11808" spans="2:2" x14ac:dyDescent="0.2">
      <c r="B11808" s="186"/>
    </row>
    <row r="11809" spans="2:2" x14ac:dyDescent="0.2">
      <c r="B11809" s="186"/>
    </row>
    <row r="11810" spans="2:2" x14ac:dyDescent="0.2">
      <c r="B11810" s="186"/>
    </row>
    <row r="11811" spans="2:2" x14ac:dyDescent="0.2">
      <c r="B11811" s="186"/>
    </row>
    <row r="11812" spans="2:2" x14ac:dyDescent="0.2">
      <c r="B11812" s="186"/>
    </row>
    <row r="11813" spans="2:2" x14ac:dyDescent="0.2">
      <c r="B11813" s="186"/>
    </row>
    <row r="11814" spans="2:2" x14ac:dyDescent="0.2">
      <c r="B11814" s="186"/>
    </row>
    <row r="11815" spans="2:2" x14ac:dyDescent="0.2">
      <c r="B11815" s="186"/>
    </row>
    <row r="11816" spans="2:2" x14ac:dyDescent="0.2">
      <c r="B11816" s="186"/>
    </row>
    <row r="11817" spans="2:2" x14ac:dyDescent="0.2">
      <c r="B11817" s="186"/>
    </row>
    <row r="11818" spans="2:2" x14ac:dyDescent="0.2">
      <c r="B11818" s="186"/>
    </row>
    <row r="11819" spans="2:2" x14ac:dyDescent="0.2">
      <c r="B11819" s="186"/>
    </row>
    <row r="11820" spans="2:2" x14ac:dyDescent="0.2">
      <c r="B11820" s="186"/>
    </row>
    <row r="11821" spans="2:2" x14ac:dyDescent="0.2">
      <c r="B11821" s="186"/>
    </row>
    <row r="11822" spans="2:2" x14ac:dyDescent="0.2">
      <c r="B11822" s="186"/>
    </row>
    <row r="11823" spans="2:2" x14ac:dyDescent="0.2">
      <c r="B11823" s="186"/>
    </row>
    <row r="11824" spans="2:2" x14ac:dyDescent="0.2">
      <c r="B11824" s="186"/>
    </row>
    <row r="11825" spans="2:2" x14ac:dyDescent="0.2">
      <c r="B11825" s="186"/>
    </row>
    <row r="11826" spans="2:2" x14ac:dyDescent="0.2">
      <c r="B11826" s="186"/>
    </row>
    <row r="11827" spans="2:2" x14ac:dyDescent="0.2">
      <c r="B11827" s="186"/>
    </row>
    <row r="11828" spans="2:2" x14ac:dyDescent="0.2">
      <c r="B11828" s="186"/>
    </row>
    <row r="11829" spans="2:2" x14ac:dyDescent="0.2">
      <c r="B11829" s="186"/>
    </row>
    <row r="11830" spans="2:2" x14ac:dyDescent="0.2">
      <c r="B11830" s="186"/>
    </row>
    <row r="11831" spans="2:2" x14ac:dyDescent="0.2">
      <c r="B11831" s="186"/>
    </row>
    <row r="11832" spans="2:2" x14ac:dyDescent="0.2">
      <c r="B11832" s="186"/>
    </row>
    <row r="11833" spans="2:2" x14ac:dyDescent="0.2">
      <c r="B11833" s="186"/>
    </row>
    <row r="11834" spans="2:2" x14ac:dyDescent="0.2">
      <c r="B11834" s="186"/>
    </row>
    <row r="11835" spans="2:2" x14ac:dyDescent="0.2">
      <c r="B11835" s="186"/>
    </row>
    <row r="11836" spans="2:2" x14ac:dyDescent="0.2">
      <c r="B11836" s="186"/>
    </row>
    <row r="11837" spans="2:2" x14ac:dyDescent="0.2">
      <c r="B11837" s="186"/>
    </row>
    <row r="11838" spans="2:2" x14ac:dyDescent="0.2">
      <c r="B11838" s="186"/>
    </row>
    <row r="11839" spans="2:2" x14ac:dyDescent="0.2">
      <c r="B11839" s="186"/>
    </row>
    <row r="11840" spans="2:2" x14ac:dyDescent="0.2">
      <c r="B11840" s="186"/>
    </row>
    <row r="11841" spans="2:2" x14ac:dyDescent="0.2">
      <c r="B11841" s="186"/>
    </row>
    <row r="11842" spans="2:2" x14ac:dyDescent="0.2">
      <c r="B11842" s="186"/>
    </row>
    <row r="11843" spans="2:2" x14ac:dyDescent="0.2">
      <c r="B11843" s="186"/>
    </row>
    <row r="11844" spans="2:2" x14ac:dyDescent="0.2">
      <c r="B11844" s="186"/>
    </row>
    <row r="11845" spans="2:2" x14ac:dyDescent="0.2">
      <c r="B11845" s="186"/>
    </row>
    <row r="11846" spans="2:2" x14ac:dyDescent="0.2">
      <c r="B11846" s="186"/>
    </row>
    <row r="11847" spans="2:2" x14ac:dyDescent="0.2">
      <c r="B11847" s="186"/>
    </row>
    <row r="11848" spans="2:2" x14ac:dyDescent="0.2">
      <c r="B11848" s="186"/>
    </row>
    <row r="11849" spans="2:2" x14ac:dyDescent="0.2">
      <c r="B11849" s="186"/>
    </row>
    <row r="11850" spans="2:2" x14ac:dyDescent="0.2">
      <c r="B11850" s="186"/>
    </row>
    <row r="11851" spans="2:2" x14ac:dyDescent="0.2">
      <c r="B11851" s="186"/>
    </row>
    <row r="11852" spans="2:2" x14ac:dyDescent="0.2">
      <c r="B11852" s="186"/>
    </row>
    <row r="11853" spans="2:2" x14ac:dyDescent="0.2">
      <c r="B11853" s="186"/>
    </row>
    <row r="11854" spans="2:2" x14ac:dyDescent="0.2">
      <c r="B11854" s="186"/>
    </row>
    <row r="11855" spans="2:2" x14ac:dyDescent="0.2">
      <c r="B11855" s="186"/>
    </row>
    <row r="11856" spans="2:2" x14ac:dyDescent="0.2">
      <c r="B11856" s="186"/>
    </row>
    <row r="11857" spans="2:2" x14ac:dyDescent="0.2">
      <c r="B11857" s="186"/>
    </row>
    <row r="11858" spans="2:2" x14ac:dyDescent="0.2">
      <c r="B11858" s="186"/>
    </row>
    <row r="11859" spans="2:2" x14ac:dyDescent="0.2">
      <c r="B11859" s="186"/>
    </row>
    <row r="11860" spans="2:2" x14ac:dyDescent="0.2">
      <c r="B11860" s="186"/>
    </row>
    <row r="11861" spans="2:2" x14ac:dyDescent="0.2">
      <c r="B11861" s="186"/>
    </row>
    <row r="11862" spans="2:2" x14ac:dyDescent="0.2">
      <c r="B11862" s="186"/>
    </row>
    <row r="11863" spans="2:2" x14ac:dyDescent="0.2">
      <c r="B11863" s="186"/>
    </row>
    <row r="11864" spans="2:2" x14ac:dyDescent="0.2">
      <c r="B11864" s="186"/>
    </row>
    <row r="11865" spans="2:2" x14ac:dyDescent="0.2">
      <c r="B11865" s="186"/>
    </row>
    <row r="11866" spans="2:2" x14ac:dyDescent="0.2">
      <c r="B11866" s="186"/>
    </row>
    <row r="11867" spans="2:2" x14ac:dyDescent="0.2">
      <c r="B11867" s="186"/>
    </row>
    <row r="11868" spans="2:2" x14ac:dyDescent="0.2">
      <c r="B11868" s="186"/>
    </row>
    <row r="11869" spans="2:2" x14ac:dyDescent="0.2">
      <c r="B11869" s="186"/>
    </row>
    <row r="11870" spans="2:2" x14ac:dyDescent="0.2">
      <c r="B11870" s="186"/>
    </row>
    <row r="11871" spans="2:2" x14ac:dyDescent="0.2">
      <c r="B11871" s="186"/>
    </row>
    <row r="11872" spans="2:2" x14ac:dyDescent="0.2">
      <c r="B11872" s="186"/>
    </row>
    <row r="11873" spans="2:2" x14ac:dyDescent="0.2">
      <c r="B11873" s="186"/>
    </row>
    <row r="11874" spans="2:2" x14ac:dyDescent="0.2">
      <c r="B11874" s="186"/>
    </row>
    <row r="11875" spans="2:2" x14ac:dyDescent="0.2">
      <c r="B11875" s="186"/>
    </row>
    <row r="11876" spans="2:2" x14ac:dyDescent="0.2">
      <c r="B11876" s="186"/>
    </row>
    <row r="11877" spans="2:2" x14ac:dyDescent="0.2">
      <c r="B11877" s="186"/>
    </row>
    <row r="11878" spans="2:2" x14ac:dyDescent="0.2">
      <c r="B11878" s="186"/>
    </row>
    <row r="11879" spans="2:2" x14ac:dyDescent="0.2">
      <c r="B11879" s="186"/>
    </row>
    <row r="11880" spans="2:2" x14ac:dyDescent="0.2">
      <c r="B11880" s="186"/>
    </row>
    <row r="11881" spans="2:2" x14ac:dyDescent="0.2">
      <c r="B11881" s="186"/>
    </row>
    <row r="11882" spans="2:2" x14ac:dyDescent="0.2">
      <c r="B11882" s="186"/>
    </row>
    <row r="11883" spans="2:2" x14ac:dyDescent="0.2">
      <c r="B11883" s="186"/>
    </row>
    <row r="11884" spans="2:2" x14ac:dyDescent="0.2">
      <c r="B11884" s="186"/>
    </row>
    <row r="11885" spans="2:2" x14ac:dyDescent="0.2">
      <c r="B11885" s="186"/>
    </row>
    <row r="11886" spans="2:2" x14ac:dyDescent="0.2">
      <c r="B11886" s="186"/>
    </row>
    <row r="11887" spans="2:2" x14ac:dyDescent="0.2">
      <c r="B11887" s="186"/>
    </row>
    <row r="11888" spans="2:2" x14ac:dyDescent="0.2">
      <c r="B11888" s="186"/>
    </row>
    <row r="11889" spans="2:2" x14ac:dyDescent="0.2">
      <c r="B11889" s="186"/>
    </row>
    <row r="11890" spans="2:2" x14ac:dyDescent="0.2">
      <c r="B11890" s="186"/>
    </row>
    <row r="11891" spans="2:2" x14ac:dyDescent="0.2">
      <c r="B11891" s="186"/>
    </row>
    <row r="11892" spans="2:2" x14ac:dyDescent="0.2">
      <c r="B11892" s="186"/>
    </row>
    <row r="11893" spans="2:2" x14ac:dyDescent="0.2">
      <c r="B11893" s="186"/>
    </row>
    <row r="11894" spans="2:2" x14ac:dyDescent="0.2">
      <c r="B11894" s="186"/>
    </row>
    <row r="11895" spans="2:2" x14ac:dyDescent="0.2">
      <c r="B11895" s="186"/>
    </row>
    <row r="11896" spans="2:2" x14ac:dyDescent="0.2">
      <c r="B11896" s="186"/>
    </row>
    <row r="11897" spans="2:2" x14ac:dyDescent="0.2">
      <c r="B11897" s="186"/>
    </row>
    <row r="11898" spans="2:2" x14ac:dyDescent="0.2">
      <c r="B11898" s="186"/>
    </row>
    <row r="11899" spans="2:2" x14ac:dyDescent="0.2">
      <c r="B11899" s="186"/>
    </row>
    <row r="11900" spans="2:2" x14ac:dyDescent="0.2">
      <c r="B11900" s="186"/>
    </row>
    <row r="11901" spans="2:2" x14ac:dyDescent="0.2">
      <c r="B11901" s="186"/>
    </row>
    <row r="11902" spans="2:2" x14ac:dyDescent="0.2">
      <c r="B11902" s="186"/>
    </row>
    <row r="11903" spans="2:2" x14ac:dyDescent="0.2">
      <c r="B11903" s="186"/>
    </row>
    <row r="11904" spans="2:2" x14ac:dyDescent="0.2">
      <c r="B11904" s="186"/>
    </row>
    <row r="11905" spans="2:2" x14ac:dyDescent="0.2">
      <c r="B11905" s="186"/>
    </row>
    <row r="11906" spans="2:2" x14ac:dyDescent="0.2">
      <c r="B11906" s="186"/>
    </row>
    <row r="11907" spans="2:2" x14ac:dyDescent="0.2">
      <c r="B11907" s="186"/>
    </row>
    <row r="11908" spans="2:2" x14ac:dyDescent="0.2">
      <c r="B11908" s="186"/>
    </row>
    <row r="11909" spans="2:2" x14ac:dyDescent="0.2">
      <c r="B11909" s="186"/>
    </row>
    <row r="11910" spans="2:2" x14ac:dyDescent="0.2">
      <c r="B11910" s="186"/>
    </row>
    <row r="11911" spans="2:2" x14ac:dyDescent="0.2">
      <c r="B11911" s="186"/>
    </row>
    <row r="11912" spans="2:2" x14ac:dyDescent="0.2">
      <c r="B11912" s="186"/>
    </row>
    <row r="11913" spans="2:2" x14ac:dyDescent="0.2">
      <c r="B11913" s="186"/>
    </row>
    <row r="11914" spans="2:2" x14ac:dyDescent="0.2">
      <c r="B11914" s="186"/>
    </row>
    <row r="11915" spans="2:2" x14ac:dyDescent="0.2">
      <c r="B11915" s="186"/>
    </row>
    <row r="11916" spans="2:2" x14ac:dyDescent="0.2">
      <c r="B11916" s="186"/>
    </row>
    <row r="11917" spans="2:2" x14ac:dyDescent="0.2">
      <c r="B11917" s="186"/>
    </row>
    <row r="11918" spans="2:2" x14ac:dyDescent="0.2">
      <c r="B11918" s="186"/>
    </row>
    <row r="11919" spans="2:2" x14ac:dyDescent="0.2">
      <c r="B11919" s="186"/>
    </row>
    <row r="11920" spans="2:2" x14ac:dyDescent="0.2">
      <c r="B11920" s="186"/>
    </row>
    <row r="11921" spans="2:2" x14ac:dyDescent="0.2">
      <c r="B11921" s="186"/>
    </row>
    <row r="11922" spans="2:2" x14ac:dyDescent="0.2">
      <c r="B11922" s="186"/>
    </row>
    <row r="11923" spans="2:2" x14ac:dyDescent="0.2">
      <c r="B11923" s="186"/>
    </row>
    <row r="11924" spans="2:2" x14ac:dyDescent="0.2">
      <c r="B11924" s="186"/>
    </row>
    <row r="11925" spans="2:2" x14ac:dyDescent="0.2">
      <c r="B11925" s="186"/>
    </row>
    <row r="11926" spans="2:2" x14ac:dyDescent="0.2">
      <c r="B11926" s="186"/>
    </row>
    <row r="11927" spans="2:2" x14ac:dyDescent="0.2">
      <c r="B11927" s="186"/>
    </row>
    <row r="11928" spans="2:2" x14ac:dyDescent="0.2">
      <c r="B11928" s="186"/>
    </row>
    <row r="11929" spans="2:2" x14ac:dyDescent="0.2">
      <c r="B11929" s="186"/>
    </row>
    <row r="11930" spans="2:2" x14ac:dyDescent="0.2">
      <c r="B11930" s="186"/>
    </row>
    <row r="11931" spans="2:2" x14ac:dyDescent="0.2">
      <c r="B11931" s="186"/>
    </row>
    <row r="11932" spans="2:2" x14ac:dyDescent="0.2">
      <c r="B11932" s="186"/>
    </row>
    <row r="11933" spans="2:2" x14ac:dyDescent="0.2">
      <c r="B11933" s="186"/>
    </row>
    <row r="11934" spans="2:2" x14ac:dyDescent="0.2">
      <c r="B11934" s="186"/>
    </row>
    <row r="11935" spans="2:2" x14ac:dyDescent="0.2">
      <c r="B11935" s="186"/>
    </row>
    <row r="11936" spans="2:2" x14ac:dyDescent="0.2">
      <c r="B11936" s="186"/>
    </row>
    <row r="11937" spans="2:2" x14ac:dyDescent="0.2">
      <c r="B11937" s="186"/>
    </row>
    <row r="11938" spans="2:2" x14ac:dyDescent="0.2">
      <c r="B11938" s="186"/>
    </row>
    <row r="11939" spans="2:2" x14ac:dyDescent="0.2">
      <c r="B11939" s="186"/>
    </row>
    <row r="11940" spans="2:2" x14ac:dyDescent="0.2">
      <c r="B11940" s="186"/>
    </row>
    <row r="11941" spans="2:2" x14ac:dyDescent="0.2">
      <c r="B11941" s="186"/>
    </row>
    <row r="11942" spans="2:2" x14ac:dyDescent="0.2">
      <c r="B11942" s="186"/>
    </row>
    <row r="11943" spans="2:2" x14ac:dyDescent="0.2">
      <c r="B11943" s="186"/>
    </row>
    <row r="11944" spans="2:2" x14ac:dyDescent="0.2">
      <c r="B11944" s="186"/>
    </row>
    <row r="11945" spans="2:2" x14ac:dyDescent="0.2">
      <c r="B11945" s="186"/>
    </row>
    <row r="11946" spans="2:2" x14ac:dyDescent="0.2">
      <c r="B11946" s="186"/>
    </row>
    <row r="11947" spans="2:2" x14ac:dyDescent="0.2">
      <c r="B11947" s="186"/>
    </row>
    <row r="11948" spans="2:2" x14ac:dyDescent="0.2">
      <c r="B11948" s="186"/>
    </row>
    <row r="11949" spans="2:2" x14ac:dyDescent="0.2">
      <c r="B11949" s="186"/>
    </row>
    <row r="11950" spans="2:2" x14ac:dyDescent="0.2">
      <c r="B11950" s="186"/>
    </row>
    <row r="11951" spans="2:2" x14ac:dyDescent="0.2">
      <c r="B11951" s="186"/>
    </row>
    <row r="11952" spans="2:2" x14ac:dyDescent="0.2">
      <c r="B11952" s="186"/>
    </row>
    <row r="11953" spans="2:2" x14ac:dyDescent="0.2">
      <c r="B11953" s="186"/>
    </row>
    <row r="11954" spans="2:2" x14ac:dyDescent="0.2">
      <c r="B11954" s="186"/>
    </row>
    <row r="11955" spans="2:2" x14ac:dyDescent="0.2">
      <c r="B11955" s="186"/>
    </row>
    <row r="11956" spans="2:2" x14ac:dyDescent="0.2">
      <c r="B11956" s="186"/>
    </row>
    <row r="11957" spans="2:2" x14ac:dyDescent="0.2">
      <c r="B11957" s="186"/>
    </row>
    <row r="11958" spans="2:2" x14ac:dyDescent="0.2">
      <c r="B11958" s="186"/>
    </row>
    <row r="11959" spans="2:2" x14ac:dyDescent="0.2">
      <c r="B11959" s="186"/>
    </row>
    <row r="11960" spans="2:2" x14ac:dyDescent="0.2">
      <c r="B11960" s="186"/>
    </row>
    <row r="11961" spans="2:2" x14ac:dyDescent="0.2">
      <c r="B11961" s="186"/>
    </row>
    <row r="11962" spans="2:2" x14ac:dyDescent="0.2">
      <c r="B11962" s="186"/>
    </row>
    <row r="11963" spans="2:2" x14ac:dyDescent="0.2">
      <c r="B11963" s="186"/>
    </row>
    <row r="11964" spans="2:2" x14ac:dyDescent="0.2">
      <c r="B11964" s="186"/>
    </row>
    <row r="11965" spans="2:2" x14ac:dyDescent="0.2">
      <c r="B11965" s="186"/>
    </row>
    <row r="11966" spans="2:2" x14ac:dyDescent="0.2">
      <c r="B11966" s="186"/>
    </row>
    <row r="11967" spans="2:2" x14ac:dyDescent="0.2">
      <c r="B11967" s="186"/>
    </row>
    <row r="11968" spans="2:2" x14ac:dyDescent="0.2">
      <c r="B11968" s="186"/>
    </row>
    <row r="11969" spans="2:2" x14ac:dyDescent="0.2">
      <c r="B11969" s="186"/>
    </row>
    <row r="11970" spans="2:2" x14ac:dyDescent="0.2">
      <c r="B11970" s="186"/>
    </row>
    <row r="11971" spans="2:2" x14ac:dyDescent="0.2">
      <c r="B11971" s="186"/>
    </row>
    <row r="11972" spans="2:2" x14ac:dyDescent="0.2">
      <c r="B11972" s="186"/>
    </row>
    <row r="11973" spans="2:2" x14ac:dyDescent="0.2">
      <c r="B11973" s="186"/>
    </row>
    <row r="11974" spans="2:2" x14ac:dyDescent="0.2">
      <c r="B11974" s="186"/>
    </row>
    <row r="11975" spans="2:2" x14ac:dyDescent="0.2">
      <c r="B11975" s="186"/>
    </row>
    <row r="11976" spans="2:2" x14ac:dyDescent="0.2">
      <c r="B11976" s="186"/>
    </row>
    <row r="11977" spans="2:2" x14ac:dyDescent="0.2">
      <c r="B11977" s="186"/>
    </row>
    <row r="11978" spans="2:2" x14ac:dyDescent="0.2">
      <c r="B11978" s="186"/>
    </row>
    <row r="11979" spans="2:2" x14ac:dyDescent="0.2">
      <c r="B11979" s="186"/>
    </row>
    <row r="11980" spans="2:2" x14ac:dyDescent="0.2">
      <c r="B11980" s="186"/>
    </row>
    <row r="11981" spans="2:2" x14ac:dyDescent="0.2">
      <c r="B11981" s="186"/>
    </row>
    <row r="11982" spans="2:2" x14ac:dyDescent="0.2">
      <c r="B11982" s="186"/>
    </row>
    <row r="11983" spans="2:2" x14ac:dyDescent="0.2">
      <c r="B11983" s="186"/>
    </row>
    <row r="11984" spans="2:2" x14ac:dyDescent="0.2">
      <c r="B11984" s="186"/>
    </row>
    <row r="11985" spans="2:2" x14ac:dyDescent="0.2">
      <c r="B11985" s="186"/>
    </row>
    <row r="11986" spans="2:2" x14ac:dyDescent="0.2">
      <c r="B11986" s="186"/>
    </row>
    <row r="11987" spans="2:2" x14ac:dyDescent="0.2">
      <c r="B11987" s="186"/>
    </row>
    <row r="11988" spans="2:2" x14ac:dyDescent="0.2">
      <c r="B11988" s="186"/>
    </row>
    <row r="11989" spans="2:2" x14ac:dyDescent="0.2">
      <c r="B11989" s="186"/>
    </row>
    <row r="11990" spans="2:2" x14ac:dyDescent="0.2">
      <c r="B11990" s="186"/>
    </row>
    <row r="11991" spans="2:2" x14ac:dyDescent="0.2">
      <c r="B11991" s="186"/>
    </row>
    <row r="11992" spans="2:2" x14ac:dyDescent="0.2">
      <c r="B11992" s="186"/>
    </row>
    <row r="11993" spans="2:2" x14ac:dyDescent="0.2">
      <c r="B11993" s="186"/>
    </row>
    <row r="11994" spans="2:2" x14ac:dyDescent="0.2">
      <c r="B11994" s="186"/>
    </row>
    <row r="11995" spans="2:2" x14ac:dyDescent="0.2">
      <c r="B11995" s="186"/>
    </row>
    <row r="11996" spans="2:2" x14ac:dyDescent="0.2">
      <c r="B11996" s="186"/>
    </row>
    <row r="11997" spans="2:2" x14ac:dyDescent="0.2">
      <c r="B11997" s="186"/>
    </row>
    <row r="11998" spans="2:2" x14ac:dyDescent="0.2">
      <c r="B11998" s="186"/>
    </row>
    <row r="11999" spans="2:2" x14ac:dyDescent="0.2">
      <c r="B11999" s="186"/>
    </row>
    <row r="12000" spans="2:2" x14ac:dyDescent="0.2">
      <c r="B12000" s="186"/>
    </row>
    <row r="12001" spans="2:2" x14ac:dyDescent="0.2">
      <c r="B12001" s="186"/>
    </row>
    <row r="12002" spans="2:2" x14ac:dyDescent="0.2">
      <c r="B12002" s="186"/>
    </row>
    <row r="12003" spans="2:2" x14ac:dyDescent="0.2">
      <c r="B12003" s="186"/>
    </row>
    <row r="12004" spans="2:2" x14ac:dyDescent="0.2">
      <c r="B12004" s="186"/>
    </row>
    <row r="12005" spans="2:2" x14ac:dyDescent="0.2">
      <c r="B12005" s="186"/>
    </row>
    <row r="12006" spans="2:2" x14ac:dyDescent="0.2">
      <c r="B12006" s="186"/>
    </row>
    <row r="12007" spans="2:2" x14ac:dyDescent="0.2">
      <c r="B12007" s="186"/>
    </row>
    <row r="12008" spans="2:2" x14ac:dyDescent="0.2">
      <c r="B12008" s="186"/>
    </row>
    <row r="12009" spans="2:2" x14ac:dyDescent="0.2">
      <c r="B12009" s="186"/>
    </row>
    <row r="12010" spans="2:2" x14ac:dyDescent="0.2">
      <c r="B12010" s="186"/>
    </row>
    <row r="12011" spans="2:2" x14ac:dyDescent="0.2">
      <c r="B12011" s="186"/>
    </row>
    <row r="12012" spans="2:2" x14ac:dyDescent="0.2">
      <c r="B12012" s="186"/>
    </row>
    <row r="12013" spans="2:2" x14ac:dyDescent="0.2">
      <c r="B12013" s="186"/>
    </row>
    <row r="12014" spans="2:2" x14ac:dyDescent="0.2">
      <c r="B12014" s="186"/>
    </row>
    <row r="12015" spans="2:2" x14ac:dyDescent="0.2">
      <c r="B12015" s="186"/>
    </row>
    <row r="12016" spans="2:2" x14ac:dyDescent="0.2">
      <c r="B12016" s="186"/>
    </row>
    <row r="12017" spans="2:2" x14ac:dyDescent="0.2">
      <c r="B12017" s="186"/>
    </row>
    <row r="12018" spans="2:2" x14ac:dyDescent="0.2">
      <c r="B12018" s="186"/>
    </row>
    <row r="12019" spans="2:2" x14ac:dyDescent="0.2">
      <c r="B12019" s="186"/>
    </row>
    <row r="12020" spans="2:2" x14ac:dyDescent="0.2">
      <c r="B12020" s="186"/>
    </row>
    <row r="12021" spans="2:2" x14ac:dyDescent="0.2">
      <c r="B12021" s="186"/>
    </row>
    <row r="12022" spans="2:2" x14ac:dyDescent="0.2">
      <c r="B12022" s="186"/>
    </row>
    <row r="12023" spans="2:2" x14ac:dyDescent="0.2">
      <c r="B12023" s="186"/>
    </row>
    <row r="12024" spans="2:2" x14ac:dyDescent="0.2">
      <c r="B12024" s="186"/>
    </row>
    <row r="12025" spans="2:2" x14ac:dyDescent="0.2">
      <c r="B12025" s="186"/>
    </row>
    <row r="12026" spans="2:2" x14ac:dyDescent="0.2">
      <c r="B12026" s="186"/>
    </row>
    <row r="12027" spans="2:2" x14ac:dyDescent="0.2">
      <c r="B12027" s="186"/>
    </row>
    <row r="12028" spans="2:2" x14ac:dyDescent="0.2">
      <c r="B12028" s="186"/>
    </row>
    <row r="12029" spans="2:2" x14ac:dyDescent="0.2">
      <c r="B12029" s="186"/>
    </row>
    <row r="12030" spans="2:2" x14ac:dyDescent="0.2">
      <c r="B12030" s="186"/>
    </row>
    <row r="12031" spans="2:2" x14ac:dyDescent="0.2">
      <c r="B12031" s="186"/>
    </row>
    <row r="12032" spans="2:2" x14ac:dyDescent="0.2">
      <c r="B12032" s="186"/>
    </row>
    <row r="12033" spans="2:2" x14ac:dyDescent="0.2">
      <c r="B12033" s="186"/>
    </row>
    <row r="12034" spans="2:2" x14ac:dyDescent="0.2">
      <c r="B12034" s="186"/>
    </row>
    <row r="12035" spans="2:2" x14ac:dyDescent="0.2">
      <c r="B12035" s="186"/>
    </row>
    <row r="12036" spans="2:2" x14ac:dyDescent="0.2">
      <c r="B12036" s="186"/>
    </row>
    <row r="12037" spans="2:2" x14ac:dyDescent="0.2">
      <c r="B12037" s="186"/>
    </row>
    <row r="12038" spans="2:2" x14ac:dyDescent="0.2">
      <c r="B12038" s="186"/>
    </row>
    <row r="12039" spans="2:2" x14ac:dyDescent="0.2">
      <c r="B12039" s="186"/>
    </row>
    <row r="12040" spans="2:2" x14ac:dyDescent="0.2">
      <c r="B12040" s="186"/>
    </row>
    <row r="12041" spans="2:2" x14ac:dyDescent="0.2">
      <c r="B12041" s="186"/>
    </row>
    <row r="12042" spans="2:2" x14ac:dyDescent="0.2">
      <c r="B12042" s="186"/>
    </row>
    <row r="12043" spans="2:2" x14ac:dyDescent="0.2">
      <c r="B12043" s="186"/>
    </row>
    <row r="12044" spans="2:2" x14ac:dyDescent="0.2">
      <c r="B12044" s="186"/>
    </row>
    <row r="12045" spans="2:2" x14ac:dyDescent="0.2">
      <c r="B12045" s="186"/>
    </row>
    <row r="12046" spans="2:2" x14ac:dyDescent="0.2">
      <c r="B12046" s="186"/>
    </row>
    <row r="12047" spans="2:2" x14ac:dyDescent="0.2">
      <c r="B12047" s="186"/>
    </row>
    <row r="12048" spans="2:2" x14ac:dyDescent="0.2">
      <c r="B12048" s="186"/>
    </row>
    <row r="12049" spans="2:2" x14ac:dyDescent="0.2">
      <c r="B12049" s="186"/>
    </row>
    <row r="12050" spans="2:2" x14ac:dyDescent="0.2">
      <c r="B12050" s="186"/>
    </row>
    <row r="12051" spans="2:2" x14ac:dyDescent="0.2">
      <c r="B12051" s="186"/>
    </row>
    <row r="12052" spans="2:2" x14ac:dyDescent="0.2">
      <c r="B12052" s="186"/>
    </row>
    <row r="12053" spans="2:2" x14ac:dyDescent="0.2">
      <c r="B12053" s="186"/>
    </row>
    <row r="12054" spans="2:2" x14ac:dyDescent="0.2">
      <c r="B12054" s="186"/>
    </row>
    <row r="12055" spans="2:2" x14ac:dyDescent="0.2">
      <c r="B12055" s="186"/>
    </row>
    <row r="12056" spans="2:2" x14ac:dyDescent="0.2">
      <c r="B12056" s="186"/>
    </row>
    <row r="12057" spans="2:2" x14ac:dyDescent="0.2">
      <c r="B12057" s="186"/>
    </row>
    <row r="12058" spans="2:2" x14ac:dyDescent="0.2">
      <c r="B12058" s="186"/>
    </row>
    <row r="12059" spans="2:2" x14ac:dyDescent="0.2">
      <c r="B12059" s="186"/>
    </row>
    <row r="12060" spans="2:2" x14ac:dyDescent="0.2">
      <c r="B12060" s="186"/>
    </row>
    <row r="12061" spans="2:2" x14ac:dyDescent="0.2">
      <c r="B12061" s="186"/>
    </row>
    <row r="12062" spans="2:2" x14ac:dyDescent="0.2">
      <c r="B12062" s="186"/>
    </row>
    <row r="12063" spans="2:2" x14ac:dyDescent="0.2">
      <c r="B12063" s="186"/>
    </row>
    <row r="12064" spans="2:2" x14ac:dyDescent="0.2">
      <c r="B12064" s="186"/>
    </row>
    <row r="12065" spans="2:2" x14ac:dyDescent="0.2">
      <c r="B12065" s="186"/>
    </row>
    <row r="12066" spans="2:2" x14ac:dyDescent="0.2">
      <c r="B12066" s="186"/>
    </row>
    <row r="12067" spans="2:2" x14ac:dyDescent="0.2">
      <c r="B12067" s="186"/>
    </row>
    <row r="12068" spans="2:2" x14ac:dyDescent="0.2">
      <c r="B12068" s="186"/>
    </row>
    <row r="12069" spans="2:2" x14ac:dyDescent="0.2">
      <c r="B12069" s="186"/>
    </row>
    <row r="12070" spans="2:2" x14ac:dyDescent="0.2">
      <c r="B12070" s="186"/>
    </row>
    <row r="12071" spans="2:2" x14ac:dyDescent="0.2">
      <c r="B12071" s="186"/>
    </row>
    <row r="12072" spans="2:2" x14ac:dyDescent="0.2">
      <c r="B12072" s="186"/>
    </row>
    <row r="12073" spans="2:2" x14ac:dyDescent="0.2">
      <c r="B12073" s="186"/>
    </row>
    <row r="12074" spans="2:2" x14ac:dyDescent="0.2">
      <c r="B12074" s="186"/>
    </row>
    <row r="12075" spans="2:2" x14ac:dyDescent="0.2">
      <c r="B12075" s="186"/>
    </row>
    <row r="12076" spans="2:2" x14ac:dyDescent="0.2">
      <c r="B12076" s="186"/>
    </row>
    <row r="12077" spans="2:2" x14ac:dyDescent="0.2">
      <c r="B12077" s="186"/>
    </row>
    <row r="12078" spans="2:2" x14ac:dyDescent="0.2">
      <c r="B12078" s="186"/>
    </row>
    <row r="12079" spans="2:2" x14ac:dyDescent="0.2">
      <c r="B12079" s="186"/>
    </row>
    <row r="12080" spans="2:2" x14ac:dyDescent="0.2">
      <c r="B12080" s="186"/>
    </row>
    <row r="12081" spans="2:2" x14ac:dyDescent="0.2">
      <c r="B12081" s="186"/>
    </row>
    <row r="12082" spans="2:2" x14ac:dyDescent="0.2">
      <c r="B12082" s="186"/>
    </row>
    <row r="12083" spans="2:2" x14ac:dyDescent="0.2">
      <c r="B12083" s="186"/>
    </row>
    <row r="12084" spans="2:2" x14ac:dyDescent="0.2">
      <c r="B12084" s="186"/>
    </row>
    <row r="12085" spans="2:2" x14ac:dyDescent="0.2">
      <c r="B12085" s="186"/>
    </row>
    <row r="12086" spans="2:2" x14ac:dyDescent="0.2">
      <c r="B12086" s="186"/>
    </row>
    <row r="12087" spans="2:2" x14ac:dyDescent="0.2">
      <c r="B12087" s="186"/>
    </row>
    <row r="12088" spans="2:2" x14ac:dyDescent="0.2">
      <c r="B12088" s="186"/>
    </row>
    <row r="12089" spans="2:2" x14ac:dyDescent="0.2">
      <c r="B12089" s="186"/>
    </row>
    <row r="12090" spans="2:2" x14ac:dyDescent="0.2">
      <c r="B12090" s="186"/>
    </row>
    <row r="12091" spans="2:2" x14ac:dyDescent="0.2">
      <c r="B12091" s="186"/>
    </row>
    <row r="12092" spans="2:2" x14ac:dyDescent="0.2">
      <c r="B12092" s="186"/>
    </row>
    <row r="12093" spans="2:2" x14ac:dyDescent="0.2">
      <c r="B12093" s="186"/>
    </row>
    <row r="12094" spans="2:2" x14ac:dyDescent="0.2">
      <c r="B12094" s="186"/>
    </row>
    <row r="12095" spans="2:2" x14ac:dyDescent="0.2">
      <c r="B12095" s="186"/>
    </row>
    <row r="12096" spans="2:2" x14ac:dyDescent="0.2">
      <c r="B12096" s="186"/>
    </row>
    <row r="12097" spans="2:2" x14ac:dyDescent="0.2">
      <c r="B12097" s="186"/>
    </row>
    <row r="12098" spans="2:2" x14ac:dyDescent="0.2">
      <c r="B12098" s="186"/>
    </row>
    <row r="12099" spans="2:2" x14ac:dyDescent="0.2">
      <c r="B12099" s="186"/>
    </row>
    <row r="12100" spans="2:2" x14ac:dyDescent="0.2">
      <c r="B12100" s="186"/>
    </row>
    <row r="12101" spans="2:2" x14ac:dyDescent="0.2">
      <c r="B12101" s="186"/>
    </row>
    <row r="12102" spans="2:2" x14ac:dyDescent="0.2">
      <c r="B12102" s="186"/>
    </row>
    <row r="12103" spans="2:2" x14ac:dyDescent="0.2">
      <c r="B12103" s="186"/>
    </row>
    <row r="12104" spans="2:2" x14ac:dyDescent="0.2">
      <c r="B12104" s="186"/>
    </row>
    <row r="12105" spans="2:2" x14ac:dyDescent="0.2">
      <c r="B12105" s="186"/>
    </row>
    <row r="12106" spans="2:2" x14ac:dyDescent="0.2">
      <c r="B12106" s="186"/>
    </row>
    <row r="12107" spans="2:2" x14ac:dyDescent="0.2">
      <c r="B12107" s="186"/>
    </row>
    <row r="12108" spans="2:2" x14ac:dyDescent="0.2">
      <c r="B12108" s="186"/>
    </row>
    <row r="12109" spans="2:2" x14ac:dyDescent="0.2">
      <c r="B12109" s="186"/>
    </row>
    <row r="12110" spans="2:2" x14ac:dyDescent="0.2">
      <c r="B12110" s="186"/>
    </row>
    <row r="12111" spans="2:2" x14ac:dyDescent="0.2">
      <c r="B12111" s="186"/>
    </row>
    <row r="12112" spans="2:2" x14ac:dyDescent="0.2">
      <c r="B12112" s="186"/>
    </row>
    <row r="12113" spans="2:2" x14ac:dyDescent="0.2">
      <c r="B12113" s="186"/>
    </row>
    <row r="12114" spans="2:2" x14ac:dyDescent="0.2">
      <c r="B12114" s="186"/>
    </row>
    <row r="12115" spans="2:2" x14ac:dyDescent="0.2">
      <c r="B12115" s="186"/>
    </row>
    <row r="12116" spans="2:2" x14ac:dyDescent="0.2">
      <c r="B12116" s="186"/>
    </row>
    <row r="12117" spans="2:2" x14ac:dyDescent="0.2">
      <c r="B12117" s="186"/>
    </row>
    <row r="12118" spans="2:2" x14ac:dyDescent="0.2">
      <c r="B12118" s="186"/>
    </row>
    <row r="12119" spans="2:2" x14ac:dyDescent="0.2">
      <c r="B12119" s="186"/>
    </row>
    <row r="12120" spans="2:2" x14ac:dyDescent="0.2">
      <c r="B12120" s="186"/>
    </row>
    <row r="12121" spans="2:2" x14ac:dyDescent="0.2">
      <c r="B12121" s="186"/>
    </row>
    <row r="12122" spans="2:2" x14ac:dyDescent="0.2">
      <c r="B12122" s="186"/>
    </row>
    <row r="12123" spans="2:2" x14ac:dyDescent="0.2">
      <c r="B12123" s="186"/>
    </row>
    <row r="12124" spans="2:2" x14ac:dyDescent="0.2">
      <c r="B12124" s="186"/>
    </row>
    <row r="12125" spans="2:2" x14ac:dyDescent="0.2">
      <c r="B12125" s="186"/>
    </row>
    <row r="12126" spans="2:2" x14ac:dyDescent="0.2">
      <c r="B12126" s="186"/>
    </row>
    <row r="12127" spans="2:2" x14ac:dyDescent="0.2">
      <c r="B12127" s="186"/>
    </row>
    <row r="12128" spans="2:2" x14ac:dyDescent="0.2">
      <c r="B12128" s="186"/>
    </row>
    <row r="12129" spans="2:2" x14ac:dyDescent="0.2">
      <c r="B12129" s="186"/>
    </row>
    <row r="12130" spans="2:2" x14ac:dyDescent="0.2">
      <c r="B12130" s="186"/>
    </row>
    <row r="12131" spans="2:2" x14ac:dyDescent="0.2">
      <c r="B12131" s="186"/>
    </row>
    <row r="12132" spans="2:2" x14ac:dyDescent="0.2">
      <c r="B12132" s="186"/>
    </row>
    <row r="12133" spans="2:2" x14ac:dyDescent="0.2">
      <c r="B12133" s="186"/>
    </row>
    <row r="12134" spans="2:2" x14ac:dyDescent="0.2">
      <c r="B12134" s="186"/>
    </row>
    <row r="12135" spans="2:2" x14ac:dyDescent="0.2">
      <c r="B12135" s="186"/>
    </row>
    <row r="12136" spans="2:2" x14ac:dyDescent="0.2">
      <c r="B12136" s="186"/>
    </row>
    <row r="12137" spans="2:2" x14ac:dyDescent="0.2">
      <c r="B12137" s="186"/>
    </row>
    <row r="12138" spans="2:2" x14ac:dyDescent="0.2">
      <c r="B12138" s="186"/>
    </row>
    <row r="12139" spans="2:2" x14ac:dyDescent="0.2">
      <c r="B12139" s="186"/>
    </row>
    <row r="12140" spans="2:2" x14ac:dyDescent="0.2">
      <c r="B12140" s="186"/>
    </row>
    <row r="12141" spans="2:2" x14ac:dyDescent="0.2">
      <c r="B12141" s="186"/>
    </row>
    <row r="12142" spans="2:2" x14ac:dyDescent="0.2">
      <c r="B12142" s="186"/>
    </row>
    <row r="12143" spans="2:2" x14ac:dyDescent="0.2">
      <c r="B12143" s="186"/>
    </row>
    <row r="12144" spans="2:2" x14ac:dyDescent="0.2">
      <c r="B12144" s="186"/>
    </row>
    <row r="12145" spans="2:2" x14ac:dyDescent="0.2">
      <c r="B12145" s="186"/>
    </row>
    <row r="12146" spans="2:2" x14ac:dyDescent="0.2">
      <c r="B12146" s="186"/>
    </row>
    <row r="12147" spans="2:2" x14ac:dyDescent="0.2">
      <c r="B12147" s="186"/>
    </row>
    <row r="12148" spans="2:2" x14ac:dyDescent="0.2">
      <c r="B12148" s="186"/>
    </row>
    <row r="12149" spans="2:2" x14ac:dyDescent="0.2">
      <c r="B12149" s="186"/>
    </row>
    <row r="12150" spans="2:2" x14ac:dyDescent="0.2">
      <c r="B12150" s="186"/>
    </row>
    <row r="12151" spans="2:2" x14ac:dyDescent="0.2">
      <c r="B12151" s="186"/>
    </row>
    <row r="12152" spans="2:2" x14ac:dyDescent="0.2">
      <c r="B12152" s="186"/>
    </row>
    <row r="12153" spans="2:2" x14ac:dyDescent="0.2">
      <c r="B12153" s="186"/>
    </row>
    <row r="12154" spans="2:2" x14ac:dyDescent="0.2">
      <c r="B12154" s="186"/>
    </row>
    <row r="12155" spans="2:2" x14ac:dyDescent="0.2">
      <c r="B12155" s="186"/>
    </row>
    <row r="12156" spans="2:2" x14ac:dyDescent="0.2">
      <c r="B12156" s="186"/>
    </row>
    <row r="12157" spans="2:2" x14ac:dyDescent="0.2">
      <c r="B12157" s="186"/>
    </row>
    <row r="12158" spans="2:2" x14ac:dyDescent="0.2">
      <c r="B12158" s="186"/>
    </row>
    <row r="12159" spans="2:2" x14ac:dyDescent="0.2">
      <c r="B12159" s="186"/>
    </row>
    <row r="12160" spans="2:2" x14ac:dyDescent="0.2">
      <c r="B12160" s="186"/>
    </row>
    <row r="12161" spans="2:2" x14ac:dyDescent="0.2">
      <c r="B12161" s="186"/>
    </row>
    <row r="12162" spans="2:2" x14ac:dyDescent="0.2">
      <c r="B12162" s="186"/>
    </row>
    <row r="12163" spans="2:2" x14ac:dyDescent="0.2">
      <c r="B12163" s="186"/>
    </row>
    <row r="12164" spans="2:2" x14ac:dyDescent="0.2">
      <c r="B12164" s="186"/>
    </row>
    <row r="12165" spans="2:2" x14ac:dyDescent="0.2">
      <c r="B12165" s="186"/>
    </row>
    <row r="12166" spans="2:2" x14ac:dyDescent="0.2">
      <c r="B12166" s="186"/>
    </row>
    <row r="12167" spans="2:2" x14ac:dyDescent="0.2">
      <c r="B12167" s="186"/>
    </row>
    <row r="12168" spans="2:2" x14ac:dyDescent="0.2">
      <c r="B12168" s="186"/>
    </row>
    <row r="12169" spans="2:2" x14ac:dyDescent="0.2">
      <c r="B12169" s="186"/>
    </row>
    <row r="12170" spans="2:2" x14ac:dyDescent="0.2">
      <c r="B12170" s="186"/>
    </row>
    <row r="12171" spans="2:2" x14ac:dyDescent="0.2">
      <c r="B12171" s="186"/>
    </row>
    <row r="12172" spans="2:2" x14ac:dyDescent="0.2">
      <c r="B12172" s="186"/>
    </row>
    <row r="12173" spans="2:2" x14ac:dyDescent="0.2">
      <c r="B12173" s="186"/>
    </row>
    <row r="12174" spans="2:2" x14ac:dyDescent="0.2">
      <c r="B12174" s="186"/>
    </row>
    <row r="12175" spans="2:2" x14ac:dyDescent="0.2">
      <c r="B12175" s="186"/>
    </row>
    <row r="12176" spans="2:2" x14ac:dyDescent="0.2">
      <c r="B12176" s="186"/>
    </row>
    <row r="12177" spans="2:2" x14ac:dyDescent="0.2">
      <c r="B12177" s="186"/>
    </row>
    <row r="12178" spans="2:2" x14ac:dyDescent="0.2">
      <c r="B12178" s="186"/>
    </row>
    <row r="12179" spans="2:2" x14ac:dyDescent="0.2">
      <c r="B12179" s="186"/>
    </row>
    <row r="12180" spans="2:2" x14ac:dyDescent="0.2">
      <c r="B12180" s="186"/>
    </row>
    <row r="12181" spans="2:2" x14ac:dyDescent="0.2">
      <c r="B12181" s="186"/>
    </row>
    <row r="12182" spans="2:2" x14ac:dyDescent="0.2">
      <c r="B12182" s="186"/>
    </row>
    <row r="12183" spans="2:2" x14ac:dyDescent="0.2">
      <c r="B12183" s="186"/>
    </row>
    <row r="12184" spans="2:2" x14ac:dyDescent="0.2">
      <c r="B12184" s="186"/>
    </row>
    <row r="12185" spans="2:2" x14ac:dyDescent="0.2">
      <c r="B12185" s="186"/>
    </row>
    <row r="12186" spans="2:2" x14ac:dyDescent="0.2">
      <c r="B12186" s="186"/>
    </row>
    <row r="12187" spans="2:2" x14ac:dyDescent="0.2">
      <c r="B12187" s="186"/>
    </row>
    <row r="12188" spans="2:2" x14ac:dyDescent="0.2">
      <c r="B12188" s="186"/>
    </row>
    <row r="12189" spans="2:2" x14ac:dyDescent="0.2">
      <c r="B12189" s="186"/>
    </row>
    <row r="12190" spans="2:2" x14ac:dyDescent="0.2">
      <c r="B12190" s="186"/>
    </row>
    <row r="12191" spans="2:2" x14ac:dyDescent="0.2">
      <c r="B12191" s="186"/>
    </row>
    <row r="12192" spans="2:2" x14ac:dyDescent="0.2">
      <c r="B12192" s="186"/>
    </row>
    <row r="12193" spans="2:2" x14ac:dyDescent="0.2">
      <c r="B12193" s="186"/>
    </row>
    <row r="12194" spans="2:2" x14ac:dyDescent="0.2">
      <c r="B12194" s="186"/>
    </row>
    <row r="12195" spans="2:2" x14ac:dyDescent="0.2">
      <c r="B12195" s="186"/>
    </row>
    <row r="12196" spans="2:2" x14ac:dyDescent="0.2">
      <c r="B12196" s="186"/>
    </row>
    <row r="12197" spans="2:2" x14ac:dyDescent="0.2">
      <c r="B12197" s="186"/>
    </row>
    <row r="12198" spans="2:2" x14ac:dyDescent="0.2">
      <c r="B12198" s="186"/>
    </row>
    <row r="12199" spans="2:2" x14ac:dyDescent="0.2">
      <c r="B12199" s="186"/>
    </row>
    <row r="12200" spans="2:2" x14ac:dyDescent="0.2">
      <c r="B12200" s="186"/>
    </row>
    <row r="12201" spans="2:2" x14ac:dyDescent="0.2">
      <c r="B12201" s="186"/>
    </row>
    <row r="12202" spans="2:2" x14ac:dyDescent="0.2">
      <c r="B12202" s="186"/>
    </row>
    <row r="12203" spans="2:2" x14ac:dyDescent="0.2">
      <c r="B12203" s="186"/>
    </row>
    <row r="12204" spans="2:2" x14ac:dyDescent="0.2">
      <c r="B12204" s="186"/>
    </row>
    <row r="12205" spans="2:2" x14ac:dyDescent="0.2">
      <c r="B12205" s="186"/>
    </row>
    <row r="12206" spans="2:2" x14ac:dyDescent="0.2">
      <c r="B12206" s="186"/>
    </row>
    <row r="12207" spans="2:2" x14ac:dyDescent="0.2">
      <c r="B12207" s="186"/>
    </row>
    <row r="12208" spans="2:2" x14ac:dyDescent="0.2">
      <c r="B12208" s="186"/>
    </row>
    <row r="12209" spans="2:2" x14ac:dyDescent="0.2">
      <c r="B12209" s="186"/>
    </row>
    <row r="12210" spans="2:2" x14ac:dyDescent="0.2">
      <c r="B12210" s="186"/>
    </row>
    <row r="12211" spans="2:2" x14ac:dyDescent="0.2">
      <c r="B12211" s="186"/>
    </row>
    <row r="12212" spans="2:2" x14ac:dyDescent="0.2">
      <c r="B12212" s="186"/>
    </row>
    <row r="12213" spans="2:2" x14ac:dyDescent="0.2">
      <c r="B12213" s="186"/>
    </row>
    <row r="12214" spans="2:2" x14ac:dyDescent="0.2">
      <c r="B12214" s="186"/>
    </row>
    <row r="12215" spans="2:2" x14ac:dyDescent="0.2">
      <c r="B12215" s="186"/>
    </row>
    <row r="12216" spans="2:2" x14ac:dyDescent="0.2">
      <c r="B12216" s="186"/>
    </row>
    <row r="12217" spans="2:2" x14ac:dyDescent="0.2">
      <c r="B12217" s="186"/>
    </row>
    <row r="12218" spans="2:2" x14ac:dyDescent="0.2">
      <c r="B12218" s="186"/>
    </row>
    <row r="12219" spans="2:2" x14ac:dyDescent="0.2">
      <c r="B12219" s="186"/>
    </row>
    <row r="12220" spans="2:2" x14ac:dyDescent="0.2">
      <c r="B12220" s="186"/>
    </row>
    <row r="12221" spans="2:2" x14ac:dyDescent="0.2">
      <c r="B12221" s="186"/>
    </row>
    <row r="12222" spans="2:2" x14ac:dyDescent="0.2">
      <c r="B12222" s="186"/>
    </row>
    <row r="12223" spans="2:2" x14ac:dyDescent="0.2">
      <c r="B12223" s="186"/>
    </row>
    <row r="12224" spans="2:2" x14ac:dyDescent="0.2">
      <c r="B12224" s="186"/>
    </row>
    <row r="12225" spans="2:2" x14ac:dyDescent="0.2">
      <c r="B12225" s="186"/>
    </row>
    <row r="12226" spans="2:2" x14ac:dyDescent="0.2">
      <c r="B12226" s="186"/>
    </row>
    <row r="12227" spans="2:2" x14ac:dyDescent="0.2">
      <c r="B12227" s="186"/>
    </row>
    <row r="12228" spans="2:2" x14ac:dyDescent="0.2">
      <c r="B12228" s="186"/>
    </row>
    <row r="12229" spans="2:2" x14ac:dyDescent="0.2">
      <c r="B12229" s="186"/>
    </row>
    <row r="12230" spans="2:2" x14ac:dyDescent="0.2">
      <c r="B12230" s="186"/>
    </row>
    <row r="12231" spans="2:2" x14ac:dyDescent="0.2">
      <c r="B12231" s="186"/>
    </row>
    <row r="12232" spans="2:2" x14ac:dyDescent="0.2">
      <c r="B12232" s="186"/>
    </row>
    <row r="12233" spans="2:2" x14ac:dyDescent="0.2">
      <c r="B12233" s="186"/>
    </row>
    <row r="12234" spans="2:2" x14ac:dyDescent="0.2">
      <c r="B12234" s="186"/>
    </row>
    <row r="12235" spans="2:2" x14ac:dyDescent="0.2">
      <c r="B12235" s="186"/>
    </row>
    <row r="12236" spans="2:2" x14ac:dyDescent="0.2">
      <c r="B12236" s="186"/>
    </row>
    <row r="12237" spans="2:2" x14ac:dyDescent="0.2">
      <c r="B12237" s="186"/>
    </row>
    <row r="12238" spans="2:2" x14ac:dyDescent="0.2">
      <c r="B12238" s="186"/>
    </row>
    <row r="12239" spans="2:2" x14ac:dyDescent="0.2">
      <c r="B12239" s="186"/>
    </row>
    <row r="12240" spans="2:2" x14ac:dyDescent="0.2">
      <c r="B12240" s="186"/>
    </row>
    <row r="12241" spans="2:2" x14ac:dyDescent="0.2">
      <c r="B12241" s="186"/>
    </row>
    <row r="12242" spans="2:2" x14ac:dyDescent="0.2">
      <c r="B12242" s="186"/>
    </row>
    <row r="12243" spans="2:2" x14ac:dyDescent="0.2">
      <c r="B12243" s="186"/>
    </row>
    <row r="12244" spans="2:2" x14ac:dyDescent="0.2">
      <c r="B12244" s="186"/>
    </row>
    <row r="12245" spans="2:2" x14ac:dyDescent="0.2">
      <c r="B12245" s="186"/>
    </row>
    <row r="12246" spans="2:2" x14ac:dyDescent="0.2">
      <c r="B12246" s="186"/>
    </row>
    <row r="12247" spans="2:2" x14ac:dyDescent="0.2">
      <c r="B12247" s="186"/>
    </row>
    <row r="12248" spans="2:2" x14ac:dyDescent="0.2">
      <c r="B12248" s="186"/>
    </row>
    <row r="12249" spans="2:2" x14ac:dyDescent="0.2">
      <c r="B12249" s="186"/>
    </row>
    <row r="12250" spans="2:2" x14ac:dyDescent="0.2">
      <c r="B12250" s="186"/>
    </row>
    <row r="12251" spans="2:2" x14ac:dyDescent="0.2">
      <c r="B12251" s="186"/>
    </row>
    <row r="12252" spans="2:2" x14ac:dyDescent="0.2">
      <c r="B12252" s="186"/>
    </row>
    <row r="12253" spans="2:2" x14ac:dyDescent="0.2">
      <c r="B12253" s="186"/>
    </row>
    <row r="12254" spans="2:2" x14ac:dyDescent="0.2">
      <c r="B12254" s="186"/>
    </row>
    <row r="12255" spans="2:2" x14ac:dyDescent="0.2">
      <c r="B12255" s="186"/>
    </row>
    <row r="12256" spans="2:2" x14ac:dyDescent="0.2">
      <c r="B12256" s="186"/>
    </row>
    <row r="12257" spans="2:2" x14ac:dyDescent="0.2">
      <c r="B12257" s="186"/>
    </row>
    <row r="12258" spans="2:2" x14ac:dyDescent="0.2">
      <c r="B12258" s="186"/>
    </row>
    <row r="12259" spans="2:2" x14ac:dyDescent="0.2">
      <c r="B12259" s="186"/>
    </row>
    <row r="12260" spans="2:2" x14ac:dyDescent="0.2">
      <c r="B12260" s="186"/>
    </row>
    <row r="12261" spans="2:2" x14ac:dyDescent="0.2">
      <c r="B12261" s="186"/>
    </row>
    <row r="12262" spans="2:2" x14ac:dyDescent="0.2">
      <c r="B12262" s="186"/>
    </row>
    <row r="12263" spans="2:2" x14ac:dyDescent="0.2">
      <c r="B12263" s="186"/>
    </row>
    <row r="12264" spans="2:2" x14ac:dyDescent="0.2">
      <c r="B12264" s="186"/>
    </row>
    <row r="12265" spans="2:2" x14ac:dyDescent="0.2">
      <c r="B12265" s="186"/>
    </row>
    <row r="12266" spans="2:2" x14ac:dyDescent="0.2">
      <c r="B12266" s="186"/>
    </row>
    <row r="12267" spans="2:2" x14ac:dyDescent="0.2">
      <c r="B12267" s="186"/>
    </row>
    <row r="12268" spans="2:2" x14ac:dyDescent="0.2">
      <c r="B12268" s="186"/>
    </row>
    <row r="12269" spans="2:2" x14ac:dyDescent="0.2">
      <c r="B12269" s="186"/>
    </row>
    <row r="12270" spans="2:2" x14ac:dyDescent="0.2">
      <c r="B12270" s="186"/>
    </row>
    <row r="12271" spans="2:2" x14ac:dyDescent="0.2">
      <c r="B12271" s="186"/>
    </row>
    <row r="12272" spans="2:2" x14ac:dyDescent="0.2">
      <c r="B12272" s="186"/>
    </row>
    <row r="12273" spans="2:2" x14ac:dyDescent="0.2">
      <c r="B12273" s="186"/>
    </row>
    <row r="12274" spans="2:2" x14ac:dyDescent="0.2">
      <c r="B12274" s="186"/>
    </row>
    <row r="12275" spans="2:2" x14ac:dyDescent="0.2">
      <c r="B12275" s="186"/>
    </row>
    <row r="12276" spans="2:2" x14ac:dyDescent="0.2">
      <c r="B12276" s="186"/>
    </row>
    <row r="12277" spans="2:2" x14ac:dyDescent="0.2">
      <c r="B12277" s="186"/>
    </row>
    <row r="12278" spans="2:2" x14ac:dyDescent="0.2">
      <c r="B12278" s="186"/>
    </row>
    <row r="12279" spans="2:2" x14ac:dyDescent="0.2">
      <c r="B12279" s="186"/>
    </row>
    <row r="12280" spans="2:2" x14ac:dyDescent="0.2">
      <c r="B12280" s="186"/>
    </row>
    <row r="12281" spans="2:2" x14ac:dyDescent="0.2">
      <c r="B12281" s="186"/>
    </row>
    <row r="12282" spans="2:2" x14ac:dyDescent="0.2">
      <c r="B12282" s="186"/>
    </row>
    <row r="12283" spans="2:2" x14ac:dyDescent="0.2">
      <c r="B12283" s="186"/>
    </row>
    <row r="12284" spans="2:2" x14ac:dyDescent="0.2">
      <c r="B12284" s="186"/>
    </row>
    <row r="12285" spans="2:2" x14ac:dyDescent="0.2">
      <c r="B12285" s="186"/>
    </row>
    <row r="12286" spans="2:2" x14ac:dyDescent="0.2">
      <c r="B12286" s="186"/>
    </row>
    <row r="12287" spans="2:2" x14ac:dyDescent="0.2">
      <c r="B12287" s="186"/>
    </row>
    <row r="12288" spans="2:2" x14ac:dyDescent="0.2">
      <c r="B12288" s="186"/>
    </row>
    <row r="12289" spans="2:2" x14ac:dyDescent="0.2">
      <c r="B12289" s="186"/>
    </row>
    <row r="12290" spans="2:2" x14ac:dyDescent="0.2">
      <c r="B12290" s="186"/>
    </row>
    <row r="12291" spans="2:2" x14ac:dyDescent="0.2">
      <c r="B12291" s="186"/>
    </row>
    <row r="12292" spans="2:2" x14ac:dyDescent="0.2">
      <c r="B12292" s="186"/>
    </row>
    <row r="12293" spans="2:2" x14ac:dyDescent="0.2">
      <c r="B12293" s="186"/>
    </row>
    <row r="12294" spans="2:2" x14ac:dyDescent="0.2">
      <c r="B12294" s="186"/>
    </row>
    <row r="12295" spans="2:2" x14ac:dyDescent="0.2">
      <c r="B12295" s="186"/>
    </row>
    <row r="12296" spans="2:2" x14ac:dyDescent="0.2">
      <c r="B12296" s="186"/>
    </row>
    <row r="12297" spans="2:2" x14ac:dyDescent="0.2">
      <c r="B12297" s="186"/>
    </row>
    <row r="12298" spans="2:2" x14ac:dyDescent="0.2">
      <c r="B12298" s="186"/>
    </row>
    <row r="12299" spans="2:2" x14ac:dyDescent="0.2">
      <c r="B12299" s="186"/>
    </row>
    <row r="12300" spans="2:2" x14ac:dyDescent="0.2">
      <c r="B12300" s="186"/>
    </row>
    <row r="12301" spans="2:2" x14ac:dyDescent="0.2">
      <c r="B12301" s="186"/>
    </row>
    <row r="12302" spans="2:2" x14ac:dyDescent="0.2">
      <c r="B12302" s="186"/>
    </row>
    <row r="12303" spans="2:2" x14ac:dyDescent="0.2">
      <c r="B12303" s="186"/>
    </row>
    <row r="12304" spans="2:2" x14ac:dyDescent="0.2">
      <c r="B12304" s="186"/>
    </row>
    <row r="12305" spans="2:2" x14ac:dyDescent="0.2">
      <c r="B12305" s="186"/>
    </row>
    <row r="12306" spans="2:2" x14ac:dyDescent="0.2">
      <c r="B12306" s="186"/>
    </row>
    <row r="12307" spans="2:2" x14ac:dyDescent="0.2">
      <c r="B12307" s="186"/>
    </row>
    <row r="12308" spans="2:2" x14ac:dyDescent="0.2">
      <c r="B12308" s="186"/>
    </row>
    <row r="12309" spans="2:2" x14ac:dyDescent="0.2">
      <c r="B12309" s="186"/>
    </row>
    <row r="12310" spans="2:2" x14ac:dyDescent="0.2">
      <c r="B12310" s="186"/>
    </row>
    <row r="12311" spans="2:2" x14ac:dyDescent="0.2">
      <c r="B12311" s="186"/>
    </row>
    <row r="12312" spans="2:2" x14ac:dyDescent="0.2">
      <c r="B12312" s="186"/>
    </row>
    <row r="12313" spans="2:2" x14ac:dyDescent="0.2">
      <c r="B12313" s="186"/>
    </row>
    <row r="12314" spans="2:2" x14ac:dyDescent="0.2">
      <c r="B12314" s="186"/>
    </row>
    <row r="12315" spans="2:2" x14ac:dyDescent="0.2">
      <c r="B12315" s="186"/>
    </row>
    <row r="12316" spans="2:2" x14ac:dyDescent="0.2">
      <c r="B12316" s="186"/>
    </row>
    <row r="12317" spans="2:2" x14ac:dyDescent="0.2">
      <c r="B12317" s="186"/>
    </row>
    <row r="12318" spans="2:2" x14ac:dyDescent="0.2">
      <c r="B12318" s="186"/>
    </row>
    <row r="12319" spans="2:2" x14ac:dyDescent="0.2">
      <c r="B12319" s="186"/>
    </row>
    <row r="12320" spans="2:2" x14ac:dyDescent="0.2">
      <c r="B12320" s="186"/>
    </row>
    <row r="12321" spans="2:2" x14ac:dyDescent="0.2">
      <c r="B12321" s="186"/>
    </row>
    <row r="12322" spans="2:2" x14ac:dyDescent="0.2">
      <c r="B12322" s="186"/>
    </row>
    <row r="12323" spans="2:2" x14ac:dyDescent="0.2">
      <c r="B12323" s="186"/>
    </row>
    <row r="12324" spans="2:2" x14ac:dyDescent="0.2">
      <c r="B12324" s="186"/>
    </row>
    <row r="12325" spans="2:2" x14ac:dyDescent="0.2">
      <c r="B12325" s="186"/>
    </row>
    <row r="12326" spans="2:2" x14ac:dyDescent="0.2">
      <c r="B12326" s="186"/>
    </row>
    <row r="12327" spans="2:2" x14ac:dyDescent="0.2">
      <c r="B12327" s="186"/>
    </row>
    <row r="12328" spans="2:2" x14ac:dyDescent="0.2">
      <c r="B12328" s="186"/>
    </row>
    <row r="12329" spans="2:2" x14ac:dyDescent="0.2">
      <c r="B12329" s="186"/>
    </row>
    <row r="12330" spans="2:2" x14ac:dyDescent="0.2">
      <c r="B12330" s="186"/>
    </row>
    <row r="12331" spans="2:2" x14ac:dyDescent="0.2">
      <c r="B12331" s="186"/>
    </row>
    <row r="12332" spans="2:2" x14ac:dyDescent="0.2">
      <c r="B12332" s="186"/>
    </row>
    <row r="12333" spans="2:2" x14ac:dyDescent="0.2">
      <c r="B12333" s="186"/>
    </row>
    <row r="12334" spans="2:2" x14ac:dyDescent="0.2">
      <c r="B12334" s="186"/>
    </row>
    <row r="12335" spans="2:2" x14ac:dyDescent="0.2">
      <c r="B12335" s="186"/>
    </row>
    <row r="12336" spans="2:2" x14ac:dyDescent="0.2">
      <c r="B12336" s="186"/>
    </row>
    <row r="12337" spans="2:2" x14ac:dyDescent="0.2">
      <c r="B12337" s="186"/>
    </row>
    <row r="12338" spans="2:2" x14ac:dyDescent="0.2">
      <c r="B12338" s="186"/>
    </row>
    <row r="12339" spans="2:2" x14ac:dyDescent="0.2">
      <c r="B12339" s="186"/>
    </row>
    <row r="12340" spans="2:2" x14ac:dyDescent="0.2">
      <c r="B12340" s="186"/>
    </row>
    <row r="12341" spans="2:2" x14ac:dyDescent="0.2">
      <c r="B12341" s="186"/>
    </row>
    <row r="12342" spans="2:2" x14ac:dyDescent="0.2">
      <c r="B12342" s="186"/>
    </row>
    <row r="12343" spans="2:2" x14ac:dyDescent="0.2">
      <c r="B12343" s="186"/>
    </row>
    <row r="12344" spans="2:2" x14ac:dyDescent="0.2">
      <c r="B12344" s="186"/>
    </row>
    <row r="12345" spans="2:2" x14ac:dyDescent="0.2">
      <c r="B12345" s="186"/>
    </row>
    <row r="12346" spans="2:2" x14ac:dyDescent="0.2">
      <c r="B12346" s="186"/>
    </row>
    <row r="12347" spans="2:2" x14ac:dyDescent="0.2">
      <c r="B12347" s="186"/>
    </row>
    <row r="12348" spans="2:2" x14ac:dyDescent="0.2">
      <c r="B12348" s="186"/>
    </row>
    <row r="12349" spans="2:2" x14ac:dyDescent="0.2">
      <c r="B12349" s="186"/>
    </row>
    <row r="12350" spans="2:2" x14ac:dyDescent="0.2">
      <c r="B12350" s="186"/>
    </row>
    <row r="12351" spans="2:2" x14ac:dyDescent="0.2">
      <c r="B12351" s="186"/>
    </row>
    <row r="12352" spans="2:2" x14ac:dyDescent="0.2">
      <c r="B12352" s="186"/>
    </row>
    <row r="12353" spans="2:2" x14ac:dyDescent="0.2">
      <c r="B12353" s="186"/>
    </row>
    <row r="12354" spans="2:2" x14ac:dyDescent="0.2">
      <c r="B12354" s="186"/>
    </row>
    <row r="12355" spans="2:2" x14ac:dyDescent="0.2">
      <c r="B12355" s="186"/>
    </row>
    <row r="12356" spans="2:2" x14ac:dyDescent="0.2">
      <c r="B12356" s="186"/>
    </row>
    <row r="12357" spans="2:2" x14ac:dyDescent="0.2">
      <c r="B12357" s="186"/>
    </row>
    <row r="12358" spans="2:2" x14ac:dyDescent="0.2">
      <c r="B12358" s="186"/>
    </row>
    <row r="12359" spans="2:2" x14ac:dyDescent="0.2">
      <c r="B12359" s="186"/>
    </row>
    <row r="12360" spans="2:2" x14ac:dyDescent="0.2">
      <c r="B12360" s="186"/>
    </row>
    <row r="12361" spans="2:2" x14ac:dyDescent="0.2">
      <c r="B12361" s="186"/>
    </row>
    <row r="12362" spans="2:2" x14ac:dyDescent="0.2">
      <c r="B12362" s="186"/>
    </row>
    <row r="12363" spans="2:2" x14ac:dyDescent="0.2">
      <c r="B12363" s="186"/>
    </row>
    <row r="12364" spans="2:2" x14ac:dyDescent="0.2">
      <c r="B12364" s="186"/>
    </row>
    <row r="12365" spans="2:2" x14ac:dyDescent="0.2">
      <c r="B12365" s="186"/>
    </row>
    <row r="12366" spans="2:2" x14ac:dyDescent="0.2">
      <c r="B12366" s="186"/>
    </row>
    <row r="12367" spans="2:2" x14ac:dyDescent="0.2">
      <c r="B12367" s="186"/>
    </row>
    <row r="12368" spans="2:2" x14ac:dyDescent="0.2">
      <c r="B12368" s="186"/>
    </row>
    <row r="12369" spans="2:2" x14ac:dyDescent="0.2">
      <c r="B12369" s="186"/>
    </row>
    <row r="12370" spans="2:2" x14ac:dyDescent="0.2">
      <c r="B12370" s="186"/>
    </row>
    <row r="12371" spans="2:2" x14ac:dyDescent="0.2">
      <c r="B12371" s="186"/>
    </row>
    <row r="12372" spans="2:2" x14ac:dyDescent="0.2">
      <c r="B12372" s="186"/>
    </row>
    <row r="12373" spans="2:2" x14ac:dyDescent="0.2">
      <c r="B12373" s="186"/>
    </row>
    <row r="12374" spans="2:2" x14ac:dyDescent="0.2">
      <c r="B12374" s="186"/>
    </row>
    <row r="12375" spans="2:2" x14ac:dyDescent="0.2">
      <c r="B12375" s="186"/>
    </row>
    <row r="12376" spans="2:2" x14ac:dyDescent="0.2">
      <c r="B12376" s="186"/>
    </row>
    <row r="12377" spans="2:2" x14ac:dyDescent="0.2">
      <c r="B12377" s="186"/>
    </row>
    <row r="12378" spans="2:2" x14ac:dyDescent="0.2">
      <c r="B12378" s="186"/>
    </row>
    <row r="12379" spans="2:2" x14ac:dyDescent="0.2">
      <c r="B12379" s="186"/>
    </row>
    <row r="12380" spans="2:2" x14ac:dyDescent="0.2">
      <c r="B12380" s="186"/>
    </row>
    <row r="12381" spans="2:2" x14ac:dyDescent="0.2">
      <c r="B12381" s="186"/>
    </row>
    <row r="12382" spans="2:2" x14ac:dyDescent="0.2">
      <c r="B12382" s="186"/>
    </row>
    <row r="12383" spans="2:2" x14ac:dyDescent="0.2">
      <c r="B12383" s="186"/>
    </row>
    <row r="12384" spans="2:2" x14ac:dyDescent="0.2">
      <c r="B12384" s="186"/>
    </row>
    <row r="12385" spans="2:2" x14ac:dyDescent="0.2">
      <c r="B12385" s="186"/>
    </row>
    <row r="12386" spans="2:2" x14ac:dyDescent="0.2">
      <c r="B12386" s="186"/>
    </row>
    <row r="12387" spans="2:2" x14ac:dyDescent="0.2">
      <c r="B12387" s="186"/>
    </row>
    <row r="12388" spans="2:2" x14ac:dyDescent="0.2">
      <c r="B12388" s="186"/>
    </row>
    <row r="12389" spans="2:2" x14ac:dyDescent="0.2">
      <c r="B12389" s="186"/>
    </row>
    <row r="12390" spans="2:2" x14ac:dyDescent="0.2">
      <c r="B12390" s="186"/>
    </row>
    <row r="12391" spans="2:2" x14ac:dyDescent="0.2">
      <c r="B12391" s="186"/>
    </row>
    <row r="12392" spans="2:2" x14ac:dyDescent="0.2">
      <c r="B12392" s="186"/>
    </row>
    <row r="12393" spans="2:2" x14ac:dyDescent="0.2">
      <c r="B12393" s="186"/>
    </row>
    <row r="12394" spans="2:2" x14ac:dyDescent="0.2">
      <c r="B12394" s="186"/>
    </row>
    <row r="12395" spans="2:2" x14ac:dyDescent="0.2">
      <c r="B12395" s="186"/>
    </row>
    <row r="12396" spans="2:2" x14ac:dyDescent="0.2">
      <c r="B12396" s="186"/>
    </row>
    <row r="12397" spans="2:2" x14ac:dyDescent="0.2">
      <c r="B12397" s="186"/>
    </row>
    <row r="12398" spans="2:2" x14ac:dyDescent="0.2">
      <c r="B12398" s="186"/>
    </row>
    <row r="12399" spans="2:2" x14ac:dyDescent="0.2">
      <c r="B12399" s="186"/>
    </row>
    <row r="12400" spans="2:2" x14ac:dyDescent="0.2">
      <c r="B12400" s="186"/>
    </row>
    <row r="12401" spans="2:2" x14ac:dyDescent="0.2">
      <c r="B12401" s="186"/>
    </row>
    <row r="12402" spans="2:2" x14ac:dyDescent="0.2">
      <c r="B12402" s="186"/>
    </row>
    <row r="12403" spans="2:2" x14ac:dyDescent="0.2">
      <c r="B12403" s="186"/>
    </row>
    <row r="12404" spans="2:2" x14ac:dyDescent="0.2">
      <c r="B12404" s="186"/>
    </row>
    <row r="12405" spans="2:2" x14ac:dyDescent="0.2">
      <c r="B12405" s="186"/>
    </row>
    <row r="12406" spans="2:2" x14ac:dyDescent="0.2">
      <c r="B12406" s="186"/>
    </row>
    <row r="12407" spans="2:2" x14ac:dyDescent="0.2">
      <c r="B12407" s="186"/>
    </row>
    <row r="12408" spans="2:2" x14ac:dyDescent="0.2">
      <c r="B12408" s="186"/>
    </row>
    <row r="12409" spans="2:2" x14ac:dyDescent="0.2">
      <c r="B12409" s="186"/>
    </row>
    <row r="12410" spans="2:2" x14ac:dyDescent="0.2">
      <c r="B12410" s="186"/>
    </row>
    <row r="12411" spans="2:2" x14ac:dyDescent="0.2">
      <c r="B12411" s="186"/>
    </row>
    <row r="12412" spans="2:2" x14ac:dyDescent="0.2">
      <c r="B12412" s="186"/>
    </row>
    <row r="12413" spans="2:2" x14ac:dyDescent="0.2">
      <c r="B12413" s="186"/>
    </row>
    <row r="12414" spans="2:2" x14ac:dyDescent="0.2">
      <c r="B12414" s="186"/>
    </row>
    <row r="12415" spans="2:2" x14ac:dyDescent="0.2">
      <c r="B12415" s="186"/>
    </row>
    <row r="12416" spans="2:2" x14ac:dyDescent="0.2">
      <c r="B12416" s="186"/>
    </row>
    <row r="12417" spans="2:2" x14ac:dyDescent="0.2">
      <c r="B12417" s="186"/>
    </row>
    <row r="12418" spans="2:2" x14ac:dyDescent="0.2">
      <c r="B12418" s="186"/>
    </row>
    <row r="12419" spans="2:2" x14ac:dyDescent="0.2">
      <c r="B12419" s="186"/>
    </row>
    <row r="12420" spans="2:2" x14ac:dyDescent="0.2">
      <c r="B12420" s="186"/>
    </row>
    <row r="12421" spans="2:2" x14ac:dyDescent="0.2">
      <c r="B12421" s="186"/>
    </row>
    <row r="12422" spans="2:2" x14ac:dyDescent="0.2">
      <c r="B12422" s="186"/>
    </row>
    <row r="12423" spans="2:2" x14ac:dyDescent="0.2">
      <c r="B12423" s="186"/>
    </row>
    <row r="12424" spans="2:2" x14ac:dyDescent="0.2">
      <c r="B12424" s="186"/>
    </row>
    <row r="12425" spans="2:2" x14ac:dyDescent="0.2">
      <c r="B12425" s="186"/>
    </row>
    <row r="12426" spans="2:2" x14ac:dyDescent="0.2">
      <c r="B12426" s="186"/>
    </row>
    <row r="12427" spans="2:2" x14ac:dyDescent="0.2">
      <c r="B12427" s="186"/>
    </row>
    <row r="12428" spans="2:2" x14ac:dyDescent="0.2">
      <c r="B12428" s="186"/>
    </row>
    <row r="12429" spans="2:2" x14ac:dyDescent="0.2">
      <c r="B12429" s="186"/>
    </row>
    <row r="12430" spans="2:2" x14ac:dyDescent="0.2">
      <c r="B12430" s="186"/>
    </row>
    <row r="12431" spans="2:2" x14ac:dyDescent="0.2">
      <c r="B12431" s="186"/>
    </row>
    <row r="12432" spans="2:2" x14ac:dyDescent="0.2">
      <c r="B12432" s="186"/>
    </row>
    <row r="12433" spans="2:2" x14ac:dyDescent="0.2">
      <c r="B12433" s="186"/>
    </row>
    <row r="12434" spans="2:2" x14ac:dyDescent="0.2">
      <c r="B12434" s="186"/>
    </row>
    <row r="12435" spans="2:2" x14ac:dyDescent="0.2">
      <c r="B12435" s="186"/>
    </row>
    <row r="12436" spans="2:2" x14ac:dyDescent="0.2">
      <c r="B12436" s="186"/>
    </row>
    <row r="12437" spans="2:2" x14ac:dyDescent="0.2">
      <c r="B12437" s="186"/>
    </row>
    <row r="12438" spans="2:2" x14ac:dyDescent="0.2">
      <c r="B12438" s="186"/>
    </row>
    <row r="12439" spans="2:2" x14ac:dyDescent="0.2">
      <c r="B12439" s="186"/>
    </row>
    <row r="12440" spans="2:2" x14ac:dyDescent="0.2">
      <c r="B12440" s="186"/>
    </row>
    <row r="12441" spans="2:2" x14ac:dyDescent="0.2">
      <c r="B12441" s="186"/>
    </row>
    <row r="12442" spans="2:2" x14ac:dyDescent="0.2">
      <c r="B12442" s="186"/>
    </row>
    <row r="12443" spans="2:2" x14ac:dyDescent="0.2">
      <c r="B12443" s="186"/>
    </row>
    <row r="12444" spans="2:2" x14ac:dyDescent="0.2">
      <c r="B12444" s="186"/>
    </row>
    <row r="12445" spans="2:2" x14ac:dyDescent="0.2">
      <c r="B12445" s="186"/>
    </row>
    <row r="12446" spans="2:2" x14ac:dyDescent="0.2">
      <c r="B12446" s="186"/>
    </row>
    <row r="12447" spans="2:2" x14ac:dyDescent="0.2">
      <c r="B12447" s="186"/>
    </row>
    <row r="12448" spans="2:2" x14ac:dyDescent="0.2">
      <c r="B12448" s="186"/>
    </row>
    <row r="12449" spans="2:2" x14ac:dyDescent="0.2">
      <c r="B12449" s="186"/>
    </row>
    <row r="12450" spans="2:2" x14ac:dyDescent="0.2">
      <c r="B12450" s="186"/>
    </row>
    <row r="12451" spans="2:2" x14ac:dyDescent="0.2">
      <c r="B12451" s="186"/>
    </row>
    <row r="12452" spans="2:2" x14ac:dyDescent="0.2">
      <c r="B12452" s="186"/>
    </row>
    <row r="12453" spans="2:2" x14ac:dyDescent="0.2">
      <c r="B12453" s="186"/>
    </row>
    <row r="12454" spans="2:2" x14ac:dyDescent="0.2">
      <c r="B12454" s="186"/>
    </row>
    <row r="12455" spans="2:2" x14ac:dyDescent="0.2">
      <c r="B12455" s="186"/>
    </row>
    <row r="12456" spans="2:2" x14ac:dyDescent="0.2">
      <c r="B12456" s="186"/>
    </row>
    <row r="12457" spans="2:2" x14ac:dyDescent="0.2">
      <c r="B12457" s="186"/>
    </row>
    <row r="12458" spans="2:2" x14ac:dyDescent="0.2">
      <c r="B12458" s="186"/>
    </row>
    <row r="12459" spans="2:2" x14ac:dyDescent="0.2">
      <c r="B12459" s="186"/>
    </row>
    <row r="12460" spans="2:2" x14ac:dyDescent="0.2">
      <c r="B12460" s="186"/>
    </row>
    <row r="12461" spans="2:2" x14ac:dyDescent="0.2">
      <c r="B12461" s="186"/>
    </row>
    <row r="12462" spans="2:2" x14ac:dyDescent="0.2">
      <c r="B12462" s="186"/>
    </row>
    <row r="12463" spans="2:2" x14ac:dyDescent="0.2">
      <c r="B12463" s="186"/>
    </row>
    <row r="12464" spans="2:2" x14ac:dyDescent="0.2">
      <c r="B12464" s="186"/>
    </row>
    <row r="12465" spans="2:2" x14ac:dyDescent="0.2">
      <c r="B12465" s="186"/>
    </row>
    <row r="12466" spans="2:2" x14ac:dyDescent="0.2">
      <c r="B12466" s="186"/>
    </row>
    <row r="12467" spans="2:2" x14ac:dyDescent="0.2">
      <c r="B12467" s="186"/>
    </row>
    <row r="12468" spans="2:2" x14ac:dyDescent="0.2">
      <c r="B12468" s="186"/>
    </row>
    <row r="12469" spans="2:2" x14ac:dyDescent="0.2">
      <c r="B12469" s="186"/>
    </row>
    <row r="12470" spans="2:2" x14ac:dyDescent="0.2">
      <c r="B12470" s="186"/>
    </row>
    <row r="12471" spans="2:2" x14ac:dyDescent="0.2">
      <c r="B12471" s="186"/>
    </row>
    <row r="12472" spans="2:2" x14ac:dyDescent="0.2">
      <c r="B12472" s="186"/>
    </row>
    <row r="12473" spans="2:2" x14ac:dyDescent="0.2">
      <c r="B12473" s="186"/>
    </row>
    <row r="12474" spans="2:2" x14ac:dyDescent="0.2">
      <c r="B12474" s="186"/>
    </row>
    <row r="12475" spans="2:2" x14ac:dyDescent="0.2">
      <c r="B12475" s="186"/>
    </row>
    <row r="12476" spans="2:2" x14ac:dyDescent="0.2">
      <c r="B12476" s="186"/>
    </row>
    <row r="12477" spans="2:2" x14ac:dyDescent="0.2">
      <c r="B12477" s="186"/>
    </row>
    <row r="12478" spans="2:2" x14ac:dyDescent="0.2">
      <c r="B12478" s="186"/>
    </row>
    <row r="12479" spans="2:2" x14ac:dyDescent="0.2">
      <c r="B12479" s="186"/>
    </row>
    <row r="12480" spans="2:2" x14ac:dyDescent="0.2">
      <c r="B12480" s="186"/>
    </row>
    <row r="12481" spans="2:2" x14ac:dyDescent="0.2">
      <c r="B12481" s="186"/>
    </row>
    <row r="12482" spans="2:2" x14ac:dyDescent="0.2">
      <c r="B12482" s="186"/>
    </row>
    <row r="12483" spans="2:2" x14ac:dyDescent="0.2">
      <c r="B12483" s="186"/>
    </row>
    <row r="12484" spans="2:2" x14ac:dyDescent="0.2">
      <c r="B12484" s="186"/>
    </row>
    <row r="12485" spans="2:2" x14ac:dyDescent="0.2">
      <c r="B12485" s="186"/>
    </row>
    <row r="12486" spans="2:2" x14ac:dyDescent="0.2">
      <c r="B12486" s="186"/>
    </row>
    <row r="12487" spans="2:2" x14ac:dyDescent="0.2">
      <c r="B12487" s="186"/>
    </row>
    <row r="12488" spans="2:2" x14ac:dyDescent="0.2">
      <c r="B12488" s="186"/>
    </row>
    <row r="12489" spans="2:2" x14ac:dyDescent="0.2">
      <c r="B12489" s="186"/>
    </row>
    <row r="12490" spans="2:2" x14ac:dyDescent="0.2">
      <c r="B12490" s="186"/>
    </row>
    <row r="12491" spans="2:2" x14ac:dyDescent="0.2">
      <c r="B12491" s="186"/>
    </row>
    <row r="12492" spans="2:2" x14ac:dyDescent="0.2">
      <c r="B12492" s="186"/>
    </row>
    <row r="12493" spans="2:2" x14ac:dyDescent="0.2">
      <c r="B12493" s="186"/>
    </row>
    <row r="12494" spans="2:2" x14ac:dyDescent="0.2">
      <c r="B12494" s="186"/>
    </row>
    <row r="12495" spans="2:2" x14ac:dyDescent="0.2">
      <c r="B12495" s="186"/>
    </row>
    <row r="12496" spans="2:2" x14ac:dyDescent="0.2">
      <c r="B12496" s="186"/>
    </row>
    <row r="12497" spans="2:2" x14ac:dyDescent="0.2">
      <c r="B12497" s="186"/>
    </row>
    <row r="12498" spans="2:2" x14ac:dyDescent="0.2">
      <c r="B12498" s="186"/>
    </row>
    <row r="12499" spans="2:2" x14ac:dyDescent="0.2">
      <c r="B12499" s="186"/>
    </row>
    <row r="12500" spans="2:2" x14ac:dyDescent="0.2">
      <c r="B12500" s="186"/>
    </row>
    <row r="12501" spans="2:2" x14ac:dyDescent="0.2">
      <c r="B12501" s="186"/>
    </row>
    <row r="12502" spans="2:2" x14ac:dyDescent="0.2">
      <c r="B12502" s="186"/>
    </row>
    <row r="12503" spans="2:2" x14ac:dyDescent="0.2">
      <c r="B12503" s="186"/>
    </row>
    <row r="12504" spans="2:2" x14ac:dyDescent="0.2">
      <c r="B12504" s="186"/>
    </row>
    <row r="12505" spans="2:2" x14ac:dyDescent="0.2">
      <c r="B12505" s="186"/>
    </row>
    <row r="12506" spans="2:2" x14ac:dyDescent="0.2">
      <c r="B12506" s="186"/>
    </row>
    <row r="12507" spans="2:2" x14ac:dyDescent="0.2">
      <c r="B12507" s="186"/>
    </row>
    <row r="12508" spans="2:2" x14ac:dyDescent="0.2">
      <c r="B12508" s="186"/>
    </row>
    <row r="12509" spans="2:2" x14ac:dyDescent="0.2">
      <c r="B12509" s="186"/>
    </row>
    <row r="12510" spans="2:2" x14ac:dyDescent="0.2">
      <c r="B12510" s="186"/>
    </row>
    <row r="12511" spans="2:2" x14ac:dyDescent="0.2">
      <c r="B12511" s="186"/>
    </row>
    <row r="12512" spans="2:2" x14ac:dyDescent="0.2">
      <c r="B12512" s="186"/>
    </row>
    <row r="12513" spans="2:2" x14ac:dyDescent="0.2">
      <c r="B12513" s="186"/>
    </row>
    <row r="12514" spans="2:2" x14ac:dyDescent="0.2">
      <c r="B12514" s="186"/>
    </row>
    <row r="12515" spans="2:2" x14ac:dyDescent="0.2">
      <c r="B12515" s="186"/>
    </row>
    <row r="12516" spans="2:2" x14ac:dyDescent="0.2">
      <c r="B12516" s="186"/>
    </row>
    <row r="12517" spans="2:2" x14ac:dyDescent="0.2">
      <c r="B12517" s="186"/>
    </row>
    <row r="12518" spans="2:2" x14ac:dyDescent="0.2">
      <c r="B12518" s="186"/>
    </row>
    <row r="12519" spans="2:2" x14ac:dyDescent="0.2">
      <c r="B12519" s="186"/>
    </row>
    <row r="12520" spans="2:2" x14ac:dyDescent="0.2">
      <c r="B12520" s="186"/>
    </row>
    <row r="12521" spans="2:2" x14ac:dyDescent="0.2">
      <c r="B12521" s="186"/>
    </row>
    <row r="12522" spans="2:2" x14ac:dyDescent="0.2">
      <c r="B12522" s="186"/>
    </row>
    <row r="12523" spans="2:2" x14ac:dyDescent="0.2">
      <c r="B12523" s="186"/>
    </row>
    <row r="12524" spans="2:2" x14ac:dyDescent="0.2">
      <c r="B12524" s="186"/>
    </row>
    <row r="12525" spans="2:2" x14ac:dyDescent="0.2">
      <c r="B12525" s="186"/>
    </row>
    <row r="12526" spans="2:2" x14ac:dyDescent="0.2">
      <c r="B12526" s="186"/>
    </row>
    <row r="12527" spans="2:2" x14ac:dyDescent="0.2">
      <c r="B12527" s="186"/>
    </row>
    <row r="12528" spans="2:2" x14ac:dyDescent="0.2">
      <c r="B12528" s="186"/>
    </row>
    <row r="12529" spans="2:2" x14ac:dyDescent="0.2">
      <c r="B12529" s="186"/>
    </row>
    <row r="12530" spans="2:2" x14ac:dyDescent="0.2">
      <c r="B12530" s="186"/>
    </row>
    <row r="12531" spans="2:2" x14ac:dyDescent="0.2">
      <c r="B12531" s="186"/>
    </row>
    <row r="12532" spans="2:2" x14ac:dyDescent="0.2">
      <c r="B12532" s="186"/>
    </row>
    <row r="12533" spans="2:2" x14ac:dyDescent="0.2">
      <c r="B12533" s="186"/>
    </row>
    <row r="12534" spans="2:2" x14ac:dyDescent="0.2">
      <c r="B12534" s="186"/>
    </row>
    <row r="12535" spans="2:2" x14ac:dyDescent="0.2">
      <c r="B12535" s="186"/>
    </row>
    <row r="12536" spans="2:2" x14ac:dyDescent="0.2">
      <c r="B12536" s="186"/>
    </row>
    <row r="12537" spans="2:2" x14ac:dyDescent="0.2">
      <c r="B12537" s="186"/>
    </row>
    <row r="12538" spans="2:2" x14ac:dyDescent="0.2">
      <c r="B12538" s="186"/>
    </row>
    <row r="12539" spans="2:2" x14ac:dyDescent="0.2">
      <c r="B12539" s="186"/>
    </row>
    <row r="12540" spans="2:2" x14ac:dyDescent="0.2">
      <c r="B12540" s="186"/>
    </row>
    <row r="12541" spans="2:2" x14ac:dyDescent="0.2">
      <c r="B12541" s="186"/>
    </row>
    <row r="12542" spans="2:2" x14ac:dyDescent="0.2">
      <c r="B12542" s="186"/>
    </row>
    <row r="12543" spans="2:2" x14ac:dyDescent="0.2">
      <c r="B12543" s="186"/>
    </row>
    <row r="12544" spans="2:2" x14ac:dyDescent="0.2">
      <c r="B12544" s="186"/>
    </row>
    <row r="12545" spans="2:2" x14ac:dyDescent="0.2">
      <c r="B12545" s="186"/>
    </row>
    <row r="12546" spans="2:2" x14ac:dyDescent="0.2">
      <c r="B12546" s="186"/>
    </row>
    <row r="12547" spans="2:2" x14ac:dyDescent="0.2">
      <c r="B12547" s="186"/>
    </row>
    <row r="12548" spans="2:2" x14ac:dyDescent="0.2">
      <c r="B12548" s="186"/>
    </row>
    <row r="12549" spans="2:2" x14ac:dyDescent="0.2">
      <c r="B12549" s="186"/>
    </row>
    <row r="12550" spans="2:2" x14ac:dyDescent="0.2">
      <c r="B12550" s="186"/>
    </row>
    <row r="12551" spans="2:2" x14ac:dyDescent="0.2">
      <c r="B12551" s="186"/>
    </row>
    <row r="12552" spans="2:2" x14ac:dyDescent="0.2">
      <c r="B12552" s="186"/>
    </row>
    <row r="12553" spans="2:2" x14ac:dyDescent="0.2">
      <c r="B12553" s="186"/>
    </row>
    <row r="12554" spans="2:2" x14ac:dyDescent="0.2">
      <c r="B12554" s="186"/>
    </row>
    <row r="12555" spans="2:2" x14ac:dyDescent="0.2">
      <c r="B12555" s="186"/>
    </row>
    <row r="12556" spans="2:2" x14ac:dyDescent="0.2">
      <c r="B12556" s="186"/>
    </row>
    <row r="12557" spans="2:2" x14ac:dyDescent="0.2">
      <c r="B12557" s="186"/>
    </row>
    <row r="12558" spans="2:2" x14ac:dyDescent="0.2">
      <c r="B12558" s="186"/>
    </row>
    <row r="12559" spans="2:2" x14ac:dyDescent="0.2">
      <c r="B12559" s="186"/>
    </row>
    <row r="12560" spans="2:2" x14ac:dyDescent="0.2">
      <c r="B12560" s="186"/>
    </row>
    <row r="12561" spans="2:2" x14ac:dyDescent="0.2">
      <c r="B12561" s="186"/>
    </row>
    <row r="12562" spans="2:2" x14ac:dyDescent="0.2">
      <c r="B12562" s="186"/>
    </row>
    <row r="12563" spans="2:2" x14ac:dyDescent="0.2">
      <c r="B12563" s="186"/>
    </row>
    <row r="12564" spans="2:2" x14ac:dyDescent="0.2">
      <c r="B12564" s="186"/>
    </row>
    <row r="12565" spans="2:2" x14ac:dyDescent="0.2">
      <c r="B12565" s="186"/>
    </row>
    <row r="12566" spans="2:2" x14ac:dyDescent="0.2">
      <c r="B12566" s="186"/>
    </row>
    <row r="12567" spans="2:2" x14ac:dyDescent="0.2">
      <c r="B12567" s="186"/>
    </row>
    <row r="12568" spans="2:2" x14ac:dyDescent="0.2">
      <c r="B12568" s="186"/>
    </row>
    <row r="12569" spans="2:2" x14ac:dyDescent="0.2">
      <c r="B12569" s="186"/>
    </row>
    <row r="12570" spans="2:2" x14ac:dyDescent="0.2">
      <c r="B12570" s="186"/>
    </row>
    <row r="12571" spans="2:2" x14ac:dyDescent="0.2">
      <c r="B12571" s="186"/>
    </row>
    <row r="12572" spans="2:2" x14ac:dyDescent="0.2">
      <c r="B12572" s="186"/>
    </row>
    <row r="12573" spans="2:2" x14ac:dyDescent="0.2">
      <c r="B12573" s="186"/>
    </row>
    <row r="12574" spans="2:2" x14ac:dyDescent="0.2">
      <c r="B12574" s="186"/>
    </row>
    <row r="12575" spans="2:2" x14ac:dyDescent="0.2">
      <c r="B12575" s="186"/>
    </row>
    <row r="12576" spans="2:2" x14ac:dyDescent="0.2">
      <c r="B12576" s="186"/>
    </row>
    <row r="12577" spans="2:2" x14ac:dyDescent="0.2">
      <c r="B12577" s="186"/>
    </row>
    <row r="12578" spans="2:2" x14ac:dyDescent="0.2">
      <c r="B12578" s="186"/>
    </row>
    <row r="12579" spans="2:2" x14ac:dyDescent="0.2">
      <c r="B12579" s="186"/>
    </row>
    <row r="12580" spans="2:2" x14ac:dyDescent="0.2">
      <c r="B12580" s="186"/>
    </row>
    <row r="12581" spans="2:2" x14ac:dyDescent="0.2">
      <c r="B12581" s="186"/>
    </row>
    <row r="12582" spans="2:2" x14ac:dyDescent="0.2">
      <c r="B12582" s="186"/>
    </row>
    <row r="12583" spans="2:2" x14ac:dyDescent="0.2">
      <c r="B12583" s="186"/>
    </row>
    <row r="12584" spans="2:2" x14ac:dyDescent="0.2">
      <c r="B12584" s="186"/>
    </row>
    <row r="12585" spans="2:2" x14ac:dyDescent="0.2">
      <c r="B12585" s="186"/>
    </row>
    <row r="12586" spans="2:2" x14ac:dyDescent="0.2">
      <c r="B12586" s="186"/>
    </row>
    <row r="12587" spans="2:2" x14ac:dyDescent="0.2">
      <c r="B12587" s="186"/>
    </row>
    <row r="12588" spans="2:2" x14ac:dyDescent="0.2">
      <c r="B12588" s="186"/>
    </row>
    <row r="12589" spans="2:2" x14ac:dyDescent="0.2">
      <c r="B12589" s="186"/>
    </row>
    <row r="12590" spans="2:2" x14ac:dyDescent="0.2">
      <c r="B12590" s="186"/>
    </row>
    <row r="12591" spans="2:2" x14ac:dyDescent="0.2">
      <c r="B12591" s="186"/>
    </row>
    <row r="12592" spans="2:2" x14ac:dyDescent="0.2">
      <c r="B12592" s="186"/>
    </row>
    <row r="12593" spans="2:2" x14ac:dyDescent="0.2">
      <c r="B12593" s="186"/>
    </row>
    <row r="12594" spans="2:2" x14ac:dyDescent="0.2">
      <c r="B12594" s="186"/>
    </row>
    <row r="12595" spans="2:2" x14ac:dyDescent="0.2">
      <c r="B12595" s="186"/>
    </row>
    <row r="12596" spans="2:2" x14ac:dyDescent="0.2">
      <c r="B12596" s="186"/>
    </row>
    <row r="12597" spans="2:2" x14ac:dyDescent="0.2">
      <c r="B12597" s="186"/>
    </row>
    <row r="12598" spans="2:2" x14ac:dyDescent="0.2">
      <c r="B12598" s="186"/>
    </row>
    <row r="12599" spans="2:2" x14ac:dyDescent="0.2">
      <c r="B12599" s="186"/>
    </row>
    <row r="12600" spans="2:2" x14ac:dyDescent="0.2">
      <c r="B12600" s="186"/>
    </row>
    <row r="12601" spans="2:2" x14ac:dyDescent="0.2">
      <c r="B12601" s="186"/>
    </row>
    <row r="12602" spans="2:2" x14ac:dyDescent="0.2">
      <c r="B12602" s="186"/>
    </row>
    <row r="12603" spans="2:2" x14ac:dyDescent="0.2">
      <c r="B12603" s="186"/>
    </row>
    <row r="12604" spans="2:2" x14ac:dyDescent="0.2">
      <c r="B12604" s="186"/>
    </row>
    <row r="12605" spans="2:2" x14ac:dyDescent="0.2">
      <c r="B12605" s="186"/>
    </row>
    <row r="12606" spans="2:2" x14ac:dyDescent="0.2">
      <c r="B12606" s="186"/>
    </row>
    <row r="12607" spans="2:2" x14ac:dyDescent="0.2">
      <c r="B12607" s="186"/>
    </row>
    <row r="12608" spans="2:2" x14ac:dyDescent="0.2">
      <c r="B12608" s="186"/>
    </row>
    <row r="12609" spans="2:2" x14ac:dyDescent="0.2">
      <c r="B12609" s="186"/>
    </row>
    <row r="12610" spans="2:2" x14ac:dyDescent="0.2">
      <c r="B12610" s="186"/>
    </row>
    <row r="12611" spans="2:2" x14ac:dyDescent="0.2">
      <c r="B12611" s="186"/>
    </row>
    <row r="12612" spans="2:2" x14ac:dyDescent="0.2">
      <c r="B12612" s="186"/>
    </row>
    <row r="12613" spans="2:2" x14ac:dyDescent="0.2">
      <c r="B12613" s="186"/>
    </row>
    <row r="12614" spans="2:2" x14ac:dyDescent="0.2">
      <c r="B12614" s="186"/>
    </row>
    <row r="12615" spans="2:2" x14ac:dyDescent="0.2">
      <c r="B12615" s="186"/>
    </row>
    <row r="12616" spans="2:2" x14ac:dyDescent="0.2">
      <c r="B12616" s="186"/>
    </row>
    <row r="12617" spans="2:2" x14ac:dyDescent="0.2">
      <c r="B12617" s="186"/>
    </row>
    <row r="12618" spans="2:2" x14ac:dyDescent="0.2">
      <c r="B12618" s="186"/>
    </row>
    <row r="12619" spans="2:2" x14ac:dyDescent="0.2">
      <c r="B12619" s="186"/>
    </row>
    <row r="12620" spans="2:2" x14ac:dyDescent="0.2">
      <c r="B12620" s="186"/>
    </row>
    <row r="12621" spans="2:2" x14ac:dyDescent="0.2">
      <c r="B12621" s="186"/>
    </row>
    <row r="12622" spans="2:2" x14ac:dyDescent="0.2">
      <c r="B12622" s="186"/>
    </row>
    <row r="12623" spans="2:2" x14ac:dyDescent="0.2">
      <c r="B12623" s="186"/>
    </row>
    <row r="12624" spans="2:2" x14ac:dyDescent="0.2">
      <c r="B12624" s="186"/>
    </row>
    <row r="12625" spans="2:2" x14ac:dyDescent="0.2">
      <c r="B12625" s="186"/>
    </row>
    <row r="12626" spans="2:2" x14ac:dyDescent="0.2">
      <c r="B12626" s="186"/>
    </row>
    <row r="12627" spans="2:2" x14ac:dyDescent="0.2">
      <c r="B12627" s="186"/>
    </row>
    <row r="12628" spans="2:2" x14ac:dyDescent="0.2">
      <c r="B12628" s="186"/>
    </row>
    <row r="12629" spans="2:2" x14ac:dyDescent="0.2">
      <c r="B12629" s="186"/>
    </row>
    <row r="12630" spans="2:2" x14ac:dyDescent="0.2">
      <c r="B12630" s="186"/>
    </row>
    <row r="12631" spans="2:2" x14ac:dyDescent="0.2">
      <c r="B12631" s="186"/>
    </row>
    <row r="12632" spans="2:2" x14ac:dyDescent="0.2">
      <c r="B12632" s="186"/>
    </row>
    <row r="12633" spans="2:2" x14ac:dyDescent="0.2">
      <c r="B12633" s="186"/>
    </row>
    <row r="12634" spans="2:2" x14ac:dyDescent="0.2">
      <c r="B12634" s="186"/>
    </row>
    <row r="12635" spans="2:2" x14ac:dyDescent="0.2">
      <c r="B12635" s="186"/>
    </row>
    <row r="12636" spans="2:2" x14ac:dyDescent="0.2">
      <c r="B12636" s="186"/>
    </row>
    <row r="12637" spans="2:2" x14ac:dyDescent="0.2">
      <c r="B12637" s="186"/>
    </row>
    <row r="12638" spans="2:2" x14ac:dyDescent="0.2">
      <c r="B12638" s="186"/>
    </row>
    <row r="12639" spans="2:2" x14ac:dyDescent="0.2">
      <c r="B12639" s="186"/>
    </row>
    <row r="12640" spans="2:2" x14ac:dyDescent="0.2">
      <c r="B12640" s="186"/>
    </row>
    <row r="12641" spans="2:2" x14ac:dyDescent="0.2">
      <c r="B12641" s="186"/>
    </row>
    <row r="12642" spans="2:2" x14ac:dyDescent="0.2">
      <c r="B12642" s="186"/>
    </row>
    <row r="12643" spans="2:2" x14ac:dyDescent="0.2">
      <c r="B12643" s="186"/>
    </row>
    <row r="12644" spans="2:2" x14ac:dyDescent="0.2">
      <c r="B12644" s="186"/>
    </row>
    <row r="12645" spans="2:2" x14ac:dyDescent="0.2">
      <c r="B12645" s="186"/>
    </row>
    <row r="12646" spans="2:2" x14ac:dyDescent="0.2">
      <c r="B12646" s="186"/>
    </row>
    <row r="12647" spans="2:2" x14ac:dyDescent="0.2">
      <c r="B12647" s="186"/>
    </row>
    <row r="12648" spans="2:2" x14ac:dyDescent="0.2">
      <c r="B12648" s="186"/>
    </row>
    <row r="12649" spans="2:2" x14ac:dyDescent="0.2">
      <c r="B12649" s="186"/>
    </row>
    <row r="12650" spans="2:2" x14ac:dyDescent="0.2">
      <c r="B12650" s="186"/>
    </row>
    <row r="12651" spans="2:2" x14ac:dyDescent="0.2">
      <c r="B12651" s="186"/>
    </row>
    <row r="12652" spans="2:2" x14ac:dyDescent="0.2">
      <c r="B12652" s="186"/>
    </row>
    <row r="12653" spans="2:2" x14ac:dyDescent="0.2">
      <c r="B12653" s="186"/>
    </row>
    <row r="12654" spans="2:2" x14ac:dyDescent="0.2">
      <c r="B12654" s="186"/>
    </row>
    <row r="12655" spans="2:2" x14ac:dyDescent="0.2">
      <c r="B12655" s="186"/>
    </row>
    <row r="12656" spans="2:2" x14ac:dyDescent="0.2">
      <c r="B12656" s="186"/>
    </row>
    <row r="12657" spans="2:2" x14ac:dyDescent="0.2">
      <c r="B12657" s="186"/>
    </row>
    <row r="12658" spans="2:2" x14ac:dyDescent="0.2">
      <c r="B12658" s="186"/>
    </row>
    <row r="12659" spans="2:2" x14ac:dyDescent="0.2">
      <c r="B12659" s="186"/>
    </row>
    <row r="12660" spans="2:2" x14ac:dyDescent="0.2">
      <c r="B12660" s="186"/>
    </row>
    <row r="12661" spans="2:2" x14ac:dyDescent="0.2">
      <c r="B12661" s="186"/>
    </row>
    <row r="12662" spans="2:2" x14ac:dyDescent="0.2">
      <c r="B12662" s="186"/>
    </row>
    <row r="12663" spans="2:2" x14ac:dyDescent="0.2">
      <c r="B12663" s="186"/>
    </row>
    <row r="12664" spans="2:2" x14ac:dyDescent="0.2">
      <c r="B12664" s="186"/>
    </row>
    <row r="12665" spans="2:2" x14ac:dyDescent="0.2">
      <c r="B12665" s="186"/>
    </row>
    <row r="12666" spans="2:2" x14ac:dyDescent="0.2">
      <c r="B12666" s="186"/>
    </row>
    <row r="12667" spans="2:2" x14ac:dyDescent="0.2">
      <c r="B12667" s="186"/>
    </row>
    <row r="12668" spans="2:2" x14ac:dyDescent="0.2">
      <c r="B12668" s="186"/>
    </row>
    <row r="12669" spans="2:2" x14ac:dyDescent="0.2">
      <c r="B12669" s="186"/>
    </row>
    <row r="12670" spans="2:2" x14ac:dyDescent="0.2">
      <c r="B12670" s="186"/>
    </row>
    <row r="12671" spans="2:2" x14ac:dyDescent="0.2">
      <c r="B12671" s="186"/>
    </row>
    <row r="12672" spans="2:2" x14ac:dyDescent="0.2">
      <c r="B12672" s="186"/>
    </row>
    <row r="12673" spans="2:2" x14ac:dyDescent="0.2">
      <c r="B12673" s="186"/>
    </row>
    <row r="12674" spans="2:2" x14ac:dyDescent="0.2">
      <c r="B12674" s="186"/>
    </row>
    <row r="12675" spans="2:2" x14ac:dyDescent="0.2">
      <c r="B12675" s="186"/>
    </row>
    <row r="12676" spans="2:2" x14ac:dyDescent="0.2">
      <c r="B12676" s="186"/>
    </row>
    <row r="12677" spans="2:2" x14ac:dyDescent="0.2">
      <c r="B12677" s="186"/>
    </row>
    <row r="12678" spans="2:2" x14ac:dyDescent="0.2">
      <c r="B12678" s="186"/>
    </row>
    <row r="12679" spans="2:2" x14ac:dyDescent="0.2">
      <c r="B12679" s="186"/>
    </row>
    <row r="12680" spans="2:2" x14ac:dyDescent="0.2">
      <c r="B12680" s="186"/>
    </row>
    <row r="12681" spans="2:2" x14ac:dyDescent="0.2">
      <c r="B12681" s="186"/>
    </row>
    <row r="12682" spans="2:2" x14ac:dyDescent="0.2">
      <c r="B12682" s="186"/>
    </row>
    <row r="12683" spans="2:2" x14ac:dyDescent="0.2">
      <c r="B12683" s="186"/>
    </row>
    <row r="12684" spans="2:2" x14ac:dyDescent="0.2">
      <c r="B12684" s="186"/>
    </row>
    <row r="12685" spans="2:2" x14ac:dyDescent="0.2">
      <c r="B12685" s="186"/>
    </row>
    <row r="12686" spans="2:2" x14ac:dyDescent="0.2">
      <c r="B12686" s="186"/>
    </row>
    <row r="12687" spans="2:2" x14ac:dyDescent="0.2">
      <c r="B12687" s="186"/>
    </row>
    <row r="12688" spans="2:2" x14ac:dyDescent="0.2">
      <c r="B12688" s="186"/>
    </row>
    <row r="12689" spans="2:2" x14ac:dyDescent="0.2">
      <c r="B12689" s="186"/>
    </row>
    <row r="12690" spans="2:2" x14ac:dyDescent="0.2">
      <c r="B12690" s="186"/>
    </row>
    <row r="12691" spans="2:2" x14ac:dyDescent="0.2">
      <c r="B12691" s="186"/>
    </row>
    <row r="12692" spans="2:2" x14ac:dyDescent="0.2">
      <c r="B12692" s="186"/>
    </row>
    <row r="12693" spans="2:2" x14ac:dyDescent="0.2">
      <c r="B12693" s="186"/>
    </row>
    <row r="12694" spans="2:2" x14ac:dyDescent="0.2">
      <c r="B12694" s="186"/>
    </row>
    <row r="12695" spans="2:2" x14ac:dyDescent="0.2">
      <c r="B12695" s="186"/>
    </row>
    <row r="12696" spans="2:2" x14ac:dyDescent="0.2">
      <c r="B12696" s="186"/>
    </row>
    <row r="12697" spans="2:2" x14ac:dyDescent="0.2">
      <c r="B12697" s="186"/>
    </row>
    <row r="12698" spans="2:2" x14ac:dyDescent="0.2">
      <c r="B12698" s="186"/>
    </row>
    <row r="12699" spans="2:2" x14ac:dyDescent="0.2">
      <c r="B12699" s="186"/>
    </row>
    <row r="12700" spans="2:2" x14ac:dyDescent="0.2">
      <c r="B12700" s="186"/>
    </row>
    <row r="12701" spans="2:2" x14ac:dyDescent="0.2">
      <c r="B12701" s="186"/>
    </row>
    <row r="12702" spans="2:2" x14ac:dyDescent="0.2">
      <c r="B12702" s="186"/>
    </row>
    <row r="12703" spans="2:2" x14ac:dyDescent="0.2">
      <c r="B12703" s="186"/>
    </row>
    <row r="12704" spans="2:2" x14ac:dyDescent="0.2">
      <c r="B12704" s="186"/>
    </row>
    <row r="12705" spans="2:2" x14ac:dyDescent="0.2">
      <c r="B12705" s="186"/>
    </row>
    <row r="12706" spans="2:2" x14ac:dyDescent="0.2">
      <c r="B12706" s="186"/>
    </row>
    <row r="12707" spans="2:2" x14ac:dyDescent="0.2">
      <c r="B12707" s="186"/>
    </row>
    <row r="12708" spans="2:2" x14ac:dyDescent="0.2">
      <c r="B12708" s="186"/>
    </row>
    <row r="12709" spans="2:2" x14ac:dyDescent="0.2">
      <c r="B12709" s="186"/>
    </row>
    <row r="12710" spans="2:2" x14ac:dyDescent="0.2">
      <c r="B12710" s="186"/>
    </row>
    <row r="12711" spans="2:2" x14ac:dyDescent="0.2">
      <c r="B12711" s="186"/>
    </row>
    <row r="12712" spans="2:2" x14ac:dyDescent="0.2">
      <c r="B12712" s="186"/>
    </row>
    <row r="12713" spans="2:2" x14ac:dyDescent="0.2">
      <c r="B12713" s="186"/>
    </row>
    <row r="12714" spans="2:2" x14ac:dyDescent="0.2">
      <c r="B12714" s="186"/>
    </row>
    <row r="12715" spans="2:2" x14ac:dyDescent="0.2">
      <c r="B12715" s="186"/>
    </row>
    <row r="12716" spans="2:2" x14ac:dyDescent="0.2">
      <c r="B12716" s="186"/>
    </row>
    <row r="12717" spans="2:2" x14ac:dyDescent="0.2">
      <c r="B12717" s="186"/>
    </row>
    <row r="12718" spans="2:2" x14ac:dyDescent="0.2">
      <c r="B12718" s="186"/>
    </row>
    <row r="12719" spans="2:2" x14ac:dyDescent="0.2">
      <c r="B12719" s="186"/>
    </row>
    <row r="12720" spans="2:2" x14ac:dyDescent="0.2">
      <c r="B12720" s="186"/>
    </row>
    <row r="12721" spans="2:2" x14ac:dyDescent="0.2">
      <c r="B12721" s="186"/>
    </row>
    <row r="12722" spans="2:2" x14ac:dyDescent="0.2">
      <c r="B12722" s="186"/>
    </row>
    <row r="12723" spans="2:2" x14ac:dyDescent="0.2">
      <c r="B12723" s="186"/>
    </row>
    <row r="12724" spans="2:2" x14ac:dyDescent="0.2">
      <c r="B12724" s="186"/>
    </row>
    <row r="12725" spans="2:2" x14ac:dyDescent="0.2">
      <c r="B12725" s="186"/>
    </row>
    <row r="12726" spans="2:2" x14ac:dyDescent="0.2">
      <c r="B12726" s="186"/>
    </row>
    <row r="12727" spans="2:2" x14ac:dyDescent="0.2">
      <c r="B12727" s="186"/>
    </row>
    <row r="12728" spans="2:2" x14ac:dyDescent="0.2">
      <c r="B12728" s="186"/>
    </row>
    <row r="12729" spans="2:2" x14ac:dyDescent="0.2">
      <c r="B12729" s="186"/>
    </row>
    <row r="12730" spans="2:2" x14ac:dyDescent="0.2">
      <c r="B12730" s="186"/>
    </row>
    <row r="12731" spans="2:2" x14ac:dyDescent="0.2">
      <c r="B12731" s="186"/>
    </row>
    <row r="12732" spans="2:2" x14ac:dyDescent="0.2">
      <c r="B12732" s="186"/>
    </row>
    <row r="12733" spans="2:2" x14ac:dyDescent="0.2">
      <c r="B12733" s="186"/>
    </row>
    <row r="12734" spans="2:2" x14ac:dyDescent="0.2">
      <c r="B12734" s="186"/>
    </row>
    <row r="12735" spans="2:2" x14ac:dyDescent="0.2">
      <c r="B12735" s="186"/>
    </row>
    <row r="12736" spans="2:2" x14ac:dyDescent="0.2">
      <c r="B12736" s="186"/>
    </row>
    <row r="12737" spans="2:2" x14ac:dyDescent="0.2">
      <c r="B12737" s="186"/>
    </row>
    <row r="12738" spans="2:2" x14ac:dyDescent="0.2">
      <c r="B12738" s="186"/>
    </row>
    <row r="12739" spans="2:2" x14ac:dyDescent="0.2">
      <c r="B12739" s="186"/>
    </row>
    <row r="12740" spans="2:2" x14ac:dyDescent="0.2">
      <c r="B12740" s="186"/>
    </row>
    <row r="12741" spans="2:2" x14ac:dyDescent="0.2">
      <c r="B12741" s="186"/>
    </row>
    <row r="12742" spans="2:2" x14ac:dyDescent="0.2">
      <c r="B12742" s="186"/>
    </row>
    <row r="12743" spans="2:2" x14ac:dyDescent="0.2">
      <c r="B12743" s="186"/>
    </row>
    <row r="12744" spans="2:2" x14ac:dyDescent="0.2">
      <c r="B12744" s="186"/>
    </row>
    <row r="12745" spans="2:2" x14ac:dyDescent="0.2">
      <c r="B12745" s="186"/>
    </row>
    <row r="12746" spans="2:2" x14ac:dyDescent="0.2">
      <c r="B12746" s="186"/>
    </row>
    <row r="12747" spans="2:2" x14ac:dyDescent="0.2">
      <c r="B12747" s="186"/>
    </row>
    <row r="12748" spans="2:2" x14ac:dyDescent="0.2">
      <c r="B12748" s="186"/>
    </row>
    <row r="12749" spans="2:2" x14ac:dyDescent="0.2">
      <c r="B12749" s="186"/>
    </row>
    <row r="12750" spans="2:2" x14ac:dyDescent="0.2">
      <c r="B12750" s="186"/>
    </row>
    <row r="12751" spans="2:2" x14ac:dyDescent="0.2">
      <c r="B12751" s="186"/>
    </row>
    <row r="12752" spans="2:2" x14ac:dyDescent="0.2">
      <c r="B12752" s="186"/>
    </row>
    <row r="12753" spans="2:2" x14ac:dyDescent="0.2">
      <c r="B12753" s="186"/>
    </row>
    <row r="12754" spans="2:2" x14ac:dyDescent="0.2">
      <c r="B12754" s="186"/>
    </row>
    <row r="12755" spans="2:2" x14ac:dyDescent="0.2">
      <c r="B12755" s="186"/>
    </row>
    <row r="12756" spans="2:2" x14ac:dyDescent="0.2">
      <c r="B12756" s="186"/>
    </row>
    <row r="12757" spans="2:2" x14ac:dyDescent="0.2">
      <c r="B12757" s="186"/>
    </row>
    <row r="12758" spans="2:2" x14ac:dyDescent="0.2">
      <c r="B12758" s="186"/>
    </row>
    <row r="12759" spans="2:2" x14ac:dyDescent="0.2">
      <c r="B12759" s="186"/>
    </row>
    <row r="12760" spans="2:2" x14ac:dyDescent="0.2">
      <c r="B12760" s="186"/>
    </row>
    <row r="12761" spans="2:2" x14ac:dyDescent="0.2">
      <c r="B12761" s="186"/>
    </row>
    <row r="12762" spans="2:2" x14ac:dyDescent="0.2">
      <c r="B12762" s="186"/>
    </row>
    <row r="12763" spans="2:2" x14ac:dyDescent="0.2">
      <c r="B12763" s="186"/>
    </row>
    <row r="12764" spans="2:2" x14ac:dyDescent="0.2">
      <c r="B12764" s="186"/>
    </row>
    <row r="12765" spans="2:2" x14ac:dyDescent="0.2">
      <c r="B12765" s="186"/>
    </row>
    <row r="12766" spans="2:2" x14ac:dyDescent="0.2">
      <c r="B12766" s="186"/>
    </row>
    <row r="12767" spans="2:2" x14ac:dyDescent="0.2">
      <c r="B12767" s="186"/>
    </row>
    <row r="12768" spans="2:2" x14ac:dyDescent="0.2">
      <c r="B12768" s="186"/>
    </row>
    <row r="12769" spans="2:2" x14ac:dyDescent="0.2">
      <c r="B12769" s="186"/>
    </row>
    <row r="12770" spans="2:2" x14ac:dyDescent="0.2">
      <c r="B12770" s="186"/>
    </row>
    <row r="12771" spans="2:2" x14ac:dyDescent="0.2">
      <c r="B12771" s="186"/>
    </row>
    <row r="12772" spans="2:2" x14ac:dyDescent="0.2">
      <c r="B12772" s="186"/>
    </row>
    <row r="12773" spans="2:2" x14ac:dyDescent="0.2">
      <c r="B12773" s="186"/>
    </row>
    <row r="12774" spans="2:2" x14ac:dyDescent="0.2">
      <c r="B12774" s="186"/>
    </row>
    <row r="12775" spans="2:2" x14ac:dyDescent="0.2">
      <c r="B12775" s="186"/>
    </row>
    <row r="12776" spans="2:2" x14ac:dyDescent="0.2">
      <c r="B12776" s="186"/>
    </row>
    <row r="12777" spans="2:2" x14ac:dyDescent="0.2">
      <c r="B12777" s="186"/>
    </row>
    <row r="12778" spans="2:2" x14ac:dyDescent="0.2">
      <c r="B12778" s="186"/>
    </row>
    <row r="12779" spans="2:2" x14ac:dyDescent="0.2">
      <c r="B12779" s="186"/>
    </row>
    <row r="12780" spans="2:2" x14ac:dyDescent="0.2">
      <c r="B12780" s="186"/>
    </row>
    <row r="12781" spans="2:2" x14ac:dyDescent="0.2">
      <c r="B12781" s="186"/>
    </row>
    <row r="12782" spans="2:2" x14ac:dyDescent="0.2">
      <c r="B12782" s="186"/>
    </row>
    <row r="12783" spans="2:2" x14ac:dyDescent="0.2">
      <c r="B12783" s="186"/>
    </row>
    <row r="12784" spans="2:2" x14ac:dyDescent="0.2">
      <c r="B12784" s="186"/>
    </row>
    <row r="12785" spans="2:2" x14ac:dyDescent="0.2">
      <c r="B12785" s="186"/>
    </row>
    <row r="12786" spans="2:2" x14ac:dyDescent="0.2">
      <c r="B12786" s="186"/>
    </row>
    <row r="12787" spans="2:2" x14ac:dyDescent="0.2">
      <c r="B12787" s="186"/>
    </row>
    <row r="12788" spans="2:2" x14ac:dyDescent="0.2">
      <c r="B12788" s="186"/>
    </row>
    <row r="12789" spans="2:2" x14ac:dyDescent="0.2">
      <c r="B12789" s="186"/>
    </row>
    <row r="12790" spans="2:2" x14ac:dyDescent="0.2">
      <c r="B12790" s="186"/>
    </row>
    <row r="12791" spans="2:2" x14ac:dyDescent="0.2">
      <c r="B12791" s="186"/>
    </row>
    <row r="12792" spans="2:2" x14ac:dyDescent="0.2">
      <c r="B12792" s="186"/>
    </row>
    <row r="12793" spans="2:2" x14ac:dyDescent="0.2">
      <c r="B12793" s="186"/>
    </row>
    <row r="12794" spans="2:2" x14ac:dyDescent="0.2">
      <c r="B12794" s="186"/>
    </row>
    <row r="12795" spans="2:2" x14ac:dyDescent="0.2">
      <c r="B12795" s="186"/>
    </row>
    <row r="12796" spans="2:2" x14ac:dyDescent="0.2">
      <c r="B12796" s="186"/>
    </row>
    <row r="12797" spans="2:2" x14ac:dyDescent="0.2">
      <c r="B12797" s="186"/>
    </row>
    <row r="12798" spans="2:2" x14ac:dyDescent="0.2">
      <c r="B12798" s="186"/>
    </row>
    <row r="12799" spans="2:2" x14ac:dyDescent="0.2">
      <c r="B12799" s="186"/>
    </row>
    <row r="12800" spans="2:2" x14ac:dyDescent="0.2">
      <c r="B12800" s="186"/>
    </row>
    <row r="12801" spans="2:2" x14ac:dyDescent="0.2">
      <c r="B12801" s="186"/>
    </row>
    <row r="12802" spans="2:2" x14ac:dyDescent="0.2">
      <c r="B12802" s="186"/>
    </row>
    <row r="12803" spans="2:2" x14ac:dyDescent="0.2">
      <c r="B12803" s="186"/>
    </row>
    <row r="12804" spans="2:2" x14ac:dyDescent="0.2">
      <c r="B12804" s="186"/>
    </row>
    <row r="12805" spans="2:2" x14ac:dyDescent="0.2">
      <c r="B12805" s="186"/>
    </row>
    <row r="12806" spans="2:2" x14ac:dyDescent="0.2">
      <c r="B12806" s="186"/>
    </row>
    <row r="12807" spans="2:2" x14ac:dyDescent="0.2">
      <c r="B12807" s="186"/>
    </row>
    <row r="12808" spans="2:2" x14ac:dyDescent="0.2">
      <c r="B12808" s="186"/>
    </row>
    <row r="12809" spans="2:2" x14ac:dyDescent="0.2">
      <c r="B12809" s="186"/>
    </row>
    <row r="12810" spans="2:2" x14ac:dyDescent="0.2">
      <c r="B12810" s="186"/>
    </row>
    <row r="12811" spans="2:2" x14ac:dyDescent="0.2">
      <c r="B12811" s="186"/>
    </row>
    <row r="12812" spans="2:2" x14ac:dyDescent="0.2">
      <c r="B12812" s="186"/>
    </row>
    <row r="12813" spans="2:2" x14ac:dyDescent="0.2">
      <c r="B12813" s="186"/>
    </row>
    <row r="12814" spans="2:2" x14ac:dyDescent="0.2">
      <c r="B12814" s="186"/>
    </row>
    <row r="12815" spans="2:2" x14ac:dyDescent="0.2">
      <c r="B12815" s="186"/>
    </row>
    <row r="12816" spans="2:2" x14ac:dyDescent="0.2">
      <c r="B12816" s="186"/>
    </row>
    <row r="12817" spans="2:2" x14ac:dyDescent="0.2">
      <c r="B12817" s="186"/>
    </row>
    <row r="12818" spans="2:2" x14ac:dyDescent="0.2">
      <c r="B12818" s="186"/>
    </row>
    <row r="12819" spans="2:2" x14ac:dyDescent="0.2">
      <c r="B12819" s="186"/>
    </row>
    <row r="12820" spans="2:2" x14ac:dyDescent="0.2">
      <c r="B12820" s="186"/>
    </row>
    <row r="12821" spans="2:2" x14ac:dyDescent="0.2">
      <c r="B12821" s="186"/>
    </row>
    <row r="12822" spans="2:2" x14ac:dyDescent="0.2">
      <c r="B12822" s="186"/>
    </row>
    <row r="12823" spans="2:2" x14ac:dyDescent="0.2">
      <c r="B12823" s="186"/>
    </row>
    <row r="12824" spans="2:2" x14ac:dyDescent="0.2">
      <c r="B12824" s="186"/>
    </row>
    <row r="12825" spans="2:2" x14ac:dyDescent="0.2">
      <c r="B12825" s="186"/>
    </row>
    <row r="12826" spans="2:2" x14ac:dyDescent="0.2">
      <c r="B12826" s="186"/>
    </row>
    <row r="12827" spans="2:2" x14ac:dyDescent="0.2">
      <c r="B12827" s="186"/>
    </row>
    <row r="12828" spans="2:2" x14ac:dyDescent="0.2">
      <c r="B12828" s="186"/>
    </row>
    <row r="12829" spans="2:2" x14ac:dyDescent="0.2">
      <c r="B12829" s="186"/>
    </row>
    <row r="12830" spans="2:2" x14ac:dyDescent="0.2">
      <c r="B12830" s="186"/>
    </row>
    <row r="12831" spans="2:2" x14ac:dyDescent="0.2">
      <c r="B12831" s="186"/>
    </row>
    <row r="12832" spans="2:2" x14ac:dyDescent="0.2">
      <c r="B12832" s="186"/>
    </row>
    <row r="12833" spans="2:2" x14ac:dyDescent="0.2">
      <c r="B12833" s="186"/>
    </row>
    <row r="12834" spans="2:2" x14ac:dyDescent="0.2">
      <c r="B12834" s="186"/>
    </row>
    <row r="12835" spans="2:2" x14ac:dyDescent="0.2">
      <c r="B12835" s="186"/>
    </row>
    <row r="12836" spans="2:2" x14ac:dyDescent="0.2">
      <c r="B12836" s="186"/>
    </row>
    <row r="12837" spans="2:2" x14ac:dyDescent="0.2">
      <c r="B12837" s="186"/>
    </row>
    <row r="12838" spans="2:2" x14ac:dyDescent="0.2">
      <c r="B12838" s="186"/>
    </row>
    <row r="12839" spans="2:2" x14ac:dyDescent="0.2">
      <c r="B12839" s="186"/>
    </row>
    <row r="12840" spans="2:2" x14ac:dyDescent="0.2">
      <c r="B12840" s="186"/>
    </row>
    <row r="12841" spans="2:2" x14ac:dyDescent="0.2">
      <c r="B12841" s="186"/>
    </row>
    <row r="12842" spans="2:2" x14ac:dyDescent="0.2">
      <c r="B12842" s="186"/>
    </row>
    <row r="12843" spans="2:2" x14ac:dyDescent="0.2">
      <c r="B12843" s="186"/>
    </row>
    <row r="12844" spans="2:2" x14ac:dyDescent="0.2">
      <c r="B12844" s="186"/>
    </row>
    <row r="12845" spans="2:2" x14ac:dyDescent="0.2">
      <c r="B12845" s="186"/>
    </row>
    <row r="12846" spans="2:2" x14ac:dyDescent="0.2">
      <c r="B12846" s="186"/>
    </row>
    <row r="12847" spans="2:2" x14ac:dyDescent="0.2">
      <c r="B12847" s="186"/>
    </row>
    <row r="12848" spans="2:2" x14ac:dyDescent="0.2">
      <c r="B12848" s="186"/>
    </row>
    <row r="12849" spans="2:2" x14ac:dyDescent="0.2">
      <c r="B12849" s="186"/>
    </row>
    <row r="12850" spans="2:2" x14ac:dyDescent="0.2">
      <c r="B12850" s="186"/>
    </row>
    <row r="12851" spans="2:2" x14ac:dyDescent="0.2">
      <c r="B12851" s="186"/>
    </row>
    <row r="12852" spans="2:2" x14ac:dyDescent="0.2">
      <c r="B12852" s="186"/>
    </row>
    <row r="12853" spans="2:2" x14ac:dyDescent="0.2">
      <c r="B12853" s="186"/>
    </row>
    <row r="12854" spans="2:2" x14ac:dyDescent="0.2">
      <c r="B12854" s="186"/>
    </row>
    <row r="12855" spans="2:2" x14ac:dyDescent="0.2">
      <c r="B12855" s="186"/>
    </row>
    <row r="12856" spans="2:2" x14ac:dyDescent="0.2">
      <c r="B12856" s="186"/>
    </row>
    <row r="12857" spans="2:2" x14ac:dyDescent="0.2">
      <c r="B12857" s="186"/>
    </row>
    <row r="12858" spans="2:2" x14ac:dyDescent="0.2">
      <c r="B12858" s="186"/>
    </row>
    <row r="12859" spans="2:2" x14ac:dyDescent="0.2">
      <c r="B12859" s="186"/>
    </row>
    <row r="12860" spans="2:2" x14ac:dyDescent="0.2">
      <c r="B12860" s="186"/>
    </row>
    <row r="12861" spans="2:2" x14ac:dyDescent="0.2">
      <c r="B12861" s="186"/>
    </row>
    <row r="12862" spans="2:2" x14ac:dyDescent="0.2">
      <c r="B12862" s="186"/>
    </row>
    <row r="12863" spans="2:2" x14ac:dyDescent="0.2">
      <c r="B12863" s="186"/>
    </row>
    <row r="12864" spans="2:2" x14ac:dyDescent="0.2">
      <c r="B12864" s="186"/>
    </row>
    <row r="12865" spans="2:2" x14ac:dyDescent="0.2">
      <c r="B12865" s="186"/>
    </row>
    <row r="12866" spans="2:2" x14ac:dyDescent="0.2">
      <c r="B12866" s="186"/>
    </row>
    <row r="12867" spans="2:2" x14ac:dyDescent="0.2">
      <c r="B12867" s="186"/>
    </row>
    <row r="12868" spans="2:2" x14ac:dyDescent="0.2">
      <c r="B12868" s="186"/>
    </row>
    <row r="12869" spans="2:2" x14ac:dyDescent="0.2">
      <c r="B12869" s="186"/>
    </row>
    <row r="12870" spans="2:2" x14ac:dyDescent="0.2">
      <c r="B12870" s="186"/>
    </row>
    <row r="12871" spans="2:2" x14ac:dyDescent="0.2">
      <c r="B12871" s="186"/>
    </row>
    <row r="12872" spans="2:2" x14ac:dyDescent="0.2">
      <c r="B12872" s="186"/>
    </row>
    <row r="12873" spans="2:2" x14ac:dyDescent="0.2">
      <c r="B12873" s="186"/>
    </row>
    <row r="12874" spans="2:2" x14ac:dyDescent="0.2">
      <c r="B12874" s="186"/>
    </row>
    <row r="12875" spans="2:2" x14ac:dyDescent="0.2">
      <c r="B12875" s="186"/>
    </row>
    <row r="12876" spans="2:2" x14ac:dyDescent="0.2">
      <c r="B12876" s="186"/>
    </row>
    <row r="12877" spans="2:2" x14ac:dyDescent="0.2">
      <c r="B12877" s="186"/>
    </row>
    <row r="12878" spans="2:2" x14ac:dyDescent="0.2">
      <c r="B12878" s="186"/>
    </row>
    <row r="12879" spans="2:2" x14ac:dyDescent="0.2">
      <c r="B12879" s="186"/>
    </row>
    <row r="12880" spans="2:2" x14ac:dyDescent="0.2">
      <c r="B12880" s="186"/>
    </row>
    <row r="12881" spans="2:2" x14ac:dyDescent="0.2">
      <c r="B12881" s="186"/>
    </row>
    <row r="12882" spans="2:2" x14ac:dyDescent="0.2">
      <c r="B12882" s="186"/>
    </row>
    <row r="12883" spans="2:2" x14ac:dyDescent="0.2">
      <c r="B12883" s="186"/>
    </row>
    <row r="12884" spans="2:2" x14ac:dyDescent="0.2">
      <c r="B12884" s="186"/>
    </row>
    <row r="12885" spans="2:2" x14ac:dyDescent="0.2">
      <c r="B12885" s="186"/>
    </row>
    <row r="12886" spans="2:2" x14ac:dyDescent="0.2">
      <c r="B12886" s="186"/>
    </row>
    <row r="12887" spans="2:2" x14ac:dyDescent="0.2">
      <c r="B12887" s="186"/>
    </row>
    <row r="12888" spans="2:2" x14ac:dyDescent="0.2">
      <c r="B12888" s="186"/>
    </row>
    <row r="12889" spans="2:2" x14ac:dyDescent="0.2">
      <c r="B12889" s="186"/>
    </row>
    <row r="12890" spans="2:2" x14ac:dyDescent="0.2">
      <c r="B12890" s="186"/>
    </row>
    <row r="12891" spans="2:2" x14ac:dyDescent="0.2">
      <c r="B12891" s="186"/>
    </row>
    <row r="12892" spans="2:2" x14ac:dyDescent="0.2">
      <c r="B12892" s="186"/>
    </row>
    <row r="12893" spans="2:2" x14ac:dyDescent="0.2">
      <c r="B12893" s="186"/>
    </row>
    <row r="12894" spans="2:2" x14ac:dyDescent="0.2">
      <c r="B12894" s="186"/>
    </row>
    <row r="12895" spans="2:2" x14ac:dyDescent="0.2">
      <c r="B12895" s="186"/>
    </row>
    <row r="12896" spans="2:2" x14ac:dyDescent="0.2">
      <c r="B12896" s="186"/>
    </row>
    <row r="12897" spans="2:2" x14ac:dyDescent="0.2">
      <c r="B12897" s="186"/>
    </row>
    <row r="12898" spans="2:2" x14ac:dyDescent="0.2">
      <c r="B12898" s="186"/>
    </row>
    <row r="12899" spans="2:2" x14ac:dyDescent="0.2">
      <c r="B12899" s="186"/>
    </row>
    <row r="12900" spans="2:2" x14ac:dyDescent="0.2">
      <c r="B12900" s="186"/>
    </row>
    <row r="12901" spans="2:2" x14ac:dyDescent="0.2">
      <c r="B12901" s="186"/>
    </row>
    <row r="12902" spans="2:2" x14ac:dyDescent="0.2">
      <c r="B12902" s="186"/>
    </row>
    <row r="12903" spans="2:2" x14ac:dyDescent="0.2">
      <c r="B12903" s="186"/>
    </row>
    <row r="12904" spans="2:2" x14ac:dyDescent="0.2">
      <c r="B12904" s="186"/>
    </row>
    <row r="12905" spans="2:2" x14ac:dyDescent="0.2">
      <c r="B12905" s="186"/>
    </row>
    <row r="12906" spans="2:2" x14ac:dyDescent="0.2">
      <c r="B12906" s="186"/>
    </row>
    <row r="12907" spans="2:2" x14ac:dyDescent="0.2">
      <c r="B12907" s="186"/>
    </row>
    <row r="12908" spans="2:2" x14ac:dyDescent="0.2">
      <c r="B12908" s="186"/>
    </row>
    <row r="12909" spans="2:2" x14ac:dyDescent="0.2">
      <c r="B12909" s="186"/>
    </row>
    <row r="12910" spans="2:2" x14ac:dyDescent="0.2">
      <c r="B12910" s="186"/>
    </row>
    <row r="12911" spans="2:2" x14ac:dyDescent="0.2">
      <c r="B12911" s="186"/>
    </row>
    <row r="12912" spans="2:2" x14ac:dyDescent="0.2">
      <c r="B12912" s="186"/>
    </row>
    <row r="12913" spans="2:2" x14ac:dyDescent="0.2">
      <c r="B12913" s="186"/>
    </row>
    <row r="12914" spans="2:2" x14ac:dyDescent="0.2">
      <c r="B12914" s="186"/>
    </row>
    <row r="12915" spans="2:2" x14ac:dyDescent="0.2">
      <c r="B12915" s="186"/>
    </row>
    <row r="12916" spans="2:2" x14ac:dyDescent="0.2">
      <c r="B12916" s="186"/>
    </row>
    <row r="12917" spans="2:2" x14ac:dyDescent="0.2">
      <c r="B12917" s="186"/>
    </row>
    <row r="12918" spans="2:2" x14ac:dyDescent="0.2">
      <c r="B12918" s="186"/>
    </row>
    <row r="12919" spans="2:2" x14ac:dyDescent="0.2">
      <c r="B12919" s="186"/>
    </row>
    <row r="12920" spans="2:2" x14ac:dyDescent="0.2">
      <c r="B12920" s="186"/>
    </row>
    <row r="12921" spans="2:2" x14ac:dyDescent="0.2">
      <c r="B12921" s="186"/>
    </row>
    <row r="12922" spans="2:2" x14ac:dyDescent="0.2">
      <c r="B12922" s="186"/>
    </row>
    <row r="12923" spans="2:2" x14ac:dyDescent="0.2">
      <c r="B12923" s="186"/>
    </row>
    <row r="12924" spans="2:2" x14ac:dyDescent="0.2">
      <c r="B12924" s="186"/>
    </row>
    <row r="12925" spans="2:2" x14ac:dyDescent="0.2">
      <c r="B12925" s="186"/>
    </row>
    <row r="12926" spans="2:2" x14ac:dyDescent="0.2">
      <c r="B12926" s="186"/>
    </row>
    <row r="12927" spans="2:2" x14ac:dyDescent="0.2">
      <c r="B12927" s="186"/>
    </row>
    <row r="12928" spans="2:2" x14ac:dyDescent="0.2">
      <c r="B12928" s="186"/>
    </row>
    <row r="12929" spans="2:2" x14ac:dyDescent="0.2">
      <c r="B12929" s="186"/>
    </row>
    <row r="12930" spans="2:2" x14ac:dyDescent="0.2">
      <c r="B12930" s="186"/>
    </row>
    <row r="12931" spans="2:2" x14ac:dyDescent="0.2">
      <c r="B12931" s="186"/>
    </row>
    <row r="12932" spans="2:2" x14ac:dyDescent="0.2">
      <c r="B12932" s="186"/>
    </row>
    <row r="12933" spans="2:2" x14ac:dyDescent="0.2">
      <c r="B12933" s="186"/>
    </row>
    <row r="12934" spans="2:2" x14ac:dyDescent="0.2">
      <c r="B12934" s="186"/>
    </row>
    <row r="12935" spans="2:2" x14ac:dyDescent="0.2">
      <c r="B12935" s="186"/>
    </row>
    <row r="12936" spans="2:2" x14ac:dyDescent="0.2">
      <c r="B12936" s="186"/>
    </row>
    <row r="12937" spans="2:2" x14ac:dyDescent="0.2">
      <c r="B12937" s="186"/>
    </row>
    <row r="12938" spans="2:2" x14ac:dyDescent="0.2">
      <c r="B12938" s="186"/>
    </row>
    <row r="12939" spans="2:2" x14ac:dyDescent="0.2">
      <c r="B12939" s="186"/>
    </row>
    <row r="12940" spans="2:2" x14ac:dyDescent="0.2">
      <c r="B12940" s="186"/>
    </row>
    <row r="12941" spans="2:2" x14ac:dyDescent="0.2">
      <c r="B12941" s="186"/>
    </row>
    <row r="12942" spans="2:2" x14ac:dyDescent="0.2">
      <c r="B12942" s="186"/>
    </row>
    <row r="12943" spans="2:2" x14ac:dyDescent="0.2">
      <c r="B12943" s="186"/>
    </row>
    <row r="12944" spans="2:2" x14ac:dyDescent="0.2">
      <c r="B12944" s="186"/>
    </row>
    <row r="12945" spans="2:2" x14ac:dyDescent="0.2">
      <c r="B12945" s="186"/>
    </row>
    <row r="12946" spans="2:2" x14ac:dyDescent="0.2">
      <c r="B12946" s="186"/>
    </row>
    <row r="12947" spans="2:2" x14ac:dyDescent="0.2">
      <c r="B12947" s="186"/>
    </row>
    <row r="12948" spans="2:2" x14ac:dyDescent="0.2">
      <c r="B12948" s="186"/>
    </row>
    <row r="12949" spans="2:2" x14ac:dyDescent="0.2">
      <c r="B12949" s="186"/>
    </row>
    <row r="12950" spans="2:2" x14ac:dyDescent="0.2">
      <c r="B12950" s="186"/>
    </row>
    <row r="12951" spans="2:2" x14ac:dyDescent="0.2">
      <c r="B12951" s="186"/>
    </row>
    <row r="12952" spans="2:2" x14ac:dyDescent="0.2">
      <c r="B12952" s="186"/>
    </row>
    <row r="12953" spans="2:2" x14ac:dyDescent="0.2">
      <c r="B12953" s="186"/>
    </row>
    <row r="12954" spans="2:2" x14ac:dyDescent="0.2">
      <c r="B12954" s="186"/>
    </row>
    <row r="12955" spans="2:2" x14ac:dyDescent="0.2">
      <c r="B12955" s="186"/>
    </row>
    <row r="12956" spans="2:2" x14ac:dyDescent="0.2">
      <c r="B12956" s="186"/>
    </row>
    <row r="12957" spans="2:2" x14ac:dyDescent="0.2">
      <c r="B12957" s="186"/>
    </row>
    <row r="12958" spans="2:2" x14ac:dyDescent="0.2">
      <c r="B12958" s="186"/>
    </row>
    <row r="12959" spans="2:2" x14ac:dyDescent="0.2">
      <c r="B12959" s="186"/>
    </row>
    <row r="12960" spans="2:2" x14ac:dyDescent="0.2">
      <c r="B12960" s="186"/>
    </row>
    <row r="12961" spans="2:2" x14ac:dyDescent="0.2">
      <c r="B12961" s="186"/>
    </row>
    <row r="12962" spans="2:2" x14ac:dyDescent="0.2">
      <c r="B12962" s="186"/>
    </row>
    <row r="12963" spans="2:2" x14ac:dyDescent="0.2">
      <c r="B12963" s="186"/>
    </row>
    <row r="12964" spans="2:2" x14ac:dyDescent="0.2">
      <c r="B12964" s="186"/>
    </row>
    <row r="12965" spans="2:2" x14ac:dyDescent="0.2">
      <c r="B12965" s="186"/>
    </row>
    <row r="12966" spans="2:2" x14ac:dyDescent="0.2">
      <c r="B12966" s="186"/>
    </row>
    <row r="12967" spans="2:2" x14ac:dyDescent="0.2">
      <c r="B12967" s="186"/>
    </row>
    <row r="12968" spans="2:2" x14ac:dyDescent="0.2">
      <c r="B12968" s="186"/>
    </row>
    <row r="12969" spans="2:2" x14ac:dyDescent="0.2">
      <c r="B12969" s="186"/>
    </row>
    <row r="12970" spans="2:2" x14ac:dyDescent="0.2">
      <c r="B12970" s="186"/>
    </row>
    <row r="12971" spans="2:2" x14ac:dyDescent="0.2">
      <c r="B12971" s="186"/>
    </row>
    <row r="12972" spans="2:2" x14ac:dyDescent="0.2">
      <c r="B12972" s="186"/>
    </row>
    <row r="12973" spans="2:2" x14ac:dyDescent="0.2">
      <c r="B12973" s="186"/>
    </row>
    <row r="12974" spans="2:2" x14ac:dyDescent="0.2">
      <c r="B12974" s="186"/>
    </row>
    <row r="12975" spans="2:2" x14ac:dyDescent="0.2">
      <c r="B12975" s="186"/>
    </row>
    <row r="12976" spans="2:2" x14ac:dyDescent="0.2">
      <c r="B12976" s="186"/>
    </row>
    <row r="12977" spans="2:2" x14ac:dyDescent="0.2">
      <c r="B12977" s="186"/>
    </row>
    <row r="12978" spans="2:2" x14ac:dyDescent="0.2">
      <c r="B12978" s="186"/>
    </row>
    <row r="12979" spans="2:2" x14ac:dyDescent="0.2">
      <c r="B12979" s="186"/>
    </row>
    <row r="12980" spans="2:2" x14ac:dyDescent="0.2">
      <c r="B12980" s="186"/>
    </row>
    <row r="12981" spans="2:2" x14ac:dyDescent="0.2">
      <c r="B12981" s="186"/>
    </row>
    <row r="12982" spans="2:2" x14ac:dyDescent="0.2">
      <c r="B12982" s="186"/>
    </row>
    <row r="12983" spans="2:2" x14ac:dyDescent="0.2">
      <c r="B12983" s="186"/>
    </row>
    <row r="12984" spans="2:2" x14ac:dyDescent="0.2">
      <c r="B12984" s="186"/>
    </row>
    <row r="12985" spans="2:2" x14ac:dyDescent="0.2">
      <c r="B12985" s="186"/>
    </row>
    <row r="12986" spans="2:2" x14ac:dyDescent="0.2">
      <c r="B12986" s="186"/>
    </row>
    <row r="12987" spans="2:2" x14ac:dyDescent="0.2">
      <c r="B12987" s="186"/>
    </row>
    <row r="12988" spans="2:2" x14ac:dyDescent="0.2">
      <c r="B12988" s="186"/>
    </row>
    <row r="12989" spans="2:2" x14ac:dyDescent="0.2">
      <c r="B12989" s="186"/>
    </row>
    <row r="12990" spans="2:2" x14ac:dyDescent="0.2">
      <c r="B12990" s="186"/>
    </row>
    <row r="12991" spans="2:2" x14ac:dyDescent="0.2">
      <c r="B12991" s="186"/>
    </row>
    <row r="12992" spans="2:2" x14ac:dyDescent="0.2">
      <c r="B12992" s="186"/>
    </row>
    <row r="12993" spans="2:2" x14ac:dyDescent="0.2">
      <c r="B12993" s="186"/>
    </row>
    <row r="12994" spans="2:2" x14ac:dyDescent="0.2">
      <c r="B12994" s="186"/>
    </row>
    <row r="12995" spans="2:2" x14ac:dyDescent="0.2">
      <c r="B12995" s="186"/>
    </row>
    <row r="12996" spans="2:2" x14ac:dyDescent="0.2">
      <c r="B12996" s="186"/>
    </row>
    <row r="12997" spans="2:2" x14ac:dyDescent="0.2">
      <c r="B12997" s="186"/>
    </row>
    <row r="12998" spans="2:2" x14ac:dyDescent="0.2">
      <c r="B12998" s="186"/>
    </row>
    <row r="12999" spans="2:2" x14ac:dyDescent="0.2">
      <c r="B12999" s="186"/>
    </row>
    <row r="13000" spans="2:2" x14ac:dyDescent="0.2">
      <c r="B13000" s="186"/>
    </row>
    <row r="13001" spans="2:2" x14ac:dyDescent="0.2">
      <c r="B13001" s="186"/>
    </row>
    <row r="13002" spans="2:2" x14ac:dyDescent="0.2">
      <c r="B13002" s="186"/>
    </row>
    <row r="13003" spans="2:2" x14ac:dyDescent="0.2">
      <c r="B13003" s="186"/>
    </row>
    <row r="13004" spans="2:2" x14ac:dyDescent="0.2">
      <c r="B13004" s="186"/>
    </row>
    <row r="13005" spans="2:2" x14ac:dyDescent="0.2">
      <c r="B13005" s="186"/>
    </row>
    <row r="13006" spans="2:2" x14ac:dyDescent="0.2">
      <c r="B13006" s="186"/>
    </row>
    <row r="13007" spans="2:2" x14ac:dyDescent="0.2">
      <c r="B13007" s="186"/>
    </row>
    <row r="13008" spans="2:2" x14ac:dyDescent="0.2">
      <c r="B13008" s="186"/>
    </row>
    <row r="13009" spans="2:2" x14ac:dyDescent="0.2">
      <c r="B13009" s="186"/>
    </row>
    <row r="13010" spans="2:2" x14ac:dyDescent="0.2">
      <c r="B13010" s="186"/>
    </row>
    <row r="13011" spans="2:2" x14ac:dyDescent="0.2">
      <c r="B13011" s="186"/>
    </row>
    <row r="13012" spans="2:2" x14ac:dyDescent="0.2">
      <c r="B13012" s="186"/>
    </row>
    <row r="13013" spans="2:2" x14ac:dyDescent="0.2">
      <c r="B13013" s="186"/>
    </row>
    <row r="13014" spans="2:2" x14ac:dyDescent="0.2">
      <c r="B13014" s="186"/>
    </row>
    <row r="13015" spans="2:2" x14ac:dyDescent="0.2">
      <c r="B13015" s="186"/>
    </row>
    <row r="13016" spans="2:2" x14ac:dyDescent="0.2">
      <c r="B13016" s="186"/>
    </row>
    <row r="13017" spans="2:2" x14ac:dyDescent="0.2">
      <c r="B13017" s="186"/>
    </row>
    <row r="13018" spans="2:2" x14ac:dyDescent="0.2">
      <c r="B13018" s="186"/>
    </row>
    <row r="13019" spans="2:2" x14ac:dyDescent="0.2">
      <c r="B13019" s="186"/>
    </row>
    <row r="13020" spans="2:2" x14ac:dyDescent="0.2">
      <c r="B13020" s="186"/>
    </row>
    <row r="13021" spans="2:2" x14ac:dyDescent="0.2">
      <c r="B13021" s="186"/>
    </row>
    <row r="13022" spans="2:2" x14ac:dyDescent="0.2">
      <c r="B13022" s="186"/>
    </row>
    <row r="13023" spans="2:2" x14ac:dyDescent="0.2">
      <c r="B13023" s="186"/>
    </row>
    <row r="13024" spans="2:2" x14ac:dyDescent="0.2">
      <c r="B13024" s="186"/>
    </row>
    <row r="13025" spans="2:2" x14ac:dyDescent="0.2">
      <c r="B13025" s="186"/>
    </row>
    <row r="13026" spans="2:2" x14ac:dyDescent="0.2">
      <c r="B13026" s="186"/>
    </row>
    <row r="13027" spans="2:2" x14ac:dyDescent="0.2">
      <c r="B13027" s="186"/>
    </row>
    <row r="13028" spans="2:2" x14ac:dyDescent="0.2">
      <c r="B13028" s="186"/>
    </row>
    <row r="13029" spans="2:2" x14ac:dyDescent="0.2">
      <c r="B13029" s="186"/>
    </row>
    <row r="13030" spans="2:2" x14ac:dyDescent="0.2">
      <c r="B13030" s="186"/>
    </row>
    <row r="13031" spans="2:2" x14ac:dyDescent="0.2">
      <c r="B13031" s="186"/>
    </row>
    <row r="13032" spans="2:2" x14ac:dyDescent="0.2">
      <c r="B13032" s="186"/>
    </row>
    <row r="13033" spans="2:2" x14ac:dyDescent="0.2">
      <c r="B13033" s="186"/>
    </row>
    <row r="13034" spans="2:2" x14ac:dyDescent="0.2">
      <c r="B13034" s="186"/>
    </row>
    <row r="13035" spans="2:2" x14ac:dyDescent="0.2">
      <c r="B13035" s="186"/>
    </row>
    <row r="13036" spans="2:2" x14ac:dyDescent="0.2">
      <c r="B13036" s="186"/>
    </row>
    <row r="13037" spans="2:2" x14ac:dyDescent="0.2">
      <c r="B13037" s="186"/>
    </row>
    <row r="13038" spans="2:2" x14ac:dyDescent="0.2">
      <c r="B13038" s="186"/>
    </row>
    <row r="13039" spans="2:2" x14ac:dyDescent="0.2">
      <c r="B13039" s="186"/>
    </row>
    <row r="13040" spans="2:2" x14ac:dyDescent="0.2">
      <c r="B13040" s="186"/>
    </row>
    <row r="13041" spans="2:2" x14ac:dyDescent="0.2">
      <c r="B13041" s="186"/>
    </row>
    <row r="13042" spans="2:2" x14ac:dyDescent="0.2">
      <c r="B13042" s="186"/>
    </row>
    <row r="13043" spans="2:2" x14ac:dyDescent="0.2">
      <c r="B13043" s="186"/>
    </row>
    <row r="13044" spans="2:2" x14ac:dyDescent="0.2">
      <c r="B13044" s="186"/>
    </row>
    <row r="13045" spans="2:2" x14ac:dyDescent="0.2">
      <c r="B13045" s="186"/>
    </row>
    <row r="13046" spans="2:2" x14ac:dyDescent="0.2">
      <c r="B13046" s="186"/>
    </row>
    <row r="13047" spans="2:2" x14ac:dyDescent="0.2">
      <c r="B13047" s="186"/>
    </row>
    <row r="13048" spans="2:2" x14ac:dyDescent="0.2">
      <c r="B13048" s="186"/>
    </row>
    <row r="13049" spans="2:2" x14ac:dyDescent="0.2">
      <c r="B13049" s="186"/>
    </row>
    <row r="13050" spans="2:2" x14ac:dyDescent="0.2">
      <c r="B13050" s="186"/>
    </row>
    <row r="13051" spans="2:2" x14ac:dyDescent="0.2">
      <c r="B13051" s="186"/>
    </row>
    <row r="13052" spans="2:2" x14ac:dyDescent="0.2">
      <c r="B13052" s="186"/>
    </row>
    <row r="13053" spans="2:2" x14ac:dyDescent="0.2">
      <c r="B13053" s="186"/>
    </row>
    <row r="13054" spans="2:2" x14ac:dyDescent="0.2">
      <c r="B13054" s="186"/>
    </row>
    <row r="13055" spans="2:2" x14ac:dyDescent="0.2">
      <c r="B13055" s="186"/>
    </row>
    <row r="13056" spans="2:2" x14ac:dyDescent="0.2">
      <c r="B13056" s="186"/>
    </row>
    <row r="13057" spans="2:2" x14ac:dyDescent="0.2">
      <c r="B13057" s="186"/>
    </row>
    <row r="13058" spans="2:2" x14ac:dyDescent="0.2">
      <c r="B13058" s="186"/>
    </row>
    <row r="13059" spans="2:2" x14ac:dyDescent="0.2">
      <c r="B13059" s="186"/>
    </row>
    <row r="13060" spans="2:2" x14ac:dyDescent="0.2">
      <c r="B13060" s="186"/>
    </row>
    <row r="13061" spans="2:2" x14ac:dyDescent="0.2">
      <c r="B13061" s="186"/>
    </row>
    <row r="13062" spans="2:2" x14ac:dyDescent="0.2">
      <c r="B13062" s="186"/>
    </row>
    <row r="13063" spans="2:2" x14ac:dyDescent="0.2">
      <c r="B13063" s="186"/>
    </row>
    <row r="13064" spans="2:2" x14ac:dyDescent="0.2">
      <c r="B13064" s="186"/>
    </row>
    <row r="13065" spans="2:2" x14ac:dyDescent="0.2">
      <c r="B13065" s="186"/>
    </row>
    <row r="13066" spans="2:2" x14ac:dyDescent="0.2">
      <c r="B13066" s="186"/>
    </row>
    <row r="13067" spans="2:2" x14ac:dyDescent="0.2">
      <c r="B13067" s="186"/>
    </row>
    <row r="13068" spans="2:2" x14ac:dyDescent="0.2">
      <c r="B13068" s="186"/>
    </row>
    <row r="13069" spans="2:2" x14ac:dyDescent="0.2">
      <c r="B13069" s="186"/>
    </row>
    <row r="13070" spans="2:2" x14ac:dyDescent="0.2">
      <c r="B13070" s="186"/>
    </row>
    <row r="13071" spans="2:2" x14ac:dyDescent="0.2">
      <c r="B13071" s="186"/>
    </row>
    <row r="13072" spans="2:2" x14ac:dyDescent="0.2">
      <c r="B13072" s="186"/>
    </row>
    <row r="13073" spans="2:2" x14ac:dyDescent="0.2">
      <c r="B13073" s="186"/>
    </row>
    <row r="13074" spans="2:2" x14ac:dyDescent="0.2">
      <c r="B13074" s="186"/>
    </row>
    <row r="13075" spans="2:2" x14ac:dyDescent="0.2">
      <c r="B13075" s="186"/>
    </row>
    <row r="13076" spans="2:2" x14ac:dyDescent="0.2">
      <c r="B13076" s="186"/>
    </row>
    <row r="13077" spans="2:2" x14ac:dyDescent="0.2">
      <c r="B13077" s="186"/>
    </row>
    <row r="13078" spans="2:2" x14ac:dyDescent="0.2">
      <c r="B13078" s="186"/>
    </row>
    <row r="13079" spans="2:2" x14ac:dyDescent="0.2">
      <c r="B13079" s="186"/>
    </row>
    <row r="13080" spans="2:2" x14ac:dyDescent="0.2">
      <c r="B13080" s="186"/>
    </row>
    <row r="13081" spans="2:2" x14ac:dyDescent="0.2">
      <c r="B13081" s="186"/>
    </row>
    <row r="13082" spans="2:2" x14ac:dyDescent="0.2">
      <c r="B13082" s="186"/>
    </row>
    <row r="13083" spans="2:2" x14ac:dyDescent="0.2">
      <c r="B13083" s="186"/>
    </row>
    <row r="13084" spans="2:2" x14ac:dyDescent="0.2">
      <c r="B13084" s="186"/>
    </row>
    <row r="13085" spans="2:2" x14ac:dyDescent="0.2">
      <c r="B13085" s="186"/>
    </row>
    <row r="13086" spans="2:2" x14ac:dyDescent="0.2">
      <c r="B13086" s="186"/>
    </row>
    <row r="13087" spans="2:2" x14ac:dyDescent="0.2">
      <c r="B13087" s="186"/>
    </row>
    <row r="13088" spans="2:2" x14ac:dyDescent="0.2">
      <c r="B13088" s="186"/>
    </row>
    <row r="13089" spans="2:2" x14ac:dyDescent="0.2">
      <c r="B13089" s="186"/>
    </row>
    <row r="13090" spans="2:2" x14ac:dyDescent="0.2">
      <c r="B13090" s="186"/>
    </row>
    <row r="13091" spans="2:2" x14ac:dyDescent="0.2">
      <c r="B13091" s="186"/>
    </row>
    <row r="13092" spans="2:2" x14ac:dyDescent="0.2">
      <c r="B13092" s="186"/>
    </row>
    <row r="13093" spans="2:2" x14ac:dyDescent="0.2">
      <c r="B13093" s="186"/>
    </row>
    <row r="13094" spans="2:2" x14ac:dyDescent="0.2">
      <c r="B13094" s="186"/>
    </row>
    <row r="13095" spans="2:2" x14ac:dyDescent="0.2">
      <c r="B13095" s="186"/>
    </row>
    <row r="13096" spans="2:2" x14ac:dyDescent="0.2">
      <c r="B13096" s="186"/>
    </row>
    <row r="13097" spans="2:2" x14ac:dyDescent="0.2">
      <c r="B13097" s="186"/>
    </row>
    <row r="13098" spans="2:2" x14ac:dyDescent="0.2">
      <c r="B13098" s="186"/>
    </row>
    <row r="13099" spans="2:2" x14ac:dyDescent="0.2">
      <c r="B13099" s="186"/>
    </row>
    <row r="13100" spans="2:2" x14ac:dyDescent="0.2">
      <c r="B13100" s="186"/>
    </row>
    <row r="13101" spans="2:2" x14ac:dyDescent="0.2">
      <c r="B13101" s="186"/>
    </row>
    <row r="13102" spans="2:2" x14ac:dyDescent="0.2">
      <c r="B13102" s="186"/>
    </row>
    <row r="13103" spans="2:2" x14ac:dyDescent="0.2">
      <c r="B13103" s="186"/>
    </row>
    <row r="13104" spans="2:2" x14ac:dyDescent="0.2">
      <c r="B13104" s="186"/>
    </row>
    <row r="13105" spans="2:2" x14ac:dyDescent="0.2">
      <c r="B13105" s="186"/>
    </row>
    <row r="13106" spans="2:2" x14ac:dyDescent="0.2">
      <c r="B13106" s="186"/>
    </row>
    <row r="13107" spans="2:2" x14ac:dyDescent="0.2">
      <c r="B13107" s="186"/>
    </row>
    <row r="13108" spans="2:2" x14ac:dyDescent="0.2">
      <c r="B13108" s="186"/>
    </row>
    <row r="13109" spans="2:2" x14ac:dyDescent="0.2">
      <c r="B13109" s="186"/>
    </row>
    <row r="13110" spans="2:2" x14ac:dyDescent="0.2">
      <c r="B13110" s="186"/>
    </row>
    <row r="13111" spans="2:2" x14ac:dyDescent="0.2">
      <c r="B13111" s="186"/>
    </row>
    <row r="13112" spans="2:2" x14ac:dyDescent="0.2">
      <c r="B13112" s="186"/>
    </row>
    <row r="13113" spans="2:2" x14ac:dyDescent="0.2">
      <c r="B13113" s="186"/>
    </row>
    <row r="13114" spans="2:2" x14ac:dyDescent="0.2">
      <c r="B13114" s="186"/>
    </row>
    <row r="13115" spans="2:2" x14ac:dyDescent="0.2">
      <c r="B13115" s="186"/>
    </row>
    <row r="13116" spans="2:2" x14ac:dyDescent="0.2">
      <c r="B13116" s="186"/>
    </row>
    <row r="13117" spans="2:2" x14ac:dyDescent="0.2">
      <c r="B13117" s="186"/>
    </row>
    <row r="13118" spans="2:2" x14ac:dyDescent="0.2">
      <c r="B13118" s="186"/>
    </row>
    <row r="13119" spans="2:2" x14ac:dyDescent="0.2">
      <c r="B13119" s="186"/>
    </row>
    <row r="13120" spans="2:2" x14ac:dyDescent="0.2">
      <c r="B13120" s="186"/>
    </row>
    <row r="13121" spans="2:2" x14ac:dyDescent="0.2">
      <c r="B13121" s="186"/>
    </row>
    <row r="13122" spans="2:2" x14ac:dyDescent="0.2">
      <c r="B13122" s="186"/>
    </row>
    <row r="13123" spans="2:2" x14ac:dyDescent="0.2">
      <c r="B13123" s="186"/>
    </row>
    <row r="13124" spans="2:2" x14ac:dyDescent="0.2">
      <c r="B13124" s="186"/>
    </row>
    <row r="13125" spans="2:2" x14ac:dyDescent="0.2">
      <c r="B13125" s="186"/>
    </row>
    <row r="13126" spans="2:2" x14ac:dyDescent="0.2">
      <c r="B13126" s="186"/>
    </row>
    <row r="13127" spans="2:2" x14ac:dyDescent="0.2">
      <c r="B13127" s="186"/>
    </row>
    <row r="13128" spans="2:2" x14ac:dyDescent="0.2">
      <c r="B13128" s="186"/>
    </row>
    <row r="13129" spans="2:2" x14ac:dyDescent="0.2">
      <c r="B13129" s="186"/>
    </row>
    <row r="13130" spans="2:2" x14ac:dyDescent="0.2">
      <c r="B13130" s="186"/>
    </row>
    <row r="13131" spans="2:2" x14ac:dyDescent="0.2">
      <c r="B13131" s="186"/>
    </row>
    <row r="13132" spans="2:2" x14ac:dyDescent="0.2">
      <c r="B13132" s="186"/>
    </row>
    <row r="13133" spans="2:2" x14ac:dyDescent="0.2">
      <c r="B13133" s="186"/>
    </row>
    <row r="13134" spans="2:2" x14ac:dyDescent="0.2">
      <c r="B13134" s="186"/>
    </row>
    <row r="13135" spans="2:2" x14ac:dyDescent="0.2">
      <c r="B13135" s="186"/>
    </row>
    <row r="13136" spans="2:2" x14ac:dyDescent="0.2">
      <c r="B13136" s="186"/>
    </row>
    <row r="13137" spans="2:2" x14ac:dyDescent="0.2">
      <c r="B13137" s="186"/>
    </row>
    <row r="13138" spans="2:2" x14ac:dyDescent="0.2">
      <c r="B13138" s="186"/>
    </row>
    <row r="13139" spans="2:2" x14ac:dyDescent="0.2">
      <c r="B13139" s="186"/>
    </row>
    <row r="13140" spans="2:2" x14ac:dyDescent="0.2">
      <c r="B13140" s="186"/>
    </row>
    <row r="13141" spans="2:2" x14ac:dyDescent="0.2">
      <c r="B13141" s="186"/>
    </row>
    <row r="13142" spans="2:2" x14ac:dyDescent="0.2">
      <c r="B13142" s="186"/>
    </row>
    <row r="13143" spans="2:2" x14ac:dyDescent="0.2">
      <c r="B13143" s="186"/>
    </row>
    <row r="13144" spans="2:2" x14ac:dyDescent="0.2">
      <c r="B13144" s="186"/>
    </row>
    <row r="13145" spans="2:2" x14ac:dyDescent="0.2">
      <c r="B13145" s="186"/>
    </row>
    <row r="13146" spans="2:2" x14ac:dyDescent="0.2">
      <c r="B13146" s="186"/>
    </row>
    <row r="13147" spans="2:2" x14ac:dyDescent="0.2">
      <c r="B13147" s="186"/>
    </row>
    <row r="13148" spans="2:2" x14ac:dyDescent="0.2">
      <c r="B13148" s="186"/>
    </row>
    <row r="13149" spans="2:2" x14ac:dyDescent="0.2">
      <c r="B13149" s="186"/>
    </row>
    <row r="13150" spans="2:2" x14ac:dyDescent="0.2">
      <c r="B13150" s="186"/>
    </row>
    <row r="13151" spans="2:2" x14ac:dyDescent="0.2">
      <c r="B13151" s="186"/>
    </row>
    <row r="13152" spans="2:2" x14ac:dyDescent="0.2">
      <c r="B13152" s="186"/>
    </row>
    <row r="13153" spans="2:2" x14ac:dyDescent="0.2">
      <c r="B13153" s="186"/>
    </row>
    <row r="13154" spans="2:2" x14ac:dyDescent="0.2">
      <c r="B13154" s="186"/>
    </row>
    <row r="13155" spans="2:2" x14ac:dyDescent="0.2">
      <c r="B13155" s="186"/>
    </row>
    <row r="13156" spans="2:2" x14ac:dyDescent="0.2">
      <c r="B13156" s="186"/>
    </row>
    <row r="13157" spans="2:2" x14ac:dyDescent="0.2">
      <c r="B13157" s="186"/>
    </row>
    <row r="13158" spans="2:2" x14ac:dyDescent="0.2">
      <c r="B13158" s="186"/>
    </row>
    <row r="13159" spans="2:2" x14ac:dyDescent="0.2">
      <c r="B13159" s="186"/>
    </row>
    <row r="13160" spans="2:2" x14ac:dyDescent="0.2">
      <c r="B13160" s="186"/>
    </row>
    <row r="13161" spans="2:2" x14ac:dyDescent="0.2">
      <c r="B13161" s="186"/>
    </row>
    <row r="13162" spans="2:2" x14ac:dyDescent="0.2">
      <c r="B13162" s="186"/>
    </row>
    <row r="13163" spans="2:2" x14ac:dyDescent="0.2">
      <c r="B13163" s="186"/>
    </row>
    <row r="13164" spans="2:2" x14ac:dyDescent="0.2">
      <c r="B13164" s="186"/>
    </row>
    <row r="13165" spans="2:2" x14ac:dyDescent="0.2">
      <c r="B13165" s="186"/>
    </row>
    <row r="13166" spans="2:2" x14ac:dyDescent="0.2">
      <c r="B13166" s="186"/>
    </row>
    <row r="13167" spans="2:2" x14ac:dyDescent="0.2">
      <c r="B13167" s="186"/>
    </row>
    <row r="13168" spans="2:2" x14ac:dyDescent="0.2">
      <c r="B13168" s="186"/>
    </row>
    <row r="13169" spans="2:2" x14ac:dyDescent="0.2">
      <c r="B13169" s="186"/>
    </row>
    <row r="13170" spans="2:2" x14ac:dyDescent="0.2">
      <c r="B13170" s="186"/>
    </row>
    <row r="13171" spans="2:2" x14ac:dyDescent="0.2">
      <c r="B13171" s="186"/>
    </row>
    <row r="13172" spans="2:2" x14ac:dyDescent="0.2">
      <c r="B13172" s="186"/>
    </row>
    <row r="13173" spans="2:2" x14ac:dyDescent="0.2">
      <c r="B13173" s="186"/>
    </row>
    <row r="13174" spans="2:2" x14ac:dyDescent="0.2">
      <c r="B13174" s="186"/>
    </row>
    <row r="13175" spans="2:2" x14ac:dyDescent="0.2">
      <c r="B13175" s="186"/>
    </row>
    <row r="13176" spans="2:2" x14ac:dyDescent="0.2">
      <c r="B13176" s="186"/>
    </row>
    <row r="13177" spans="2:2" x14ac:dyDescent="0.2">
      <c r="B13177" s="186"/>
    </row>
    <row r="13178" spans="2:2" x14ac:dyDescent="0.2">
      <c r="B13178" s="186"/>
    </row>
    <row r="13179" spans="2:2" x14ac:dyDescent="0.2">
      <c r="B13179" s="186"/>
    </row>
    <row r="13180" spans="2:2" x14ac:dyDescent="0.2">
      <c r="B13180" s="186"/>
    </row>
    <row r="13181" spans="2:2" x14ac:dyDescent="0.2">
      <c r="B13181" s="186"/>
    </row>
    <row r="13182" spans="2:2" x14ac:dyDescent="0.2">
      <c r="B13182" s="186"/>
    </row>
    <row r="13183" spans="2:2" x14ac:dyDescent="0.2">
      <c r="B13183" s="186"/>
    </row>
    <row r="13184" spans="2:2" x14ac:dyDescent="0.2">
      <c r="B13184" s="186"/>
    </row>
    <row r="13185" spans="2:2" x14ac:dyDescent="0.2">
      <c r="B13185" s="186"/>
    </row>
    <row r="13186" spans="2:2" x14ac:dyDescent="0.2">
      <c r="B13186" s="186"/>
    </row>
    <row r="13187" spans="2:2" x14ac:dyDescent="0.2">
      <c r="B13187" s="186"/>
    </row>
    <row r="13188" spans="2:2" x14ac:dyDescent="0.2">
      <c r="B13188" s="186"/>
    </row>
    <row r="13189" spans="2:2" x14ac:dyDescent="0.2">
      <c r="B13189" s="186"/>
    </row>
    <row r="13190" spans="2:2" x14ac:dyDescent="0.2">
      <c r="B13190" s="186"/>
    </row>
    <row r="13191" spans="2:2" x14ac:dyDescent="0.2">
      <c r="B13191" s="186"/>
    </row>
    <row r="13192" spans="2:2" x14ac:dyDescent="0.2">
      <c r="B13192" s="186"/>
    </row>
    <row r="13193" spans="2:2" x14ac:dyDescent="0.2">
      <c r="B13193" s="186"/>
    </row>
    <row r="13194" spans="2:2" x14ac:dyDescent="0.2">
      <c r="B13194" s="186"/>
    </row>
    <row r="13195" spans="2:2" x14ac:dyDescent="0.2">
      <c r="B13195" s="186"/>
    </row>
    <row r="13196" spans="2:2" x14ac:dyDescent="0.2">
      <c r="B13196" s="186"/>
    </row>
    <row r="13197" spans="2:2" x14ac:dyDescent="0.2">
      <c r="B13197" s="186"/>
    </row>
    <row r="13198" spans="2:2" x14ac:dyDescent="0.2">
      <c r="B13198" s="186"/>
    </row>
    <row r="13199" spans="2:2" x14ac:dyDescent="0.2">
      <c r="B13199" s="186"/>
    </row>
    <row r="13200" spans="2:2" x14ac:dyDescent="0.2">
      <c r="B13200" s="186"/>
    </row>
    <row r="13201" spans="2:2" x14ac:dyDescent="0.2">
      <c r="B13201" s="186"/>
    </row>
    <row r="13202" spans="2:2" x14ac:dyDescent="0.2">
      <c r="B13202" s="186"/>
    </row>
    <row r="13203" spans="2:2" x14ac:dyDescent="0.2">
      <c r="B13203" s="186"/>
    </row>
    <row r="13204" spans="2:2" x14ac:dyDescent="0.2">
      <c r="B13204" s="186"/>
    </row>
    <row r="13205" spans="2:2" x14ac:dyDescent="0.2">
      <c r="B13205" s="186"/>
    </row>
    <row r="13206" spans="2:2" x14ac:dyDescent="0.2">
      <c r="B13206" s="186"/>
    </row>
    <row r="13207" spans="2:2" x14ac:dyDescent="0.2">
      <c r="B13207" s="186"/>
    </row>
    <row r="13208" spans="2:2" x14ac:dyDescent="0.2">
      <c r="B13208" s="186"/>
    </row>
    <row r="13209" spans="2:2" x14ac:dyDescent="0.2">
      <c r="B13209" s="186"/>
    </row>
    <row r="13210" spans="2:2" x14ac:dyDescent="0.2">
      <c r="B13210" s="186"/>
    </row>
    <row r="13211" spans="2:2" x14ac:dyDescent="0.2">
      <c r="B13211" s="186"/>
    </row>
    <row r="13212" spans="2:2" x14ac:dyDescent="0.2">
      <c r="B13212" s="186"/>
    </row>
    <row r="13213" spans="2:2" x14ac:dyDescent="0.2">
      <c r="B13213" s="186"/>
    </row>
    <row r="13214" spans="2:2" x14ac:dyDescent="0.2">
      <c r="B13214" s="186"/>
    </row>
    <row r="13215" spans="2:2" x14ac:dyDescent="0.2">
      <c r="B13215" s="186"/>
    </row>
    <row r="13216" spans="2:2" x14ac:dyDescent="0.2">
      <c r="B13216" s="186"/>
    </row>
    <row r="13217" spans="2:2" x14ac:dyDescent="0.2">
      <c r="B13217" s="186"/>
    </row>
    <row r="13218" spans="2:2" x14ac:dyDescent="0.2">
      <c r="B13218" s="186"/>
    </row>
    <row r="13219" spans="2:2" x14ac:dyDescent="0.2">
      <c r="B13219" s="186"/>
    </row>
    <row r="13220" spans="2:2" x14ac:dyDescent="0.2">
      <c r="B13220" s="186"/>
    </row>
    <row r="13221" spans="2:2" x14ac:dyDescent="0.2">
      <c r="B13221" s="186"/>
    </row>
    <row r="13222" spans="2:2" x14ac:dyDescent="0.2">
      <c r="B13222" s="186"/>
    </row>
    <row r="13223" spans="2:2" x14ac:dyDescent="0.2">
      <c r="B13223" s="186"/>
    </row>
    <row r="13224" spans="2:2" x14ac:dyDescent="0.2">
      <c r="B13224" s="186"/>
    </row>
    <row r="13225" spans="2:2" x14ac:dyDescent="0.2">
      <c r="B13225" s="186"/>
    </row>
    <row r="13226" spans="2:2" x14ac:dyDescent="0.2">
      <c r="B13226" s="186"/>
    </row>
    <row r="13227" spans="2:2" x14ac:dyDescent="0.2">
      <c r="B13227" s="186"/>
    </row>
    <row r="13228" spans="2:2" x14ac:dyDescent="0.2">
      <c r="B13228" s="186"/>
    </row>
    <row r="13229" spans="2:2" x14ac:dyDescent="0.2">
      <c r="B13229" s="186"/>
    </row>
    <row r="13230" spans="2:2" x14ac:dyDescent="0.2">
      <c r="B13230" s="186"/>
    </row>
    <row r="13231" spans="2:2" x14ac:dyDescent="0.2">
      <c r="B13231" s="186"/>
    </row>
    <row r="13232" spans="2:2" x14ac:dyDescent="0.2">
      <c r="B13232" s="186"/>
    </row>
    <row r="13233" spans="2:2" x14ac:dyDescent="0.2">
      <c r="B13233" s="186"/>
    </row>
    <row r="13234" spans="2:2" x14ac:dyDescent="0.2">
      <c r="B13234" s="186"/>
    </row>
    <row r="13235" spans="2:2" x14ac:dyDescent="0.2">
      <c r="B13235" s="186"/>
    </row>
    <row r="13236" spans="2:2" x14ac:dyDescent="0.2">
      <c r="B13236" s="186"/>
    </row>
    <row r="13237" spans="2:2" x14ac:dyDescent="0.2">
      <c r="B13237" s="186"/>
    </row>
    <row r="13238" spans="2:2" x14ac:dyDescent="0.2">
      <c r="B13238" s="186"/>
    </row>
    <row r="13239" spans="2:2" x14ac:dyDescent="0.2">
      <c r="B13239" s="186"/>
    </row>
    <row r="13240" spans="2:2" x14ac:dyDescent="0.2">
      <c r="B13240" s="186"/>
    </row>
    <row r="13241" spans="2:2" x14ac:dyDescent="0.2">
      <c r="B13241" s="186"/>
    </row>
    <row r="13242" spans="2:2" x14ac:dyDescent="0.2">
      <c r="B13242" s="186"/>
    </row>
    <row r="13243" spans="2:2" x14ac:dyDescent="0.2">
      <c r="B13243" s="186"/>
    </row>
    <row r="13244" spans="2:2" x14ac:dyDescent="0.2">
      <c r="B13244" s="186"/>
    </row>
    <row r="13245" spans="2:2" x14ac:dyDescent="0.2">
      <c r="B13245" s="186"/>
    </row>
    <row r="13246" spans="2:2" x14ac:dyDescent="0.2">
      <c r="B13246" s="186"/>
    </row>
    <row r="13247" spans="2:2" x14ac:dyDescent="0.2">
      <c r="B13247" s="186"/>
    </row>
    <row r="13248" spans="2:2" x14ac:dyDescent="0.2">
      <c r="B13248" s="186"/>
    </row>
    <row r="13249" spans="2:2" x14ac:dyDescent="0.2">
      <c r="B13249" s="186"/>
    </row>
    <row r="13250" spans="2:2" x14ac:dyDescent="0.2">
      <c r="B13250" s="186"/>
    </row>
    <row r="13251" spans="2:2" x14ac:dyDescent="0.2">
      <c r="B13251" s="186"/>
    </row>
    <row r="13252" spans="2:2" x14ac:dyDescent="0.2">
      <c r="B13252" s="186"/>
    </row>
    <row r="13253" spans="2:2" x14ac:dyDescent="0.2">
      <c r="B13253" s="186"/>
    </row>
    <row r="13254" spans="2:2" x14ac:dyDescent="0.2">
      <c r="B13254" s="186"/>
    </row>
    <row r="13255" spans="2:2" x14ac:dyDescent="0.2">
      <c r="B13255" s="186"/>
    </row>
    <row r="13256" spans="2:2" x14ac:dyDescent="0.2">
      <c r="B13256" s="186"/>
    </row>
    <row r="13257" spans="2:2" x14ac:dyDescent="0.2">
      <c r="B13257" s="186"/>
    </row>
    <row r="13258" spans="2:2" x14ac:dyDescent="0.2">
      <c r="B13258" s="186"/>
    </row>
    <row r="13259" spans="2:2" x14ac:dyDescent="0.2">
      <c r="B13259" s="186"/>
    </row>
    <row r="13260" spans="2:2" x14ac:dyDescent="0.2">
      <c r="B13260" s="186"/>
    </row>
    <row r="13261" spans="2:2" x14ac:dyDescent="0.2">
      <c r="B13261" s="186"/>
    </row>
    <row r="13262" spans="2:2" x14ac:dyDescent="0.2">
      <c r="B13262" s="186"/>
    </row>
    <row r="13263" spans="2:2" x14ac:dyDescent="0.2">
      <c r="B13263" s="186"/>
    </row>
    <row r="13264" spans="2:2" x14ac:dyDescent="0.2">
      <c r="B13264" s="186"/>
    </row>
    <row r="13265" spans="2:2" x14ac:dyDescent="0.2">
      <c r="B13265" s="186"/>
    </row>
    <row r="13266" spans="2:2" x14ac:dyDescent="0.2">
      <c r="B13266" s="186"/>
    </row>
    <row r="13267" spans="2:2" x14ac:dyDescent="0.2">
      <c r="B13267" s="186"/>
    </row>
    <row r="13268" spans="2:2" x14ac:dyDescent="0.2">
      <c r="B13268" s="186"/>
    </row>
    <row r="13269" spans="2:2" x14ac:dyDescent="0.2">
      <c r="B13269" s="186"/>
    </row>
    <row r="13270" spans="2:2" x14ac:dyDescent="0.2">
      <c r="B13270" s="186"/>
    </row>
    <row r="13271" spans="2:2" x14ac:dyDescent="0.2">
      <c r="B13271" s="186"/>
    </row>
    <row r="13272" spans="2:2" x14ac:dyDescent="0.2">
      <c r="B13272" s="186"/>
    </row>
    <row r="13273" spans="2:2" x14ac:dyDescent="0.2">
      <c r="B13273" s="186"/>
    </row>
    <row r="13274" spans="2:2" x14ac:dyDescent="0.2">
      <c r="B13274" s="186"/>
    </row>
    <row r="13275" spans="2:2" x14ac:dyDescent="0.2">
      <c r="B13275" s="186"/>
    </row>
    <row r="13276" spans="2:2" x14ac:dyDescent="0.2">
      <c r="B13276" s="186"/>
    </row>
    <row r="13277" spans="2:2" x14ac:dyDescent="0.2">
      <c r="B13277" s="186"/>
    </row>
    <row r="13278" spans="2:2" x14ac:dyDescent="0.2">
      <c r="B13278" s="186"/>
    </row>
    <row r="13279" spans="2:2" x14ac:dyDescent="0.2">
      <c r="B13279" s="186"/>
    </row>
    <row r="13280" spans="2:2" x14ac:dyDescent="0.2">
      <c r="B13280" s="186"/>
    </row>
    <row r="13281" spans="2:2" x14ac:dyDescent="0.2">
      <c r="B13281" s="186"/>
    </row>
    <row r="13282" spans="2:2" x14ac:dyDescent="0.2">
      <c r="B13282" s="186"/>
    </row>
    <row r="13283" spans="2:2" x14ac:dyDescent="0.2">
      <c r="B13283" s="186"/>
    </row>
    <row r="13284" spans="2:2" x14ac:dyDescent="0.2">
      <c r="B13284" s="186"/>
    </row>
    <row r="13285" spans="2:2" x14ac:dyDescent="0.2">
      <c r="B13285" s="186"/>
    </row>
    <row r="13286" spans="2:2" x14ac:dyDescent="0.2">
      <c r="B13286" s="186"/>
    </row>
    <row r="13287" spans="2:2" x14ac:dyDescent="0.2">
      <c r="B13287" s="186"/>
    </row>
    <row r="13288" spans="2:2" x14ac:dyDescent="0.2">
      <c r="B13288" s="186"/>
    </row>
    <row r="13289" spans="2:2" x14ac:dyDescent="0.2">
      <c r="B13289" s="186"/>
    </row>
    <row r="13290" spans="2:2" x14ac:dyDescent="0.2">
      <c r="B13290" s="186"/>
    </row>
    <row r="13291" spans="2:2" x14ac:dyDescent="0.2">
      <c r="B13291" s="186"/>
    </row>
    <row r="13292" spans="2:2" x14ac:dyDescent="0.2">
      <c r="B13292" s="186"/>
    </row>
    <row r="13293" spans="2:2" x14ac:dyDescent="0.2">
      <c r="B13293" s="186"/>
    </row>
    <row r="13294" spans="2:2" x14ac:dyDescent="0.2">
      <c r="B13294" s="186"/>
    </row>
    <row r="13295" spans="2:2" x14ac:dyDescent="0.2">
      <c r="B13295" s="186"/>
    </row>
    <row r="13296" spans="2:2" x14ac:dyDescent="0.2">
      <c r="B13296" s="186"/>
    </row>
    <row r="13297" spans="2:2" x14ac:dyDescent="0.2">
      <c r="B13297" s="186"/>
    </row>
    <row r="13298" spans="2:2" x14ac:dyDescent="0.2">
      <c r="B13298" s="186"/>
    </row>
    <row r="13299" spans="2:2" x14ac:dyDescent="0.2">
      <c r="B13299" s="186"/>
    </row>
    <row r="13300" spans="2:2" x14ac:dyDescent="0.2">
      <c r="B13300" s="186"/>
    </row>
    <row r="13301" spans="2:2" x14ac:dyDescent="0.2">
      <c r="B13301" s="186"/>
    </row>
    <row r="13302" spans="2:2" x14ac:dyDescent="0.2">
      <c r="B13302" s="186"/>
    </row>
    <row r="13303" spans="2:2" x14ac:dyDescent="0.2">
      <c r="B13303" s="186"/>
    </row>
    <row r="13304" spans="2:2" x14ac:dyDescent="0.2">
      <c r="B13304" s="186"/>
    </row>
    <row r="13305" spans="2:2" x14ac:dyDescent="0.2">
      <c r="B13305" s="186"/>
    </row>
    <row r="13306" spans="2:2" x14ac:dyDescent="0.2">
      <c r="B13306" s="186"/>
    </row>
    <row r="13307" spans="2:2" x14ac:dyDescent="0.2">
      <c r="B13307" s="186"/>
    </row>
    <row r="13308" spans="2:2" x14ac:dyDescent="0.2">
      <c r="B13308" s="186"/>
    </row>
    <row r="13309" spans="2:2" x14ac:dyDescent="0.2">
      <c r="B13309" s="186"/>
    </row>
    <row r="13310" spans="2:2" x14ac:dyDescent="0.2">
      <c r="B13310" s="186"/>
    </row>
    <row r="13311" spans="2:2" x14ac:dyDescent="0.2">
      <c r="B13311" s="186"/>
    </row>
    <row r="13312" spans="2:2" x14ac:dyDescent="0.2">
      <c r="B13312" s="186"/>
    </row>
    <row r="13313" spans="2:2" x14ac:dyDescent="0.2">
      <c r="B13313" s="186"/>
    </row>
    <row r="13314" spans="2:2" x14ac:dyDescent="0.2">
      <c r="B13314" s="186"/>
    </row>
    <row r="13315" spans="2:2" x14ac:dyDescent="0.2">
      <c r="B13315" s="186"/>
    </row>
    <row r="13316" spans="2:2" x14ac:dyDescent="0.2">
      <c r="B13316" s="186"/>
    </row>
    <row r="13317" spans="2:2" x14ac:dyDescent="0.2">
      <c r="B13317" s="186"/>
    </row>
    <row r="13318" spans="2:2" x14ac:dyDescent="0.2">
      <c r="B13318" s="186"/>
    </row>
    <row r="13319" spans="2:2" x14ac:dyDescent="0.2">
      <c r="B13319" s="186"/>
    </row>
    <row r="13320" spans="2:2" x14ac:dyDescent="0.2">
      <c r="B13320" s="186"/>
    </row>
    <row r="13321" spans="2:2" x14ac:dyDescent="0.2">
      <c r="B13321" s="186"/>
    </row>
    <row r="13322" spans="2:2" x14ac:dyDescent="0.2">
      <c r="B13322" s="186"/>
    </row>
    <row r="13323" spans="2:2" x14ac:dyDescent="0.2">
      <c r="B13323" s="186"/>
    </row>
    <row r="13324" spans="2:2" x14ac:dyDescent="0.2">
      <c r="B13324" s="186"/>
    </row>
    <row r="13325" spans="2:2" x14ac:dyDescent="0.2">
      <c r="B13325" s="186"/>
    </row>
    <row r="13326" spans="2:2" x14ac:dyDescent="0.2">
      <c r="B13326" s="186"/>
    </row>
    <row r="13327" spans="2:2" x14ac:dyDescent="0.2">
      <c r="B13327" s="186"/>
    </row>
    <row r="13328" spans="2:2" x14ac:dyDescent="0.2">
      <c r="B13328" s="186"/>
    </row>
    <row r="13329" spans="2:2" x14ac:dyDescent="0.2">
      <c r="B13329" s="186"/>
    </row>
    <row r="13330" spans="2:2" x14ac:dyDescent="0.2">
      <c r="B13330" s="186"/>
    </row>
    <row r="13331" spans="2:2" x14ac:dyDescent="0.2">
      <c r="B13331" s="186"/>
    </row>
    <row r="13332" spans="2:2" x14ac:dyDescent="0.2">
      <c r="B13332" s="186"/>
    </row>
    <row r="13333" spans="2:2" x14ac:dyDescent="0.2">
      <c r="B13333" s="186"/>
    </row>
    <row r="13334" spans="2:2" x14ac:dyDescent="0.2">
      <c r="B13334" s="186"/>
    </row>
    <row r="13335" spans="2:2" x14ac:dyDescent="0.2">
      <c r="B13335" s="186"/>
    </row>
    <row r="13336" spans="2:2" x14ac:dyDescent="0.2">
      <c r="B13336" s="186"/>
    </row>
    <row r="13337" spans="2:2" x14ac:dyDescent="0.2">
      <c r="B13337" s="186"/>
    </row>
    <row r="13338" spans="2:2" x14ac:dyDescent="0.2">
      <c r="B13338" s="186"/>
    </row>
    <row r="13339" spans="2:2" x14ac:dyDescent="0.2">
      <c r="B13339" s="186"/>
    </row>
    <row r="13340" spans="2:2" x14ac:dyDescent="0.2">
      <c r="B13340" s="186"/>
    </row>
    <row r="13341" spans="2:2" x14ac:dyDescent="0.2">
      <c r="B13341" s="186"/>
    </row>
    <row r="13342" spans="2:2" x14ac:dyDescent="0.2">
      <c r="B13342" s="186"/>
    </row>
    <row r="13343" spans="2:2" x14ac:dyDescent="0.2">
      <c r="B13343" s="186"/>
    </row>
    <row r="13344" spans="2:2" x14ac:dyDescent="0.2">
      <c r="B13344" s="186"/>
    </row>
    <row r="13345" spans="2:2" x14ac:dyDescent="0.2">
      <c r="B13345" s="186"/>
    </row>
    <row r="13346" spans="2:2" x14ac:dyDescent="0.2">
      <c r="B13346" s="186"/>
    </row>
    <row r="13347" spans="2:2" x14ac:dyDescent="0.2">
      <c r="B13347" s="186"/>
    </row>
    <row r="13348" spans="2:2" x14ac:dyDescent="0.2">
      <c r="B13348" s="186"/>
    </row>
    <row r="13349" spans="2:2" x14ac:dyDescent="0.2">
      <c r="B13349" s="186"/>
    </row>
    <row r="13350" spans="2:2" x14ac:dyDescent="0.2">
      <c r="B13350" s="186"/>
    </row>
    <row r="13351" spans="2:2" x14ac:dyDescent="0.2">
      <c r="B13351" s="186"/>
    </row>
    <row r="13352" spans="2:2" x14ac:dyDescent="0.2">
      <c r="B13352" s="186"/>
    </row>
    <row r="13353" spans="2:2" x14ac:dyDescent="0.2">
      <c r="B13353" s="186"/>
    </row>
    <row r="13354" spans="2:2" x14ac:dyDescent="0.2">
      <c r="B13354" s="186"/>
    </row>
    <row r="13355" spans="2:2" x14ac:dyDescent="0.2">
      <c r="B13355" s="186"/>
    </row>
    <row r="13356" spans="2:2" x14ac:dyDescent="0.2">
      <c r="B13356" s="186"/>
    </row>
    <row r="13357" spans="2:2" x14ac:dyDescent="0.2">
      <c r="B13357" s="186"/>
    </row>
    <row r="13358" spans="2:2" x14ac:dyDescent="0.2">
      <c r="B13358" s="186"/>
    </row>
    <row r="13359" spans="2:2" x14ac:dyDescent="0.2">
      <c r="B13359" s="186"/>
    </row>
    <row r="13360" spans="2:2" x14ac:dyDescent="0.2">
      <c r="B13360" s="186"/>
    </row>
    <row r="13361" spans="2:2" x14ac:dyDescent="0.2">
      <c r="B13361" s="186"/>
    </row>
    <row r="13362" spans="2:2" x14ac:dyDescent="0.2">
      <c r="B13362" s="186"/>
    </row>
    <row r="13363" spans="2:2" x14ac:dyDescent="0.2">
      <c r="B13363" s="186"/>
    </row>
    <row r="13364" spans="2:2" x14ac:dyDescent="0.2">
      <c r="B13364" s="186"/>
    </row>
    <row r="13365" spans="2:2" x14ac:dyDescent="0.2">
      <c r="B13365" s="186"/>
    </row>
    <row r="13366" spans="2:2" x14ac:dyDescent="0.2">
      <c r="B13366" s="186"/>
    </row>
    <row r="13367" spans="2:2" x14ac:dyDescent="0.2">
      <c r="B13367" s="186"/>
    </row>
    <row r="13368" spans="2:2" x14ac:dyDescent="0.2">
      <c r="B13368" s="186"/>
    </row>
    <row r="13369" spans="2:2" x14ac:dyDescent="0.2">
      <c r="B13369" s="186"/>
    </row>
    <row r="13370" spans="2:2" x14ac:dyDescent="0.2">
      <c r="B13370" s="186"/>
    </row>
    <row r="13371" spans="2:2" x14ac:dyDescent="0.2">
      <c r="B13371" s="186"/>
    </row>
    <row r="13372" spans="2:2" x14ac:dyDescent="0.2">
      <c r="B13372" s="186"/>
    </row>
    <row r="13373" spans="2:2" x14ac:dyDescent="0.2">
      <c r="B13373" s="186"/>
    </row>
    <row r="13374" spans="2:2" x14ac:dyDescent="0.2">
      <c r="B13374" s="186"/>
    </row>
    <row r="13375" spans="2:2" x14ac:dyDescent="0.2">
      <c r="B13375" s="186"/>
    </row>
    <row r="13376" spans="2:2" x14ac:dyDescent="0.2">
      <c r="B13376" s="186"/>
    </row>
    <row r="13377" spans="2:2" x14ac:dyDescent="0.2">
      <c r="B13377" s="186"/>
    </row>
    <row r="13378" spans="2:2" x14ac:dyDescent="0.2">
      <c r="B13378" s="186"/>
    </row>
    <row r="13379" spans="2:2" x14ac:dyDescent="0.2">
      <c r="B13379" s="186"/>
    </row>
    <row r="13380" spans="2:2" x14ac:dyDescent="0.2">
      <c r="B13380" s="186"/>
    </row>
    <row r="13381" spans="2:2" x14ac:dyDescent="0.2">
      <c r="B13381" s="186"/>
    </row>
    <row r="13382" spans="2:2" x14ac:dyDescent="0.2">
      <c r="B13382" s="186"/>
    </row>
    <row r="13383" spans="2:2" x14ac:dyDescent="0.2">
      <c r="B13383" s="186"/>
    </row>
    <row r="13384" spans="2:2" x14ac:dyDescent="0.2">
      <c r="B13384" s="186"/>
    </row>
    <row r="13385" spans="2:2" x14ac:dyDescent="0.2">
      <c r="B13385" s="186"/>
    </row>
    <row r="13386" spans="2:2" x14ac:dyDescent="0.2">
      <c r="B13386" s="186"/>
    </row>
    <row r="13387" spans="2:2" x14ac:dyDescent="0.2">
      <c r="B13387" s="186"/>
    </row>
    <row r="13388" spans="2:2" x14ac:dyDescent="0.2">
      <c r="B13388" s="186"/>
    </row>
    <row r="13389" spans="2:2" x14ac:dyDescent="0.2">
      <c r="B13389" s="186"/>
    </row>
    <row r="13390" spans="2:2" x14ac:dyDescent="0.2">
      <c r="B13390" s="186"/>
    </row>
    <row r="13391" spans="2:2" x14ac:dyDescent="0.2">
      <c r="B13391" s="186"/>
    </row>
    <row r="13392" spans="2:2" x14ac:dyDescent="0.2">
      <c r="B13392" s="186"/>
    </row>
    <row r="13393" spans="2:2" x14ac:dyDescent="0.2">
      <c r="B13393" s="186"/>
    </row>
    <row r="13394" spans="2:2" x14ac:dyDescent="0.2">
      <c r="B13394" s="186"/>
    </row>
    <row r="13395" spans="2:2" x14ac:dyDescent="0.2">
      <c r="B13395" s="186"/>
    </row>
    <row r="13396" spans="2:2" x14ac:dyDescent="0.2">
      <c r="B13396" s="186"/>
    </row>
    <row r="13397" spans="2:2" x14ac:dyDescent="0.2">
      <c r="B13397" s="186"/>
    </row>
    <row r="13398" spans="2:2" x14ac:dyDescent="0.2">
      <c r="B13398" s="186"/>
    </row>
    <row r="13399" spans="2:2" x14ac:dyDescent="0.2">
      <c r="B13399" s="186"/>
    </row>
    <row r="13400" spans="2:2" x14ac:dyDescent="0.2">
      <c r="B13400" s="186"/>
    </row>
    <row r="13401" spans="2:2" x14ac:dyDescent="0.2">
      <c r="B13401" s="186"/>
    </row>
    <row r="13402" spans="2:2" x14ac:dyDescent="0.2">
      <c r="B13402" s="186"/>
    </row>
    <row r="13403" spans="2:2" x14ac:dyDescent="0.2">
      <c r="B13403" s="186"/>
    </row>
    <row r="13404" spans="2:2" x14ac:dyDescent="0.2">
      <c r="B13404" s="186"/>
    </row>
    <row r="13405" spans="2:2" x14ac:dyDescent="0.2">
      <c r="B13405" s="186"/>
    </row>
    <row r="13406" spans="2:2" x14ac:dyDescent="0.2">
      <c r="B13406" s="186"/>
    </row>
    <row r="13407" spans="2:2" x14ac:dyDescent="0.2">
      <c r="B13407" s="186"/>
    </row>
    <row r="13408" spans="2:2" x14ac:dyDescent="0.2">
      <c r="B13408" s="186"/>
    </row>
    <row r="13409" spans="2:2" x14ac:dyDescent="0.2">
      <c r="B13409" s="186"/>
    </row>
    <row r="13410" spans="2:2" x14ac:dyDescent="0.2">
      <c r="B13410" s="186"/>
    </row>
    <row r="13411" spans="2:2" x14ac:dyDescent="0.2">
      <c r="B13411" s="186"/>
    </row>
    <row r="13412" spans="2:2" x14ac:dyDescent="0.2">
      <c r="B13412" s="186"/>
    </row>
    <row r="13413" spans="2:2" x14ac:dyDescent="0.2">
      <c r="B13413" s="186"/>
    </row>
    <row r="13414" spans="2:2" x14ac:dyDescent="0.2">
      <c r="B13414" s="186"/>
    </row>
    <row r="13415" spans="2:2" x14ac:dyDescent="0.2">
      <c r="B13415" s="186"/>
    </row>
    <row r="13416" spans="2:2" x14ac:dyDescent="0.2">
      <c r="B13416" s="186"/>
    </row>
    <row r="13417" spans="2:2" x14ac:dyDescent="0.2">
      <c r="B13417" s="186"/>
    </row>
    <row r="13418" spans="2:2" x14ac:dyDescent="0.2">
      <c r="B13418" s="186"/>
    </row>
    <row r="13419" spans="2:2" x14ac:dyDescent="0.2">
      <c r="B13419" s="186"/>
    </row>
    <row r="13420" spans="2:2" x14ac:dyDescent="0.2">
      <c r="B13420" s="186"/>
    </row>
    <row r="13421" spans="2:2" x14ac:dyDescent="0.2">
      <c r="B13421" s="186"/>
    </row>
    <row r="13422" spans="2:2" x14ac:dyDescent="0.2">
      <c r="B13422" s="186"/>
    </row>
    <row r="13423" spans="2:2" x14ac:dyDescent="0.2">
      <c r="B13423" s="186"/>
    </row>
    <row r="13424" spans="2:2" x14ac:dyDescent="0.2">
      <c r="B13424" s="186"/>
    </row>
    <row r="13425" spans="2:2" x14ac:dyDescent="0.2">
      <c r="B13425" s="186"/>
    </row>
    <row r="13426" spans="2:2" x14ac:dyDescent="0.2">
      <c r="B13426" s="186"/>
    </row>
    <row r="13427" spans="2:2" x14ac:dyDescent="0.2">
      <c r="B13427" s="186"/>
    </row>
    <row r="13428" spans="2:2" x14ac:dyDescent="0.2">
      <c r="B13428" s="186"/>
    </row>
    <row r="13429" spans="2:2" x14ac:dyDescent="0.2">
      <c r="B13429" s="186"/>
    </row>
    <row r="13430" spans="2:2" x14ac:dyDescent="0.2">
      <c r="B13430" s="186"/>
    </row>
    <row r="13431" spans="2:2" x14ac:dyDescent="0.2">
      <c r="B13431" s="186"/>
    </row>
    <row r="13432" spans="2:2" x14ac:dyDescent="0.2">
      <c r="B13432" s="186"/>
    </row>
    <row r="13433" spans="2:2" x14ac:dyDescent="0.2">
      <c r="B13433" s="186"/>
    </row>
    <row r="13434" spans="2:2" x14ac:dyDescent="0.2">
      <c r="B13434" s="186"/>
    </row>
    <row r="13435" spans="2:2" x14ac:dyDescent="0.2">
      <c r="B13435" s="186"/>
    </row>
    <row r="13436" spans="2:2" x14ac:dyDescent="0.2">
      <c r="B13436" s="186"/>
    </row>
    <row r="13437" spans="2:2" x14ac:dyDescent="0.2">
      <c r="B13437" s="186"/>
    </row>
    <row r="13438" spans="2:2" x14ac:dyDescent="0.2">
      <c r="B13438" s="186"/>
    </row>
    <row r="13439" spans="2:2" x14ac:dyDescent="0.2">
      <c r="B13439" s="186"/>
    </row>
    <row r="13440" spans="2:2" x14ac:dyDescent="0.2">
      <c r="B13440" s="186"/>
    </row>
    <row r="13441" spans="2:2" x14ac:dyDescent="0.2">
      <c r="B13441" s="186"/>
    </row>
    <row r="13442" spans="2:2" x14ac:dyDescent="0.2">
      <c r="B13442" s="186"/>
    </row>
    <row r="13443" spans="2:2" x14ac:dyDescent="0.2">
      <c r="B13443" s="186"/>
    </row>
    <row r="13444" spans="2:2" x14ac:dyDescent="0.2">
      <c r="B13444" s="186"/>
    </row>
    <row r="13445" spans="2:2" x14ac:dyDescent="0.2">
      <c r="B13445" s="186"/>
    </row>
    <row r="13446" spans="2:2" x14ac:dyDescent="0.2">
      <c r="B13446" s="186"/>
    </row>
    <row r="13447" spans="2:2" x14ac:dyDescent="0.2">
      <c r="B13447" s="186"/>
    </row>
    <row r="13448" spans="2:2" x14ac:dyDescent="0.2">
      <c r="B13448" s="186"/>
    </row>
    <row r="13449" spans="2:2" x14ac:dyDescent="0.2">
      <c r="B13449" s="186"/>
    </row>
    <row r="13450" spans="2:2" x14ac:dyDescent="0.2">
      <c r="B13450" s="186"/>
    </row>
    <row r="13451" spans="2:2" x14ac:dyDescent="0.2">
      <c r="B13451" s="186"/>
    </row>
    <row r="13452" spans="2:2" x14ac:dyDescent="0.2">
      <c r="B13452" s="186"/>
    </row>
    <row r="13453" spans="2:2" x14ac:dyDescent="0.2">
      <c r="B13453" s="186"/>
    </row>
    <row r="13454" spans="2:2" x14ac:dyDescent="0.2">
      <c r="B13454" s="186"/>
    </row>
    <row r="13455" spans="2:2" x14ac:dyDescent="0.2">
      <c r="B13455" s="186"/>
    </row>
    <row r="13456" spans="2:2" x14ac:dyDescent="0.2">
      <c r="B13456" s="186"/>
    </row>
    <row r="13457" spans="2:2" x14ac:dyDescent="0.2">
      <c r="B13457" s="186"/>
    </row>
    <row r="13458" spans="2:2" x14ac:dyDescent="0.2">
      <c r="B13458" s="186"/>
    </row>
    <row r="13459" spans="2:2" x14ac:dyDescent="0.2">
      <c r="B13459" s="186"/>
    </row>
    <row r="13460" spans="2:2" x14ac:dyDescent="0.2">
      <c r="B13460" s="186"/>
    </row>
    <row r="13461" spans="2:2" x14ac:dyDescent="0.2">
      <c r="B13461" s="186"/>
    </row>
    <row r="13462" spans="2:2" x14ac:dyDescent="0.2">
      <c r="B13462" s="186"/>
    </row>
    <row r="13463" spans="2:2" x14ac:dyDescent="0.2">
      <c r="B13463" s="186"/>
    </row>
    <row r="13464" spans="2:2" x14ac:dyDescent="0.2">
      <c r="B13464" s="186"/>
    </row>
    <row r="13465" spans="2:2" x14ac:dyDescent="0.2">
      <c r="B13465" s="186"/>
    </row>
    <row r="13466" spans="2:2" x14ac:dyDescent="0.2">
      <c r="B13466" s="186"/>
    </row>
    <row r="13467" spans="2:2" x14ac:dyDescent="0.2">
      <c r="B13467" s="186"/>
    </row>
    <row r="13468" spans="2:2" x14ac:dyDescent="0.2">
      <c r="B13468" s="186"/>
    </row>
    <row r="13469" spans="2:2" x14ac:dyDescent="0.2">
      <c r="B13469" s="186"/>
    </row>
    <row r="13470" spans="2:2" x14ac:dyDescent="0.2">
      <c r="B13470" s="186"/>
    </row>
    <row r="13471" spans="2:2" x14ac:dyDescent="0.2">
      <c r="B13471" s="186"/>
    </row>
    <row r="13472" spans="2:2" x14ac:dyDescent="0.2">
      <c r="B13472" s="186"/>
    </row>
    <row r="13473" spans="2:2" x14ac:dyDescent="0.2">
      <c r="B13473" s="186"/>
    </row>
    <row r="13474" spans="2:2" x14ac:dyDescent="0.2">
      <c r="B13474" s="186"/>
    </row>
    <row r="13475" spans="2:2" x14ac:dyDescent="0.2">
      <c r="B13475" s="186"/>
    </row>
    <row r="13476" spans="2:2" x14ac:dyDescent="0.2">
      <c r="B13476" s="186"/>
    </row>
    <row r="13477" spans="2:2" x14ac:dyDescent="0.2">
      <c r="B13477" s="186"/>
    </row>
    <row r="13478" spans="2:2" x14ac:dyDescent="0.2">
      <c r="B13478" s="186"/>
    </row>
    <row r="13479" spans="2:2" x14ac:dyDescent="0.2">
      <c r="B13479" s="186"/>
    </row>
    <row r="13480" spans="2:2" x14ac:dyDescent="0.2">
      <c r="B13480" s="186"/>
    </row>
    <row r="13481" spans="2:2" x14ac:dyDescent="0.2">
      <c r="B13481" s="186"/>
    </row>
    <row r="13482" spans="2:2" x14ac:dyDescent="0.2">
      <c r="B13482" s="186"/>
    </row>
    <row r="13483" spans="2:2" x14ac:dyDescent="0.2">
      <c r="B13483" s="186"/>
    </row>
    <row r="13484" spans="2:2" x14ac:dyDescent="0.2">
      <c r="B13484" s="186"/>
    </row>
    <row r="13485" spans="2:2" x14ac:dyDescent="0.2">
      <c r="B13485" s="186"/>
    </row>
    <row r="13486" spans="2:2" x14ac:dyDescent="0.2">
      <c r="B13486" s="186"/>
    </row>
    <row r="13487" spans="2:2" x14ac:dyDescent="0.2">
      <c r="B13487" s="186"/>
    </row>
    <row r="13488" spans="2:2" x14ac:dyDescent="0.2">
      <c r="B13488" s="186"/>
    </row>
    <row r="13489" spans="2:2" x14ac:dyDescent="0.2">
      <c r="B13489" s="186"/>
    </row>
    <row r="13490" spans="2:2" x14ac:dyDescent="0.2">
      <c r="B13490" s="186"/>
    </row>
    <row r="13491" spans="2:2" x14ac:dyDescent="0.2">
      <c r="B13491" s="186"/>
    </row>
    <row r="13492" spans="2:2" x14ac:dyDescent="0.2">
      <c r="B13492" s="186"/>
    </row>
    <row r="13493" spans="2:2" x14ac:dyDescent="0.2">
      <c r="B13493" s="186"/>
    </row>
    <row r="13494" spans="2:2" x14ac:dyDescent="0.2">
      <c r="B13494" s="186"/>
    </row>
    <row r="13495" spans="2:2" x14ac:dyDescent="0.2">
      <c r="B13495" s="186"/>
    </row>
    <row r="13496" spans="2:2" x14ac:dyDescent="0.2">
      <c r="B13496" s="186"/>
    </row>
    <row r="13497" spans="2:2" x14ac:dyDescent="0.2">
      <c r="B13497" s="186"/>
    </row>
    <row r="13498" spans="2:2" x14ac:dyDescent="0.2">
      <c r="B13498" s="186"/>
    </row>
    <row r="13499" spans="2:2" x14ac:dyDescent="0.2">
      <c r="B13499" s="186"/>
    </row>
    <row r="13500" spans="2:2" x14ac:dyDescent="0.2">
      <c r="B13500" s="186"/>
    </row>
    <row r="13501" spans="2:2" x14ac:dyDescent="0.2">
      <c r="B13501" s="186"/>
    </row>
    <row r="13502" spans="2:2" x14ac:dyDescent="0.2">
      <c r="B13502" s="186"/>
    </row>
    <row r="13503" spans="2:2" x14ac:dyDescent="0.2">
      <c r="B13503" s="186"/>
    </row>
    <row r="13504" spans="2:2" x14ac:dyDescent="0.2">
      <c r="B13504" s="186"/>
    </row>
    <row r="13505" spans="2:2" x14ac:dyDescent="0.2">
      <c r="B13505" s="186"/>
    </row>
    <row r="13506" spans="2:2" x14ac:dyDescent="0.2">
      <c r="B13506" s="186"/>
    </row>
    <row r="13507" spans="2:2" x14ac:dyDescent="0.2">
      <c r="B13507" s="186"/>
    </row>
    <row r="13508" spans="2:2" x14ac:dyDescent="0.2">
      <c r="B13508" s="186"/>
    </row>
    <row r="13509" spans="2:2" x14ac:dyDescent="0.2">
      <c r="B13509" s="186"/>
    </row>
    <row r="13510" spans="2:2" x14ac:dyDescent="0.2">
      <c r="B13510" s="186"/>
    </row>
    <row r="13511" spans="2:2" x14ac:dyDescent="0.2">
      <c r="B13511" s="186"/>
    </row>
    <row r="13512" spans="2:2" x14ac:dyDescent="0.2">
      <c r="B13512" s="186"/>
    </row>
    <row r="13513" spans="2:2" x14ac:dyDescent="0.2">
      <c r="B13513" s="186"/>
    </row>
    <row r="13514" spans="2:2" x14ac:dyDescent="0.2">
      <c r="B13514" s="186"/>
    </row>
    <row r="13515" spans="2:2" x14ac:dyDescent="0.2">
      <c r="B13515" s="186"/>
    </row>
    <row r="13516" spans="2:2" x14ac:dyDescent="0.2">
      <c r="B13516" s="186"/>
    </row>
    <row r="13517" spans="2:2" x14ac:dyDescent="0.2">
      <c r="B13517" s="186"/>
    </row>
    <row r="13518" spans="2:2" x14ac:dyDescent="0.2">
      <c r="B13518" s="186"/>
    </row>
    <row r="13519" spans="2:2" x14ac:dyDescent="0.2">
      <c r="B13519" s="186"/>
    </row>
    <row r="13520" spans="2:2" x14ac:dyDescent="0.2">
      <c r="B13520" s="186"/>
    </row>
    <row r="13521" spans="2:2" x14ac:dyDescent="0.2">
      <c r="B13521" s="186"/>
    </row>
    <row r="13522" spans="2:2" x14ac:dyDescent="0.2">
      <c r="B13522" s="186"/>
    </row>
    <row r="13523" spans="2:2" x14ac:dyDescent="0.2">
      <c r="B13523" s="186"/>
    </row>
    <row r="13524" spans="2:2" x14ac:dyDescent="0.2">
      <c r="B13524" s="186"/>
    </row>
    <row r="13525" spans="2:2" x14ac:dyDescent="0.2">
      <c r="B13525" s="186"/>
    </row>
    <row r="13526" spans="2:2" x14ac:dyDescent="0.2">
      <c r="B13526" s="186"/>
    </row>
    <row r="13527" spans="2:2" x14ac:dyDescent="0.2">
      <c r="B13527" s="186"/>
    </row>
    <row r="13528" spans="2:2" x14ac:dyDescent="0.2">
      <c r="B13528" s="186"/>
    </row>
    <row r="13529" spans="2:2" x14ac:dyDescent="0.2">
      <c r="B13529" s="186"/>
    </row>
    <row r="13530" spans="2:2" x14ac:dyDescent="0.2">
      <c r="B13530" s="186"/>
    </row>
    <row r="13531" spans="2:2" x14ac:dyDescent="0.2">
      <c r="B13531" s="186"/>
    </row>
    <row r="13532" spans="2:2" x14ac:dyDescent="0.2">
      <c r="B13532" s="186"/>
    </row>
    <row r="13533" spans="2:2" x14ac:dyDescent="0.2">
      <c r="B13533" s="186"/>
    </row>
    <row r="13534" spans="2:2" x14ac:dyDescent="0.2">
      <c r="B13534" s="186"/>
    </row>
    <row r="13535" spans="2:2" x14ac:dyDescent="0.2">
      <c r="B13535" s="186"/>
    </row>
    <row r="13536" spans="2:2" x14ac:dyDescent="0.2">
      <c r="B13536" s="186"/>
    </row>
    <row r="13537" spans="2:2" x14ac:dyDescent="0.2">
      <c r="B13537" s="186"/>
    </row>
    <row r="13538" spans="2:2" x14ac:dyDescent="0.2">
      <c r="B13538" s="186"/>
    </row>
    <row r="13539" spans="2:2" x14ac:dyDescent="0.2">
      <c r="B13539" s="186"/>
    </row>
    <row r="13540" spans="2:2" x14ac:dyDescent="0.2">
      <c r="B13540" s="186"/>
    </row>
    <row r="13541" spans="2:2" x14ac:dyDescent="0.2">
      <c r="B13541" s="186"/>
    </row>
    <row r="13542" spans="2:2" x14ac:dyDescent="0.2">
      <c r="B13542" s="186"/>
    </row>
    <row r="13543" spans="2:2" x14ac:dyDescent="0.2">
      <c r="B13543" s="186"/>
    </row>
    <row r="13544" spans="2:2" x14ac:dyDescent="0.2">
      <c r="B13544" s="186"/>
    </row>
    <row r="13545" spans="2:2" x14ac:dyDescent="0.2">
      <c r="B13545" s="186"/>
    </row>
    <row r="13546" spans="2:2" x14ac:dyDescent="0.2">
      <c r="B13546" s="186"/>
    </row>
    <row r="13547" spans="2:2" x14ac:dyDescent="0.2">
      <c r="B13547" s="186"/>
    </row>
    <row r="13548" spans="2:2" x14ac:dyDescent="0.2">
      <c r="B13548" s="186"/>
    </row>
    <row r="13549" spans="2:2" x14ac:dyDescent="0.2">
      <c r="B13549" s="186"/>
    </row>
    <row r="13550" spans="2:2" x14ac:dyDescent="0.2">
      <c r="B13550" s="186"/>
    </row>
    <row r="13551" spans="2:2" x14ac:dyDescent="0.2">
      <c r="B13551" s="186"/>
    </row>
    <row r="13552" spans="2:2" x14ac:dyDescent="0.2">
      <c r="B13552" s="186"/>
    </row>
    <row r="13553" spans="2:2" x14ac:dyDescent="0.2">
      <c r="B13553" s="186"/>
    </row>
    <row r="13554" spans="2:2" x14ac:dyDescent="0.2">
      <c r="B13554" s="186"/>
    </row>
    <row r="13555" spans="2:2" x14ac:dyDescent="0.2">
      <c r="B13555" s="186"/>
    </row>
    <row r="13556" spans="2:2" x14ac:dyDescent="0.2">
      <c r="B13556" s="186"/>
    </row>
    <row r="13557" spans="2:2" x14ac:dyDescent="0.2">
      <c r="B13557" s="186"/>
    </row>
    <row r="13558" spans="2:2" x14ac:dyDescent="0.2">
      <c r="B13558" s="186"/>
    </row>
    <row r="13559" spans="2:2" x14ac:dyDescent="0.2">
      <c r="B13559" s="186"/>
    </row>
    <row r="13560" spans="2:2" x14ac:dyDescent="0.2">
      <c r="B13560" s="186"/>
    </row>
    <row r="13561" spans="2:2" x14ac:dyDescent="0.2">
      <c r="B13561" s="186"/>
    </row>
    <row r="13562" spans="2:2" x14ac:dyDescent="0.2">
      <c r="B13562" s="186"/>
    </row>
    <row r="13563" spans="2:2" x14ac:dyDescent="0.2">
      <c r="B13563" s="186"/>
    </row>
    <row r="13564" spans="2:2" x14ac:dyDescent="0.2">
      <c r="B13564" s="186"/>
    </row>
    <row r="13565" spans="2:2" x14ac:dyDescent="0.2">
      <c r="B13565" s="186"/>
    </row>
    <row r="13566" spans="2:2" x14ac:dyDescent="0.2">
      <c r="B13566" s="186"/>
    </row>
    <row r="13567" spans="2:2" x14ac:dyDescent="0.2">
      <c r="B13567" s="186"/>
    </row>
    <row r="13568" spans="2:2" x14ac:dyDescent="0.2">
      <c r="B13568" s="186"/>
    </row>
    <row r="13569" spans="2:2" x14ac:dyDescent="0.2">
      <c r="B13569" s="186"/>
    </row>
    <row r="13570" spans="2:2" x14ac:dyDescent="0.2">
      <c r="B13570" s="186"/>
    </row>
    <row r="13571" spans="2:2" x14ac:dyDescent="0.2">
      <c r="B13571" s="186"/>
    </row>
    <row r="13572" spans="2:2" x14ac:dyDescent="0.2">
      <c r="B13572" s="186"/>
    </row>
    <row r="13573" spans="2:2" x14ac:dyDescent="0.2">
      <c r="B13573" s="186"/>
    </row>
    <row r="13574" spans="2:2" x14ac:dyDescent="0.2">
      <c r="B13574" s="186"/>
    </row>
    <row r="13575" spans="2:2" x14ac:dyDescent="0.2">
      <c r="B13575" s="186"/>
    </row>
    <row r="13576" spans="2:2" x14ac:dyDescent="0.2">
      <c r="B13576" s="186"/>
    </row>
    <row r="13577" spans="2:2" x14ac:dyDescent="0.2">
      <c r="B13577" s="186"/>
    </row>
    <row r="13578" spans="2:2" x14ac:dyDescent="0.2">
      <c r="B13578" s="186"/>
    </row>
    <row r="13579" spans="2:2" x14ac:dyDescent="0.2">
      <c r="B13579" s="186"/>
    </row>
    <row r="13580" spans="2:2" x14ac:dyDescent="0.2">
      <c r="B13580" s="186"/>
    </row>
    <row r="13581" spans="2:2" x14ac:dyDescent="0.2">
      <c r="B13581" s="186"/>
    </row>
    <row r="13582" spans="2:2" x14ac:dyDescent="0.2">
      <c r="B13582" s="186"/>
    </row>
    <row r="13583" spans="2:2" x14ac:dyDescent="0.2">
      <c r="B13583" s="186"/>
    </row>
    <row r="13584" spans="2:2" x14ac:dyDescent="0.2">
      <c r="B13584" s="186"/>
    </row>
    <row r="13585" spans="2:2" x14ac:dyDescent="0.2">
      <c r="B13585" s="186"/>
    </row>
    <row r="13586" spans="2:2" x14ac:dyDescent="0.2">
      <c r="B13586" s="186"/>
    </row>
    <row r="13587" spans="2:2" x14ac:dyDescent="0.2">
      <c r="B13587" s="186"/>
    </row>
    <row r="13588" spans="2:2" x14ac:dyDescent="0.2">
      <c r="B13588" s="186"/>
    </row>
    <row r="13589" spans="2:2" x14ac:dyDescent="0.2">
      <c r="B13589" s="186"/>
    </row>
    <row r="13590" spans="2:2" x14ac:dyDescent="0.2">
      <c r="B13590" s="186"/>
    </row>
    <row r="13591" spans="2:2" x14ac:dyDescent="0.2">
      <c r="B13591" s="186"/>
    </row>
    <row r="13592" spans="2:2" x14ac:dyDescent="0.2">
      <c r="B13592" s="186"/>
    </row>
    <row r="13593" spans="2:2" x14ac:dyDescent="0.2">
      <c r="B13593" s="186"/>
    </row>
    <row r="13594" spans="2:2" x14ac:dyDescent="0.2">
      <c r="B13594" s="186"/>
    </row>
    <row r="13595" spans="2:2" x14ac:dyDescent="0.2">
      <c r="B13595" s="186"/>
    </row>
    <row r="13596" spans="2:2" x14ac:dyDescent="0.2">
      <c r="B13596" s="186"/>
    </row>
    <row r="13597" spans="2:2" x14ac:dyDescent="0.2">
      <c r="B13597" s="186"/>
    </row>
    <row r="13598" spans="2:2" x14ac:dyDescent="0.2">
      <c r="B13598" s="186"/>
    </row>
    <row r="13599" spans="2:2" x14ac:dyDescent="0.2">
      <c r="B13599" s="186"/>
    </row>
    <row r="13600" spans="2:2" x14ac:dyDescent="0.2">
      <c r="B13600" s="186"/>
    </row>
    <row r="13601" spans="2:2" x14ac:dyDescent="0.2">
      <c r="B13601" s="186"/>
    </row>
    <row r="13602" spans="2:2" x14ac:dyDescent="0.2">
      <c r="B13602" s="186"/>
    </row>
    <row r="13603" spans="2:2" x14ac:dyDescent="0.2">
      <c r="B13603" s="186"/>
    </row>
    <row r="13604" spans="2:2" x14ac:dyDescent="0.2">
      <c r="B13604" s="186"/>
    </row>
    <row r="13605" spans="2:2" x14ac:dyDescent="0.2">
      <c r="B13605" s="186"/>
    </row>
    <row r="13606" spans="2:2" x14ac:dyDescent="0.2">
      <c r="B13606" s="186"/>
    </row>
    <row r="13607" spans="2:2" x14ac:dyDescent="0.2">
      <c r="B13607" s="186"/>
    </row>
    <row r="13608" spans="2:2" x14ac:dyDescent="0.2">
      <c r="B13608" s="186"/>
    </row>
    <row r="13609" spans="2:2" x14ac:dyDescent="0.2">
      <c r="B13609" s="186"/>
    </row>
    <row r="13610" spans="2:2" x14ac:dyDescent="0.2">
      <c r="B13610" s="186"/>
    </row>
    <row r="13611" spans="2:2" x14ac:dyDescent="0.2">
      <c r="B13611" s="186"/>
    </row>
    <row r="13612" spans="2:2" x14ac:dyDescent="0.2">
      <c r="B13612" s="186"/>
    </row>
    <row r="13613" spans="2:2" x14ac:dyDescent="0.2">
      <c r="B13613" s="186"/>
    </row>
    <row r="13614" spans="2:2" x14ac:dyDescent="0.2">
      <c r="B13614" s="186"/>
    </row>
    <row r="13615" spans="2:2" x14ac:dyDescent="0.2">
      <c r="B13615" s="186"/>
    </row>
    <row r="13616" spans="2:2" x14ac:dyDescent="0.2">
      <c r="B13616" s="186"/>
    </row>
    <row r="13617" spans="2:2" x14ac:dyDescent="0.2">
      <c r="B13617" s="186"/>
    </row>
    <row r="13618" spans="2:2" x14ac:dyDescent="0.2">
      <c r="B13618" s="186"/>
    </row>
    <row r="13619" spans="2:2" x14ac:dyDescent="0.2">
      <c r="B13619" s="186"/>
    </row>
    <row r="13620" spans="2:2" x14ac:dyDescent="0.2">
      <c r="B13620" s="186"/>
    </row>
    <row r="13621" spans="2:2" x14ac:dyDescent="0.2">
      <c r="B13621" s="186"/>
    </row>
    <row r="13622" spans="2:2" x14ac:dyDescent="0.2">
      <c r="B13622" s="186"/>
    </row>
    <row r="13623" spans="2:2" x14ac:dyDescent="0.2">
      <c r="B13623" s="186"/>
    </row>
    <row r="13624" spans="2:2" x14ac:dyDescent="0.2">
      <c r="B13624" s="186"/>
    </row>
    <row r="13625" spans="2:2" x14ac:dyDescent="0.2">
      <c r="B13625" s="186"/>
    </row>
    <row r="13626" spans="2:2" x14ac:dyDescent="0.2">
      <c r="B13626" s="186"/>
    </row>
    <row r="13627" spans="2:2" x14ac:dyDescent="0.2">
      <c r="B13627" s="186"/>
    </row>
    <row r="13628" spans="2:2" x14ac:dyDescent="0.2">
      <c r="B13628" s="186"/>
    </row>
    <row r="13629" spans="2:2" x14ac:dyDescent="0.2">
      <c r="B13629" s="186"/>
    </row>
    <row r="13630" spans="2:2" x14ac:dyDescent="0.2">
      <c r="B13630" s="186"/>
    </row>
    <row r="13631" spans="2:2" x14ac:dyDescent="0.2">
      <c r="B13631" s="186"/>
    </row>
    <row r="13632" spans="2:2" x14ac:dyDescent="0.2">
      <c r="B13632" s="186"/>
    </row>
    <row r="13633" spans="2:2" x14ac:dyDescent="0.2">
      <c r="B13633" s="186"/>
    </row>
    <row r="13634" spans="2:2" x14ac:dyDescent="0.2">
      <c r="B13634" s="186"/>
    </row>
    <row r="13635" spans="2:2" x14ac:dyDescent="0.2">
      <c r="B13635" s="186"/>
    </row>
    <row r="13636" spans="2:2" x14ac:dyDescent="0.2">
      <c r="B13636" s="186"/>
    </row>
    <row r="13637" spans="2:2" x14ac:dyDescent="0.2">
      <c r="B13637" s="186"/>
    </row>
    <row r="13638" spans="2:2" x14ac:dyDescent="0.2">
      <c r="B13638" s="186"/>
    </row>
    <row r="13639" spans="2:2" x14ac:dyDescent="0.2">
      <c r="B13639" s="186"/>
    </row>
    <row r="13640" spans="2:2" x14ac:dyDescent="0.2">
      <c r="B13640" s="186"/>
    </row>
    <row r="13641" spans="2:2" x14ac:dyDescent="0.2">
      <c r="B13641" s="186"/>
    </row>
    <row r="13642" spans="2:2" x14ac:dyDescent="0.2">
      <c r="B13642" s="186"/>
    </row>
    <row r="13643" spans="2:2" x14ac:dyDescent="0.2">
      <c r="B13643" s="186"/>
    </row>
    <row r="13644" spans="2:2" x14ac:dyDescent="0.2">
      <c r="B13644" s="186"/>
    </row>
    <row r="13645" spans="2:2" x14ac:dyDescent="0.2">
      <c r="B13645" s="186"/>
    </row>
    <row r="13646" spans="2:2" x14ac:dyDescent="0.2">
      <c r="B13646" s="186"/>
    </row>
    <row r="13647" spans="2:2" x14ac:dyDescent="0.2">
      <c r="B13647" s="186"/>
    </row>
    <row r="13648" spans="2:2" x14ac:dyDescent="0.2">
      <c r="B13648" s="186"/>
    </row>
    <row r="13649" spans="2:2" x14ac:dyDescent="0.2">
      <c r="B13649" s="186"/>
    </row>
    <row r="13650" spans="2:2" x14ac:dyDescent="0.2">
      <c r="B13650" s="186"/>
    </row>
    <row r="13651" spans="2:2" x14ac:dyDescent="0.2">
      <c r="B13651" s="186"/>
    </row>
    <row r="13652" spans="2:2" x14ac:dyDescent="0.2">
      <c r="B13652" s="186"/>
    </row>
    <row r="13653" spans="2:2" x14ac:dyDescent="0.2">
      <c r="B13653" s="186"/>
    </row>
    <row r="13654" spans="2:2" x14ac:dyDescent="0.2">
      <c r="B13654" s="186"/>
    </row>
    <row r="13655" spans="2:2" x14ac:dyDescent="0.2">
      <c r="B13655" s="186"/>
    </row>
    <row r="13656" spans="2:2" x14ac:dyDescent="0.2">
      <c r="B13656" s="186"/>
    </row>
    <row r="13657" spans="2:2" x14ac:dyDescent="0.2">
      <c r="B13657" s="186"/>
    </row>
    <row r="13658" spans="2:2" x14ac:dyDescent="0.2">
      <c r="B13658" s="186"/>
    </row>
    <row r="13659" spans="2:2" x14ac:dyDescent="0.2">
      <c r="B13659" s="186"/>
    </row>
    <row r="13660" spans="2:2" x14ac:dyDescent="0.2">
      <c r="B13660" s="186"/>
    </row>
    <row r="13661" spans="2:2" x14ac:dyDescent="0.2">
      <c r="B13661" s="186"/>
    </row>
    <row r="13662" spans="2:2" x14ac:dyDescent="0.2">
      <c r="B13662" s="186"/>
    </row>
    <row r="13663" spans="2:2" x14ac:dyDescent="0.2">
      <c r="B13663" s="186"/>
    </row>
    <row r="13664" spans="2:2" x14ac:dyDescent="0.2">
      <c r="B13664" s="186"/>
    </row>
    <row r="13665" spans="2:2" x14ac:dyDescent="0.2">
      <c r="B13665" s="186"/>
    </row>
    <row r="13666" spans="2:2" x14ac:dyDescent="0.2">
      <c r="B13666" s="186"/>
    </row>
    <row r="13667" spans="2:2" x14ac:dyDescent="0.2">
      <c r="B13667" s="186"/>
    </row>
    <row r="13668" spans="2:2" x14ac:dyDescent="0.2">
      <c r="B13668" s="186"/>
    </row>
    <row r="13669" spans="2:2" x14ac:dyDescent="0.2">
      <c r="B13669" s="186"/>
    </row>
    <row r="13670" spans="2:2" x14ac:dyDescent="0.2">
      <c r="B13670" s="186"/>
    </row>
    <row r="13671" spans="2:2" x14ac:dyDescent="0.2">
      <c r="B13671" s="186"/>
    </row>
    <row r="13672" spans="2:2" x14ac:dyDescent="0.2">
      <c r="B13672" s="186"/>
    </row>
    <row r="13673" spans="2:2" x14ac:dyDescent="0.2">
      <c r="B13673" s="186"/>
    </row>
    <row r="13674" spans="2:2" x14ac:dyDescent="0.2">
      <c r="B13674" s="186"/>
    </row>
    <row r="13675" spans="2:2" x14ac:dyDescent="0.2">
      <c r="B13675" s="186"/>
    </row>
    <row r="13676" spans="2:2" x14ac:dyDescent="0.2">
      <c r="B13676" s="186"/>
    </row>
    <row r="13677" spans="2:2" x14ac:dyDescent="0.2">
      <c r="B13677" s="186"/>
    </row>
    <row r="13678" spans="2:2" x14ac:dyDescent="0.2">
      <c r="B13678" s="186"/>
    </row>
    <row r="13679" spans="2:2" x14ac:dyDescent="0.2">
      <c r="B13679" s="186"/>
    </row>
    <row r="13680" spans="2:2" x14ac:dyDescent="0.2">
      <c r="B13680" s="186"/>
    </row>
    <row r="13681" spans="2:2" x14ac:dyDescent="0.2">
      <c r="B13681" s="186"/>
    </row>
    <row r="13682" spans="2:2" x14ac:dyDescent="0.2">
      <c r="B13682" s="186"/>
    </row>
    <row r="13683" spans="2:2" x14ac:dyDescent="0.2">
      <c r="B13683" s="186"/>
    </row>
    <row r="13684" spans="2:2" x14ac:dyDescent="0.2">
      <c r="B13684" s="186"/>
    </row>
    <row r="13685" spans="2:2" x14ac:dyDescent="0.2">
      <c r="B13685" s="186"/>
    </row>
    <row r="13686" spans="2:2" x14ac:dyDescent="0.2">
      <c r="B13686" s="186"/>
    </row>
    <row r="13687" spans="2:2" x14ac:dyDescent="0.2">
      <c r="B13687" s="186"/>
    </row>
    <row r="13688" spans="2:2" x14ac:dyDescent="0.2">
      <c r="B13688" s="186"/>
    </row>
    <row r="13689" spans="2:2" x14ac:dyDescent="0.2">
      <c r="B13689" s="186"/>
    </row>
    <row r="13690" spans="2:2" x14ac:dyDescent="0.2">
      <c r="B13690" s="186"/>
    </row>
    <row r="13691" spans="2:2" x14ac:dyDescent="0.2">
      <c r="B13691" s="186"/>
    </row>
    <row r="13692" spans="2:2" x14ac:dyDescent="0.2">
      <c r="B13692" s="186"/>
    </row>
    <row r="13693" spans="2:2" x14ac:dyDescent="0.2">
      <c r="B13693" s="186"/>
    </row>
    <row r="13694" spans="2:2" x14ac:dyDescent="0.2">
      <c r="B13694" s="186"/>
    </row>
    <row r="13695" spans="2:2" x14ac:dyDescent="0.2">
      <c r="B13695" s="186"/>
    </row>
    <row r="13696" spans="2:2" x14ac:dyDescent="0.2">
      <c r="B13696" s="186"/>
    </row>
    <row r="13697" spans="2:2" x14ac:dyDescent="0.2">
      <c r="B13697" s="186"/>
    </row>
    <row r="13698" spans="2:2" x14ac:dyDescent="0.2">
      <c r="B13698" s="186"/>
    </row>
    <row r="13699" spans="2:2" x14ac:dyDescent="0.2">
      <c r="B13699" s="186"/>
    </row>
    <row r="13700" spans="2:2" x14ac:dyDescent="0.2">
      <c r="B13700" s="186"/>
    </row>
    <row r="13701" spans="2:2" x14ac:dyDescent="0.2">
      <c r="B13701" s="186"/>
    </row>
    <row r="13702" spans="2:2" x14ac:dyDescent="0.2">
      <c r="B13702" s="186"/>
    </row>
    <row r="13703" spans="2:2" x14ac:dyDescent="0.2">
      <c r="B13703" s="186"/>
    </row>
    <row r="13704" spans="2:2" x14ac:dyDescent="0.2">
      <c r="B13704" s="186"/>
    </row>
    <row r="13705" spans="2:2" x14ac:dyDescent="0.2">
      <c r="B13705" s="186"/>
    </row>
    <row r="13706" spans="2:2" x14ac:dyDescent="0.2">
      <c r="B13706" s="186"/>
    </row>
    <row r="13707" spans="2:2" x14ac:dyDescent="0.2">
      <c r="B13707" s="186"/>
    </row>
    <row r="13708" spans="2:2" x14ac:dyDescent="0.2">
      <c r="B13708" s="186"/>
    </row>
    <row r="13709" spans="2:2" x14ac:dyDescent="0.2">
      <c r="B13709" s="186"/>
    </row>
    <row r="13710" spans="2:2" x14ac:dyDescent="0.2">
      <c r="B13710" s="186"/>
    </row>
    <row r="13711" spans="2:2" x14ac:dyDescent="0.2">
      <c r="B13711" s="186"/>
    </row>
    <row r="13712" spans="2:2" x14ac:dyDescent="0.2">
      <c r="B13712" s="186"/>
    </row>
    <row r="13713" spans="2:2" x14ac:dyDescent="0.2">
      <c r="B13713" s="186"/>
    </row>
    <row r="13714" spans="2:2" x14ac:dyDescent="0.2">
      <c r="B13714" s="186"/>
    </row>
    <row r="13715" spans="2:2" x14ac:dyDescent="0.2">
      <c r="B13715" s="186"/>
    </row>
    <row r="13716" spans="2:2" x14ac:dyDescent="0.2">
      <c r="B13716" s="186"/>
    </row>
    <row r="13717" spans="2:2" x14ac:dyDescent="0.2">
      <c r="B13717" s="186"/>
    </row>
    <row r="13718" spans="2:2" x14ac:dyDescent="0.2">
      <c r="B13718" s="186"/>
    </row>
    <row r="13719" spans="2:2" x14ac:dyDescent="0.2">
      <c r="B13719" s="186"/>
    </row>
    <row r="13720" spans="2:2" x14ac:dyDescent="0.2">
      <c r="B13720" s="186"/>
    </row>
    <row r="13721" spans="2:2" x14ac:dyDescent="0.2">
      <c r="B13721" s="186"/>
    </row>
    <row r="13722" spans="2:2" x14ac:dyDescent="0.2">
      <c r="B13722" s="186"/>
    </row>
    <row r="13723" spans="2:2" x14ac:dyDescent="0.2">
      <c r="B13723" s="186"/>
    </row>
    <row r="13724" spans="2:2" x14ac:dyDescent="0.2">
      <c r="B13724" s="186"/>
    </row>
    <row r="13725" spans="2:2" x14ac:dyDescent="0.2">
      <c r="B13725" s="186"/>
    </row>
    <row r="13726" spans="2:2" x14ac:dyDescent="0.2">
      <c r="B13726" s="186"/>
    </row>
    <row r="13727" spans="2:2" x14ac:dyDescent="0.2">
      <c r="B13727" s="186"/>
    </row>
    <row r="13728" spans="2:2" x14ac:dyDescent="0.2">
      <c r="B13728" s="186"/>
    </row>
    <row r="13729" spans="2:2" x14ac:dyDescent="0.2">
      <c r="B13729" s="186"/>
    </row>
    <row r="13730" spans="2:2" x14ac:dyDescent="0.2">
      <c r="B13730" s="186"/>
    </row>
    <row r="13731" spans="2:2" x14ac:dyDescent="0.2">
      <c r="B13731" s="186"/>
    </row>
    <row r="13732" spans="2:2" x14ac:dyDescent="0.2">
      <c r="B13732" s="186"/>
    </row>
    <row r="13733" spans="2:2" x14ac:dyDescent="0.2">
      <c r="B13733" s="186"/>
    </row>
    <row r="13734" spans="2:2" x14ac:dyDescent="0.2">
      <c r="B13734" s="186"/>
    </row>
    <row r="13735" spans="2:2" x14ac:dyDescent="0.2">
      <c r="B13735" s="186"/>
    </row>
    <row r="13736" spans="2:2" x14ac:dyDescent="0.2">
      <c r="B13736" s="186"/>
    </row>
    <row r="13737" spans="2:2" x14ac:dyDescent="0.2">
      <c r="B13737" s="186"/>
    </row>
    <row r="13738" spans="2:2" x14ac:dyDescent="0.2">
      <c r="B13738" s="186"/>
    </row>
    <row r="13739" spans="2:2" x14ac:dyDescent="0.2">
      <c r="B13739" s="186"/>
    </row>
    <row r="13740" spans="2:2" x14ac:dyDescent="0.2">
      <c r="B13740" s="186"/>
    </row>
    <row r="13741" spans="2:2" x14ac:dyDescent="0.2">
      <c r="B13741" s="186"/>
    </row>
    <row r="13742" spans="2:2" x14ac:dyDescent="0.2">
      <c r="B13742" s="186"/>
    </row>
    <row r="13743" spans="2:2" x14ac:dyDescent="0.2">
      <c r="B13743" s="186"/>
    </row>
    <row r="13744" spans="2:2" x14ac:dyDescent="0.2">
      <c r="B13744" s="186"/>
    </row>
    <row r="13745" spans="2:2" x14ac:dyDescent="0.2">
      <c r="B13745" s="186"/>
    </row>
    <row r="13746" spans="2:2" x14ac:dyDescent="0.2">
      <c r="B13746" s="186"/>
    </row>
    <row r="13747" spans="2:2" x14ac:dyDescent="0.2">
      <c r="B13747" s="186"/>
    </row>
    <row r="13748" spans="2:2" x14ac:dyDescent="0.2">
      <c r="B13748" s="186"/>
    </row>
    <row r="13749" spans="2:2" x14ac:dyDescent="0.2">
      <c r="B13749" s="186"/>
    </row>
    <row r="13750" spans="2:2" x14ac:dyDescent="0.2">
      <c r="B13750" s="186"/>
    </row>
    <row r="13751" spans="2:2" x14ac:dyDescent="0.2">
      <c r="B13751" s="186"/>
    </row>
    <row r="13752" spans="2:2" x14ac:dyDescent="0.2">
      <c r="B13752" s="186"/>
    </row>
    <row r="13753" spans="2:2" x14ac:dyDescent="0.2">
      <c r="B13753" s="186"/>
    </row>
    <row r="13754" spans="2:2" x14ac:dyDescent="0.2">
      <c r="B13754" s="186"/>
    </row>
    <row r="13755" spans="2:2" x14ac:dyDescent="0.2">
      <c r="B13755" s="186"/>
    </row>
    <row r="13756" spans="2:2" x14ac:dyDescent="0.2">
      <c r="B13756" s="186"/>
    </row>
    <row r="13757" spans="2:2" x14ac:dyDescent="0.2">
      <c r="B13757" s="186"/>
    </row>
    <row r="13758" spans="2:2" x14ac:dyDescent="0.2">
      <c r="B13758" s="186"/>
    </row>
    <row r="13759" spans="2:2" x14ac:dyDescent="0.2">
      <c r="B13759" s="186"/>
    </row>
    <row r="13760" spans="2:2" x14ac:dyDescent="0.2">
      <c r="B13760" s="186"/>
    </row>
    <row r="13761" spans="2:2" x14ac:dyDescent="0.2">
      <c r="B13761" s="186"/>
    </row>
    <row r="13762" spans="2:2" x14ac:dyDescent="0.2">
      <c r="B13762" s="186"/>
    </row>
    <row r="13763" spans="2:2" x14ac:dyDescent="0.2">
      <c r="B13763" s="186"/>
    </row>
    <row r="13764" spans="2:2" x14ac:dyDescent="0.2">
      <c r="B13764" s="186"/>
    </row>
    <row r="13765" spans="2:2" x14ac:dyDescent="0.2">
      <c r="B13765" s="186"/>
    </row>
    <row r="13766" spans="2:2" x14ac:dyDescent="0.2">
      <c r="B13766" s="186"/>
    </row>
    <row r="13767" spans="2:2" x14ac:dyDescent="0.2">
      <c r="B13767" s="186"/>
    </row>
    <row r="13768" spans="2:2" x14ac:dyDescent="0.2">
      <c r="B13768" s="186"/>
    </row>
    <row r="13769" spans="2:2" x14ac:dyDescent="0.2">
      <c r="B13769" s="186"/>
    </row>
    <row r="13770" spans="2:2" x14ac:dyDescent="0.2">
      <c r="B13770" s="186"/>
    </row>
    <row r="13771" spans="2:2" x14ac:dyDescent="0.2">
      <c r="B13771" s="186"/>
    </row>
    <row r="13772" spans="2:2" x14ac:dyDescent="0.2">
      <c r="B13772" s="186"/>
    </row>
    <row r="13773" spans="2:2" x14ac:dyDescent="0.2">
      <c r="B13773" s="186"/>
    </row>
    <row r="13774" spans="2:2" x14ac:dyDescent="0.2">
      <c r="B13774" s="186"/>
    </row>
    <row r="13775" spans="2:2" x14ac:dyDescent="0.2">
      <c r="B13775" s="186"/>
    </row>
    <row r="13776" spans="2:2" x14ac:dyDescent="0.2">
      <c r="B13776" s="186"/>
    </row>
    <row r="13777" spans="2:2" x14ac:dyDescent="0.2">
      <c r="B13777" s="186"/>
    </row>
    <row r="13778" spans="2:2" x14ac:dyDescent="0.2">
      <c r="B13778" s="186"/>
    </row>
    <row r="13779" spans="2:2" x14ac:dyDescent="0.2">
      <c r="B13779" s="186"/>
    </row>
    <row r="13780" spans="2:2" x14ac:dyDescent="0.2">
      <c r="B13780" s="186"/>
    </row>
    <row r="13781" spans="2:2" x14ac:dyDescent="0.2">
      <c r="B13781" s="186"/>
    </row>
    <row r="13782" spans="2:2" x14ac:dyDescent="0.2">
      <c r="B13782" s="186"/>
    </row>
    <row r="13783" spans="2:2" x14ac:dyDescent="0.2">
      <c r="B13783" s="186"/>
    </row>
    <row r="13784" spans="2:2" x14ac:dyDescent="0.2">
      <c r="B13784" s="186"/>
    </row>
    <row r="13785" spans="2:2" x14ac:dyDescent="0.2">
      <c r="B13785" s="186"/>
    </row>
    <row r="13786" spans="2:2" x14ac:dyDescent="0.2">
      <c r="B13786" s="186"/>
    </row>
    <row r="13787" spans="2:2" x14ac:dyDescent="0.2">
      <c r="B13787" s="186"/>
    </row>
    <row r="13788" spans="2:2" x14ac:dyDescent="0.2">
      <c r="B13788" s="186"/>
    </row>
    <row r="13789" spans="2:2" x14ac:dyDescent="0.2">
      <c r="B13789" s="186"/>
    </row>
    <row r="13790" spans="2:2" x14ac:dyDescent="0.2">
      <c r="B13790" s="186"/>
    </row>
    <row r="13791" spans="2:2" x14ac:dyDescent="0.2">
      <c r="B13791" s="186"/>
    </row>
    <row r="13792" spans="2:2" x14ac:dyDescent="0.2">
      <c r="B13792" s="186"/>
    </row>
    <row r="13793" spans="2:2" x14ac:dyDescent="0.2">
      <c r="B13793" s="186"/>
    </row>
    <row r="13794" spans="2:2" x14ac:dyDescent="0.2">
      <c r="B13794" s="186"/>
    </row>
    <row r="13795" spans="2:2" x14ac:dyDescent="0.2">
      <c r="B13795" s="186"/>
    </row>
    <row r="13796" spans="2:2" x14ac:dyDescent="0.2">
      <c r="B13796" s="186"/>
    </row>
    <row r="13797" spans="2:2" x14ac:dyDescent="0.2">
      <c r="B13797" s="186"/>
    </row>
    <row r="13798" spans="2:2" x14ac:dyDescent="0.2">
      <c r="B13798" s="186"/>
    </row>
    <row r="13799" spans="2:2" x14ac:dyDescent="0.2">
      <c r="B13799" s="186"/>
    </row>
    <row r="13800" spans="2:2" x14ac:dyDescent="0.2">
      <c r="B13800" s="186"/>
    </row>
    <row r="13801" spans="2:2" x14ac:dyDescent="0.2">
      <c r="B13801" s="186"/>
    </row>
    <row r="13802" spans="2:2" x14ac:dyDescent="0.2">
      <c r="B13802" s="186"/>
    </row>
    <row r="13803" spans="2:2" x14ac:dyDescent="0.2">
      <c r="B13803" s="186"/>
    </row>
    <row r="13804" spans="2:2" x14ac:dyDescent="0.2">
      <c r="B13804" s="186"/>
    </row>
    <row r="13805" spans="2:2" x14ac:dyDescent="0.2">
      <c r="B13805" s="186"/>
    </row>
    <row r="13806" spans="2:2" x14ac:dyDescent="0.2">
      <c r="B13806" s="186"/>
    </row>
    <row r="13807" spans="2:2" x14ac:dyDescent="0.2">
      <c r="B13807" s="186"/>
    </row>
    <row r="13808" spans="2:2" x14ac:dyDescent="0.2">
      <c r="B13808" s="186"/>
    </row>
    <row r="13809" spans="2:2" x14ac:dyDescent="0.2">
      <c r="B13809" s="186"/>
    </row>
    <row r="13810" spans="2:2" x14ac:dyDescent="0.2">
      <c r="B13810" s="186"/>
    </row>
    <row r="13811" spans="2:2" x14ac:dyDescent="0.2">
      <c r="B13811" s="186"/>
    </row>
    <row r="13812" spans="2:2" x14ac:dyDescent="0.2">
      <c r="B13812" s="186"/>
    </row>
    <row r="13813" spans="2:2" x14ac:dyDescent="0.2">
      <c r="B13813" s="186"/>
    </row>
    <row r="13814" spans="2:2" x14ac:dyDescent="0.2">
      <c r="B13814" s="186"/>
    </row>
    <row r="13815" spans="2:2" x14ac:dyDescent="0.2">
      <c r="B13815" s="186"/>
    </row>
    <row r="13816" spans="2:2" x14ac:dyDescent="0.2">
      <c r="B13816" s="186"/>
    </row>
    <row r="13817" spans="2:2" x14ac:dyDescent="0.2">
      <c r="B13817" s="186"/>
    </row>
    <row r="13818" spans="2:2" x14ac:dyDescent="0.2">
      <c r="B13818" s="186"/>
    </row>
    <row r="13819" spans="2:2" x14ac:dyDescent="0.2">
      <c r="B13819" s="186"/>
    </row>
    <row r="13820" spans="2:2" x14ac:dyDescent="0.2">
      <c r="B13820" s="186"/>
    </row>
    <row r="13821" spans="2:2" x14ac:dyDescent="0.2">
      <c r="B13821" s="186"/>
    </row>
    <row r="13822" spans="2:2" x14ac:dyDescent="0.2">
      <c r="B13822" s="186"/>
    </row>
    <row r="13823" spans="2:2" x14ac:dyDescent="0.2">
      <c r="B13823" s="186"/>
    </row>
    <row r="13824" spans="2:2" x14ac:dyDescent="0.2">
      <c r="B13824" s="186"/>
    </row>
    <row r="13825" spans="2:2" x14ac:dyDescent="0.2">
      <c r="B13825" s="186"/>
    </row>
    <row r="13826" spans="2:2" x14ac:dyDescent="0.2">
      <c r="B13826" s="186"/>
    </row>
    <row r="13827" spans="2:2" x14ac:dyDescent="0.2">
      <c r="B13827" s="186"/>
    </row>
    <row r="13828" spans="2:2" x14ac:dyDescent="0.2">
      <c r="B13828" s="186"/>
    </row>
    <row r="13829" spans="2:2" x14ac:dyDescent="0.2">
      <c r="B13829" s="186"/>
    </row>
    <row r="13830" spans="2:2" x14ac:dyDescent="0.2">
      <c r="B13830" s="186"/>
    </row>
    <row r="13831" spans="2:2" x14ac:dyDescent="0.2">
      <c r="B13831" s="186"/>
    </row>
    <row r="13832" spans="2:2" x14ac:dyDescent="0.2">
      <c r="B13832" s="186"/>
    </row>
    <row r="13833" spans="2:2" x14ac:dyDescent="0.2">
      <c r="B13833" s="186"/>
    </row>
    <row r="13834" spans="2:2" x14ac:dyDescent="0.2">
      <c r="B13834" s="186"/>
    </row>
    <row r="13835" spans="2:2" x14ac:dyDescent="0.2">
      <c r="B13835" s="186"/>
    </row>
    <row r="13836" spans="2:2" x14ac:dyDescent="0.2">
      <c r="B13836" s="186"/>
    </row>
    <row r="13837" spans="2:2" x14ac:dyDescent="0.2">
      <c r="B13837" s="186"/>
    </row>
    <row r="13838" spans="2:2" x14ac:dyDescent="0.2">
      <c r="B13838" s="186"/>
    </row>
    <row r="13839" spans="2:2" x14ac:dyDescent="0.2">
      <c r="B13839" s="186"/>
    </row>
    <row r="13840" spans="2:2" x14ac:dyDescent="0.2">
      <c r="B13840" s="186"/>
    </row>
    <row r="13841" spans="2:2" x14ac:dyDescent="0.2">
      <c r="B13841" s="186"/>
    </row>
    <row r="13842" spans="2:2" x14ac:dyDescent="0.2">
      <c r="B13842" s="186"/>
    </row>
    <row r="13843" spans="2:2" x14ac:dyDescent="0.2">
      <c r="B13843" s="186"/>
    </row>
    <row r="13844" spans="2:2" x14ac:dyDescent="0.2">
      <c r="B13844" s="186"/>
    </row>
    <row r="13845" spans="2:2" x14ac:dyDescent="0.2">
      <c r="B13845" s="186"/>
    </row>
    <row r="13846" spans="2:2" x14ac:dyDescent="0.2">
      <c r="B13846" s="186"/>
    </row>
    <row r="13847" spans="2:2" x14ac:dyDescent="0.2">
      <c r="B13847" s="186"/>
    </row>
    <row r="13848" spans="2:2" x14ac:dyDescent="0.2">
      <c r="B13848" s="186"/>
    </row>
    <row r="13849" spans="2:2" x14ac:dyDescent="0.2">
      <c r="B13849" s="186"/>
    </row>
    <row r="13850" spans="2:2" x14ac:dyDescent="0.2">
      <c r="B13850" s="186"/>
    </row>
    <row r="13851" spans="2:2" x14ac:dyDescent="0.2">
      <c r="B13851" s="186"/>
    </row>
    <row r="13852" spans="2:2" x14ac:dyDescent="0.2">
      <c r="B13852" s="186"/>
    </row>
    <row r="13853" spans="2:2" x14ac:dyDescent="0.2">
      <c r="B13853" s="186"/>
    </row>
    <row r="13854" spans="2:2" x14ac:dyDescent="0.2">
      <c r="B13854" s="186"/>
    </row>
    <row r="13855" spans="2:2" x14ac:dyDescent="0.2">
      <c r="B13855" s="186"/>
    </row>
    <row r="13856" spans="2:2" x14ac:dyDescent="0.2">
      <c r="B13856" s="186"/>
    </row>
    <row r="13857" spans="2:2" x14ac:dyDescent="0.2">
      <c r="B13857" s="186"/>
    </row>
    <row r="13858" spans="2:2" x14ac:dyDescent="0.2">
      <c r="B13858" s="186"/>
    </row>
    <row r="13859" spans="2:2" x14ac:dyDescent="0.2">
      <c r="B13859" s="186"/>
    </row>
    <row r="13860" spans="2:2" x14ac:dyDescent="0.2">
      <c r="B13860" s="186"/>
    </row>
    <row r="13861" spans="2:2" x14ac:dyDescent="0.2">
      <c r="B13861" s="186"/>
    </row>
    <row r="13862" spans="2:2" x14ac:dyDescent="0.2">
      <c r="B13862" s="186"/>
    </row>
    <row r="13863" spans="2:2" x14ac:dyDescent="0.2">
      <c r="B13863" s="186"/>
    </row>
    <row r="13864" spans="2:2" x14ac:dyDescent="0.2">
      <c r="B13864" s="186"/>
    </row>
    <row r="13865" spans="2:2" x14ac:dyDescent="0.2">
      <c r="B13865" s="186"/>
    </row>
    <row r="13866" spans="2:2" x14ac:dyDescent="0.2">
      <c r="B13866" s="186"/>
    </row>
    <row r="13867" spans="2:2" x14ac:dyDescent="0.2">
      <c r="B13867" s="186"/>
    </row>
    <row r="13868" spans="2:2" x14ac:dyDescent="0.2">
      <c r="B13868" s="186"/>
    </row>
    <row r="13869" spans="2:2" x14ac:dyDescent="0.2">
      <c r="B13869" s="186"/>
    </row>
    <row r="13870" spans="2:2" x14ac:dyDescent="0.2">
      <c r="B13870" s="186"/>
    </row>
    <row r="13871" spans="2:2" x14ac:dyDescent="0.2">
      <c r="B13871" s="186"/>
    </row>
    <row r="13872" spans="2:2" x14ac:dyDescent="0.2">
      <c r="B13872" s="186"/>
    </row>
    <row r="13873" spans="2:2" x14ac:dyDescent="0.2">
      <c r="B13873" s="186"/>
    </row>
    <row r="13874" spans="2:2" x14ac:dyDescent="0.2">
      <c r="B13874" s="186"/>
    </row>
    <row r="13875" spans="2:2" x14ac:dyDescent="0.2">
      <c r="B13875" s="186"/>
    </row>
    <row r="13876" spans="2:2" x14ac:dyDescent="0.2">
      <c r="B13876" s="186"/>
    </row>
    <row r="13877" spans="2:2" x14ac:dyDescent="0.2">
      <c r="B13877" s="186"/>
    </row>
    <row r="13878" spans="2:2" x14ac:dyDescent="0.2">
      <c r="B13878" s="186"/>
    </row>
    <row r="13879" spans="2:2" x14ac:dyDescent="0.2">
      <c r="B13879" s="186"/>
    </row>
    <row r="13880" spans="2:2" x14ac:dyDescent="0.2">
      <c r="B13880" s="186"/>
    </row>
    <row r="13881" spans="2:2" x14ac:dyDescent="0.2">
      <c r="B13881" s="186"/>
    </row>
    <row r="13882" spans="2:2" x14ac:dyDescent="0.2">
      <c r="B13882" s="186"/>
    </row>
    <row r="13883" spans="2:2" x14ac:dyDescent="0.2">
      <c r="B13883" s="186"/>
    </row>
    <row r="13884" spans="2:2" x14ac:dyDescent="0.2">
      <c r="B13884" s="186"/>
    </row>
    <row r="13885" spans="2:2" x14ac:dyDescent="0.2">
      <c r="B13885" s="186"/>
    </row>
    <row r="13886" spans="2:2" x14ac:dyDescent="0.2">
      <c r="B13886" s="186"/>
    </row>
    <row r="13887" spans="2:2" x14ac:dyDescent="0.2">
      <c r="B13887" s="186"/>
    </row>
    <row r="13888" spans="2:2" x14ac:dyDescent="0.2">
      <c r="B13888" s="186"/>
    </row>
    <row r="13889" spans="2:2" x14ac:dyDescent="0.2">
      <c r="B13889" s="186"/>
    </row>
    <row r="13890" spans="2:2" x14ac:dyDescent="0.2">
      <c r="B13890" s="186"/>
    </row>
    <row r="13891" spans="2:2" x14ac:dyDescent="0.2">
      <c r="B13891" s="186"/>
    </row>
    <row r="13892" spans="2:2" x14ac:dyDescent="0.2">
      <c r="B13892" s="186"/>
    </row>
    <row r="13893" spans="2:2" x14ac:dyDescent="0.2">
      <c r="B13893" s="186"/>
    </row>
    <row r="13894" spans="2:2" x14ac:dyDescent="0.2">
      <c r="B13894" s="186"/>
    </row>
    <row r="13895" spans="2:2" x14ac:dyDescent="0.2">
      <c r="B13895" s="186"/>
    </row>
    <row r="13896" spans="2:2" x14ac:dyDescent="0.2">
      <c r="B13896" s="186"/>
    </row>
    <row r="13897" spans="2:2" x14ac:dyDescent="0.2">
      <c r="B13897" s="186"/>
    </row>
    <row r="13898" spans="2:2" x14ac:dyDescent="0.2">
      <c r="B13898" s="186"/>
    </row>
    <row r="13899" spans="2:2" x14ac:dyDescent="0.2">
      <c r="B13899" s="186"/>
    </row>
    <row r="13900" spans="2:2" x14ac:dyDescent="0.2">
      <c r="B13900" s="186"/>
    </row>
    <row r="13901" spans="2:2" x14ac:dyDescent="0.2">
      <c r="B13901" s="186"/>
    </row>
    <row r="13902" spans="2:2" x14ac:dyDescent="0.2">
      <c r="B13902" s="186"/>
    </row>
    <row r="13903" spans="2:2" x14ac:dyDescent="0.2">
      <c r="B13903" s="186"/>
    </row>
    <row r="13904" spans="2:2" x14ac:dyDescent="0.2">
      <c r="B13904" s="186"/>
    </row>
    <row r="13905" spans="2:2" x14ac:dyDescent="0.2">
      <c r="B13905" s="186"/>
    </row>
    <row r="13906" spans="2:2" x14ac:dyDescent="0.2">
      <c r="B13906" s="186"/>
    </row>
    <row r="13907" spans="2:2" x14ac:dyDescent="0.2">
      <c r="B13907" s="186"/>
    </row>
    <row r="13908" spans="2:2" x14ac:dyDescent="0.2">
      <c r="B13908" s="186"/>
    </row>
    <row r="13909" spans="2:2" x14ac:dyDescent="0.2">
      <c r="B13909" s="186"/>
    </row>
    <row r="13910" spans="2:2" x14ac:dyDescent="0.2">
      <c r="B13910" s="186"/>
    </row>
    <row r="13911" spans="2:2" x14ac:dyDescent="0.2">
      <c r="B13911" s="186"/>
    </row>
    <row r="13912" spans="2:2" x14ac:dyDescent="0.2">
      <c r="B13912" s="186"/>
    </row>
    <row r="13913" spans="2:2" x14ac:dyDescent="0.2">
      <c r="B13913" s="186"/>
    </row>
    <row r="13914" spans="2:2" x14ac:dyDescent="0.2">
      <c r="B13914" s="186"/>
    </row>
    <row r="13915" spans="2:2" x14ac:dyDescent="0.2">
      <c r="B13915" s="186"/>
    </row>
    <row r="13916" spans="2:2" x14ac:dyDescent="0.2">
      <c r="B13916" s="186"/>
    </row>
    <row r="13917" spans="2:2" x14ac:dyDescent="0.2">
      <c r="B13917" s="186"/>
    </row>
    <row r="13918" spans="2:2" x14ac:dyDescent="0.2">
      <c r="B13918" s="186"/>
    </row>
    <row r="13919" spans="2:2" x14ac:dyDescent="0.2">
      <c r="B13919" s="186"/>
    </row>
    <row r="13920" spans="2:2" x14ac:dyDescent="0.2">
      <c r="B13920" s="186"/>
    </row>
    <row r="13921" spans="2:2" x14ac:dyDescent="0.2">
      <c r="B13921" s="186"/>
    </row>
    <row r="13922" spans="2:2" x14ac:dyDescent="0.2">
      <c r="B13922" s="186"/>
    </row>
    <row r="13923" spans="2:2" x14ac:dyDescent="0.2">
      <c r="B13923" s="186"/>
    </row>
    <row r="13924" spans="2:2" x14ac:dyDescent="0.2">
      <c r="B13924" s="186"/>
    </row>
    <row r="13925" spans="2:2" x14ac:dyDescent="0.2">
      <c r="B13925" s="186"/>
    </row>
    <row r="13926" spans="2:2" x14ac:dyDescent="0.2">
      <c r="B13926" s="186"/>
    </row>
    <row r="13927" spans="2:2" x14ac:dyDescent="0.2">
      <c r="B13927" s="186"/>
    </row>
    <row r="13928" spans="2:2" x14ac:dyDescent="0.2">
      <c r="B13928" s="186"/>
    </row>
    <row r="13929" spans="2:2" x14ac:dyDescent="0.2">
      <c r="B13929" s="186"/>
    </row>
    <row r="13930" spans="2:2" x14ac:dyDescent="0.2">
      <c r="B13930" s="186"/>
    </row>
    <row r="13931" spans="2:2" x14ac:dyDescent="0.2">
      <c r="B13931" s="186"/>
    </row>
    <row r="13932" spans="2:2" x14ac:dyDescent="0.2">
      <c r="B13932" s="186"/>
    </row>
    <row r="13933" spans="2:2" x14ac:dyDescent="0.2">
      <c r="B13933" s="186"/>
    </row>
    <row r="13934" spans="2:2" x14ac:dyDescent="0.2">
      <c r="B13934" s="186"/>
    </row>
    <row r="13935" spans="2:2" x14ac:dyDescent="0.2">
      <c r="B13935" s="186"/>
    </row>
    <row r="13936" spans="2:2" x14ac:dyDescent="0.2">
      <c r="B13936" s="186"/>
    </row>
    <row r="13937" spans="2:2" x14ac:dyDescent="0.2">
      <c r="B13937" s="186"/>
    </row>
    <row r="13938" spans="2:2" x14ac:dyDescent="0.2">
      <c r="B13938" s="186"/>
    </row>
    <row r="13939" spans="2:2" x14ac:dyDescent="0.2">
      <c r="B13939" s="186"/>
    </row>
    <row r="13940" spans="2:2" x14ac:dyDescent="0.2">
      <c r="B13940" s="186"/>
    </row>
    <row r="13941" spans="2:2" x14ac:dyDescent="0.2">
      <c r="B13941" s="186"/>
    </row>
    <row r="13942" spans="2:2" x14ac:dyDescent="0.2">
      <c r="B13942" s="186"/>
    </row>
    <row r="13943" spans="2:2" x14ac:dyDescent="0.2">
      <c r="B13943" s="186"/>
    </row>
    <row r="13944" spans="2:2" x14ac:dyDescent="0.2">
      <c r="B13944" s="186"/>
    </row>
    <row r="13945" spans="2:2" x14ac:dyDescent="0.2">
      <c r="B13945" s="186"/>
    </row>
    <row r="13946" spans="2:2" x14ac:dyDescent="0.2">
      <c r="B13946" s="186"/>
    </row>
    <row r="13947" spans="2:2" x14ac:dyDescent="0.2">
      <c r="B13947" s="186"/>
    </row>
    <row r="13948" spans="2:2" x14ac:dyDescent="0.2">
      <c r="B13948" s="186"/>
    </row>
    <row r="13949" spans="2:2" x14ac:dyDescent="0.2">
      <c r="B13949" s="186"/>
    </row>
    <row r="13950" spans="2:2" x14ac:dyDescent="0.2">
      <c r="B13950" s="186"/>
    </row>
    <row r="13951" spans="2:2" x14ac:dyDescent="0.2">
      <c r="B13951" s="186"/>
    </row>
    <row r="13952" spans="2:2" x14ac:dyDescent="0.2">
      <c r="B13952" s="186"/>
    </row>
    <row r="13953" spans="2:2" x14ac:dyDescent="0.2">
      <c r="B13953" s="186"/>
    </row>
    <row r="13954" spans="2:2" x14ac:dyDescent="0.2">
      <c r="B13954" s="186"/>
    </row>
    <row r="13955" spans="2:2" x14ac:dyDescent="0.2">
      <c r="B13955" s="186"/>
    </row>
    <row r="13956" spans="2:2" x14ac:dyDescent="0.2">
      <c r="B13956" s="186"/>
    </row>
    <row r="13957" spans="2:2" x14ac:dyDescent="0.2">
      <c r="B13957" s="186"/>
    </row>
    <row r="13958" spans="2:2" x14ac:dyDescent="0.2">
      <c r="B13958" s="186"/>
    </row>
    <row r="13959" spans="2:2" x14ac:dyDescent="0.2">
      <c r="B13959" s="186"/>
    </row>
    <row r="13960" spans="2:2" x14ac:dyDescent="0.2">
      <c r="B13960" s="186"/>
    </row>
    <row r="13961" spans="2:2" x14ac:dyDescent="0.2">
      <c r="B13961" s="186"/>
    </row>
    <row r="13962" spans="2:2" x14ac:dyDescent="0.2">
      <c r="B13962" s="186"/>
    </row>
    <row r="13963" spans="2:2" x14ac:dyDescent="0.2">
      <c r="B13963" s="186"/>
    </row>
    <row r="13964" spans="2:2" x14ac:dyDescent="0.2">
      <c r="B13964" s="186"/>
    </row>
    <row r="13965" spans="2:2" x14ac:dyDescent="0.2">
      <c r="B13965" s="186"/>
    </row>
    <row r="13966" spans="2:2" x14ac:dyDescent="0.2">
      <c r="B13966" s="186"/>
    </row>
    <row r="13967" spans="2:2" x14ac:dyDescent="0.2">
      <c r="B13967" s="186"/>
    </row>
    <row r="13968" spans="2:2" x14ac:dyDescent="0.2">
      <c r="B13968" s="186"/>
    </row>
    <row r="13969" spans="2:2" x14ac:dyDescent="0.2">
      <c r="B13969" s="186"/>
    </row>
    <row r="13970" spans="2:2" x14ac:dyDescent="0.2">
      <c r="B13970" s="186"/>
    </row>
    <row r="13971" spans="2:2" x14ac:dyDescent="0.2">
      <c r="B13971" s="186"/>
    </row>
    <row r="13972" spans="2:2" x14ac:dyDescent="0.2">
      <c r="B13972" s="186"/>
    </row>
    <row r="13973" spans="2:2" x14ac:dyDescent="0.2">
      <c r="B13973" s="186"/>
    </row>
    <row r="13974" spans="2:2" x14ac:dyDescent="0.2">
      <c r="B13974" s="186"/>
    </row>
    <row r="13975" spans="2:2" x14ac:dyDescent="0.2">
      <c r="B13975" s="186"/>
    </row>
    <row r="13976" spans="2:2" x14ac:dyDescent="0.2">
      <c r="B13976" s="186"/>
    </row>
    <row r="13977" spans="2:2" x14ac:dyDescent="0.2">
      <c r="B13977" s="186"/>
    </row>
    <row r="13978" spans="2:2" x14ac:dyDescent="0.2">
      <c r="B13978" s="186"/>
    </row>
    <row r="13979" spans="2:2" x14ac:dyDescent="0.2">
      <c r="B13979" s="186"/>
    </row>
    <row r="13980" spans="2:2" x14ac:dyDescent="0.2">
      <c r="B13980" s="186"/>
    </row>
    <row r="13981" spans="2:2" x14ac:dyDescent="0.2">
      <c r="B13981" s="186"/>
    </row>
    <row r="13982" spans="2:2" x14ac:dyDescent="0.2">
      <c r="B13982" s="186"/>
    </row>
    <row r="13983" spans="2:2" x14ac:dyDescent="0.2">
      <c r="B13983" s="186"/>
    </row>
    <row r="13984" spans="2:2" x14ac:dyDescent="0.2">
      <c r="B13984" s="186"/>
    </row>
    <row r="13985" spans="2:2" x14ac:dyDescent="0.2">
      <c r="B13985" s="186"/>
    </row>
    <row r="13986" spans="2:2" x14ac:dyDescent="0.2">
      <c r="B13986" s="186"/>
    </row>
    <row r="13987" spans="2:2" x14ac:dyDescent="0.2">
      <c r="B13987" s="186"/>
    </row>
    <row r="13988" spans="2:2" x14ac:dyDescent="0.2">
      <c r="B13988" s="186"/>
    </row>
    <row r="13989" spans="2:2" x14ac:dyDescent="0.2">
      <c r="B13989" s="186"/>
    </row>
    <row r="13990" spans="2:2" x14ac:dyDescent="0.2">
      <c r="B13990" s="186"/>
    </row>
    <row r="13991" spans="2:2" x14ac:dyDescent="0.2">
      <c r="B13991" s="186"/>
    </row>
    <row r="13992" spans="2:2" x14ac:dyDescent="0.2">
      <c r="B13992" s="186"/>
    </row>
    <row r="13993" spans="2:2" x14ac:dyDescent="0.2">
      <c r="B13993" s="186"/>
    </row>
    <row r="13994" spans="2:2" x14ac:dyDescent="0.2">
      <c r="B13994" s="186"/>
    </row>
    <row r="13995" spans="2:2" x14ac:dyDescent="0.2">
      <c r="B13995" s="186"/>
    </row>
    <row r="13996" spans="2:2" x14ac:dyDescent="0.2">
      <c r="B13996" s="186"/>
    </row>
    <row r="13997" spans="2:2" x14ac:dyDescent="0.2">
      <c r="B13997" s="186"/>
    </row>
    <row r="13998" spans="2:2" x14ac:dyDescent="0.2">
      <c r="B13998" s="186"/>
    </row>
    <row r="13999" spans="2:2" x14ac:dyDescent="0.2">
      <c r="B13999" s="186"/>
    </row>
    <row r="14000" spans="2:2" x14ac:dyDescent="0.2">
      <c r="B14000" s="186"/>
    </row>
    <row r="14001" spans="2:2" x14ac:dyDescent="0.2">
      <c r="B14001" s="186"/>
    </row>
    <row r="14002" spans="2:2" x14ac:dyDescent="0.2">
      <c r="B14002" s="186"/>
    </row>
    <row r="14003" spans="2:2" x14ac:dyDescent="0.2">
      <c r="B14003" s="186"/>
    </row>
    <row r="14004" spans="2:2" x14ac:dyDescent="0.2">
      <c r="B14004" s="186"/>
    </row>
    <row r="14005" spans="2:2" x14ac:dyDescent="0.2">
      <c r="B14005" s="186"/>
    </row>
    <row r="14006" spans="2:2" x14ac:dyDescent="0.2">
      <c r="B14006" s="186"/>
    </row>
    <row r="14007" spans="2:2" x14ac:dyDescent="0.2">
      <c r="B14007" s="186"/>
    </row>
    <row r="14008" spans="2:2" x14ac:dyDescent="0.2">
      <c r="B14008" s="186"/>
    </row>
    <row r="14009" spans="2:2" x14ac:dyDescent="0.2">
      <c r="B14009" s="186"/>
    </row>
    <row r="14010" spans="2:2" x14ac:dyDescent="0.2">
      <c r="B14010" s="186"/>
    </row>
    <row r="14011" spans="2:2" x14ac:dyDescent="0.2">
      <c r="B14011" s="186"/>
    </row>
    <row r="14012" spans="2:2" x14ac:dyDescent="0.2">
      <c r="B14012" s="186"/>
    </row>
    <row r="14013" spans="2:2" x14ac:dyDescent="0.2">
      <c r="B14013" s="186"/>
    </row>
    <row r="14014" spans="2:2" x14ac:dyDescent="0.2">
      <c r="B14014" s="186"/>
    </row>
    <row r="14015" spans="2:2" x14ac:dyDescent="0.2">
      <c r="B14015" s="186"/>
    </row>
    <row r="14016" spans="2:2" x14ac:dyDescent="0.2">
      <c r="B14016" s="186"/>
    </row>
    <row r="14017" spans="2:2" x14ac:dyDescent="0.2">
      <c r="B14017" s="186"/>
    </row>
    <row r="14018" spans="2:2" x14ac:dyDescent="0.2">
      <c r="B14018" s="186"/>
    </row>
    <row r="14019" spans="2:2" x14ac:dyDescent="0.2">
      <c r="B14019" s="186"/>
    </row>
    <row r="14020" spans="2:2" x14ac:dyDescent="0.2">
      <c r="B14020" s="186"/>
    </row>
    <row r="14021" spans="2:2" x14ac:dyDescent="0.2">
      <c r="B14021" s="186"/>
    </row>
    <row r="14022" spans="2:2" x14ac:dyDescent="0.2">
      <c r="B14022" s="186"/>
    </row>
    <row r="14023" spans="2:2" x14ac:dyDescent="0.2">
      <c r="B14023" s="186"/>
    </row>
    <row r="14024" spans="2:2" x14ac:dyDescent="0.2">
      <c r="B14024" s="186"/>
    </row>
    <row r="14025" spans="2:2" x14ac:dyDescent="0.2">
      <c r="B14025" s="186"/>
    </row>
    <row r="14026" spans="2:2" x14ac:dyDescent="0.2">
      <c r="B14026" s="186"/>
    </row>
    <row r="14027" spans="2:2" x14ac:dyDescent="0.2">
      <c r="B14027" s="186"/>
    </row>
    <row r="14028" spans="2:2" x14ac:dyDescent="0.2">
      <c r="B14028" s="186"/>
    </row>
    <row r="14029" spans="2:2" x14ac:dyDescent="0.2">
      <c r="B14029" s="186"/>
    </row>
    <row r="14030" spans="2:2" x14ac:dyDescent="0.2">
      <c r="B14030" s="186"/>
    </row>
    <row r="14031" spans="2:2" x14ac:dyDescent="0.2">
      <c r="B14031" s="186"/>
    </row>
    <row r="14032" spans="2:2" x14ac:dyDescent="0.2">
      <c r="B14032" s="186"/>
    </row>
    <row r="14033" spans="2:2" x14ac:dyDescent="0.2">
      <c r="B14033" s="186"/>
    </row>
    <row r="14034" spans="2:2" x14ac:dyDescent="0.2">
      <c r="B14034" s="186"/>
    </row>
    <row r="14035" spans="2:2" x14ac:dyDescent="0.2">
      <c r="B14035" s="186"/>
    </row>
    <row r="14036" spans="2:2" x14ac:dyDescent="0.2">
      <c r="B14036" s="186"/>
    </row>
    <row r="14037" spans="2:2" x14ac:dyDescent="0.2">
      <c r="B14037" s="186"/>
    </row>
    <row r="14038" spans="2:2" x14ac:dyDescent="0.2">
      <c r="B14038" s="186"/>
    </row>
    <row r="14039" spans="2:2" x14ac:dyDescent="0.2">
      <c r="B14039" s="186"/>
    </row>
    <row r="14040" spans="2:2" x14ac:dyDescent="0.2">
      <c r="B14040" s="186"/>
    </row>
    <row r="14041" spans="2:2" x14ac:dyDescent="0.2">
      <c r="B14041" s="186"/>
    </row>
    <row r="14042" spans="2:2" x14ac:dyDescent="0.2">
      <c r="B14042" s="186"/>
    </row>
    <row r="14043" spans="2:2" x14ac:dyDescent="0.2">
      <c r="B14043" s="186"/>
    </row>
    <row r="14044" spans="2:2" x14ac:dyDescent="0.2">
      <c r="B14044" s="186"/>
    </row>
    <row r="14045" spans="2:2" x14ac:dyDescent="0.2">
      <c r="B14045" s="186"/>
    </row>
    <row r="14046" spans="2:2" x14ac:dyDescent="0.2">
      <c r="B14046" s="186"/>
    </row>
    <row r="14047" spans="2:2" x14ac:dyDescent="0.2">
      <c r="B14047" s="186"/>
    </row>
    <row r="14048" spans="2:2" x14ac:dyDescent="0.2">
      <c r="B14048" s="186"/>
    </row>
    <row r="14049" spans="2:2" x14ac:dyDescent="0.2">
      <c r="B14049" s="186"/>
    </row>
    <row r="14050" spans="2:2" x14ac:dyDescent="0.2">
      <c r="B14050" s="186"/>
    </row>
    <row r="14051" spans="2:2" x14ac:dyDescent="0.2">
      <c r="B14051" s="186"/>
    </row>
    <row r="14052" spans="2:2" x14ac:dyDescent="0.2">
      <c r="B14052" s="186"/>
    </row>
    <row r="14053" spans="2:2" x14ac:dyDescent="0.2">
      <c r="B14053" s="186"/>
    </row>
    <row r="14054" spans="2:2" x14ac:dyDescent="0.2">
      <c r="B14054" s="186"/>
    </row>
    <row r="14055" spans="2:2" x14ac:dyDescent="0.2">
      <c r="B14055" s="186"/>
    </row>
    <row r="14056" spans="2:2" x14ac:dyDescent="0.2">
      <c r="B14056" s="186"/>
    </row>
    <row r="14057" spans="2:2" x14ac:dyDescent="0.2">
      <c r="B14057" s="186"/>
    </row>
    <row r="14058" spans="2:2" x14ac:dyDescent="0.2">
      <c r="B14058" s="186"/>
    </row>
    <row r="14059" spans="2:2" x14ac:dyDescent="0.2">
      <c r="B14059" s="186"/>
    </row>
    <row r="14060" spans="2:2" x14ac:dyDescent="0.2">
      <c r="B14060" s="186"/>
    </row>
    <row r="14061" spans="2:2" x14ac:dyDescent="0.2">
      <c r="B14061" s="186"/>
    </row>
    <row r="14062" spans="2:2" x14ac:dyDescent="0.2">
      <c r="B14062" s="186"/>
    </row>
    <row r="14063" spans="2:2" x14ac:dyDescent="0.2">
      <c r="B14063" s="186"/>
    </row>
    <row r="14064" spans="2:2" x14ac:dyDescent="0.2">
      <c r="B14064" s="186"/>
    </row>
    <row r="14065" spans="2:2" x14ac:dyDescent="0.2">
      <c r="B14065" s="186"/>
    </row>
    <row r="14066" spans="2:2" x14ac:dyDescent="0.2">
      <c r="B14066" s="186"/>
    </row>
    <row r="14067" spans="2:2" x14ac:dyDescent="0.2">
      <c r="B14067" s="186"/>
    </row>
    <row r="14068" spans="2:2" x14ac:dyDescent="0.2">
      <c r="B14068" s="186"/>
    </row>
    <row r="14069" spans="2:2" x14ac:dyDescent="0.2">
      <c r="B14069" s="186"/>
    </row>
    <row r="14070" spans="2:2" x14ac:dyDescent="0.2">
      <c r="B14070" s="186"/>
    </row>
    <row r="14071" spans="2:2" x14ac:dyDescent="0.2">
      <c r="B14071" s="186"/>
    </row>
    <row r="14072" spans="2:2" x14ac:dyDescent="0.2">
      <c r="B14072" s="186"/>
    </row>
    <row r="14073" spans="2:2" x14ac:dyDescent="0.2">
      <c r="B14073" s="186"/>
    </row>
    <row r="14074" spans="2:2" x14ac:dyDescent="0.2">
      <c r="B14074" s="186"/>
    </row>
    <row r="14075" spans="2:2" x14ac:dyDescent="0.2">
      <c r="B14075" s="186"/>
    </row>
    <row r="14076" spans="2:2" x14ac:dyDescent="0.2">
      <c r="B14076" s="186"/>
    </row>
    <row r="14077" spans="2:2" x14ac:dyDescent="0.2">
      <c r="B14077" s="186"/>
    </row>
    <row r="14078" spans="2:2" x14ac:dyDescent="0.2">
      <c r="B14078" s="186"/>
    </row>
    <row r="14079" spans="2:2" x14ac:dyDescent="0.2">
      <c r="B14079" s="186"/>
    </row>
    <row r="14080" spans="2:2" x14ac:dyDescent="0.2">
      <c r="B14080" s="186"/>
    </row>
    <row r="14081" spans="2:2" x14ac:dyDescent="0.2">
      <c r="B14081" s="186"/>
    </row>
    <row r="14082" spans="2:2" x14ac:dyDescent="0.2">
      <c r="B14082" s="186"/>
    </row>
    <row r="14083" spans="2:2" x14ac:dyDescent="0.2">
      <c r="B14083" s="186"/>
    </row>
    <row r="14084" spans="2:2" x14ac:dyDescent="0.2">
      <c r="B14084" s="186"/>
    </row>
    <row r="14085" spans="2:2" x14ac:dyDescent="0.2">
      <c r="B14085" s="186"/>
    </row>
    <row r="14086" spans="2:2" x14ac:dyDescent="0.2">
      <c r="B14086" s="186"/>
    </row>
    <row r="14087" spans="2:2" x14ac:dyDescent="0.2">
      <c r="B14087" s="186"/>
    </row>
    <row r="14088" spans="2:2" x14ac:dyDescent="0.2">
      <c r="B14088" s="186"/>
    </row>
    <row r="14089" spans="2:2" x14ac:dyDescent="0.2">
      <c r="B14089" s="186"/>
    </row>
    <row r="14090" spans="2:2" x14ac:dyDescent="0.2">
      <c r="B14090" s="186"/>
    </row>
    <row r="14091" spans="2:2" x14ac:dyDescent="0.2">
      <c r="B14091" s="186"/>
    </row>
    <row r="14092" spans="2:2" x14ac:dyDescent="0.2">
      <c r="B14092" s="186"/>
    </row>
    <row r="14093" spans="2:2" x14ac:dyDescent="0.2">
      <c r="B14093" s="186"/>
    </row>
    <row r="14094" spans="2:2" x14ac:dyDescent="0.2">
      <c r="B14094" s="186"/>
    </row>
    <row r="14095" spans="2:2" x14ac:dyDescent="0.2">
      <c r="B14095" s="186"/>
    </row>
    <row r="14096" spans="2:2" x14ac:dyDescent="0.2">
      <c r="B14096" s="186"/>
    </row>
    <row r="14097" spans="2:2" x14ac:dyDescent="0.2">
      <c r="B14097" s="186"/>
    </row>
    <row r="14098" spans="2:2" x14ac:dyDescent="0.2">
      <c r="B14098" s="186"/>
    </row>
    <row r="14099" spans="2:2" x14ac:dyDescent="0.2">
      <c r="B14099" s="186"/>
    </row>
    <row r="14100" spans="2:2" x14ac:dyDescent="0.2">
      <c r="B14100" s="186"/>
    </row>
    <row r="14101" spans="2:2" x14ac:dyDescent="0.2">
      <c r="B14101" s="186"/>
    </row>
    <row r="14102" spans="2:2" x14ac:dyDescent="0.2">
      <c r="B14102" s="186"/>
    </row>
    <row r="14103" spans="2:2" x14ac:dyDescent="0.2">
      <c r="B14103" s="186"/>
    </row>
    <row r="14104" spans="2:2" x14ac:dyDescent="0.2">
      <c r="B14104" s="186"/>
    </row>
    <row r="14105" spans="2:2" x14ac:dyDescent="0.2">
      <c r="B14105" s="186"/>
    </row>
    <row r="14106" spans="2:2" x14ac:dyDescent="0.2">
      <c r="B14106" s="186"/>
    </row>
    <row r="14107" spans="2:2" x14ac:dyDescent="0.2">
      <c r="B14107" s="186"/>
    </row>
    <row r="14108" spans="2:2" x14ac:dyDescent="0.2">
      <c r="B14108" s="186"/>
    </row>
    <row r="14109" spans="2:2" x14ac:dyDescent="0.2">
      <c r="B14109" s="186"/>
    </row>
    <row r="14110" spans="2:2" x14ac:dyDescent="0.2">
      <c r="B14110" s="186"/>
    </row>
    <row r="14111" spans="2:2" x14ac:dyDescent="0.2">
      <c r="B14111" s="186"/>
    </row>
    <row r="14112" spans="2:2" x14ac:dyDescent="0.2">
      <c r="B14112" s="186"/>
    </row>
    <row r="14113" spans="2:2" x14ac:dyDescent="0.2">
      <c r="B14113" s="186"/>
    </row>
    <row r="14114" spans="2:2" x14ac:dyDescent="0.2">
      <c r="B14114" s="186"/>
    </row>
    <row r="14115" spans="2:2" x14ac:dyDescent="0.2">
      <c r="B14115" s="186"/>
    </row>
    <row r="14116" spans="2:2" x14ac:dyDescent="0.2">
      <c r="B14116" s="186"/>
    </row>
    <row r="14117" spans="2:2" x14ac:dyDescent="0.2">
      <c r="B14117" s="186"/>
    </row>
    <row r="14118" spans="2:2" x14ac:dyDescent="0.2">
      <c r="B14118" s="186"/>
    </row>
    <row r="14119" spans="2:2" x14ac:dyDescent="0.2">
      <c r="B14119" s="186"/>
    </row>
    <row r="14120" spans="2:2" x14ac:dyDescent="0.2">
      <c r="B14120" s="186"/>
    </row>
    <row r="14121" spans="2:2" x14ac:dyDescent="0.2">
      <c r="B14121" s="186"/>
    </row>
    <row r="14122" spans="2:2" x14ac:dyDescent="0.2">
      <c r="B14122" s="186"/>
    </row>
    <row r="14123" spans="2:2" x14ac:dyDescent="0.2">
      <c r="B14123" s="186"/>
    </row>
    <row r="14124" spans="2:2" x14ac:dyDescent="0.2">
      <c r="B14124" s="186"/>
    </row>
    <row r="14125" spans="2:2" x14ac:dyDescent="0.2">
      <c r="B14125" s="186"/>
    </row>
    <row r="14126" spans="2:2" x14ac:dyDescent="0.2">
      <c r="B14126" s="186"/>
    </row>
    <row r="14127" spans="2:2" x14ac:dyDescent="0.2">
      <c r="B14127" s="186"/>
    </row>
    <row r="14128" spans="2:2" x14ac:dyDescent="0.2">
      <c r="B14128" s="186"/>
    </row>
    <row r="14129" spans="2:2" x14ac:dyDescent="0.2">
      <c r="B14129" s="186"/>
    </row>
    <row r="14130" spans="2:2" x14ac:dyDescent="0.2">
      <c r="B14130" s="186"/>
    </row>
    <row r="14131" spans="2:2" x14ac:dyDescent="0.2">
      <c r="B14131" s="186"/>
    </row>
    <row r="14132" spans="2:2" x14ac:dyDescent="0.2">
      <c r="B14132" s="186"/>
    </row>
    <row r="14133" spans="2:2" x14ac:dyDescent="0.2">
      <c r="B14133" s="186"/>
    </row>
    <row r="14134" spans="2:2" x14ac:dyDescent="0.2">
      <c r="B14134" s="186"/>
    </row>
    <row r="14135" spans="2:2" x14ac:dyDescent="0.2">
      <c r="B14135" s="186"/>
    </row>
    <row r="14136" spans="2:2" x14ac:dyDescent="0.2">
      <c r="B14136" s="186"/>
    </row>
    <row r="14137" spans="2:2" x14ac:dyDescent="0.2">
      <c r="B14137" s="186"/>
    </row>
    <row r="14138" spans="2:2" x14ac:dyDescent="0.2">
      <c r="B14138" s="186"/>
    </row>
    <row r="14139" spans="2:2" x14ac:dyDescent="0.2">
      <c r="B14139" s="186"/>
    </row>
    <row r="14140" spans="2:2" x14ac:dyDescent="0.2">
      <c r="B14140" s="186"/>
    </row>
    <row r="14141" spans="2:2" x14ac:dyDescent="0.2">
      <c r="B14141" s="186"/>
    </row>
    <row r="14142" spans="2:2" x14ac:dyDescent="0.2">
      <c r="B14142" s="186"/>
    </row>
    <row r="14143" spans="2:2" x14ac:dyDescent="0.2">
      <c r="B14143" s="186"/>
    </row>
    <row r="14144" spans="2:2" x14ac:dyDescent="0.2">
      <c r="B14144" s="186"/>
    </row>
    <row r="14145" spans="2:2" x14ac:dyDescent="0.2">
      <c r="B14145" s="186"/>
    </row>
    <row r="14146" spans="2:2" x14ac:dyDescent="0.2">
      <c r="B14146" s="186"/>
    </row>
    <row r="14147" spans="2:2" x14ac:dyDescent="0.2">
      <c r="B14147" s="186"/>
    </row>
    <row r="14148" spans="2:2" x14ac:dyDescent="0.2">
      <c r="B14148" s="186"/>
    </row>
    <row r="14149" spans="2:2" x14ac:dyDescent="0.2">
      <c r="B14149" s="186"/>
    </row>
    <row r="14150" spans="2:2" x14ac:dyDescent="0.2">
      <c r="B14150" s="186"/>
    </row>
    <row r="14151" spans="2:2" x14ac:dyDescent="0.2">
      <c r="B14151" s="186"/>
    </row>
    <row r="14152" spans="2:2" x14ac:dyDescent="0.2">
      <c r="B14152" s="186"/>
    </row>
    <row r="14153" spans="2:2" x14ac:dyDescent="0.2">
      <c r="B14153" s="186"/>
    </row>
    <row r="14154" spans="2:2" x14ac:dyDescent="0.2">
      <c r="B14154" s="186"/>
    </row>
    <row r="14155" spans="2:2" x14ac:dyDescent="0.2">
      <c r="B14155" s="186"/>
    </row>
    <row r="14156" spans="2:2" x14ac:dyDescent="0.2">
      <c r="B14156" s="186"/>
    </row>
    <row r="14157" spans="2:2" x14ac:dyDescent="0.2">
      <c r="B14157" s="186"/>
    </row>
    <row r="14158" spans="2:2" x14ac:dyDescent="0.2">
      <c r="B14158" s="186"/>
    </row>
    <row r="14159" spans="2:2" x14ac:dyDescent="0.2">
      <c r="B14159" s="186"/>
    </row>
    <row r="14160" spans="2:2" x14ac:dyDescent="0.2">
      <c r="B14160" s="186"/>
    </row>
    <row r="14161" spans="2:2" x14ac:dyDescent="0.2">
      <c r="B14161" s="186"/>
    </row>
    <row r="14162" spans="2:2" x14ac:dyDescent="0.2">
      <c r="B14162" s="186"/>
    </row>
    <row r="14163" spans="2:2" x14ac:dyDescent="0.2">
      <c r="B14163" s="186"/>
    </row>
    <row r="14164" spans="2:2" x14ac:dyDescent="0.2">
      <c r="B14164" s="186"/>
    </row>
    <row r="14165" spans="2:2" x14ac:dyDescent="0.2">
      <c r="B14165" s="186"/>
    </row>
    <row r="14166" spans="2:2" x14ac:dyDescent="0.2">
      <c r="B14166" s="186"/>
    </row>
    <row r="14167" spans="2:2" x14ac:dyDescent="0.2">
      <c r="B14167" s="186"/>
    </row>
    <row r="14168" spans="2:2" x14ac:dyDescent="0.2">
      <c r="B14168" s="186"/>
    </row>
    <row r="14169" spans="2:2" x14ac:dyDescent="0.2">
      <c r="B14169" s="186"/>
    </row>
    <row r="14170" spans="2:2" x14ac:dyDescent="0.2">
      <c r="B14170" s="186"/>
    </row>
    <row r="14171" spans="2:2" x14ac:dyDescent="0.2">
      <c r="B14171" s="186"/>
    </row>
    <row r="14172" spans="2:2" x14ac:dyDescent="0.2">
      <c r="B14172" s="186"/>
    </row>
    <row r="14173" spans="2:2" x14ac:dyDescent="0.2">
      <c r="B14173" s="186"/>
    </row>
    <row r="14174" spans="2:2" x14ac:dyDescent="0.2">
      <c r="B14174" s="186"/>
    </row>
    <row r="14175" spans="2:2" x14ac:dyDescent="0.2">
      <c r="B14175" s="186"/>
    </row>
    <row r="14176" spans="2:2" x14ac:dyDescent="0.2">
      <c r="B14176" s="186"/>
    </row>
    <row r="14177" spans="2:2" x14ac:dyDescent="0.2">
      <c r="B14177" s="186"/>
    </row>
    <row r="14178" spans="2:2" x14ac:dyDescent="0.2">
      <c r="B14178" s="186"/>
    </row>
    <row r="14179" spans="2:2" x14ac:dyDescent="0.2">
      <c r="B14179" s="186"/>
    </row>
    <row r="14180" spans="2:2" x14ac:dyDescent="0.2">
      <c r="B14180" s="186"/>
    </row>
    <row r="14181" spans="2:2" x14ac:dyDescent="0.2">
      <c r="B14181" s="186"/>
    </row>
    <row r="14182" spans="2:2" x14ac:dyDescent="0.2">
      <c r="B14182" s="186"/>
    </row>
    <row r="14183" spans="2:2" x14ac:dyDescent="0.2">
      <c r="B14183" s="186"/>
    </row>
    <row r="14184" spans="2:2" x14ac:dyDescent="0.2">
      <c r="B14184" s="186"/>
    </row>
    <row r="14185" spans="2:2" x14ac:dyDescent="0.2">
      <c r="B14185" s="186"/>
    </row>
    <row r="14186" spans="2:2" x14ac:dyDescent="0.2">
      <c r="B14186" s="186"/>
    </row>
    <row r="14187" spans="2:2" x14ac:dyDescent="0.2">
      <c r="B14187" s="186"/>
    </row>
    <row r="14188" spans="2:2" x14ac:dyDescent="0.2">
      <c r="B14188" s="186"/>
    </row>
    <row r="14189" spans="2:2" x14ac:dyDescent="0.2">
      <c r="B14189" s="186"/>
    </row>
    <row r="14190" spans="2:2" x14ac:dyDescent="0.2">
      <c r="B14190" s="186"/>
    </row>
    <row r="14191" spans="2:2" x14ac:dyDescent="0.2">
      <c r="B14191" s="186"/>
    </row>
    <row r="14192" spans="2:2" x14ac:dyDescent="0.2">
      <c r="B14192" s="186"/>
    </row>
    <row r="14193" spans="2:2" x14ac:dyDescent="0.2">
      <c r="B14193" s="186"/>
    </row>
    <row r="14194" spans="2:2" x14ac:dyDescent="0.2">
      <c r="B14194" s="186"/>
    </row>
    <row r="14195" spans="2:2" x14ac:dyDescent="0.2">
      <c r="B14195" s="186"/>
    </row>
    <row r="14196" spans="2:2" x14ac:dyDescent="0.2">
      <c r="B14196" s="186"/>
    </row>
    <row r="14197" spans="2:2" x14ac:dyDescent="0.2">
      <c r="B14197" s="186"/>
    </row>
    <row r="14198" spans="2:2" x14ac:dyDescent="0.2">
      <c r="B14198" s="186"/>
    </row>
    <row r="14199" spans="2:2" x14ac:dyDescent="0.2">
      <c r="B14199" s="186"/>
    </row>
    <row r="14200" spans="2:2" x14ac:dyDescent="0.2">
      <c r="B14200" s="186"/>
    </row>
    <row r="14201" spans="2:2" x14ac:dyDescent="0.2">
      <c r="B14201" s="186"/>
    </row>
    <row r="14202" spans="2:2" x14ac:dyDescent="0.2">
      <c r="B14202" s="186"/>
    </row>
    <row r="14203" spans="2:2" x14ac:dyDescent="0.2">
      <c r="B14203" s="186"/>
    </row>
    <row r="14204" spans="2:2" x14ac:dyDescent="0.2">
      <c r="B14204" s="186"/>
    </row>
    <row r="14205" spans="2:2" x14ac:dyDescent="0.2">
      <c r="B14205" s="186"/>
    </row>
    <row r="14206" spans="2:2" x14ac:dyDescent="0.2">
      <c r="B14206" s="186"/>
    </row>
    <row r="14207" spans="2:2" x14ac:dyDescent="0.2">
      <c r="B14207" s="186"/>
    </row>
    <row r="14208" spans="2:2" x14ac:dyDescent="0.2">
      <c r="B14208" s="186"/>
    </row>
    <row r="14209" spans="2:2" x14ac:dyDescent="0.2">
      <c r="B14209" s="186"/>
    </row>
    <row r="14210" spans="2:2" x14ac:dyDescent="0.2">
      <c r="B14210" s="186"/>
    </row>
    <row r="14211" spans="2:2" x14ac:dyDescent="0.2">
      <c r="B14211" s="186"/>
    </row>
    <row r="14212" spans="2:2" x14ac:dyDescent="0.2">
      <c r="B14212" s="186"/>
    </row>
    <row r="14213" spans="2:2" x14ac:dyDescent="0.2">
      <c r="B14213" s="186"/>
    </row>
    <row r="14214" spans="2:2" x14ac:dyDescent="0.2">
      <c r="B14214" s="186"/>
    </row>
    <row r="14215" spans="2:2" x14ac:dyDescent="0.2">
      <c r="B14215" s="186"/>
    </row>
    <row r="14216" spans="2:2" x14ac:dyDescent="0.2">
      <c r="B14216" s="186"/>
    </row>
    <row r="14217" spans="2:2" x14ac:dyDescent="0.2">
      <c r="B14217" s="186"/>
    </row>
    <row r="14218" spans="2:2" x14ac:dyDescent="0.2">
      <c r="B14218" s="186"/>
    </row>
    <row r="14219" spans="2:2" x14ac:dyDescent="0.2">
      <c r="B14219" s="186"/>
    </row>
    <row r="14220" spans="2:2" x14ac:dyDescent="0.2">
      <c r="B14220" s="186"/>
    </row>
    <row r="14221" spans="2:2" x14ac:dyDescent="0.2">
      <c r="B14221" s="186"/>
    </row>
    <row r="14222" spans="2:2" x14ac:dyDescent="0.2">
      <c r="B14222" s="186"/>
    </row>
    <row r="14223" spans="2:2" x14ac:dyDescent="0.2">
      <c r="B14223" s="186"/>
    </row>
    <row r="14224" spans="2:2" x14ac:dyDescent="0.2">
      <c r="B14224" s="186"/>
    </row>
    <row r="14225" spans="2:2" x14ac:dyDescent="0.2">
      <c r="B14225" s="186"/>
    </row>
    <row r="14226" spans="2:2" x14ac:dyDescent="0.2">
      <c r="B14226" s="186"/>
    </row>
    <row r="14227" spans="2:2" x14ac:dyDescent="0.2">
      <c r="B14227" s="186"/>
    </row>
    <row r="14228" spans="2:2" x14ac:dyDescent="0.2">
      <c r="B14228" s="186"/>
    </row>
    <row r="14229" spans="2:2" x14ac:dyDescent="0.2">
      <c r="B14229" s="186"/>
    </row>
    <row r="14230" spans="2:2" x14ac:dyDescent="0.2">
      <c r="B14230" s="186"/>
    </row>
    <row r="14231" spans="2:2" x14ac:dyDescent="0.2">
      <c r="B14231" s="186"/>
    </row>
    <row r="14232" spans="2:2" x14ac:dyDescent="0.2">
      <c r="B14232" s="186"/>
    </row>
    <row r="14233" spans="2:2" x14ac:dyDescent="0.2">
      <c r="B14233" s="186"/>
    </row>
    <row r="14234" spans="2:2" x14ac:dyDescent="0.2">
      <c r="B14234" s="186"/>
    </row>
    <row r="14235" spans="2:2" x14ac:dyDescent="0.2">
      <c r="B14235" s="186"/>
    </row>
    <row r="14236" spans="2:2" x14ac:dyDescent="0.2">
      <c r="B14236" s="186"/>
    </row>
    <row r="14237" spans="2:2" x14ac:dyDescent="0.2">
      <c r="B14237" s="186"/>
    </row>
    <row r="14238" spans="2:2" x14ac:dyDescent="0.2">
      <c r="B14238" s="186"/>
    </row>
    <row r="14239" spans="2:2" x14ac:dyDescent="0.2">
      <c r="B14239" s="186"/>
    </row>
    <row r="14240" spans="2:2" x14ac:dyDescent="0.2">
      <c r="B14240" s="186"/>
    </row>
    <row r="14241" spans="2:2" x14ac:dyDescent="0.2">
      <c r="B14241" s="186"/>
    </row>
    <row r="14242" spans="2:2" x14ac:dyDescent="0.2">
      <c r="B14242" s="186"/>
    </row>
    <row r="14243" spans="2:2" x14ac:dyDescent="0.2">
      <c r="B14243" s="186"/>
    </row>
    <row r="14244" spans="2:2" x14ac:dyDescent="0.2">
      <c r="B14244" s="186"/>
    </row>
    <row r="14245" spans="2:2" x14ac:dyDescent="0.2">
      <c r="B14245" s="186"/>
    </row>
    <row r="14246" spans="2:2" x14ac:dyDescent="0.2">
      <c r="B14246" s="186"/>
    </row>
    <row r="14247" spans="2:2" x14ac:dyDescent="0.2">
      <c r="B14247" s="186"/>
    </row>
    <row r="14248" spans="2:2" x14ac:dyDescent="0.2">
      <c r="B14248" s="186"/>
    </row>
    <row r="14249" spans="2:2" x14ac:dyDescent="0.2">
      <c r="B14249" s="186"/>
    </row>
    <row r="14250" spans="2:2" x14ac:dyDescent="0.2">
      <c r="B14250" s="186"/>
    </row>
    <row r="14251" spans="2:2" x14ac:dyDescent="0.2">
      <c r="B14251" s="186"/>
    </row>
    <row r="14252" spans="2:2" x14ac:dyDescent="0.2">
      <c r="B14252" s="186"/>
    </row>
    <row r="14253" spans="2:2" x14ac:dyDescent="0.2">
      <c r="B14253" s="186"/>
    </row>
    <row r="14254" spans="2:2" x14ac:dyDescent="0.2">
      <c r="B14254" s="186"/>
    </row>
    <row r="14255" spans="2:2" x14ac:dyDescent="0.2">
      <c r="B14255" s="186"/>
    </row>
    <row r="14256" spans="2:2" x14ac:dyDescent="0.2">
      <c r="B14256" s="186"/>
    </row>
    <row r="14257" spans="2:2" x14ac:dyDescent="0.2">
      <c r="B14257" s="186"/>
    </row>
    <row r="14258" spans="2:2" x14ac:dyDescent="0.2">
      <c r="B14258" s="186"/>
    </row>
    <row r="14259" spans="2:2" x14ac:dyDescent="0.2">
      <c r="B14259" s="186"/>
    </row>
    <row r="14260" spans="2:2" x14ac:dyDescent="0.2">
      <c r="B14260" s="186"/>
    </row>
    <row r="14261" spans="2:2" x14ac:dyDescent="0.2">
      <c r="B14261" s="186"/>
    </row>
    <row r="14262" spans="2:2" x14ac:dyDescent="0.2">
      <c r="B14262" s="186"/>
    </row>
    <row r="14263" spans="2:2" x14ac:dyDescent="0.2">
      <c r="B14263" s="186"/>
    </row>
    <row r="14264" spans="2:2" x14ac:dyDescent="0.2">
      <c r="B14264" s="186"/>
    </row>
    <row r="14265" spans="2:2" x14ac:dyDescent="0.2">
      <c r="B14265" s="186"/>
    </row>
    <row r="14266" spans="2:2" x14ac:dyDescent="0.2">
      <c r="B14266" s="186"/>
    </row>
    <row r="14267" spans="2:2" x14ac:dyDescent="0.2">
      <c r="B14267" s="186"/>
    </row>
    <row r="14268" spans="2:2" x14ac:dyDescent="0.2">
      <c r="B14268" s="186"/>
    </row>
    <row r="14269" spans="2:2" x14ac:dyDescent="0.2">
      <c r="B14269" s="186"/>
    </row>
    <row r="14270" spans="2:2" x14ac:dyDescent="0.2">
      <c r="B14270" s="186"/>
    </row>
    <row r="14271" spans="2:2" x14ac:dyDescent="0.2">
      <c r="B14271" s="186"/>
    </row>
    <row r="14272" spans="2:2" x14ac:dyDescent="0.2">
      <c r="B14272" s="186"/>
    </row>
    <row r="14273" spans="2:2" x14ac:dyDescent="0.2">
      <c r="B14273" s="186"/>
    </row>
    <row r="14274" spans="2:2" x14ac:dyDescent="0.2">
      <c r="B14274" s="186"/>
    </row>
    <row r="14275" spans="2:2" x14ac:dyDescent="0.2">
      <c r="B14275" s="186"/>
    </row>
    <row r="14276" spans="2:2" x14ac:dyDescent="0.2">
      <c r="B14276" s="186"/>
    </row>
    <row r="14277" spans="2:2" x14ac:dyDescent="0.2">
      <c r="B14277" s="186"/>
    </row>
    <row r="14278" spans="2:2" x14ac:dyDescent="0.2">
      <c r="B14278" s="186"/>
    </row>
    <row r="14279" spans="2:2" x14ac:dyDescent="0.2">
      <c r="B14279" s="186"/>
    </row>
    <row r="14280" spans="2:2" x14ac:dyDescent="0.2">
      <c r="B14280" s="186"/>
    </row>
    <row r="14281" spans="2:2" x14ac:dyDescent="0.2">
      <c r="B14281" s="186"/>
    </row>
    <row r="14282" spans="2:2" x14ac:dyDescent="0.2">
      <c r="B14282" s="186"/>
    </row>
    <row r="14283" spans="2:2" x14ac:dyDescent="0.2">
      <c r="B14283" s="186"/>
    </row>
    <row r="14284" spans="2:2" x14ac:dyDescent="0.2">
      <c r="B14284" s="186"/>
    </row>
    <row r="14285" spans="2:2" x14ac:dyDescent="0.2">
      <c r="B14285" s="186"/>
    </row>
    <row r="14286" spans="2:2" x14ac:dyDescent="0.2">
      <c r="B14286" s="186"/>
    </row>
    <row r="14287" spans="2:2" x14ac:dyDescent="0.2">
      <c r="B14287" s="186"/>
    </row>
    <row r="14288" spans="2:2" x14ac:dyDescent="0.2">
      <c r="B14288" s="186"/>
    </row>
    <row r="14289" spans="2:2" x14ac:dyDescent="0.2">
      <c r="B14289" s="186"/>
    </row>
    <row r="14290" spans="2:2" x14ac:dyDescent="0.2">
      <c r="B14290" s="186"/>
    </row>
    <row r="14291" spans="2:2" x14ac:dyDescent="0.2">
      <c r="B14291" s="186"/>
    </row>
    <row r="14292" spans="2:2" x14ac:dyDescent="0.2">
      <c r="B14292" s="186"/>
    </row>
    <row r="14293" spans="2:2" x14ac:dyDescent="0.2">
      <c r="B14293" s="186"/>
    </row>
    <row r="14294" spans="2:2" x14ac:dyDescent="0.2">
      <c r="B14294" s="186"/>
    </row>
    <row r="14295" spans="2:2" x14ac:dyDescent="0.2">
      <c r="B14295" s="186"/>
    </row>
    <row r="14296" spans="2:2" x14ac:dyDescent="0.2">
      <c r="B14296" s="186"/>
    </row>
    <row r="14297" spans="2:2" x14ac:dyDescent="0.2">
      <c r="B14297" s="186"/>
    </row>
    <row r="14298" spans="2:2" x14ac:dyDescent="0.2">
      <c r="B14298" s="186"/>
    </row>
    <row r="14299" spans="2:2" x14ac:dyDescent="0.2">
      <c r="B14299" s="186"/>
    </row>
    <row r="14300" spans="2:2" x14ac:dyDescent="0.2">
      <c r="B14300" s="186"/>
    </row>
    <row r="14301" spans="2:2" x14ac:dyDescent="0.2">
      <c r="B14301" s="186"/>
    </row>
    <row r="14302" spans="2:2" x14ac:dyDescent="0.2">
      <c r="B14302" s="186"/>
    </row>
    <row r="14303" spans="2:2" x14ac:dyDescent="0.2">
      <c r="B14303" s="186"/>
    </row>
    <row r="14304" spans="2:2" x14ac:dyDescent="0.2">
      <c r="B14304" s="186"/>
    </row>
    <row r="14305" spans="2:2" x14ac:dyDescent="0.2">
      <c r="B14305" s="186"/>
    </row>
    <row r="14306" spans="2:2" x14ac:dyDescent="0.2">
      <c r="B14306" s="186"/>
    </row>
    <row r="14307" spans="2:2" x14ac:dyDescent="0.2">
      <c r="B14307" s="186"/>
    </row>
    <row r="14308" spans="2:2" x14ac:dyDescent="0.2">
      <c r="B14308" s="186"/>
    </row>
    <row r="14309" spans="2:2" x14ac:dyDescent="0.2">
      <c r="B14309" s="186"/>
    </row>
    <row r="14310" spans="2:2" x14ac:dyDescent="0.2">
      <c r="B14310" s="186"/>
    </row>
    <row r="14311" spans="2:2" x14ac:dyDescent="0.2">
      <c r="B14311" s="186"/>
    </row>
    <row r="14312" spans="2:2" x14ac:dyDescent="0.2">
      <c r="B14312" s="186"/>
    </row>
    <row r="14313" spans="2:2" x14ac:dyDescent="0.2">
      <c r="B14313" s="186"/>
    </row>
    <row r="14314" spans="2:2" x14ac:dyDescent="0.2">
      <c r="B14314" s="186"/>
    </row>
    <row r="14315" spans="2:2" x14ac:dyDescent="0.2">
      <c r="B14315" s="186"/>
    </row>
    <row r="14316" spans="2:2" x14ac:dyDescent="0.2">
      <c r="B14316" s="186"/>
    </row>
    <row r="14317" spans="2:2" x14ac:dyDescent="0.2">
      <c r="B14317" s="186"/>
    </row>
    <row r="14318" spans="2:2" x14ac:dyDescent="0.2">
      <c r="B14318" s="186"/>
    </row>
    <row r="14319" spans="2:2" x14ac:dyDescent="0.2">
      <c r="B14319" s="186"/>
    </row>
    <row r="14320" spans="2:2" x14ac:dyDescent="0.2">
      <c r="B14320" s="186"/>
    </row>
    <row r="14321" spans="2:2" x14ac:dyDescent="0.2">
      <c r="B14321" s="186"/>
    </row>
    <row r="14322" spans="2:2" x14ac:dyDescent="0.2">
      <c r="B14322" s="186"/>
    </row>
    <row r="14323" spans="2:2" x14ac:dyDescent="0.2">
      <c r="B14323" s="186"/>
    </row>
    <row r="14324" spans="2:2" x14ac:dyDescent="0.2">
      <c r="B14324" s="186"/>
    </row>
    <row r="14325" spans="2:2" x14ac:dyDescent="0.2">
      <c r="B14325" s="186"/>
    </row>
    <row r="14326" spans="2:2" x14ac:dyDescent="0.2">
      <c r="B14326" s="186"/>
    </row>
    <row r="14327" spans="2:2" x14ac:dyDescent="0.2">
      <c r="B14327" s="186"/>
    </row>
    <row r="14328" spans="2:2" x14ac:dyDescent="0.2">
      <c r="B14328" s="186"/>
    </row>
    <row r="14329" spans="2:2" x14ac:dyDescent="0.2">
      <c r="B14329" s="186"/>
    </row>
    <row r="14330" spans="2:2" x14ac:dyDescent="0.2">
      <c r="B14330" s="186"/>
    </row>
    <row r="14331" spans="2:2" x14ac:dyDescent="0.2">
      <c r="B14331" s="186"/>
    </row>
    <row r="14332" spans="2:2" x14ac:dyDescent="0.2">
      <c r="B14332" s="186"/>
    </row>
    <row r="14333" spans="2:2" x14ac:dyDescent="0.2">
      <c r="B14333" s="186"/>
    </row>
    <row r="14334" spans="2:2" x14ac:dyDescent="0.2">
      <c r="B14334" s="186"/>
    </row>
    <row r="14335" spans="2:2" x14ac:dyDescent="0.2">
      <c r="B14335" s="186"/>
    </row>
    <row r="14336" spans="2:2" x14ac:dyDescent="0.2">
      <c r="B14336" s="186"/>
    </row>
    <row r="14337" spans="2:2" x14ac:dyDescent="0.2">
      <c r="B14337" s="186"/>
    </row>
    <row r="14338" spans="2:2" x14ac:dyDescent="0.2">
      <c r="B14338" s="186"/>
    </row>
    <row r="14339" spans="2:2" x14ac:dyDescent="0.2">
      <c r="B14339" s="186"/>
    </row>
    <row r="14340" spans="2:2" x14ac:dyDescent="0.2">
      <c r="B14340" s="186"/>
    </row>
    <row r="14341" spans="2:2" x14ac:dyDescent="0.2">
      <c r="B14341" s="186"/>
    </row>
    <row r="14342" spans="2:2" x14ac:dyDescent="0.2">
      <c r="B14342" s="186"/>
    </row>
    <row r="14343" spans="2:2" x14ac:dyDescent="0.2">
      <c r="B14343" s="186"/>
    </row>
    <row r="14344" spans="2:2" x14ac:dyDescent="0.2">
      <c r="B14344" s="186"/>
    </row>
    <row r="14345" spans="2:2" x14ac:dyDescent="0.2">
      <c r="B14345" s="186"/>
    </row>
    <row r="14346" spans="2:2" x14ac:dyDescent="0.2">
      <c r="B14346" s="186"/>
    </row>
    <row r="14347" spans="2:2" x14ac:dyDescent="0.2">
      <c r="B14347" s="186"/>
    </row>
    <row r="14348" spans="2:2" x14ac:dyDescent="0.2">
      <c r="B14348" s="186"/>
    </row>
    <row r="14349" spans="2:2" x14ac:dyDescent="0.2">
      <c r="B14349" s="186"/>
    </row>
    <row r="14350" spans="2:2" x14ac:dyDescent="0.2">
      <c r="B14350" s="186"/>
    </row>
    <row r="14351" spans="2:2" x14ac:dyDescent="0.2">
      <c r="B14351" s="186"/>
    </row>
    <row r="14352" spans="2:2" x14ac:dyDescent="0.2">
      <c r="B14352" s="186"/>
    </row>
    <row r="14353" spans="2:2" x14ac:dyDescent="0.2">
      <c r="B14353" s="186"/>
    </row>
    <row r="14354" spans="2:2" x14ac:dyDescent="0.2">
      <c r="B14354" s="186"/>
    </row>
    <row r="14355" spans="2:2" x14ac:dyDescent="0.2">
      <c r="B14355" s="186"/>
    </row>
    <row r="14356" spans="2:2" x14ac:dyDescent="0.2">
      <c r="B14356" s="186"/>
    </row>
    <row r="14357" spans="2:2" x14ac:dyDescent="0.2">
      <c r="B14357" s="186"/>
    </row>
    <row r="14358" spans="2:2" x14ac:dyDescent="0.2">
      <c r="B14358" s="186"/>
    </row>
    <row r="14359" spans="2:2" x14ac:dyDescent="0.2">
      <c r="B14359" s="186"/>
    </row>
    <row r="14360" spans="2:2" x14ac:dyDescent="0.2">
      <c r="B14360" s="186"/>
    </row>
    <row r="14361" spans="2:2" x14ac:dyDescent="0.2">
      <c r="B14361" s="186"/>
    </row>
    <row r="14362" spans="2:2" x14ac:dyDescent="0.2">
      <c r="B14362" s="186"/>
    </row>
    <row r="14363" spans="2:2" x14ac:dyDescent="0.2">
      <c r="B14363" s="186"/>
    </row>
    <row r="14364" spans="2:2" x14ac:dyDescent="0.2">
      <c r="B14364" s="186"/>
    </row>
    <row r="14365" spans="2:2" x14ac:dyDescent="0.2">
      <c r="B14365" s="186"/>
    </row>
    <row r="14366" spans="2:2" x14ac:dyDescent="0.2">
      <c r="B14366" s="186"/>
    </row>
    <row r="14367" spans="2:2" x14ac:dyDescent="0.2">
      <c r="B14367" s="186"/>
    </row>
    <row r="14368" spans="2:2" x14ac:dyDescent="0.2">
      <c r="B14368" s="186"/>
    </row>
    <row r="14369" spans="2:2" x14ac:dyDescent="0.2">
      <c r="B14369" s="186"/>
    </row>
    <row r="14370" spans="2:2" x14ac:dyDescent="0.2">
      <c r="B14370" s="186"/>
    </row>
    <row r="14371" spans="2:2" x14ac:dyDescent="0.2">
      <c r="B14371" s="186"/>
    </row>
    <row r="14372" spans="2:2" x14ac:dyDescent="0.2">
      <c r="B14372" s="186"/>
    </row>
    <row r="14373" spans="2:2" x14ac:dyDescent="0.2">
      <c r="B14373" s="186"/>
    </row>
    <row r="14374" spans="2:2" x14ac:dyDescent="0.2">
      <c r="B14374" s="186"/>
    </row>
    <row r="14375" spans="2:2" x14ac:dyDescent="0.2">
      <c r="B14375" s="186"/>
    </row>
    <row r="14376" spans="2:2" x14ac:dyDescent="0.2">
      <c r="B14376" s="186"/>
    </row>
    <row r="14377" spans="2:2" x14ac:dyDescent="0.2">
      <c r="B14377" s="186"/>
    </row>
    <row r="14378" spans="2:2" x14ac:dyDescent="0.2">
      <c r="B14378" s="186"/>
    </row>
    <row r="14379" spans="2:2" x14ac:dyDescent="0.2">
      <c r="B14379" s="186"/>
    </row>
    <row r="14380" spans="2:2" x14ac:dyDescent="0.2">
      <c r="B14380" s="186"/>
    </row>
    <row r="14381" spans="2:2" x14ac:dyDescent="0.2">
      <c r="B14381" s="186"/>
    </row>
    <row r="14382" spans="2:2" x14ac:dyDescent="0.2">
      <c r="B14382" s="186"/>
    </row>
    <row r="14383" spans="2:2" x14ac:dyDescent="0.2">
      <c r="B14383" s="186"/>
    </row>
    <row r="14384" spans="2:2" x14ac:dyDescent="0.2">
      <c r="B14384" s="186"/>
    </row>
    <row r="14385" spans="2:2" x14ac:dyDescent="0.2">
      <c r="B14385" s="186"/>
    </row>
    <row r="14386" spans="2:2" x14ac:dyDescent="0.2">
      <c r="B14386" s="186"/>
    </row>
    <row r="14387" spans="2:2" x14ac:dyDescent="0.2">
      <c r="B14387" s="186"/>
    </row>
    <row r="14388" spans="2:2" x14ac:dyDescent="0.2">
      <c r="B14388" s="186"/>
    </row>
    <row r="14389" spans="2:2" x14ac:dyDescent="0.2">
      <c r="B14389" s="186"/>
    </row>
    <row r="14390" spans="2:2" x14ac:dyDescent="0.2">
      <c r="B14390" s="186"/>
    </row>
    <row r="14391" spans="2:2" x14ac:dyDescent="0.2">
      <c r="B14391" s="186"/>
    </row>
    <row r="14392" spans="2:2" x14ac:dyDescent="0.2">
      <c r="B14392" s="186"/>
    </row>
    <row r="14393" spans="2:2" x14ac:dyDescent="0.2">
      <c r="B14393" s="186"/>
    </row>
    <row r="14394" spans="2:2" x14ac:dyDescent="0.2">
      <c r="B14394" s="186"/>
    </row>
    <row r="14395" spans="2:2" x14ac:dyDescent="0.2">
      <c r="B14395" s="186"/>
    </row>
    <row r="14396" spans="2:2" x14ac:dyDescent="0.2">
      <c r="B14396" s="186"/>
    </row>
    <row r="14397" spans="2:2" x14ac:dyDescent="0.2">
      <c r="B14397" s="186"/>
    </row>
    <row r="14398" spans="2:2" x14ac:dyDescent="0.2">
      <c r="B14398" s="186"/>
    </row>
    <row r="14399" spans="2:2" x14ac:dyDescent="0.2">
      <c r="B14399" s="186"/>
    </row>
    <row r="14400" spans="2:2" x14ac:dyDescent="0.2">
      <c r="B14400" s="186"/>
    </row>
    <row r="14401" spans="2:2" x14ac:dyDescent="0.2">
      <c r="B14401" s="186"/>
    </row>
    <row r="14402" spans="2:2" x14ac:dyDescent="0.2">
      <c r="B14402" s="186"/>
    </row>
    <row r="14403" spans="2:2" x14ac:dyDescent="0.2">
      <c r="B14403" s="186"/>
    </row>
    <row r="14404" spans="2:2" x14ac:dyDescent="0.2">
      <c r="B14404" s="186"/>
    </row>
    <row r="14405" spans="2:2" x14ac:dyDescent="0.2">
      <c r="B14405" s="186"/>
    </row>
    <row r="14406" spans="2:2" x14ac:dyDescent="0.2">
      <c r="B14406" s="186"/>
    </row>
    <row r="14407" spans="2:2" x14ac:dyDescent="0.2">
      <c r="B14407" s="186"/>
    </row>
    <row r="14408" spans="2:2" x14ac:dyDescent="0.2">
      <c r="B14408" s="186"/>
    </row>
    <row r="14409" spans="2:2" x14ac:dyDescent="0.2">
      <c r="B14409" s="186"/>
    </row>
    <row r="14410" spans="2:2" x14ac:dyDescent="0.2">
      <c r="B14410" s="186"/>
    </row>
    <row r="14411" spans="2:2" x14ac:dyDescent="0.2">
      <c r="B14411" s="186"/>
    </row>
    <row r="14412" spans="2:2" x14ac:dyDescent="0.2">
      <c r="B14412" s="186"/>
    </row>
    <row r="14413" spans="2:2" x14ac:dyDescent="0.2">
      <c r="B14413" s="186"/>
    </row>
    <row r="14414" spans="2:2" x14ac:dyDescent="0.2">
      <c r="B14414" s="186"/>
    </row>
    <row r="14415" spans="2:2" x14ac:dyDescent="0.2">
      <c r="B14415" s="186"/>
    </row>
    <row r="14416" spans="2:2" x14ac:dyDescent="0.2">
      <c r="B14416" s="186"/>
    </row>
    <row r="14417" spans="2:2" x14ac:dyDescent="0.2">
      <c r="B14417" s="186"/>
    </row>
    <row r="14418" spans="2:2" x14ac:dyDescent="0.2">
      <c r="B14418" s="186"/>
    </row>
    <row r="14419" spans="2:2" x14ac:dyDescent="0.2">
      <c r="B14419" s="186"/>
    </row>
    <row r="14420" spans="2:2" x14ac:dyDescent="0.2">
      <c r="B14420" s="186"/>
    </row>
    <row r="14421" spans="2:2" x14ac:dyDescent="0.2">
      <c r="B14421" s="186"/>
    </row>
    <row r="14422" spans="2:2" x14ac:dyDescent="0.2">
      <c r="B14422" s="186"/>
    </row>
    <row r="14423" spans="2:2" x14ac:dyDescent="0.2">
      <c r="B14423" s="186"/>
    </row>
    <row r="14424" spans="2:2" x14ac:dyDescent="0.2">
      <c r="B14424" s="186"/>
    </row>
    <row r="14425" spans="2:2" x14ac:dyDescent="0.2">
      <c r="B14425" s="186"/>
    </row>
    <row r="14426" spans="2:2" x14ac:dyDescent="0.2">
      <c r="B14426" s="186"/>
    </row>
    <row r="14427" spans="2:2" x14ac:dyDescent="0.2">
      <c r="B14427" s="186"/>
    </row>
    <row r="14428" spans="2:2" x14ac:dyDescent="0.2">
      <c r="B14428" s="186"/>
    </row>
    <row r="14429" spans="2:2" x14ac:dyDescent="0.2">
      <c r="B14429" s="186"/>
    </row>
    <row r="14430" spans="2:2" x14ac:dyDescent="0.2">
      <c r="B14430" s="186"/>
    </row>
    <row r="14431" spans="2:2" x14ac:dyDescent="0.2">
      <c r="B14431" s="186"/>
    </row>
    <row r="14432" spans="2:2" x14ac:dyDescent="0.2">
      <c r="B14432" s="186"/>
    </row>
    <row r="14433" spans="2:2" x14ac:dyDescent="0.2">
      <c r="B14433" s="186"/>
    </row>
    <row r="14434" spans="2:2" x14ac:dyDescent="0.2">
      <c r="B14434" s="186"/>
    </row>
    <row r="14435" spans="2:2" x14ac:dyDescent="0.2">
      <c r="B14435" s="186"/>
    </row>
    <row r="14436" spans="2:2" x14ac:dyDescent="0.2">
      <c r="B14436" s="186"/>
    </row>
    <row r="14437" spans="2:2" x14ac:dyDescent="0.2">
      <c r="B14437" s="186"/>
    </row>
    <row r="14438" spans="2:2" x14ac:dyDescent="0.2">
      <c r="B14438" s="186"/>
    </row>
    <row r="14439" spans="2:2" x14ac:dyDescent="0.2">
      <c r="B14439" s="186"/>
    </row>
    <row r="14440" spans="2:2" x14ac:dyDescent="0.2">
      <c r="B14440" s="186"/>
    </row>
    <row r="14441" spans="2:2" x14ac:dyDescent="0.2">
      <c r="B14441" s="186"/>
    </row>
    <row r="14442" spans="2:2" x14ac:dyDescent="0.2">
      <c r="B14442" s="186"/>
    </row>
    <row r="14443" spans="2:2" x14ac:dyDescent="0.2">
      <c r="B14443" s="186"/>
    </row>
    <row r="14444" spans="2:2" x14ac:dyDescent="0.2">
      <c r="B14444" s="186"/>
    </row>
    <row r="14445" spans="2:2" x14ac:dyDescent="0.2">
      <c r="B14445" s="186"/>
    </row>
    <row r="14446" spans="2:2" x14ac:dyDescent="0.2">
      <c r="B14446" s="186"/>
    </row>
    <row r="14447" spans="2:2" x14ac:dyDescent="0.2">
      <c r="B14447" s="186"/>
    </row>
    <row r="14448" spans="2:2" x14ac:dyDescent="0.2">
      <c r="B14448" s="186"/>
    </row>
    <row r="14449" spans="2:2" x14ac:dyDescent="0.2">
      <c r="B14449" s="186"/>
    </row>
    <row r="14450" spans="2:2" x14ac:dyDescent="0.2">
      <c r="B14450" s="186"/>
    </row>
    <row r="14451" spans="2:2" x14ac:dyDescent="0.2">
      <c r="B14451" s="186"/>
    </row>
    <row r="14452" spans="2:2" x14ac:dyDescent="0.2">
      <c r="B14452" s="186"/>
    </row>
    <row r="14453" spans="2:2" x14ac:dyDescent="0.2">
      <c r="B14453" s="186"/>
    </row>
    <row r="14454" spans="2:2" x14ac:dyDescent="0.2">
      <c r="B14454" s="186"/>
    </row>
    <row r="14455" spans="2:2" x14ac:dyDescent="0.2">
      <c r="B14455" s="186"/>
    </row>
    <row r="14456" spans="2:2" x14ac:dyDescent="0.2">
      <c r="B14456" s="186"/>
    </row>
    <row r="14457" spans="2:2" x14ac:dyDescent="0.2">
      <c r="B14457" s="186"/>
    </row>
    <row r="14458" spans="2:2" x14ac:dyDescent="0.2">
      <c r="B14458" s="186"/>
    </row>
    <row r="14459" spans="2:2" x14ac:dyDescent="0.2">
      <c r="B14459" s="186"/>
    </row>
    <row r="14460" spans="2:2" x14ac:dyDescent="0.2">
      <c r="B14460" s="186"/>
    </row>
    <row r="14461" spans="2:2" x14ac:dyDescent="0.2">
      <c r="B14461" s="186"/>
    </row>
    <row r="14462" spans="2:2" x14ac:dyDescent="0.2">
      <c r="B14462" s="186"/>
    </row>
    <row r="14463" spans="2:2" x14ac:dyDescent="0.2">
      <c r="B14463" s="186"/>
    </row>
    <row r="14464" spans="2:2" x14ac:dyDescent="0.2">
      <c r="B14464" s="186"/>
    </row>
    <row r="14465" spans="2:2" x14ac:dyDescent="0.2">
      <c r="B14465" s="186"/>
    </row>
    <row r="14466" spans="2:2" x14ac:dyDescent="0.2">
      <c r="B14466" s="186"/>
    </row>
    <row r="14467" spans="2:2" x14ac:dyDescent="0.2">
      <c r="B14467" s="186"/>
    </row>
    <row r="14468" spans="2:2" x14ac:dyDescent="0.2">
      <c r="B14468" s="186"/>
    </row>
    <row r="14469" spans="2:2" x14ac:dyDescent="0.2">
      <c r="B14469" s="186"/>
    </row>
    <row r="14470" spans="2:2" x14ac:dyDescent="0.2">
      <c r="B14470" s="186"/>
    </row>
    <row r="14471" spans="2:2" x14ac:dyDescent="0.2">
      <c r="B14471" s="186"/>
    </row>
    <row r="14472" spans="2:2" x14ac:dyDescent="0.2">
      <c r="B14472" s="186"/>
    </row>
    <row r="14473" spans="2:2" x14ac:dyDescent="0.2">
      <c r="B14473" s="186"/>
    </row>
    <row r="14474" spans="2:2" x14ac:dyDescent="0.2">
      <c r="B14474" s="186"/>
    </row>
    <row r="14475" spans="2:2" x14ac:dyDescent="0.2">
      <c r="B14475" s="186"/>
    </row>
    <row r="14476" spans="2:2" x14ac:dyDescent="0.2">
      <c r="B14476" s="186"/>
    </row>
    <row r="14477" spans="2:2" x14ac:dyDescent="0.2">
      <c r="B14477" s="186"/>
    </row>
    <row r="14478" spans="2:2" x14ac:dyDescent="0.2">
      <c r="B14478" s="186"/>
    </row>
    <row r="14479" spans="2:2" x14ac:dyDescent="0.2">
      <c r="B14479" s="186"/>
    </row>
    <row r="14480" spans="2:2" x14ac:dyDescent="0.2">
      <c r="B14480" s="186"/>
    </row>
    <row r="14481" spans="2:2" x14ac:dyDescent="0.2">
      <c r="B14481" s="186"/>
    </row>
    <row r="14482" spans="2:2" x14ac:dyDescent="0.2">
      <c r="B14482" s="186"/>
    </row>
    <row r="14483" spans="2:2" x14ac:dyDescent="0.2">
      <c r="B14483" s="186"/>
    </row>
    <row r="14484" spans="2:2" x14ac:dyDescent="0.2">
      <c r="B14484" s="186"/>
    </row>
    <row r="14485" spans="2:2" x14ac:dyDescent="0.2">
      <c r="B14485" s="186"/>
    </row>
    <row r="14486" spans="2:2" x14ac:dyDescent="0.2">
      <c r="B14486" s="186"/>
    </row>
    <row r="14487" spans="2:2" x14ac:dyDescent="0.2">
      <c r="B14487" s="186"/>
    </row>
    <row r="14488" spans="2:2" x14ac:dyDescent="0.2">
      <c r="B14488" s="186"/>
    </row>
    <row r="14489" spans="2:2" x14ac:dyDescent="0.2">
      <c r="B14489" s="186"/>
    </row>
    <row r="14490" spans="2:2" x14ac:dyDescent="0.2">
      <c r="B14490" s="186"/>
    </row>
    <row r="14491" spans="2:2" x14ac:dyDescent="0.2">
      <c r="B14491" s="186"/>
    </row>
    <row r="14492" spans="2:2" x14ac:dyDescent="0.2">
      <c r="B14492" s="186"/>
    </row>
    <row r="14493" spans="2:2" x14ac:dyDescent="0.2">
      <c r="B14493" s="186"/>
    </row>
    <row r="14494" spans="2:2" x14ac:dyDescent="0.2">
      <c r="B14494" s="186"/>
    </row>
    <row r="14495" spans="2:2" x14ac:dyDescent="0.2">
      <c r="B14495" s="186"/>
    </row>
    <row r="14496" spans="2:2" x14ac:dyDescent="0.2">
      <c r="B14496" s="186"/>
    </row>
    <row r="14497" spans="2:2" x14ac:dyDescent="0.2">
      <c r="B14497" s="186"/>
    </row>
    <row r="14498" spans="2:2" x14ac:dyDescent="0.2">
      <c r="B14498" s="186"/>
    </row>
    <row r="14499" spans="2:2" x14ac:dyDescent="0.2">
      <c r="B14499" s="186"/>
    </row>
    <row r="14500" spans="2:2" x14ac:dyDescent="0.2">
      <c r="B14500" s="186"/>
    </row>
    <row r="14501" spans="2:2" x14ac:dyDescent="0.2">
      <c r="B14501" s="186"/>
    </row>
    <row r="14502" spans="2:2" x14ac:dyDescent="0.2">
      <c r="B14502" s="186"/>
    </row>
    <row r="14503" spans="2:2" x14ac:dyDescent="0.2">
      <c r="B14503" s="186"/>
    </row>
    <row r="14504" spans="2:2" x14ac:dyDescent="0.2">
      <c r="B14504" s="186"/>
    </row>
    <row r="14505" spans="2:2" x14ac:dyDescent="0.2">
      <c r="B14505" s="186"/>
    </row>
    <row r="14506" spans="2:2" x14ac:dyDescent="0.2">
      <c r="B14506" s="186"/>
    </row>
    <row r="14507" spans="2:2" x14ac:dyDescent="0.2">
      <c r="B14507" s="186"/>
    </row>
    <row r="14508" spans="2:2" x14ac:dyDescent="0.2">
      <c r="B14508" s="186"/>
    </row>
    <row r="14509" spans="2:2" x14ac:dyDescent="0.2">
      <c r="B14509" s="186"/>
    </row>
    <row r="14510" spans="2:2" x14ac:dyDescent="0.2">
      <c r="B14510" s="186"/>
    </row>
    <row r="14511" spans="2:2" x14ac:dyDescent="0.2">
      <c r="B14511" s="186"/>
    </row>
    <row r="14512" spans="2:2" x14ac:dyDescent="0.2">
      <c r="B14512" s="186"/>
    </row>
    <row r="14513" spans="2:2" x14ac:dyDescent="0.2">
      <c r="B14513" s="186"/>
    </row>
    <row r="14514" spans="2:2" x14ac:dyDescent="0.2">
      <c r="B14514" s="186"/>
    </row>
    <row r="14515" spans="2:2" x14ac:dyDescent="0.2">
      <c r="B14515" s="186"/>
    </row>
    <row r="14516" spans="2:2" x14ac:dyDescent="0.2">
      <c r="B14516" s="186"/>
    </row>
    <row r="14517" spans="2:2" x14ac:dyDescent="0.2">
      <c r="B14517" s="186"/>
    </row>
    <row r="14518" spans="2:2" x14ac:dyDescent="0.2">
      <c r="B14518" s="186"/>
    </row>
    <row r="14519" spans="2:2" x14ac:dyDescent="0.2">
      <c r="B14519" s="186"/>
    </row>
    <row r="14520" spans="2:2" x14ac:dyDescent="0.2">
      <c r="B14520" s="186"/>
    </row>
    <row r="14521" spans="2:2" x14ac:dyDescent="0.2">
      <c r="B14521" s="186"/>
    </row>
    <row r="14522" spans="2:2" x14ac:dyDescent="0.2">
      <c r="B14522" s="186"/>
    </row>
    <row r="14523" spans="2:2" x14ac:dyDescent="0.2">
      <c r="B14523" s="186"/>
    </row>
    <row r="14524" spans="2:2" x14ac:dyDescent="0.2">
      <c r="B14524" s="186"/>
    </row>
    <row r="14525" spans="2:2" x14ac:dyDescent="0.2">
      <c r="B14525" s="186"/>
    </row>
    <row r="14526" spans="2:2" x14ac:dyDescent="0.2">
      <c r="B14526" s="186"/>
    </row>
    <row r="14527" spans="2:2" x14ac:dyDescent="0.2">
      <c r="B14527" s="186"/>
    </row>
    <row r="14528" spans="2:2" x14ac:dyDescent="0.2">
      <c r="B14528" s="186"/>
    </row>
    <row r="14529" spans="2:2" x14ac:dyDescent="0.2">
      <c r="B14529" s="186"/>
    </row>
    <row r="14530" spans="2:2" x14ac:dyDescent="0.2">
      <c r="B14530" s="186"/>
    </row>
    <row r="14531" spans="2:2" x14ac:dyDescent="0.2">
      <c r="B14531" s="186"/>
    </row>
    <row r="14532" spans="2:2" x14ac:dyDescent="0.2">
      <c r="B14532" s="186"/>
    </row>
    <row r="14533" spans="2:2" x14ac:dyDescent="0.2">
      <c r="B14533" s="186"/>
    </row>
    <row r="14534" spans="2:2" x14ac:dyDescent="0.2">
      <c r="B14534" s="186"/>
    </row>
    <row r="14535" spans="2:2" x14ac:dyDescent="0.2">
      <c r="B14535" s="186"/>
    </row>
    <row r="14536" spans="2:2" x14ac:dyDescent="0.2">
      <c r="B14536" s="186"/>
    </row>
    <row r="14537" spans="2:2" x14ac:dyDescent="0.2">
      <c r="B14537" s="186"/>
    </row>
    <row r="14538" spans="2:2" x14ac:dyDescent="0.2">
      <c r="B14538" s="186"/>
    </row>
    <row r="14539" spans="2:2" x14ac:dyDescent="0.2">
      <c r="B14539" s="186"/>
    </row>
    <row r="14540" spans="2:2" x14ac:dyDescent="0.2">
      <c r="B14540" s="186"/>
    </row>
    <row r="14541" spans="2:2" x14ac:dyDescent="0.2">
      <c r="B14541" s="186"/>
    </row>
    <row r="14542" spans="2:2" x14ac:dyDescent="0.2">
      <c r="B14542" s="186"/>
    </row>
    <row r="14543" spans="2:2" x14ac:dyDescent="0.2">
      <c r="B14543" s="186"/>
    </row>
    <row r="14544" spans="2:2" x14ac:dyDescent="0.2">
      <c r="B14544" s="186"/>
    </row>
    <row r="14545" spans="2:2" x14ac:dyDescent="0.2">
      <c r="B14545" s="186"/>
    </row>
    <row r="14546" spans="2:2" x14ac:dyDescent="0.2">
      <c r="B14546" s="186"/>
    </row>
    <row r="14547" spans="2:2" x14ac:dyDescent="0.2">
      <c r="B14547" s="186"/>
    </row>
    <row r="14548" spans="2:2" x14ac:dyDescent="0.2">
      <c r="B14548" s="186"/>
    </row>
    <row r="14549" spans="2:2" x14ac:dyDescent="0.2">
      <c r="B14549" s="186"/>
    </row>
    <row r="14550" spans="2:2" x14ac:dyDescent="0.2">
      <c r="B14550" s="186"/>
    </row>
    <row r="14551" spans="2:2" x14ac:dyDescent="0.2">
      <c r="B14551" s="186"/>
    </row>
    <row r="14552" spans="2:2" x14ac:dyDescent="0.2">
      <c r="B14552" s="186"/>
    </row>
    <row r="14553" spans="2:2" x14ac:dyDescent="0.2">
      <c r="B14553" s="186"/>
    </row>
    <row r="14554" spans="2:2" x14ac:dyDescent="0.2">
      <c r="B14554" s="186"/>
    </row>
    <row r="14555" spans="2:2" x14ac:dyDescent="0.2">
      <c r="B14555" s="186"/>
    </row>
    <row r="14556" spans="2:2" x14ac:dyDescent="0.2">
      <c r="B14556" s="186"/>
    </row>
    <row r="14557" spans="2:2" x14ac:dyDescent="0.2">
      <c r="B14557" s="186"/>
    </row>
    <row r="14558" spans="2:2" x14ac:dyDescent="0.2">
      <c r="B14558" s="186"/>
    </row>
    <row r="14559" spans="2:2" x14ac:dyDescent="0.2">
      <c r="B14559" s="186"/>
    </row>
    <row r="14560" spans="2:2" x14ac:dyDescent="0.2">
      <c r="B14560" s="186"/>
    </row>
    <row r="14561" spans="2:2" x14ac:dyDescent="0.2">
      <c r="B14561" s="186"/>
    </row>
    <row r="14562" spans="2:2" x14ac:dyDescent="0.2">
      <c r="B14562" s="186"/>
    </row>
    <row r="14563" spans="2:2" x14ac:dyDescent="0.2">
      <c r="B14563" s="186"/>
    </row>
    <row r="14564" spans="2:2" x14ac:dyDescent="0.2">
      <c r="B14564" s="186"/>
    </row>
    <row r="14565" spans="2:2" x14ac:dyDescent="0.2">
      <c r="B14565" s="186"/>
    </row>
    <row r="14566" spans="2:2" x14ac:dyDescent="0.2">
      <c r="B14566" s="186"/>
    </row>
    <row r="14567" spans="2:2" x14ac:dyDescent="0.2">
      <c r="B14567" s="186"/>
    </row>
    <row r="14568" spans="2:2" x14ac:dyDescent="0.2">
      <c r="B14568" s="186"/>
    </row>
    <row r="14569" spans="2:2" x14ac:dyDescent="0.2">
      <c r="B14569" s="186"/>
    </row>
    <row r="14570" spans="2:2" x14ac:dyDescent="0.2">
      <c r="B14570" s="186"/>
    </row>
    <row r="14571" spans="2:2" x14ac:dyDescent="0.2">
      <c r="B14571" s="186"/>
    </row>
    <row r="14572" spans="2:2" x14ac:dyDescent="0.2">
      <c r="B14572" s="186"/>
    </row>
    <row r="14573" spans="2:2" x14ac:dyDescent="0.2">
      <c r="B14573" s="186"/>
    </row>
    <row r="14574" spans="2:2" x14ac:dyDescent="0.2">
      <c r="B14574" s="186"/>
    </row>
    <row r="14575" spans="2:2" x14ac:dyDescent="0.2">
      <c r="B14575" s="186"/>
    </row>
    <row r="14576" spans="2:2" x14ac:dyDescent="0.2">
      <c r="B14576" s="186"/>
    </row>
    <row r="14577" spans="2:2" x14ac:dyDescent="0.2">
      <c r="B14577" s="186"/>
    </row>
    <row r="14578" spans="2:2" x14ac:dyDescent="0.2">
      <c r="B14578" s="186"/>
    </row>
    <row r="14579" spans="2:2" x14ac:dyDescent="0.2">
      <c r="B14579" s="186"/>
    </row>
    <row r="14580" spans="2:2" x14ac:dyDescent="0.2">
      <c r="B14580" s="186"/>
    </row>
    <row r="14581" spans="2:2" x14ac:dyDescent="0.2">
      <c r="B14581" s="186"/>
    </row>
    <row r="14582" spans="2:2" x14ac:dyDescent="0.2">
      <c r="B14582" s="186"/>
    </row>
    <row r="14583" spans="2:2" x14ac:dyDescent="0.2">
      <c r="B14583" s="186"/>
    </row>
    <row r="14584" spans="2:2" x14ac:dyDescent="0.2">
      <c r="B14584" s="186"/>
    </row>
    <row r="14585" spans="2:2" x14ac:dyDescent="0.2">
      <c r="B14585" s="186"/>
    </row>
    <row r="14586" spans="2:2" x14ac:dyDescent="0.2">
      <c r="B14586" s="186"/>
    </row>
    <row r="14587" spans="2:2" x14ac:dyDescent="0.2">
      <c r="B14587" s="186"/>
    </row>
    <row r="14588" spans="2:2" x14ac:dyDescent="0.2">
      <c r="B14588" s="186"/>
    </row>
    <row r="14589" spans="2:2" x14ac:dyDescent="0.2">
      <c r="B14589" s="186"/>
    </row>
    <row r="14590" spans="2:2" x14ac:dyDescent="0.2">
      <c r="B14590" s="186"/>
    </row>
    <row r="14591" spans="2:2" x14ac:dyDescent="0.2">
      <c r="B14591" s="186"/>
    </row>
    <row r="14592" spans="2:2" x14ac:dyDescent="0.2">
      <c r="B14592" s="186"/>
    </row>
    <row r="14593" spans="2:2" x14ac:dyDescent="0.2">
      <c r="B14593" s="186"/>
    </row>
    <row r="14594" spans="2:2" x14ac:dyDescent="0.2">
      <c r="B14594" s="186"/>
    </row>
    <row r="14595" spans="2:2" x14ac:dyDescent="0.2">
      <c r="B14595" s="186"/>
    </row>
    <row r="14596" spans="2:2" x14ac:dyDescent="0.2">
      <c r="B14596" s="186"/>
    </row>
    <row r="14597" spans="2:2" x14ac:dyDescent="0.2">
      <c r="B14597" s="186"/>
    </row>
    <row r="14598" spans="2:2" x14ac:dyDescent="0.2">
      <c r="B14598" s="186"/>
    </row>
    <row r="14599" spans="2:2" x14ac:dyDescent="0.2">
      <c r="B14599" s="186"/>
    </row>
    <row r="14600" spans="2:2" x14ac:dyDescent="0.2">
      <c r="B14600" s="186"/>
    </row>
    <row r="14601" spans="2:2" x14ac:dyDescent="0.2">
      <c r="B14601" s="186"/>
    </row>
    <row r="14602" spans="2:2" x14ac:dyDescent="0.2">
      <c r="B14602" s="186"/>
    </row>
    <row r="14603" spans="2:2" x14ac:dyDescent="0.2">
      <c r="B14603" s="186"/>
    </row>
    <row r="14604" spans="2:2" x14ac:dyDescent="0.2">
      <c r="B14604" s="186"/>
    </row>
    <row r="14605" spans="2:2" x14ac:dyDescent="0.2">
      <c r="B14605" s="186"/>
    </row>
    <row r="14606" spans="2:2" x14ac:dyDescent="0.2">
      <c r="B14606" s="186"/>
    </row>
    <row r="14607" spans="2:2" x14ac:dyDescent="0.2">
      <c r="B14607" s="186"/>
    </row>
    <row r="14608" spans="2:2" x14ac:dyDescent="0.2">
      <c r="B14608" s="186"/>
    </row>
    <row r="14609" spans="2:2" x14ac:dyDescent="0.2">
      <c r="B14609" s="186"/>
    </row>
    <row r="14610" spans="2:2" x14ac:dyDescent="0.2">
      <c r="B14610" s="186"/>
    </row>
    <row r="14611" spans="2:2" x14ac:dyDescent="0.2">
      <c r="B14611" s="186"/>
    </row>
    <row r="14612" spans="2:2" x14ac:dyDescent="0.2">
      <c r="B14612" s="186"/>
    </row>
    <row r="14613" spans="2:2" x14ac:dyDescent="0.2">
      <c r="B14613" s="186"/>
    </row>
    <row r="14614" spans="2:2" x14ac:dyDescent="0.2">
      <c r="B14614" s="186"/>
    </row>
    <row r="14615" spans="2:2" x14ac:dyDescent="0.2">
      <c r="B14615" s="186"/>
    </row>
    <row r="14616" spans="2:2" x14ac:dyDescent="0.2">
      <c r="B14616" s="186"/>
    </row>
    <row r="14617" spans="2:2" x14ac:dyDescent="0.2">
      <c r="B14617" s="186"/>
    </row>
    <row r="14618" spans="2:2" x14ac:dyDescent="0.2">
      <c r="B14618" s="186"/>
    </row>
    <row r="14619" spans="2:2" x14ac:dyDescent="0.2">
      <c r="B14619" s="186"/>
    </row>
    <row r="14620" spans="2:2" x14ac:dyDescent="0.2">
      <c r="B14620" s="186"/>
    </row>
    <row r="14621" spans="2:2" x14ac:dyDescent="0.2">
      <c r="B14621" s="186"/>
    </row>
    <row r="14622" spans="2:2" x14ac:dyDescent="0.2">
      <c r="B14622" s="186"/>
    </row>
    <row r="14623" spans="2:2" x14ac:dyDescent="0.2">
      <c r="B14623" s="186"/>
    </row>
    <row r="14624" spans="2:2" x14ac:dyDescent="0.2">
      <c r="B14624" s="186"/>
    </row>
    <row r="14625" spans="2:2" x14ac:dyDescent="0.2">
      <c r="B14625" s="186"/>
    </row>
    <row r="14626" spans="2:2" x14ac:dyDescent="0.2">
      <c r="B14626" s="186"/>
    </row>
    <row r="14627" spans="2:2" x14ac:dyDescent="0.2">
      <c r="B14627" s="186"/>
    </row>
    <row r="14628" spans="2:2" x14ac:dyDescent="0.2">
      <c r="B14628" s="186"/>
    </row>
    <row r="14629" spans="2:2" x14ac:dyDescent="0.2">
      <c r="B14629" s="186"/>
    </row>
    <row r="14630" spans="2:2" x14ac:dyDescent="0.2">
      <c r="B14630" s="186"/>
    </row>
    <row r="14631" spans="2:2" x14ac:dyDescent="0.2">
      <c r="B14631" s="186"/>
    </row>
    <row r="14632" spans="2:2" x14ac:dyDescent="0.2">
      <c r="B14632" s="186"/>
    </row>
    <row r="14633" spans="2:2" x14ac:dyDescent="0.2">
      <c r="B14633" s="186"/>
    </row>
    <row r="14634" spans="2:2" x14ac:dyDescent="0.2">
      <c r="B14634" s="186"/>
    </row>
    <row r="14635" spans="2:2" x14ac:dyDescent="0.2">
      <c r="B14635" s="186"/>
    </row>
    <row r="14636" spans="2:2" x14ac:dyDescent="0.2">
      <c r="B14636" s="186"/>
    </row>
    <row r="14637" spans="2:2" x14ac:dyDescent="0.2">
      <c r="B14637" s="186"/>
    </row>
    <row r="14638" spans="2:2" x14ac:dyDescent="0.2">
      <c r="B14638" s="186"/>
    </row>
    <row r="14639" spans="2:2" x14ac:dyDescent="0.2">
      <c r="B14639" s="186"/>
    </row>
    <row r="14640" spans="2:2" x14ac:dyDescent="0.2">
      <c r="B14640" s="186"/>
    </row>
    <row r="14641" spans="2:2" x14ac:dyDescent="0.2">
      <c r="B14641" s="186"/>
    </row>
    <row r="14642" spans="2:2" x14ac:dyDescent="0.2">
      <c r="B14642" s="186"/>
    </row>
    <row r="14643" spans="2:2" x14ac:dyDescent="0.2">
      <c r="B14643" s="186"/>
    </row>
    <row r="14644" spans="2:2" x14ac:dyDescent="0.2">
      <c r="B14644" s="186"/>
    </row>
    <row r="14645" spans="2:2" x14ac:dyDescent="0.2">
      <c r="B14645" s="186"/>
    </row>
    <row r="14646" spans="2:2" x14ac:dyDescent="0.2">
      <c r="B14646" s="186"/>
    </row>
    <row r="14647" spans="2:2" x14ac:dyDescent="0.2">
      <c r="B14647" s="186"/>
    </row>
    <row r="14648" spans="2:2" x14ac:dyDescent="0.2">
      <c r="B14648" s="186"/>
    </row>
    <row r="14649" spans="2:2" x14ac:dyDescent="0.2">
      <c r="B14649" s="186"/>
    </row>
    <row r="14650" spans="2:2" x14ac:dyDescent="0.2">
      <c r="B14650" s="186"/>
    </row>
    <row r="14651" spans="2:2" x14ac:dyDescent="0.2">
      <c r="B14651" s="186"/>
    </row>
    <row r="14652" spans="2:2" x14ac:dyDescent="0.2">
      <c r="B14652" s="186"/>
    </row>
    <row r="14653" spans="2:2" x14ac:dyDescent="0.2">
      <c r="B14653" s="186"/>
    </row>
    <row r="14654" spans="2:2" x14ac:dyDescent="0.2">
      <c r="B14654" s="186"/>
    </row>
    <row r="14655" spans="2:2" x14ac:dyDescent="0.2">
      <c r="B14655" s="186"/>
    </row>
    <row r="14656" spans="2:2" x14ac:dyDescent="0.2">
      <c r="B14656" s="186"/>
    </row>
    <row r="14657" spans="2:2" x14ac:dyDescent="0.2">
      <c r="B14657" s="186"/>
    </row>
    <row r="14658" spans="2:2" x14ac:dyDescent="0.2">
      <c r="B14658" s="186"/>
    </row>
    <row r="14659" spans="2:2" x14ac:dyDescent="0.2">
      <c r="B14659" s="186"/>
    </row>
    <row r="14660" spans="2:2" x14ac:dyDescent="0.2">
      <c r="B14660" s="186"/>
    </row>
    <row r="14661" spans="2:2" x14ac:dyDescent="0.2">
      <c r="B14661" s="186"/>
    </row>
    <row r="14662" spans="2:2" x14ac:dyDescent="0.2">
      <c r="B14662" s="186"/>
    </row>
    <row r="14663" spans="2:2" x14ac:dyDescent="0.2">
      <c r="B14663" s="186"/>
    </row>
    <row r="14664" spans="2:2" x14ac:dyDescent="0.2">
      <c r="B14664" s="186"/>
    </row>
    <row r="14665" spans="2:2" x14ac:dyDescent="0.2">
      <c r="B14665" s="186"/>
    </row>
    <row r="14666" spans="2:2" x14ac:dyDescent="0.2">
      <c r="B14666" s="186"/>
    </row>
    <row r="14667" spans="2:2" x14ac:dyDescent="0.2">
      <c r="B14667" s="186"/>
    </row>
    <row r="14668" spans="2:2" x14ac:dyDescent="0.2">
      <c r="B14668" s="186"/>
    </row>
    <row r="14669" spans="2:2" x14ac:dyDescent="0.2">
      <c r="B14669" s="186"/>
    </row>
    <row r="14670" spans="2:2" x14ac:dyDescent="0.2">
      <c r="B14670" s="186"/>
    </row>
    <row r="14671" spans="2:2" x14ac:dyDescent="0.2">
      <c r="B14671" s="186"/>
    </row>
    <row r="14672" spans="2:2" x14ac:dyDescent="0.2">
      <c r="B14672" s="186"/>
    </row>
    <row r="14673" spans="2:2" x14ac:dyDescent="0.2">
      <c r="B14673" s="186"/>
    </row>
    <row r="14674" spans="2:2" x14ac:dyDescent="0.2">
      <c r="B14674" s="186"/>
    </row>
    <row r="14675" spans="2:2" x14ac:dyDescent="0.2">
      <c r="B14675" s="186"/>
    </row>
    <row r="14676" spans="2:2" x14ac:dyDescent="0.2">
      <c r="B14676" s="186"/>
    </row>
    <row r="14677" spans="2:2" x14ac:dyDescent="0.2">
      <c r="B14677" s="186"/>
    </row>
    <row r="14678" spans="2:2" x14ac:dyDescent="0.2">
      <c r="B14678" s="186"/>
    </row>
    <row r="14679" spans="2:2" x14ac:dyDescent="0.2">
      <c r="B14679" s="186"/>
    </row>
    <row r="14680" spans="2:2" x14ac:dyDescent="0.2">
      <c r="B14680" s="186"/>
    </row>
    <row r="14681" spans="2:2" x14ac:dyDescent="0.2">
      <c r="B14681" s="186"/>
    </row>
    <row r="14682" spans="2:2" x14ac:dyDescent="0.2">
      <c r="B14682" s="186"/>
    </row>
    <row r="14683" spans="2:2" x14ac:dyDescent="0.2">
      <c r="B14683" s="186"/>
    </row>
    <row r="14684" spans="2:2" x14ac:dyDescent="0.2">
      <c r="B14684" s="186"/>
    </row>
    <row r="14685" spans="2:2" x14ac:dyDescent="0.2">
      <c r="B14685" s="186"/>
    </row>
    <row r="14686" spans="2:2" x14ac:dyDescent="0.2">
      <c r="B14686" s="186"/>
    </row>
    <row r="14687" spans="2:2" x14ac:dyDescent="0.2">
      <c r="B14687" s="186"/>
    </row>
    <row r="14688" spans="2:2" x14ac:dyDescent="0.2">
      <c r="B14688" s="186"/>
    </row>
    <row r="14689" spans="2:2" x14ac:dyDescent="0.2">
      <c r="B14689" s="186"/>
    </row>
    <row r="14690" spans="2:2" x14ac:dyDescent="0.2">
      <c r="B14690" s="186"/>
    </row>
    <row r="14691" spans="2:2" x14ac:dyDescent="0.2">
      <c r="B14691" s="186"/>
    </row>
    <row r="14692" spans="2:2" x14ac:dyDescent="0.2">
      <c r="B14692" s="186"/>
    </row>
    <row r="14693" spans="2:2" x14ac:dyDescent="0.2">
      <c r="B14693" s="186"/>
    </row>
    <row r="14694" spans="2:2" x14ac:dyDescent="0.2">
      <c r="B14694" s="186"/>
    </row>
    <row r="14695" spans="2:2" x14ac:dyDescent="0.2">
      <c r="B14695" s="186"/>
    </row>
    <row r="14696" spans="2:2" x14ac:dyDescent="0.2">
      <c r="B14696" s="186"/>
    </row>
    <row r="14697" spans="2:2" x14ac:dyDescent="0.2">
      <c r="B14697" s="186"/>
    </row>
    <row r="14698" spans="2:2" x14ac:dyDescent="0.2">
      <c r="B14698" s="186"/>
    </row>
    <row r="14699" spans="2:2" x14ac:dyDescent="0.2">
      <c r="B14699" s="186"/>
    </row>
    <row r="14700" spans="2:2" x14ac:dyDescent="0.2">
      <c r="B14700" s="186"/>
    </row>
    <row r="14701" spans="2:2" x14ac:dyDescent="0.2">
      <c r="B14701" s="186"/>
    </row>
    <row r="14702" spans="2:2" x14ac:dyDescent="0.2">
      <c r="B14702" s="186"/>
    </row>
    <row r="14703" spans="2:2" x14ac:dyDescent="0.2">
      <c r="B14703" s="186"/>
    </row>
    <row r="14704" spans="2:2" x14ac:dyDescent="0.2">
      <c r="B14704" s="186"/>
    </row>
    <row r="14705" spans="2:2" x14ac:dyDescent="0.2">
      <c r="B14705" s="186"/>
    </row>
    <row r="14706" spans="2:2" x14ac:dyDescent="0.2">
      <c r="B14706" s="186"/>
    </row>
    <row r="14707" spans="2:2" x14ac:dyDescent="0.2">
      <c r="B14707" s="186"/>
    </row>
    <row r="14708" spans="2:2" x14ac:dyDescent="0.2">
      <c r="B14708" s="186"/>
    </row>
    <row r="14709" spans="2:2" x14ac:dyDescent="0.2">
      <c r="B14709" s="186"/>
    </row>
    <row r="14710" spans="2:2" x14ac:dyDescent="0.2">
      <c r="B14710" s="186"/>
    </row>
    <row r="14711" spans="2:2" x14ac:dyDescent="0.2">
      <c r="B14711" s="186"/>
    </row>
    <row r="14712" spans="2:2" x14ac:dyDescent="0.2">
      <c r="B14712" s="186"/>
    </row>
    <row r="14713" spans="2:2" x14ac:dyDescent="0.2">
      <c r="B14713" s="186"/>
    </row>
    <row r="14714" spans="2:2" x14ac:dyDescent="0.2">
      <c r="B14714" s="186"/>
    </row>
    <row r="14715" spans="2:2" x14ac:dyDescent="0.2">
      <c r="B14715" s="186"/>
    </row>
    <row r="14716" spans="2:2" x14ac:dyDescent="0.2">
      <c r="B14716" s="186"/>
    </row>
    <row r="14717" spans="2:2" x14ac:dyDescent="0.2">
      <c r="B14717" s="186"/>
    </row>
    <row r="14718" spans="2:2" x14ac:dyDescent="0.2">
      <c r="B14718" s="186"/>
    </row>
    <row r="14719" spans="2:2" x14ac:dyDescent="0.2">
      <c r="B14719" s="186"/>
    </row>
    <row r="14720" spans="2:2" x14ac:dyDescent="0.2">
      <c r="B14720" s="186"/>
    </row>
    <row r="14721" spans="2:2" x14ac:dyDescent="0.2">
      <c r="B14721" s="186"/>
    </row>
    <row r="14722" spans="2:2" x14ac:dyDescent="0.2">
      <c r="B14722" s="186"/>
    </row>
    <row r="14723" spans="2:2" x14ac:dyDescent="0.2">
      <c r="B14723" s="186"/>
    </row>
    <row r="14724" spans="2:2" x14ac:dyDescent="0.2">
      <c r="B14724" s="186"/>
    </row>
    <row r="14725" spans="2:2" x14ac:dyDescent="0.2">
      <c r="B14725" s="186"/>
    </row>
    <row r="14726" spans="2:2" x14ac:dyDescent="0.2">
      <c r="B14726" s="186"/>
    </row>
    <row r="14727" spans="2:2" x14ac:dyDescent="0.2">
      <c r="B14727" s="186"/>
    </row>
    <row r="14728" spans="2:2" x14ac:dyDescent="0.2">
      <c r="B14728" s="186"/>
    </row>
    <row r="14729" spans="2:2" x14ac:dyDescent="0.2">
      <c r="B14729" s="186"/>
    </row>
    <row r="14730" spans="2:2" x14ac:dyDescent="0.2">
      <c r="B14730" s="186"/>
    </row>
    <row r="14731" spans="2:2" x14ac:dyDescent="0.2">
      <c r="B14731" s="186"/>
    </row>
    <row r="14732" spans="2:2" x14ac:dyDescent="0.2">
      <c r="B14732" s="186"/>
    </row>
    <row r="14733" spans="2:2" x14ac:dyDescent="0.2">
      <c r="B14733" s="186"/>
    </row>
    <row r="14734" spans="2:2" x14ac:dyDescent="0.2">
      <c r="B14734" s="186"/>
    </row>
    <row r="14735" spans="2:2" x14ac:dyDescent="0.2">
      <c r="B14735" s="186"/>
    </row>
    <row r="14736" spans="2:2" x14ac:dyDescent="0.2">
      <c r="B14736" s="186"/>
    </row>
    <row r="14737" spans="2:2" x14ac:dyDescent="0.2">
      <c r="B14737" s="186"/>
    </row>
    <row r="14738" spans="2:2" x14ac:dyDescent="0.2">
      <c r="B14738" s="186"/>
    </row>
    <row r="14739" spans="2:2" x14ac:dyDescent="0.2">
      <c r="B14739" s="186"/>
    </row>
    <row r="14740" spans="2:2" x14ac:dyDescent="0.2">
      <c r="B14740" s="186"/>
    </row>
    <row r="14741" spans="2:2" x14ac:dyDescent="0.2">
      <c r="B14741" s="186"/>
    </row>
    <row r="14742" spans="2:2" x14ac:dyDescent="0.2">
      <c r="B14742" s="186"/>
    </row>
    <row r="14743" spans="2:2" x14ac:dyDescent="0.2">
      <c r="B14743" s="186"/>
    </row>
    <row r="14744" spans="2:2" x14ac:dyDescent="0.2">
      <c r="B14744" s="186"/>
    </row>
    <row r="14745" spans="2:2" x14ac:dyDescent="0.2">
      <c r="B14745" s="186"/>
    </row>
    <row r="14746" spans="2:2" x14ac:dyDescent="0.2">
      <c r="B14746" s="186"/>
    </row>
    <row r="14747" spans="2:2" x14ac:dyDescent="0.2">
      <c r="B14747" s="186"/>
    </row>
    <row r="14748" spans="2:2" x14ac:dyDescent="0.2">
      <c r="B14748" s="186"/>
    </row>
    <row r="14749" spans="2:2" x14ac:dyDescent="0.2">
      <c r="B14749" s="186"/>
    </row>
    <row r="14750" spans="2:2" x14ac:dyDescent="0.2">
      <c r="B14750" s="186"/>
    </row>
    <row r="14751" spans="2:2" x14ac:dyDescent="0.2">
      <c r="B14751" s="186"/>
    </row>
    <row r="14752" spans="2:2" x14ac:dyDescent="0.2">
      <c r="B14752" s="186"/>
    </row>
    <row r="14753" spans="2:2" x14ac:dyDescent="0.2">
      <c r="B14753" s="186"/>
    </row>
    <row r="14754" spans="2:2" x14ac:dyDescent="0.2">
      <c r="B14754" s="186"/>
    </row>
    <row r="14755" spans="2:2" x14ac:dyDescent="0.2">
      <c r="B14755" s="186"/>
    </row>
    <row r="14756" spans="2:2" x14ac:dyDescent="0.2">
      <c r="B14756" s="186"/>
    </row>
    <row r="14757" spans="2:2" x14ac:dyDescent="0.2">
      <c r="B14757" s="186"/>
    </row>
    <row r="14758" spans="2:2" x14ac:dyDescent="0.2">
      <c r="B14758" s="186"/>
    </row>
    <row r="14759" spans="2:2" x14ac:dyDescent="0.2">
      <c r="B14759" s="186"/>
    </row>
    <row r="14760" spans="2:2" x14ac:dyDescent="0.2">
      <c r="B14760" s="186"/>
    </row>
    <row r="14761" spans="2:2" x14ac:dyDescent="0.2">
      <c r="B14761" s="186"/>
    </row>
    <row r="14762" spans="2:2" x14ac:dyDescent="0.2">
      <c r="B14762" s="186"/>
    </row>
    <row r="14763" spans="2:2" x14ac:dyDescent="0.2">
      <c r="B14763" s="186"/>
    </row>
    <row r="14764" spans="2:2" x14ac:dyDescent="0.2">
      <c r="B14764" s="186"/>
    </row>
    <row r="14765" spans="2:2" x14ac:dyDescent="0.2">
      <c r="B14765" s="186"/>
    </row>
    <row r="14766" spans="2:2" x14ac:dyDescent="0.2">
      <c r="B14766" s="186"/>
    </row>
    <row r="14767" spans="2:2" x14ac:dyDescent="0.2">
      <c r="B14767" s="186"/>
    </row>
    <row r="14768" spans="2:2" x14ac:dyDescent="0.2">
      <c r="B14768" s="186"/>
    </row>
    <row r="14769" spans="2:2" x14ac:dyDescent="0.2">
      <c r="B14769" s="186"/>
    </row>
    <row r="14770" spans="2:2" x14ac:dyDescent="0.2">
      <c r="B14770" s="186"/>
    </row>
    <row r="14771" spans="2:2" x14ac:dyDescent="0.2">
      <c r="B14771" s="186"/>
    </row>
    <row r="14772" spans="2:2" x14ac:dyDescent="0.2">
      <c r="B14772" s="186"/>
    </row>
    <row r="14773" spans="2:2" x14ac:dyDescent="0.2">
      <c r="B14773" s="186"/>
    </row>
    <row r="14774" spans="2:2" x14ac:dyDescent="0.2">
      <c r="B14774" s="186"/>
    </row>
    <row r="14775" spans="2:2" x14ac:dyDescent="0.2">
      <c r="B14775" s="186"/>
    </row>
    <row r="14776" spans="2:2" x14ac:dyDescent="0.2">
      <c r="B14776" s="186"/>
    </row>
    <row r="14777" spans="2:2" x14ac:dyDescent="0.2">
      <c r="B14777" s="186"/>
    </row>
    <row r="14778" spans="2:2" x14ac:dyDescent="0.2">
      <c r="B14778" s="186"/>
    </row>
    <row r="14779" spans="2:2" x14ac:dyDescent="0.2">
      <c r="B14779" s="186"/>
    </row>
    <row r="14780" spans="2:2" x14ac:dyDescent="0.2">
      <c r="B14780" s="186"/>
    </row>
    <row r="14781" spans="2:2" x14ac:dyDescent="0.2">
      <c r="B14781" s="186"/>
    </row>
    <row r="14782" spans="2:2" x14ac:dyDescent="0.2">
      <c r="B14782" s="186"/>
    </row>
    <row r="14783" spans="2:2" x14ac:dyDescent="0.2">
      <c r="B14783" s="186"/>
    </row>
    <row r="14784" spans="2:2" x14ac:dyDescent="0.2">
      <c r="B14784" s="186"/>
    </row>
    <row r="14785" spans="2:2" x14ac:dyDescent="0.2">
      <c r="B14785" s="186"/>
    </row>
    <row r="14786" spans="2:2" x14ac:dyDescent="0.2">
      <c r="B14786" s="186"/>
    </row>
    <row r="14787" spans="2:2" x14ac:dyDescent="0.2">
      <c r="B14787" s="186"/>
    </row>
    <row r="14788" spans="2:2" x14ac:dyDescent="0.2">
      <c r="B14788" s="186"/>
    </row>
    <row r="14789" spans="2:2" x14ac:dyDescent="0.2">
      <c r="B14789" s="186"/>
    </row>
    <row r="14790" spans="2:2" x14ac:dyDescent="0.2">
      <c r="B14790" s="186"/>
    </row>
    <row r="14791" spans="2:2" x14ac:dyDescent="0.2">
      <c r="B14791" s="186"/>
    </row>
    <row r="14792" spans="2:2" x14ac:dyDescent="0.2">
      <c r="B14792" s="186"/>
    </row>
    <row r="14793" spans="2:2" x14ac:dyDescent="0.2">
      <c r="B14793" s="186"/>
    </row>
    <row r="14794" spans="2:2" x14ac:dyDescent="0.2">
      <c r="B14794" s="186"/>
    </row>
    <row r="14795" spans="2:2" x14ac:dyDescent="0.2">
      <c r="B14795" s="186"/>
    </row>
    <row r="14796" spans="2:2" x14ac:dyDescent="0.2">
      <c r="B14796" s="186"/>
    </row>
    <row r="14797" spans="2:2" x14ac:dyDescent="0.2">
      <c r="B14797" s="186"/>
    </row>
    <row r="14798" spans="2:2" x14ac:dyDescent="0.2">
      <c r="B14798" s="186"/>
    </row>
    <row r="14799" spans="2:2" x14ac:dyDescent="0.2">
      <c r="B14799" s="186"/>
    </row>
    <row r="14800" spans="2:2" x14ac:dyDescent="0.2">
      <c r="B14800" s="186"/>
    </row>
    <row r="14801" spans="2:2" x14ac:dyDescent="0.2">
      <c r="B14801" s="186"/>
    </row>
    <row r="14802" spans="2:2" x14ac:dyDescent="0.2">
      <c r="B14802" s="186"/>
    </row>
    <row r="14803" spans="2:2" x14ac:dyDescent="0.2">
      <c r="B14803" s="186"/>
    </row>
    <row r="14804" spans="2:2" x14ac:dyDescent="0.2">
      <c r="B14804" s="186"/>
    </row>
    <row r="14805" spans="2:2" x14ac:dyDescent="0.2">
      <c r="B14805" s="186"/>
    </row>
    <row r="14806" spans="2:2" x14ac:dyDescent="0.2">
      <c r="B14806" s="186"/>
    </row>
    <row r="14807" spans="2:2" x14ac:dyDescent="0.2">
      <c r="B14807" s="186"/>
    </row>
    <row r="14808" spans="2:2" x14ac:dyDescent="0.2">
      <c r="B14808" s="186"/>
    </row>
    <row r="14809" spans="2:2" x14ac:dyDescent="0.2">
      <c r="B14809" s="186"/>
    </row>
    <row r="14810" spans="2:2" x14ac:dyDescent="0.2">
      <c r="B14810" s="186"/>
    </row>
    <row r="14811" spans="2:2" x14ac:dyDescent="0.2">
      <c r="B14811" s="186"/>
    </row>
    <row r="14812" spans="2:2" x14ac:dyDescent="0.2">
      <c r="B14812" s="186"/>
    </row>
    <row r="14813" spans="2:2" x14ac:dyDescent="0.2">
      <c r="B14813" s="186"/>
    </row>
    <row r="14814" spans="2:2" x14ac:dyDescent="0.2">
      <c r="B14814" s="186"/>
    </row>
    <row r="14815" spans="2:2" x14ac:dyDescent="0.2">
      <c r="B14815" s="186"/>
    </row>
    <row r="14816" spans="2:2" x14ac:dyDescent="0.2">
      <c r="B14816" s="186"/>
    </row>
    <row r="14817" spans="2:2" x14ac:dyDescent="0.2">
      <c r="B14817" s="186"/>
    </row>
    <row r="14818" spans="2:2" x14ac:dyDescent="0.2">
      <c r="B14818" s="186"/>
    </row>
    <row r="14819" spans="2:2" x14ac:dyDescent="0.2">
      <c r="B14819" s="186"/>
    </row>
    <row r="14820" spans="2:2" x14ac:dyDescent="0.2">
      <c r="B14820" s="186"/>
    </row>
    <row r="14821" spans="2:2" x14ac:dyDescent="0.2">
      <c r="B14821" s="186"/>
    </row>
    <row r="14822" spans="2:2" x14ac:dyDescent="0.2">
      <c r="B14822" s="186"/>
    </row>
    <row r="14823" spans="2:2" x14ac:dyDescent="0.2">
      <c r="B14823" s="186"/>
    </row>
    <row r="14824" spans="2:2" x14ac:dyDescent="0.2">
      <c r="B14824" s="186"/>
    </row>
    <row r="14825" spans="2:2" x14ac:dyDescent="0.2">
      <c r="B14825" s="186"/>
    </row>
    <row r="14826" spans="2:2" x14ac:dyDescent="0.2">
      <c r="B14826" s="186"/>
    </row>
    <row r="14827" spans="2:2" x14ac:dyDescent="0.2">
      <c r="B14827" s="186"/>
    </row>
    <row r="14828" spans="2:2" x14ac:dyDescent="0.2">
      <c r="B14828" s="186"/>
    </row>
    <row r="14829" spans="2:2" x14ac:dyDescent="0.2">
      <c r="B14829" s="186"/>
    </row>
    <row r="14830" spans="2:2" x14ac:dyDescent="0.2">
      <c r="B14830" s="186"/>
    </row>
    <row r="14831" spans="2:2" x14ac:dyDescent="0.2">
      <c r="B14831" s="186"/>
    </row>
    <row r="14832" spans="2:2" x14ac:dyDescent="0.2">
      <c r="B14832" s="186"/>
    </row>
    <row r="14833" spans="2:2" x14ac:dyDescent="0.2">
      <c r="B14833" s="186"/>
    </row>
    <row r="14834" spans="2:2" x14ac:dyDescent="0.2">
      <c r="B14834" s="186"/>
    </row>
    <row r="14835" spans="2:2" x14ac:dyDescent="0.2">
      <c r="B14835" s="186"/>
    </row>
    <row r="14836" spans="2:2" x14ac:dyDescent="0.2">
      <c r="B14836" s="186"/>
    </row>
    <row r="14837" spans="2:2" x14ac:dyDescent="0.2">
      <c r="B14837" s="186"/>
    </row>
    <row r="14838" spans="2:2" x14ac:dyDescent="0.2">
      <c r="B14838" s="186"/>
    </row>
    <row r="14839" spans="2:2" x14ac:dyDescent="0.2">
      <c r="B14839" s="186"/>
    </row>
    <row r="14840" spans="2:2" x14ac:dyDescent="0.2">
      <c r="B14840" s="186"/>
    </row>
    <row r="14841" spans="2:2" x14ac:dyDescent="0.2">
      <c r="B14841" s="186"/>
    </row>
    <row r="14842" spans="2:2" x14ac:dyDescent="0.2">
      <c r="B14842" s="186"/>
    </row>
    <row r="14843" spans="2:2" x14ac:dyDescent="0.2">
      <c r="B14843" s="186"/>
    </row>
    <row r="14844" spans="2:2" x14ac:dyDescent="0.2">
      <c r="B14844" s="186"/>
    </row>
    <row r="14845" spans="2:2" x14ac:dyDescent="0.2">
      <c r="B14845" s="186"/>
    </row>
    <row r="14846" spans="2:2" x14ac:dyDescent="0.2">
      <c r="B14846" s="186"/>
    </row>
    <row r="14847" spans="2:2" x14ac:dyDescent="0.2">
      <c r="B14847" s="186"/>
    </row>
    <row r="14848" spans="2:2" x14ac:dyDescent="0.2">
      <c r="B14848" s="186"/>
    </row>
    <row r="14849" spans="2:2" x14ac:dyDescent="0.2">
      <c r="B14849" s="186"/>
    </row>
    <row r="14850" spans="2:2" x14ac:dyDescent="0.2">
      <c r="B14850" s="186"/>
    </row>
    <row r="14851" spans="2:2" x14ac:dyDescent="0.2">
      <c r="B14851" s="186"/>
    </row>
    <row r="14852" spans="2:2" x14ac:dyDescent="0.2">
      <c r="B14852" s="186"/>
    </row>
    <row r="14853" spans="2:2" x14ac:dyDescent="0.2">
      <c r="B14853" s="186"/>
    </row>
    <row r="14854" spans="2:2" x14ac:dyDescent="0.2">
      <c r="B14854" s="186"/>
    </row>
    <row r="14855" spans="2:2" x14ac:dyDescent="0.2">
      <c r="B14855" s="186"/>
    </row>
    <row r="14856" spans="2:2" x14ac:dyDescent="0.2">
      <c r="B14856" s="186"/>
    </row>
    <row r="14857" spans="2:2" x14ac:dyDescent="0.2">
      <c r="B14857" s="186"/>
    </row>
    <row r="14858" spans="2:2" x14ac:dyDescent="0.2">
      <c r="B14858" s="186"/>
    </row>
    <row r="14859" spans="2:2" x14ac:dyDescent="0.2">
      <c r="B14859" s="186"/>
    </row>
    <row r="14860" spans="2:2" x14ac:dyDescent="0.2">
      <c r="B14860" s="186"/>
    </row>
    <row r="14861" spans="2:2" x14ac:dyDescent="0.2">
      <c r="B14861" s="186"/>
    </row>
    <row r="14862" spans="2:2" x14ac:dyDescent="0.2">
      <c r="B14862" s="186"/>
    </row>
    <row r="14863" spans="2:2" x14ac:dyDescent="0.2">
      <c r="B14863" s="186"/>
    </row>
    <row r="14864" spans="2:2" x14ac:dyDescent="0.2">
      <c r="B14864" s="186"/>
    </row>
    <row r="14865" spans="2:2" x14ac:dyDescent="0.2">
      <c r="B14865" s="186"/>
    </row>
    <row r="14866" spans="2:2" x14ac:dyDescent="0.2">
      <c r="B14866" s="186"/>
    </row>
    <row r="14867" spans="2:2" x14ac:dyDescent="0.2">
      <c r="B14867" s="186"/>
    </row>
    <row r="14868" spans="2:2" x14ac:dyDescent="0.2">
      <c r="B14868" s="186"/>
    </row>
    <row r="14869" spans="2:2" x14ac:dyDescent="0.2">
      <c r="B14869" s="186"/>
    </row>
    <row r="14870" spans="2:2" x14ac:dyDescent="0.2">
      <c r="B14870" s="186"/>
    </row>
    <row r="14871" spans="2:2" x14ac:dyDescent="0.2">
      <c r="B14871" s="186"/>
    </row>
    <row r="14872" spans="2:2" x14ac:dyDescent="0.2">
      <c r="B14872" s="186"/>
    </row>
    <row r="14873" spans="2:2" x14ac:dyDescent="0.2">
      <c r="B14873" s="186"/>
    </row>
    <row r="14874" spans="2:2" x14ac:dyDescent="0.2">
      <c r="B14874" s="186"/>
    </row>
    <row r="14875" spans="2:2" x14ac:dyDescent="0.2">
      <c r="B14875" s="186"/>
    </row>
    <row r="14876" spans="2:2" x14ac:dyDescent="0.2">
      <c r="B14876" s="186"/>
    </row>
    <row r="14877" spans="2:2" x14ac:dyDescent="0.2">
      <c r="B14877" s="186"/>
    </row>
    <row r="14878" spans="2:2" x14ac:dyDescent="0.2">
      <c r="B14878" s="186"/>
    </row>
    <row r="14879" spans="2:2" x14ac:dyDescent="0.2">
      <c r="B14879" s="186"/>
    </row>
    <row r="14880" spans="2:2" x14ac:dyDescent="0.2">
      <c r="B14880" s="186"/>
    </row>
    <row r="14881" spans="2:2" x14ac:dyDescent="0.2">
      <c r="B14881" s="186"/>
    </row>
    <row r="14882" spans="2:2" x14ac:dyDescent="0.2">
      <c r="B14882" s="186"/>
    </row>
    <row r="14883" spans="2:2" x14ac:dyDescent="0.2">
      <c r="B14883" s="186"/>
    </row>
    <row r="14884" spans="2:2" x14ac:dyDescent="0.2">
      <c r="B14884" s="186"/>
    </row>
    <row r="14885" spans="2:2" x14ac:dyDescent="0.2">
      <c r="B14885" s="186"/>
    </row>
    <row r="14886" spans="2:2" x14ac:dyDescent="0.2">
      <c r="B14886" s="186"/>
    </row>
    <row r="14887" spans="2:2" x14ac:dyDescent="0.2">
      <c r="B14887" s="186"/>
    </row>
    <row r="14888" spans="2:2" x14ac:dyDescent="0.2">
      <c r="B14888" s="186"/>
    </row>
    <row r="14889" spans="2:2" x14ac:dyDescent="0.2">
      <c r="B14889" s="186"/>
    </row>
    <row r="14890" spans="2:2" x14ac:dyDescent="0.2">
      <c r="B14890" s="186"/>
    </row>
    <row r="14891" spans="2:2" x14ac:dyDescent="0.2">
      <c r="B14891" s="186"/>
    </row>
    <row r="14892" spans="2:2" x14ac:dyDescent="0.2">
      <c r="B14892" s="186"/>
    </row>
    <row r="14893" spans="2:2" x14ac:dyDescent="0.2">
      <c r="B14893" s="186"/>
    </row>
    <row r="14894" spans="2:2" x14ac:dyDescent="0.2">
      <c r="B14894" s="186"/>
    </row>
    <row r="14895" spans="2:2" x14ac:dyDescent="0.2">
      <c r="B14895" s="186"/>
    </row>
    <row r="14896" spans="2:2" x14ac:dyDescent="0.2">
      <c r="B14896" s="186"/>
    </row>
    <row r="14897" spans="2:2" x14ac:dyDescent="0.2">
      <c r="B14897" s="186"/>
    </row>
    <row r="14898" spans="2:2" x14ac:dyDescent="0.2">
      <c r="B14898" s="186"/>
    </row>
    <row r="14899" spans="2:2" x14ac:dyDescent="0.2">
      <c r="B14899" s="186"/>
    </row>
    <row r="14900" spans="2:2" x14ac:dyDescent="0.2">
      <c r="B14900" s="186"/>
    </row>
    <row r="14901" spans="2:2" x14ac:dyDescent="0.2">
      <c r="B14901" s="186"/>
    </row>
    <row r="14902" spans="2:2" x14ac:dyDescent="0.2">
      <c r="B14902" s="186"/>
    </row>
    <row r="14903" spans="2:2" x14ac:dyDescent="0.2">
      <c r="B14903" s="186"/>
    </row>
    <row r="14904" spans="2:2" x14ac:dyDescent="0.2">
      <c r="B14904" s="186"/>
    </row>
    <row r="14905" spans="2:2" x14ac:dyDescent="0.2">
      <c r="B14905" s="186"/>
    </row>
    <row r="14906" spans="2:2" x14ac:dyDescent="0.2">
      <c r="B14906" s="186"/>
    </row>
    <row r="14907" spans="2:2" x14ac:dyDescent="0.2">
      <c r="B14907" s="186"/>
    </row>
    <row r="14908" spans="2:2" x14ac:dyDescent="0.2">
      <c r="B14908" s="186"/>
    </row>
    <row r="14909" spans="2:2" x14ac:dyDescent="0.2">
      <c r="B14909" s="186"/>
    </row>
    <row r="14910" spans="2:2" x14ac:dyDescent="0.2">
      <c r="B14910" s="186"/>
    </row>
    <row r="14911" spans="2:2" x14ac:dyDescent="0.2">
      <c r="B14911" s="186"/>
    </row>
    <row r="14912" spans="2:2" x14ac:dyDescent="0.2">
      <c r="B14912" s="186"/>
    </row>
    <row r="14913" spans="2:2" x14ac:dyDescent="0.2">
      <c r="B14913" s="186"/>
    </row>
    <row r="14914" spans="2:2" x14ac:dyDescent="0.2">
      <c r="B14914" s="186"/>
    </row>
    <row r="14915" spans="2:2" x14ac:dyDescent="0.2">
      <c r="B14915" s="186"/>
    </row>
    <row r="14916" spans="2:2" x14ac:dyDescent="0.2">
      <c r="B14916" s="186"/>
    </row>
    <row r="14917" spans="2:2" x14ac:dyDescent="0.2">
      <c r="B14917" s="186"/>
    </row>
    <row r="14918" spans="2:2" x14ac:dyDescent="0.2">
      <c r="B14918" s="186"/>
    </row>
    <row r="14919" spans="2:2" x14ac:dyDescent="0.2">
      <c r="B14919" s="186"/>
    </row>
    <row r="14920" spans="2:2" x14ac:dyDescent="0.2">
      <c r="B14920" s="186"/>
    </row>
    <row r="14921" spans="2:2" x14ac:dyDescent="0.2">
      <c r="B14921" s="186"/>
    </row>
    <row r="14922" spans="2:2" x14ac:dyDescent="0.2">
      <c r="B14922" s="186"/>
    </row>
    <row r="14923" spans="2:2" x14ac:dyDescent="0.2">
      <c r="B14923" s="186"/>
    </row>
    <row r="14924" spans="2:2" x14ac:dyDescent="0.2">
      <c r="B14924" s="186"/>
    </row>
    <row r="14925" spans="2:2" x14ac:dyDescent="0.2">
      <c r="B14925" s="186"/>
    </row>
    <row r="14926" spans="2:2" x14ac:dyDescent="0.2">
      <c r="B14926" s="186"/>
    </row>
    <row r="14927" spans="2:2" x14ac:dyDescent="0.2">
      <c r="B14927" s="186"/>
    </row>
    <row r="14928" spans="2:2" x14ac:dyDescent="0.2">
      <c r="B14928" s="186"/>
    </row>
    <row r="14929" spans="2:2" x14ac:dyDescent="0.2">
      <c r="B14929" s="186"/>
    </row>
    <row r="14930" spans="2:2" x14ac:dyDescent="0.2">
      <c r="B14930" s="186"/>
    </row>
    <row r="14931" spans="2:2" x14ac:dyDescent="0.2">
      <c r="B14931" s="186"/>
    </row>
    <row r="14932" spans="2:2" x14ac:dyDescent="0.2">
      <c r="B14932" s="186"/>
    </row>
    <row r="14933" spans="2:2" x14ac:dyDescent="0.2">
      <c r="B14933" s="186"/>
    </row>
    <row r="14934" spans="2:2" x14ac:dyDescent="0.2">
      <c r="B14934" s="186"/>
    </row>
    <row r="14935" spans="2:2" x14ac:dyDescent="0.2">
      <c r="B14935" s="186"/>
    </row>
    <row r="14936" spans="2:2" x14ac:dyDescent="0.2">
      <c r="B14936" s="186"/>
    </row>
    <row r="14937" spans="2:2" x14ac:dyDescent="0.2">
      <c r="B14937" s="186"/>
    </row>
    <row r="14938" spans="2:2" x14ac:dyDescent="0.2">
      <c r="B14938" s="186"/>
    </row>
    <row r="14939" spans="2:2" x14ac:dyDescent="0.2">
      <c r="B14939" s="186"/>
    </row>
    <row r="14940" spans="2:2" x14ac:dyDescent="0.2">
      <c r="B14940" s="186"/>
    </row>
    <row r="14941" spans="2:2" x14ac:dyDescent="0.2">
      <c r="B14941" s="186"/>
    </row>
    <row r="14942" spans="2:2" x14ac:dyDescent="0.2">
      <c r="B14942" s="186"/>
    </row>
    <row r="14943" spans="2:2" x14ac:dyDescent="0.2">
      <c r="B14943" s="186"/>
    </row>
    <row r="14944" spans="2:2" x14ac:dyDescent="0.2">
      <c r="B14944" s="186"/>
    </row>
    <row r="14945" spans="2:2" x14ac:dyDescent="0.2">
      <c r="B14945" s="186"/>
    </row>
    <row r="14946" spans="2:2" x14ac:dyDescent="0.2">
      <c r="B14946" s="186"/>
    </row>
    <row r="14947" spans="2:2" x14ac:dyDescent="0.2">
      <c r="B14947" s="186"/>
    </row>
    <row r="14948" spans="2:2" x14ac:dyDescent="0.2">
      <c r="B14948" s="186"/>
    </row>
    <row r="14949" spans="2:2" x14ac:dyDescent="0.2">
      <c r="B14949" s="186"/>
    </row>
    <row r="14950" spans="2:2" x14ac:dyDescent="0.2">
      <c r="B14950" s="186"/>
    </row>
    <row r="14951" spans="2:2" x14ac:dyDescent="0.2">
      <c r="B14951" s="186"/>
    </row>
    <row r="14952" spans="2:2" x14ac:dyDescent="0.2">
      <c r="B14952" s="186"/>
    </row>
    <row r="14953" spans="2:2" x14ac:dyDescent="0.2">
      <c r="B14953" s="186"/>
    </row>
    <row r="14954" spans="2:2" x14ac:dyDescent="0.2">
      <c r="B14954" s="186"/>
    </row>
    <row r="14955" spans="2:2" x14ac:dyDescent="0.2">
      <c r="B14955" s="186"/>
    </row>
    <row r="14956" spans="2:2" x14ac:dyDescent="0.2">
      <c r="B14956" s="186"/>
    </row>
    <row r="14957" spans="2:2" x14ac:dyDescent="0.2">
      <c r="B14957" s="186"/>
    </row>
    <row r="14958" spans="2:2" x14ac:dyDescent="0.2">
      <c r="B14958" s="186"/>
    </row>
    <row r="14959" spans="2:2" x14ac:dyDescent="0.2">
      <c r="B14959" s="186"/>
    </row>
    <row r="14960" spans="2:2" x14ac:dyDescent="0.2">
      <c r="B14960" s="186"/>
    </row>
    <row r="14961" spans="2:2" x14ac:dyDescent="0.2">
      <c r="B14961" s="186"/>
    </row>
    <row r="14962" spans="2:2" x14ac:dyDescent="0.2">
      <c r="B14962" s="186"/>
    </row>
    <row r="14963" spans="2:2" x14ac:dyDescent="0.2">
      <c r="B14963" s="186"/>
    </row>
    <row r="14964" spans="2:2" x14ac:dyDescent="0.2">
      <c r="B14964" s="186"/>
    </row>
    <row r="14965" spans="2:2" x14ac:dyDescent="0.2">
      <c r="B14965" s="186"/>
    </row>
    <row r="14966" spans="2:2" x14ac:dyDescent="0.2">
      <c r="B14966" s="186"/>
    </row>
    <row r="14967" spans="2:2" x14ac:dyDescent="0.2">
      <c r="B14967" s="186"/>
    </row>
    <row r="14968" spans="2:2" x14ac:dyDescent="0.2">
      <c r="B14968" s="186"/>
    </row>
    <row r="14969" spans="2:2" x14ac:dyDescent="0.2">
      <c r="B14969" s="186"/>
    </row>
    <row r="14970" spans="2:2" x14ac:dyDescent="0.2">
      <c r="B14970" s="186"/>
    </row>
    <row r="14971" spans="2:2" x14ac:dyDescent="0.2">
      <c r="B14971" s="186"/>
    </row>
    <row r="14972" spans="2:2" x14ac:dyDescent="0.2">
      <c r="B14972" s="186"/>
    </row>
    <row r="14973" spans="2:2" x14ac:dyDescent="0.2">
      <c r="B14973" s="186"/>
    </row>
    <row r="14974" spans="2:2" x14ac:dyDescent="0.2">
      <c r="B14974" s="186"/>
    </row>
    <row r="14975" spans="2:2" x14ac:dyDescent="0.2">
      <c r="B14975" s="186"/>
    </row>
    <row r="14976" spans="2:2" x14ac:dyDescent="0.2">
      <c r="B14976" s="186"/>
    </row>
    <row r="14977" spans="2:2" x14ac:dyDescent="0.2">
      <c r="B14977" s="186"/>
    </row>
    <row r="14978" spans="2:2" x14ac:dyDescent="0.2">
      <c r="B14978" s="186"/>
    </row>
    <row r="14979" spans="2:2" x14ac:dyDescent="0.2">
      <c r="B14979" s="186"/>
    </row>
    <row r="14980" spans="2:2" x14ac:dyDescent="0.2">
      <c r="B14980" s="186"/>
    </row>
    <row r="14981" spans="2:2" x14ac:dyDescent="0.2">
      <c r="B14981" s="186"/>
    </row>
    <row r="14982" spans="2:2" x14ac:dyDescent="0.2">
      <c r="B14982" s="186"/>
    </row>
    <row r="14983" spans="2:2" x14ac:dyDescent="0.2">
      <c r="B14983" s="186"/>
    </row>
    <row r="14984" spans="2:2" x14ac:dyDescent="0.2">
      <c r="B14984" s="186"/>
    </row>
    <row r="14985" spans="2:2" x14ac:dyDescent="0.2">
      <c r="B14985" s="186"/>
    </row>
    <row r="14986" spans="2:2" x14ac:dyDescent="0.2">
      <c r="B14986" s="186"/>
    </row>
    <row r="14987" spans="2:2" x14ac:dyDescent="0.2">
      <c r="B14987" s="186"/>
    </row>
    <row r="14988" spans="2:2" x14ac:dyDescent="0.2">
      <c r="B14988" s="186"/>
    </row>
    <row r="14989" spans="2:2" x14ac:dyDescent="0.2">
      <c r="B14989" s="186"/>
    </row>
    <row r="14990" spans="2:2" x14ac:dyDescent="0.2">
      <c r="B14990" s="186"/>
    </row>
    <row r="14991" spans="2:2" x14ac:dyDescent="0.2">
      <c r="B14991" s="186"/>
    </row>
    <row r="14992" spans="2:2" x14ac:dyDescent="0.2">
      <c r="B14992" s="186"/>
    </row>
    <row r="14993" spans="2:2" x14ac:dyDescent="0.2">
      <c r="B14993" s="186"/>
    </row>
    <row r="14994" spans="2:2" x14ac:dyDescent="0.2">
      <c r="B14994" s="186"/>
    </row>
    <row r="14995" spans="2:2" x14ac:dyDescent="0.2">
      <c r="B14995" s="186"/>
    </row>
    <row r="14996" spans="2:2" x14ac:dyDescent="0.2">
      <c r="B14996" s="186"/>
    </row>
    <row r="14997" spans="2:2" x14ac:dyDescent="0.2">
      <c r="B14997" s="186"/>
    </row>
    <row r="14998" spans="2:2" x14ac:dyDescent="0.2">
      <c r="B14998" s="186"/>
    </row>
    <row r="14999" spans="2:2" x14ac:dyDescent="0.2">
      <c r="B14999" s="186"/>
    </row>
    <row r="15000" spans="2:2" x14ac:dyDescent="0.2">
      <c r="B15000" s="186"/>
    </row>
    <row r="15001" spans="2:2" x14ac:dyDescent="0.2">
      <c r="B15001" s="186"/>
    </row>
    <row r="15002" spans="2:2" x14ac:dyDescent="0.2">
      <c r="B15002" s="186"/>
    </row>
    <row r="15003" spans="2:2" x14ac:dyDescent="0.2">
      <c r="B15003" s="186"/>
    </row>
    <row r="15004" spans="2:2" x14ac:dyDescent="0.2">
      <c r="B15004" s="186"/>
    </row>
    <row r="15005" spans="2:2" x14ac:dyDescent="0.2">
      <c r="B15005" s="186"/>
    </row>
    <row r="15006" spans="2:2" x14ac:dyDescent="0.2">
      <c r="B15006" s="186"/>
    </row>
    <row r="15007" spans="2:2" x14ac:dyDescent="0.2">
      <c r="B15007" s="186"/>
    </row>
    <row r="15008" spans="2:2" x14ac:dyDescent="0.2">
      <c r="B15008" s="186"/>
    </row>
    <row r="15009" spans="2:2" x14ac:dyDescent="0.2">
      <c r="B15009" s="186"/>
    </row>
    <row r="15010" spans="2:2" x14ac:dyDescent="0.2">
      <c r="B15010" s="186"/>
    </row>
    <row r="15011" spans="2:2" x14ac:dyDescent="0.2">
      <c r="B15011" s="186"/>
    </row>
    <row r="15012" spans="2:2" x14ac:dyDescent="0.2">
      <c r="B15012" s="186"/>
    </row>
    <row r="15013" spans="2:2" x14ac:dyDescent="0.2">
      <c r="B15013" s="186"/>
    </row>
    <row r="15014" spans="2:2" x14ac:dyDescent="0.2">
      <c r="B15014" s="186"/>
    </row>
    <row r="15015" spans="2:2" x14ac:dyDescent="0.2">
      <c r="B15015" s="186"/>
    </row>
    <row r="15016" spans="2:2" x14ac:dyDescent="0.2">
      <c r="B15016" s="186"/>
    </row>
    <row r="15017" spans="2:2" x14ac:dyDescent="0.2">
      <c r="B15017" s="186"/>
    </row>
    <row r="15018" spans="2:2" x14ac:dyDescent="0.2">
      <c r="B15018" s="186"/>
    </row>
    <row r="15019" spans="2:2" x14ac:dyDescent="0.2">
      <c r="B15019" s="186"/>
    </row>
    <row r="15020" spans="2:2" x14ac:dyDescent="0.2">
      <c r="B15020" s="186"/>
    </row>
    <row r="15021" spans="2:2" x14ac:dyDescent="0.2">
      <c r="B15021" s="186"/>
    </row>
    <row r="15022" spans="2:2" x14ac:dyDescent="0.2">
      <c r="B15022" s="186"/>
    </row>
    <row r="15023" spans="2:2" x14ac:dyDescent="0.2">
      <c r="B15023" s="186"/>
    </row>
    <row r="15024" spans="2:2" x14ac:dyDescent="0.2">
      <c r="B15024" s="186"/>
    </row>
    <row r="15025" spans="2:2" x14ac:dyDescent="0.2">
      <c r="B15025" s="186"/>
    </row>
    <row r="15026" spans="2:2" x14ac:dyDescent="0.2">
      <c r="B15026" s="186"/>
    </row>
    <row r="15027" spans="2:2" x14ac:dyDescent="0.2">
      <c r="B15027" s="186"/>
    </row>
    <row r="15028" spans="2:2" x14ac:dyDescent="0.2">
      <c r="B15028" s="186"/>
    </row>
    <row r="15029" spans="2:2" x14ac:dyDescent="0.2">
      <c r="B15029" s="186"/>
    </row>
    <row r="15030" spans="2:2" x14ac:dyDescent="0.2">
      <c r="B15030" s="186"/>
    </row>
    <row r="15031" spans="2:2" x14ac:dyDescent="0.2">
      <c r="B15031" s="186"/>
    </row>
    <row r="15032" spans="2:2" x14ac:dyDescent="0.2">
      <c r="B15032" s="186"/>
    </row>
    <row r="15033" spans="2:2" x14ac:dyDescent="0.2">
      <c r="B15033" s="186"/>
    </row>
    <row r="15034" spans="2:2" x14ac:dyDescent="0.2">
      <c r="B15034" s="186"/>
    </row>
    <row r="15035" spans="2:2" x14ac:dyDescent="0.2">
      <c r="B15035" s="186"/>
    </row>
    <row r="15036" spans="2:2" x14ac:dyDescent="0.2">
      <c r="B15036" s="186"/>
    </row>
    <row r="15037" spans="2:2" x14ac:dyDescent="0.2">
      <c r="B15037" s="186"/>
    </row>
    <row r="15038" spans="2:2" x14ac:dyDescent="0.2">
      <c r="B15038" s="186"/>
    </row>
    <row r="15039" spans="2:2" x14ac:dyDescent="0.2">
      <c r="B15039" s="186"/>
    </row>
    <row r="15040" spans="2:2" x14ac:dyDescent="0.2">
      <c r="B15040" s="186"/>
    </row>
    <row r="15041" spans="2:2" x14ac:dyDescent="0.2">
      <c r="B15041" s="186"/>
    </row>
    <row r="15042" spans="2:2" x14ac:dyDescent="0.2">
      <c r="B15042" s="186"/>
    </row>
    <row r="15043" spans="2:2" x14ac:dyDescent="0.2">
      <c r="B15043" s="186"/>
    </row>
    <row r="15044" spans="2:2" x14ac:dyDescent="0.2">
      <c r="B15044" s="186"/>
    </row>
    <row r="15045" spans="2:2" x14ac:dyDescent="0.2">
      <c r="B15045" s="186"/>
    </row>
    <row r="15046" spans="2:2" x14ac:dyDescent="0.2">
      <c r="B15046" s="186"/>
    </row>
    <row r="15047" spans="2:2" x14ac:dyDescent="0.2">
      <c r="B15047" s="186"/>
    </row>
    <row r="15048" spans="2:2" x14ac:dyDescent="0.2">
      <c r="B15048" s="186"/>
    </row>
    <row r="15049" spans="2:2" x14ac:dyDescent="0.2">
      <c r="B15049" s="186"/>
    </row>
    <row r="15050" spans="2:2" x14ac:dyDescent="0.2">
      <c r="B15050" s="186"/>
    </row>
    <row r="15051" spans="2:2" x14ac:dyDescent="0.2">
      <c r="B15051" s="186"/>
    </row>
    <row r="15052" spans="2:2" x14ac:dyDescent="0.2">
      <c r="B15052" s="186"/>
    </row>
    <row r="15053" spans="2:2" x14ac:dyDescent="0.2">
      <c r="B15053" s="186"/>
    </row>
    <row r="15054" spans="2:2" x14ac:dyDescent="0.2">
      <c r="B15054" s="186"/>
    </row>
    <row r="15055" spans="2:2" x14ac:dyDescent="0.2">
      <c r="B15055" s="186"/>
    </row>
    <row r="15056" spans="2:2" x14ac:dyDescent="0.2">
      <c r="B15056" s="186"/>
    </row>
    <row r="15057" spans="2:2" x14ac:dyDescent="0.2">
      <c r="B15057" s="186"/>
    </row>
    <row r="15058" spans="2:2" x14ac:dyDescent="0.2">
      <c r="B15058" s="186"/>
    </row>
    <row r="15059" spans="2:2" x14ac:dyDescent="0.2">
      <c r="B15059" s="186"/>
    </row>
    <row r="15060" spans="2:2" x14ac:dyDescent="0.2">
      <c r="B15060" s="186"/>
    </row>
    <row r="15061" spans="2:2" x14ac:dyDescent="0.2">
      <c r="B15061" s="186"/>
    </row>
    <row r="15062" spans="2:2" x14ac:dyDescent="0.2">
      <c r="B15062" s="186"/>
    </row>
    <row r="15063" spans="2:2" x14ac:dyDescent="0.2">
      <c r="B15063" s="186"/>
    </row>
    <row r="15064" spans="2:2" x14ac:dyDescent="0.2">
      <c r="B15064" s="186"/>
    </row>
    <row r="15065" spans="2:2" x14ac:dyDescent="0.2">
      <c r="B15065" s="186"/>
    </row>
    <row r="15066" spans="2:2" x14ac:dyDescent="0.2">
      <c r="B15066" s="186"/>
    </row>
    <row r="15067" spans="2:2" x14ac:dyDescent="0.2">
      <c r="B15067" s="186"/>
    </row>
    <row r="15068" spans="2:2" x14ac:dyDescent="0.2">
      <c r="B15068" s="186"/>
    </row>
    <row r="15069" spans="2:2" x14ac:dyDescent="0.2">
      <c r="B15069" s="186"/>
    </row>
    <row r="15070" spans="2:2" x14ac:dyDescent="0.2">
      <c r="B15070" s="186"/>
    </row>
    <row r="15071" spans="2:2" x14ac:dyDescent="0.2">
      <c r="B15071" s="186"/>
    </row>
    <row r="15072" spans="2:2" x14ac:dyDescent="0.2">
      <c r="B15072" s="186"/>
    </row>
    <row r="15073" spans="2:2" x14ac:dyDescent="0.2">
      <c r="B15073" s="186"/>
    </row>
    <row r="15074" spans="2:2" x14ac:dyDescent="0.2">
      <c r="B15074" s="186"/>
    </row>
    <row r="15075" spans="2:2" x14ac:dyDescent="0.2">
      <c r="B15075" s="186"/>
    </row>
    <row r="15076" spans="2:2" x14ac:dyDescent="0.2">
      <c r="B15076" s="186"/>
    </row>
    <row r="15077" spans="2:2" x14ac:dyDescent="0.2">
      <c r="B15077" s="186"/>
    </row>
    <row r="15078" spans="2:2" x14ac:dyDescent="0.2">
      <c r="B15078" s="186"/>
    </row>
    <row r="15079" spans="2:2" x14ac:dyDescent="0.2">
      <c r="B15079" s="186"/>
    </row>
    <row r="15080" spans="2:2" x14ac:dyDescent="0.2">
      <c r="B15080" s="186"/>
    </row>
    <row r="15081" spans="2:2" x14ac:dyDescent="0.2">
      <c r="B15081" s="186"/>
    </row>
    <row r="15082" spans="2:2" x14ac:dyDescent="0.2">
      <c r="B15082" s="186"/>
    </row>
    <row r="15083" spans="2:2" x14ac:dyDescent="0.2">
      <c r="B15083" s="186"/>
    </row>
    <row r="15084" spans="2:2" x14ac:dyDescent="0.2">
      <c r="B15084" s="186"/>
    </row>
    <row r="15085" spans="2:2" x14ac:dyDescent="0.2">
      <c r="B15085" s="186"/>
    </row>
    <row r="15086" spans="2:2" x14ac:dyDescent="0.2">
      <c r="B15086" s="186"/>
    </row>
    <row r="15087" spans="2:2" x14ac:dyDescent="0.2">
      <c r="B15087" s="186"/>
    </row>
    <row r="15088" spans="2:2" x14ac:dyDescent="0.2">
      <c r="B15088" s="186"/>
    </row>
    <row r="15089" spans="2:2" x14ac:dyDescent="0.2">
      <c r="B15089" s="186"/>
    </row>
    <row r="15090" spans="2:2" x14ac:dyDescent="0.2">
      <c r="B15090" s="186"/>
    </row>
    <row r="15091" spans="2:2" x14ac:dyDescent="0.2">
      <c r="B15091" s="186"/>
    </row>
    <row r="15092" spans="2:2" x14ac:dyDescent="0.2">
      <c r="B15092" s="186"/>
    </row>
    <row r="15093" spans="2:2" x14ac:dyDescent="0.2">
      <c r="B15093" s="186"/>
    </row>
    <row r="15094" spans="2:2" x14ac:dyDescent="0.2">
      <c r="B15094" s="186"/>
    </row>
    <row r="15095" spans="2:2" x14ac:dyDescent="0.2">
      <c r="B15095" s="186"/>
    </row>
    <row r="15096" spans="2:2" x14ac:dyDescent="0.2">
      <c r="B15096" s="186"/>
    </row>
    <row r="15097" spans="2:2" x14ac:dyDescent="0.2">
      <c r="B15097" s="186"/>
    </row>
    <row r="15098" spans="2:2" x14ac:dyDescent="0.2">
      <c r="B15098" s="186"/>
    </row>
    <row r="15099" spans="2:2" x14ac:dyDescent="0.2">
      <c r="B15099" s="186"/>
    </row>
    <row r="15100" spans="2:2" x14ac:dyDescent="0.2">
      <c r="B15100" s="186"/>
    </row>
    <row r="15101" spans="2:2" x14ac:dyDescent="0.2">
      <c r="B15101" s="186"/>
    </row>
    <row r="15102" spans="2:2" x14ac:dyDescent="0.2">
      <c r="B15102" s="186"/>
    </row>
    <row r="15103" spans="2:2" x14ac:dyDescent="0.2">
      <c r="B15103" s="186"/>
    </row>
    <row r="15104" spans="2:2" x14ac:dyDescent="0.2">
      <c r="B15104" s="186"/>
    </row>
    <row r="15105" spans="2:2" x14ac:dyDescent="0.2">
      <c r="B15105" s="186"/>
    </row>
    <row r="15106" spans="2:2" x14ac:dyDescent="0.2">
      <c r="B15106" s="186"/>
    </row>
    <row r="15107" spans="2:2" x14ac:dyDescent="0.2">
      <c r="B15107" s="186"/>
    </row>
    <row r="15108" spans="2:2" x14ac:dyDescent="0.2">
      <c r="B15108" s="186"/>
    </row>
    <row r="15109" spans="2:2" x14ac:dyDescent="0.2">
      <c r="B15109" s="186"/>
    </row>
    <row r="15110" spans="2:2" x14ac:dyDescent="0.2">
      <c r="B15110" s="186"/>
    </row>
    <row r="15111" spans="2:2" x14ac:dyDescent="0.2">
      <c r="B15111" s="186"/>
    </row>
    <row r="15112" spans="2:2" x14ac:dyDescent="0.2">
      <c r="B15112" s="186"/>
    </row>
    <row r="15113" spans="2:2" x14ac:dyDescent="0.2">
      <c r="B15113" s="186"/>
    </row>
    <row r="15114" spans="2:2" x14ac:dyDescent="0.2">
      <c r="B15114" s="186"/>
    </row>
    <row r="15115" spans="2:2" x14ac:dyDescent="0.2">
      <c r="B15115" s="186"/>
    </row>
    <row r="15116" spans="2:2" x14ac:dyDescent="0.2">
      <c r="B15116" s="186"/>
    </row>
    <row r="15117" spans="2:2" x14ac:dyDescent="0.2">
      <c r="B15117" s="186"/>
    </row>
    <row r="15118" spans="2:2" x14ac:dyDescent="0.2">
      <c r="B15118" s="186"/>
    </row>
    <row r="15119" spans="2:2" x14ac:dyDescent="0.2">
      <c r="B15119" s="186"/>
    </row>
    <row r="15120" spans="2:2" x14ac:dyDescent="0.2">
      <c r="B15120" s="186"/>
    </row>
    <row r="15121" spans="2:2" x14ac:dyDescent="0.2">
      <c r="B15121" s="186"/>
    </row>
    <row r="15122" spans="2:2" x14ac:dyDescent="0.2">
      <c r="B15122" s="186"/>
    </row>
    <row r="15123" spans="2:2" x14ac:dyDescent="0.2">
      <c r="B15123" s="186"/>
    </row>
    <row r="15124" spans="2:2" x14ac:dyDescent="0.2">
      <c r="B15124" s="186"/>
    </row>
    <row r="15125" spans="2:2" x14ac:dyDescent="0.2">
      <c r="B15125" s="186"/>
    </row>
    <row r="15126" spans="2:2" x14ac:dyDescent="0.2">
      <c r="B15126" s="186"/>
    </row>
    <row r="15127" spans="2:2" x14ac:dyDescent="0.2">
      <c r="B15127" s="186"/>
    </row>
    <row r="15128" spans="2:2" x14ac:dyDescent="0.2">
      <c r="B15128" s="186"/>
    </row>
    <row r="15129" spans="2:2" x14ac:dyDescent="0.2">
      <c r="B15129" s="186"/>
    </row>
    <row r="15130" spans="2:2" x14ac:dyDescent="0.2">
      <c r="B15130" s="186"/>
    </row>
    <row r="15131" spans="2:2" x14ac:dyDescent="0.2">
      <c r="B15131" s="186"/>
    </row>
    <row r="15132" spans="2:2" x14ac:dyDescent="0.2">
      <c r="B15132" s="186"/>
    </row>
    <row r="15133" spans="2:2" x14ac:dyDescent="0.2">
      <c r="B15133" s="186"/>
    </row>
    <row r="15134" spans="2:2" x14ac:dyDescent="0.2">
      <c r="B15134" s="186"/>
    </row>
    <row r="15135" spans="2:2" x14ac:dyDescent="0.2">
      <c r="B15135" s="186"/>
    </row>
    <row r="15136" spans="2:2" x14ac:dyDescent="0.2">
      <c r="B15136" s="186"/>
    </row>
    <row r="15137" spans="2:2" x14ac:dyDescent="0.2">
      <c r="B15137" s="186"/>
    </row>
    <row r="15138" spans="2:2" x14ac:dyDescent="0.2">
      <c r="B15138" s="186"/>
    </row>
    <row r="15139" spans="2:2" x14ac:dyDescent="0.2">
      <c r="B15139" s="186"/>
    </row>
    <row r="15140" spans="2:2" x14ac:dyDescent="0.2">
      <c r="B15140" s="186"/>
    </row>
    <row r="15141" spans="2:2" x14ac:dyDescent="0.2">
      <c r="B15141" s="186"/>
    </row>
    <row r="15142" spans="2:2" x14ac:dyDescent="0.2">
      <c r="B15142" s="186"/>
    </row>
    <row r="15143" spans="2:2" x14ac:dyDescent="0.2">
      <c r="B15143" s="186"/>
    </row>
    <row r="15144" spans="2:2" x14ac:dyDescent="0.2">
      <c r="B15144" s="186"/>
    </row>
    <row r="15145" spans="2:2" x14ac:dyDescent="0.2">
      <c r="B15145" s="186"/>
    </row>
    <row r="15146" spans="2:2" x14ac:dyDescent="0.2">
      <c r="B15146" s="186"/>
    </row>
    <row r="15147" spans="2:2" x14ac:dyDescent="0.2">
      <c r="B15147" s="186"/>
    </row>
    <row r="15148" spans="2:2" x14ac:dyDescent="0.2">
      <c r="B15148" s="186"/>
    </row>
    <row r="15149" spans="2:2" x14ac:dyDescent="0.2">
      <c r="B15149" s="186"/>
    </row>
    <row r="15150" spans="2:2" x14ac:dyDescent="0.2">
      <c r="B15150" s="186"/>
    </row>
    <row r="15151" spans="2:2" x14ac:dyDescent="0.2">
      <c r="B15151" s="186"/>
    </row>
    <row r="15152" spans="2:2" x14ac:dyDescent="0.2">
      <c r="B15152" s="186"/>
    </row>
    <row r="15153" spans="2:2" x14ac:dyDescent="0.2">
      <c r="B15153" s="186"/>
    </row>
    <row r="15154" spans="2:2" x14ac:dyDescent="0.2">
      <c r="B15154" s="186"/>
    </row>
    <row r="15155" spans="2:2" x14ac:dyDescent="0.2">
      <c r="B15155" s="186"/>
    </row>
    <row r="15156" spans="2:2" x14ac:dyDescent="0.2">
      <c r="B15156" s="186"/>
    </row>
    <row r="15157" spans="2:2" x14ac:dyDescent="0.2">
      <c r="B15157" s="186"/>
    </row>
    <row r="15158" spans="2:2" x14ac:dyDescent="0.2">
      <c r="B15158" s="186"/>
    </row>
    <row r="15159" spans="2:2" x14ac:dyDescent="0.2">
      <c r="B15159" s="186"/>
    </row>
    <row r="15160" spans="2:2" x14ac:dyDescent="0.2">
      <c r="B15160" s="186"/>
    </row>
    <row r="15161" spans="2:2" x14ac:dyDescent="0.2">
      <c r="B15161" s="186"/>
    </row>
    <row r="15162" spans="2:2" x14ac:dyDescent="0.2">
      <c r="B15162" s="186"/>
    </row>
    <row r="15163" spans="2:2" x14ac:dyDescent="0.2">
      <c r="B15163" s="186"/>
    </row>
    <row r="15164" spans="2:2" x14ac:dyDescent="0.2">
      <c r="B15164" s="186"/>
    </row>
    <row r="15165" spans="2:2" x14ac:dyDescent="0.2">
      <c r="B15165" s="186"/>
    </row>
    <row r="15166" spans="2:2" x14ac:dyDescent="0.2">
      <c r="B15166" s="186"/>
    </row>
    <row r="15167" spans="2:2" x14ac:dyDescent="0.2">
      <c r="B15167" s="186"/>
    </row>
    <row r="15168" spans="2:2" x14ac:dyDescent="0.2">
      <c r="B15168" s="186"/>
    </row>
    <row r="15169" spans="2:2" x14ac:dyDescent="0.2">
      <c r="B15169" s="186"/>
    </row>
    <row r="15170" spans="2:2" x14ac:dyDescent="0.2">
      <c r="B15170" s="186"/>
    </row>
    <row r="15171" spans="2:2" x14ac:dyDescent="0.2">
      <c r="B15171" s="186"/>
    </row>
    <row r="15172" spans="2:2" x14ac:dyDescent="0.2">
      <c r="B15172" s="186"/>
    </row>
    <row r="15173" spans="2:2" x14ac:dyDescent="0.2">
      <c r="B15173" s="186"/>
    </row>
    <row r="15174" spans="2:2" x14ac:dyDescent="0.2">
      <c r="B15174" s="186"/>
    </row>
    <row r="15175" spans="2:2" x14ac:dyDescent="0.2">
      <c r="B15175" s="186"/>
    </row>
    <row r="15176" spans="2:2" x14ac:dyDescent="0.2">
      <c r="B15176" s="186"/>
    </row>
    <row r="15177" spans="2:2" x14ac:dyDescent="0.2">
      <c r="B15177" s="186"/>
    </row>
    <row r="15178" spans="2:2" x14ac:dyDescent="0.2">
      <c r="B15178" s="186"/>
    </row>
    <row r="15179" spans="2:2" x14ac:dyDescent="0.2">
      <c r="B15179" s="186"/>
    </row>
    <row r="15180" spans="2:2" x14ac:dyDescent="0.2">
      <c r="B15180" s="186"/>
    </row>
    <row r="15181" spans="2:2" x14ac:dyDescent="0.2">
      <c r="B15181" s="186"/>
    </row>
    <row r="15182" spans="2:2" x14ac:dyDescent="0.2">
      <c r="B15182" s="186"/>
    </row>
    <row r="15183" spans="2:2" x14ac:dyDescent="0.2">
      <c r="B15183" s="186"/>
    </row>
    <row r="15184" spans="2:2" x14ac:dyDescent="0.2">
      <c r="B15184" s="186"/>
    </row>
    <row r="15185" spans="2:2" x14ac:dyDescent="0.2">
      <c r="B15185" s="186"/>
    </row>
    <row r="15186" spans="2:2" x14ac:dyDescent="0.2">
      <c r="B15186" s="186"/>
    </row>
    <row r="15187" spans="2:2" x14ac:dyDescent="0.2">
      <c r="B15187" s="186"/>
    </row>
    <row r="15188" spans="2:2" x14ac:dyDescent="0.2">
      <c r="B15188" s="186"/>
    </row>
    <row r="15189" spans="2:2" x14ac:dyDescent="0.2">
      <c r="B15189" s="186"/>
    </row>
    <row r="15190" spans="2:2" x14ac:dyDescent="0.2">
      <c r="B15190" s="186"/>
    </row>
    <row r="15191" spans="2:2" x14ac:dyDescent="0.2">
      <c r="B15191" s="186"/>
    </row>
    <row r="15192" spans="2:2" x14ac:dyDescent="0.2">
      <c r="B15192" s="186"/>
    </row>
    <row r="15193" spans="2:2" x14ac:dyDescent="0.2">
      <c r="B15193" s="186"/>
    </row>
    <row r="15194" spans="2:2" x14ac:dyDescent="0.2">
      <c r="B15194" s="186"/>
    </row>
    <row r="15195" spans="2:2" x14ac:dyDescent="0.2">
      <c r="B15195" s="186"/>
    </row>
    <row r="15196" spans="2:2" x14ac:dyDescent="0.2">
      <c r="B15196" s="186"/>
    </row>
    <row r="15197" spans="2:2" x14ac:dyDescent="0.2">
      <c r="B15197" s="186"/>
    </row>
    <row r="15198" spans="2:2" x14ac:dyDescent="0.2">
      <c r="B15198" s="186"/>
    </row>
    <row r="15199" spans="2:2" x14ac:dyDescent="0.2">
      <c r="B15199" s="186"/>
    </row>
    <row r="15200" spans="2:2" x14ac:dyDescent="0.2">
      <c r="B15200" s="186"/>
    </row>
    <row r="15201" spans="2:2" x14ac:dyDescent="0.2">
      <c r="B15201" s="186"/>
    </row>
    <row r="15202" spans="2:2" x14ac:dyDescent="0.2">
      <c r="B15202" s="186"/>
    </row>
    <row r="15203" spans="2:2" x14ac:dyDescent="0.2">
      <c r="B15203" s="186"/>
    </row>
    <row r="15204" spans="2:2" x14ac:dyDescent="0.2">
      <c r="B15204" s="186"/>
    </row>
    <row r="15205" spans="2:2" x14ac:dyDescent="0.2">
      <c r="B15205" s="186"/>
    </row>
    <row r="15206" spans="2:2" x14ac:dyDescent="0.2">
      <c r="B15206" s="186"/>
    </row>
    <row r="15207" spans="2:2" x14ac:dyDescent="0.2">
      <c r="B15207" s="186"/>
    </row>
    <row r="15208" spans="2:2" x14ac:dyDescent="0.2">
      <c r="B15208" s="186"/>
    </row>
    <row r="15209" spans="2:2" x14ac:dyDescent="0.2">
      <c r="B15209" s="186"/>
    </row>
    <row r="15210" spans="2:2" x14ac:dyDescent="0.2">
      <c r="B15210" s="186"/>
    </row>
    <row r="15211" spans="2:2" x14ac:dyDescent="0.2">
      <c r="B15211" s="186"/>
    </row>
    <row r="15212" spans="2:2" x14ac:dyDescent="0.2">
      <c r="B15212" s="186"/>
    </row>
    <row r="15213" spans="2:2" x14ac:dyDescent="0.2">
      <c r="B15213" s="186"/>
    </row>
    <row r="15214" spans="2:2" x14ac:dyDescent="0.2">
      <c r="B15214" s="186"/>
    </row>
    <row r="15215" spans="2:2" x14ac:dyDescent="0.2">
      <c r="B15215" s="186"/>
    </row>
    <row r="15216" spans="2:2" x14ac:dyDescent="0.2">
      <c r="B15216" s="186"/>
    </row>
    <row r="15217" spans="2:2" x14ac:dyDescent="0.2">
      <c r="B15217" s="186"/>
    </row>
    <row r="15218" spans="2:2" x14ac:dyDescent="0.2">
      <c r="B15218" s="186"/>
    </row>
    <row r="15219" spans="2:2" x14ac:dyDescent="0.2">
      <c r="B15219" s="186"/>
    </row>
    <row r="15220" spans="2:2" x14ac:dyDescent="0.2">
      <c r="B15220" s="186"/>
    </row>
    <row r="15221" spans="2:2" x14ac:dyDescent="0.2">
      <c r="B15221" s="186"/>
    </row>
    <row r="15222" spans="2:2" x14ac:dyDescent="0.2">
      <c r="B15222" s="186"/>
    </row>
    <row r="15223" spans="2:2" x14ac:dyDescent="0.2">
      <c r="B15223" s="186"/>
    </row>
    <row r="15224" spans="2:2" x14ac:dyDescent="0.2">
      <c r="B15224" s="186"/>
    </row>
    <row r="15225" spans="2:2" x14ac:dyDescent="0.2">
      <c r="B15225" s="186"/>
    </row>
    <row r="15226" spans="2:2" x14ac:dyDescent="0.2">
      <c r="B15226" s="186"/>
    </row>
    <row r="15227" spans="2:2" x14ac:dyDescent="0.2">
      <c r="B15227" s="186"/>
    </row>
    <row r="15228" spans="2:2" x14ac:dyDescent="0.2">
      <c r="B15228" s="186"/>
    </row>
    <row r="15229" spans="2:2" x14ac:dyDescent="0.2">
      <c r="B15229" s="186"/>
    </row>
    <row r="15230" spans="2:2" x14ac:dyDescent="0.2">
      <c r="B15230" s="186"/>
    </row>
    <row r="15231" spans="2:2" x14ac:dyDescent="0.2">
      <c r="B15231" s="186"/>
    </row>
    <row r="15232" spans="2:2" x14ac:dyDescent="0.2">
      <c r="B15232" s="186"/>
    </row>
    <row r="15233" spans="2:2" x14ac:dyDescent="0.2">
      <c r="B15233" s="186"/>
    </row>
    <row r="15234" spans="2:2" x14ac:dyDescent="0.2">
      <c r="B15234" s="186"/>
    </row>
    <row r="15235" spans="2:2" x14ac:dyDescent="0.2">
      <c r="B15235" s="186"/>
    </row>
    <row r="15236" spans="2:2" x14ac:dyDescent="0.2">
      <c r="B15236" s="186"/>
    </row>
    <row r="15237" spans="2:2" x14ac:dyDescent="0.2">
      <c r="B15237" s="186"/>
    </row>
    <row r="15238" spans="2:2" x14ac:dyDescent="0.2">
      <c r="B15238" s="186"/>
    </row>
    <row r="15239" spans="2:2" x14ac:dyDescent="0.2">
      <c r="B15239" s="186"/>
    </row>
    <row r="15240" spans="2:2" x14ac:dyDescent="0.2">
      <c r="B15240" s="186"/>
    </row>
    <row r="15241" spans="2:2" x14ac:dyDescent="0.2">
      <c r="B15241" s="186"/>
    </row>
    <row r="15242" spans="2:2" x14ac:dyDescent="0.2">
      <c r="B15242" s="186"/>
    </row>
    <row r="15243" spans="2:2" x14ac:dyDescent="0.2">
      <c r="B15243" s="186"/>
    </row>
    <row r="15244" spans="2:2" x14ac:dyDescent="0.2">
      <c r="B15244" s="186"/>
    </row>
    <row r="15245" spans="2:2" x14ac:dyDescent="0.2">
      <c r="B15245" s="186"/>
    </row>
    <row r="15246" spans="2:2" x14ac:dyDescent="0.2">
      <c r="B15246" s="186"/>
    </row>
    <row r="15247" spans="2:2" x14ac:dyDescent="0.2">
      <c r="B15247" s="186"/>
    </row>
    <row r="15248" spans="2:2" x14ac:dyDescent="0.2">
      <c r="B15248" s="186"/>
    </row>
    <row r="15249" spans="2:2" x14ac:dyDescent="0.2">
      <c r="B15249" s="186"/>
    </row>
    <row r="15250" spans="2:2" x14ac:dyDescent="0.2">
      <c r="B15250" s="186"/>
    </row>
    <row r="15251" spans="2:2" x14ac:dyDescent="0.2">
      <c r="B15251" s="186"/>
    </row>
    <row r="15252" spans="2:2" x14ac:dyDescent="0.2">
      <c r="B15252" s="186"/>
    </row>
    <row r="15253" spans="2:2" x14ac:dyDescent="0.2">
      <c r="B15253" s="186"/>
    </row>
    <row r="15254" spans="2:2" x14ac:dyDescent="0.2">
      <c r="B15254" s="186"/>
    </row>
    <row r="15255" spans="2:2" x14ac:dyDescent="0.2">
      <c r="B15255" s="186"/>
    </row>
    <row r="15256" spans="2:2" x14ac:dyDescent="0.2">
      <c r="B15256" s="186"/>
    </row>
    <row r="15257" spans="2:2" x14ac:dyDescent="0.2">
      <c r="B15257" s="186"/>
    </row>
    <row r="15258" spans="2:2" x14ac:dyDescent="0.2">
      <c r="B15258" s="186"/>
    </row>
    <row r="15259" spans="2:2" x14ac:dyDescent="0.2">
      <c r="B15259" s="186"/>
    </row>
    <row r="15260" spans="2:2" x14ac:dyDescent="0.2">
      <c r="B15260" s="186"/>
    </row>
    <row r="15261" spans="2:2" x14ac:dyDescent="0.2">
      <c r="B15261" s="186"/>
    </row>
    <row r="15262" spans="2:2" x14ac:dyDescent="0.2">
      <c r="B15262" s="186"/>
    </row>
    <row r="15263" spans="2:2" x14ac:dyDescent="0.2">
      <c r="B15263" s="186"/>
    </row>
    <row r="15264" spans="2:2" x14ac:dyDescent="0.2">
      <c r="B15264" s="186"/>
    </row>
    <row r="15265" spans="2:2" x14ac:dyDescent="0.2">
      <c r="B15265" s="186"/>
    </row>
    <row r="15266" spans="2:2" x14ac:dyDescent="0.2">
      <c r="B15266" s="186"/>
    </row>
    <row r="15267" spans="2:2" x14ac:dyDescent="0.2">
      <c r="B15267" s="186"/>
    </row>
    <row r="15268" spans="2:2" x14ac:dyDescent="0.2">
      <c r="B15268" s="186"/>
    </row>
    <row r="15269" spans="2:2" x14ac:dyDescent="0.2">
      <c r="B15269" s="186"/>
    </row>
    <row r="15270" spans="2:2" x14ac:dyDescent="0.2">
      <c r="B15270" s="186"/>
    </row>
    <row r="15271" spans="2:2" x14ac:dyDescent="0.2">
      <c r="B15271" s="186"/>
    </row>
    <row r="15272" spans="2:2" x14ac:dyDescent="0.2">
      <c r="B15272" s="186"/>
    </row>
    <row r="15273" spans="2:2" x14ac:dyDescent="0.2">
      <c r="B15273" s="186"/>
    </row>
    <row r="15274" spans="2:2" x14ac:dyDescent="0.2">
      <c r="B15274" s="186"/>
    </row>
    <row r="15275" spans="2:2" x14ac:dyDescent="0.2">
      <c r="B15275" s="186"/>
    </row>
    <row r="15276" spans="2:2" x14ac:dyDescent="0.2">
      <c r="B15276" s="186"/>
    </row>
    <row r="15277" spans="2:2" x14ac:dyDescent="0.2">
      <c r="B15277" s="186"/>
    </row>
    <row r="15278" spans="2:2" x14ac:dyDescent="0.2">
      <c r="B15278" s="186"/>
    </row>
    <row r="15279" spans="2:2" x14ac:dyDescent="0.2">
      <c r="B15279" s="186"/>
    </row>
    <row r="15280" spans="2:2" x14ac:dyDescent="0.2">
      <c r="B15280" s="186"/>
    </row>
    <row r="15281" spans="2:2" x14ac:dyDescent="0.2">
      <c r="B15281" s="186"/>
    </row>
    <row r="15282" spans="2:2" x14ac:dyDescent="0.2">
      <c r="B15282" s="186"/>
    </row>
    <row r="15283" spans="2:2" x14ac:dyDescent="0.2">
      <c r="B15283" s="186"/>
    </row>
    <row r="15284" spans="2:2" x14ac:dyDescent="0.2">
      <c r="B15284" s="186"/>
    </row>
    <row r="15285" spans="2:2" x14ac:dyDescent="0.2">
      <c r="B15285" s="186"/>
    </row>
    <row r="15286" spans="2:2" x14ac:dyDescent="0.2">
      <c r="B15286" s="186"/>
    </row>
    <row r="15287" spans="2:2" x14ac:dyDescent="0.2">
      <c r="B15287" s="186"/>
    </row>
    <row r="15288" spans="2:2" x14ac:dyDescent="0.2">
      <c r="B15288" s="186"/>
    </row>
    <row r="15289" spans="2:2" x14ac:dyDescent="0.2">
      <c r="B15289" s="186"/>
    </row>
    <row r="15290" spans="2:2" x14ac:dyDescent="0.2">
      <c r="B15290" s="186"/>
    </row>
    <row r="15291" spans="2:2" x14ac:dyDescent="0.2">
      <c r="B15291" s="186"/>
    </row>
    <row r="15292" spans="2:2" x14ac:dyDescent="0.2">
      <c r="B15292" s="186"/>
    </row>
    <row r="15293" spans="2:2" x14ac:dyDescent="0.2">
      <c r="B15293" s="186"/>
    </row>
    <row r="15294" spans="2:2" x14ac:dyDescent="0.2">
      <c r="B15294" s="186"/>
    </row>
    <row r="15295" spans="2:2" x14ac:dyDescent="0.2">
      <c r="B15295" s="186"/>
    </row>
    <row r="15296" spans="2:2" x14ac:dyDescent="0.2">
      <c r="B15296" s="186"/>
    </row>
    <row r="15297" spans="2:2" x14ac:dyDescent="0.2">
      <c r="B15297" s="186"/>
    </row>
    <row r="15298" spans="2:2" x14ac:dyDescent="0.2">
      <c r="B15298" s="186"/>
    </row>
    <row r="15299" spans="2:2" x14ac:dyDescent="0.2">
      <c r="B15299" s="186"/>
    </row>
    <row r="15300" spans="2:2" x14ac:dyDescent="0.2">
      <c r="B15300" s="186"/>
    </row>
    <row r="15301" spans="2:2" x14ac:dyDescent="0.2">
      <c r="B15301" s="186"/>
    </row>
    <row r="15302" spans="2:2" x14ac:dyDescent="0.2">
      <c r="B15302" s="186"/>
    </row>
    <row r="15303" spans="2:2" x14ac:dyDescent="0.2">
      <c r="B15303" s="186"/>
    </row>
    <row r="15304" spans="2:2" x14ac:dyDescent="0.2">
      <c r="B15304" s="186"/>
    </row>
    <row r="15305" spans="2:2" x14ac:dyDescent="0.2">
      <c r="B15305" s="186"/>
    </row>
    <row r="15306" spans="2:2" x14ac:dyDescent="0.2">
      <c r="B15306" s="186"/>
    </row>
    <row r="15307" spans="2:2" x14ac:dyDescent="0.2">
      <c r="B15307" s="186"/>
    </row>
    <row r="15308" spans="2:2" x14ac:dyDescent="0.2">
      <c r="B15308" s="186"/>
    </row>
    <row r="15309" spans="2:2" x14ac:dyDescent="0.2">
      <c r="B15309" s="186"/>
    </row>
    <row r="15310" spans="2:2" x14ac:dyDescent="0.2">
      <c r="B15310" s="186"/>
    </row>
    <row r="15311" spans="2:2" x14ac:dyDescent="0.2">
      <c r="B15311" s="186"/>
    </row>
    <row r="15312" spans="2:2" x14ac:dyDescent="0.2">
      <c r="B15312" s="186"/>
    </row>
    <row r="15313" spans="2:2" x14ac:dyDescent="0.2">
      <c r="B15313" s="186"/>
    </row>
    <row r="15314" spans="2:2" x14ac:dyDescent="0.2">
      <c r="B15314" s="186"/>
    </row>
    <row r="15315" spans="2:2" x14ac:dyDescent="0.2">
      <c r="B15315" s="186"/>
    </row>
    <row r="15316" spans="2:2" x14ac:dyDescent="0.2">
      <c r="B15316" s="186"/>
    </row>
    <row r="15317" spans="2:2" x14ac:dyDescent="0.2">
      <c r="B15317" s="186"/>
    </row>
    <row r="15318" spans="2:2" x14ac:dyDescent="0.2">
      <c r="B15318" s="186"/>
    </row>
    <row r="15319" spans="2:2" x14ac:dyDescent="0.2">
      <c r="B15319" s="186"/>
    </row>
    <row r="15320" spans="2:2" x14ac:dyDescent="0.2">
      <c r="B15320" s="186"/>
    </row>
    <row r="15321" spans="2:2" x14ac:dyDescent="0.2">
      <c r="B15321" s="186"/>
    </row>
    <row r="15322" spans="2:2" x14ac:dyDescent="0.2">
      <c r="B15322" s="186"/>
    </row>
    <row r="15323" spans="2:2" x14ac:dyDescent="0.2">
      <c r="B15323" s="186"/>
    </row>
    <row r="15324" spans="2:2" x14ac:dyDescent="0.2">
      <c r="B15324" s="186"/>
    </row>
    <row r="15325" spans="2:2" x14ac:dyDescent="0.2">
      <c r="B15325" s="186"/>
    </row>
    <row r="15326" spans="2:2" x14ac:dyDescent="0.2">
      <c r="B15326" s="186"/>
    </row>
    <row r="15327" spans="2:2" x14ac:dyDescent="0.2">
      <c r="B15327" s="186"/>
    </row>
    <row r="15328" spans="2:2" x14ac:dyDescent="0.2">
      <c r="B15328" s="186"/>
    </row>
    <row r="15329" spans="2:2" x14ac:dyDescent="0.2">
      <c r="B15329" s="186"/>
    </row>
    <row r="15330" spans="2:2" x14ac:dyDescent="0.2">
      <c r="B15330" s="186"/>
    </row>
    <row r="15331" spans="2:2" x14ac:dyDescent="0.2">
      <c r="B15331" s="186"/>
    </row>
    <row r="15332" spans="2:2" x14ac:dyDescent="0.2">
      <c r="B15332" s="186"/>
    </row>
    <row r="15333" spans="2:2" x14ac:dyDescent="0.2">
      <c r="B15333" s="186"/>
    </row>
    <row r="15334" spans="2:2" x14ac:dyDescent="0.2">
      <c r="B15334" s="186"/>
    </row>
    <row r="15335" spans="2:2" x14ac:dyDescent="0.2">
      <c r="B15335" s="186"/>
    </row>
    <row r="15336" spans="2:2" x14ac:dyDescent="0.2">
      <c r="B15336" s="186"/>
    </row>
    <row r="15337" spans="2:2" x14ac:dyDescent="0.2">
      <c r="B15337" s="186"/>
    </row>
    <row r="15338" spans="2:2" x14ac:dyDescent="0.2">
      <c r="B15338" s="186"/>
    </row>
    <row r="15339" spans="2:2" x14ac:dyDescent="0.2">
      <c r="B15339" s="186"/>
    </row>
    <row r="15340" spans="2:2" x14ac:dyDescent="0.2">
      <c r="B15340" s="186"/>
    </row>
    <row r="15341" spans="2:2" x14ac:dyDescent="0.2">
      <c r="B15341" s="186"/>
    </row>
    <row r="15342" spans="2:2" x14ac:dyDescent="0.2">
      <c r="B15342" s="186"/>
    </row>
    <row r="15343" spans="2:2" x14ac:dyDescent="0.2">
      <c r="B15343" s="186"/>
    </row>
    <row r="15344" spans="2:2" x14ac:dyDescent="0.2">
      <c r="B15344" s="186"/>
    </row>
    <row r="15345" spans="2:2" x14ac:dyDescent="0.2">
      <c r="B15345" s="186"/>
    </row>
    <row r="15346" spans="2:2" x14ac:dyDescent="0.2">
      <c r="B15346" s="186"/>
    </row>
    <row r="15347" spans="2:2" x14ac:dyDescent="0.2">
      <c r="B15347" s="186"/>
    </row>
    <row r="15348" spans="2:2" x14ac:dyDescent="0.2">
      <c r="B15348" s="186"/>
    </row>
    <row r="15349" spans="2:2" x14ac:dyDescent="0.2">
      <c r="B15349" s="186"/>
    </row>
    <row r="15350" spans="2:2" x14ac:dyDescent="0.2">
      <c r="B15350" s="186"/>
    </row>
    <row r="15351" spans="2:2" x14ac:dyDescent="0.2">
      <c r="B15351" s="186"/>
    </row>
    <row r="15352" spans="2:2" x14ac:dyDescent="0.2">
      <c r="B15352" s="186"/>
    </row>
    <row r="15353" spans="2:2" x14ac:dyDescent="0.2">
      <c r="B15353" s="186"/>
    </row>
    <row r="15354" spans="2:2" x14ac:dyDescent="0.2">
      <c r="B15354" s="186"/>
    </row>
    <row r="15355" spans="2:2" x14ac:dyDescent="0.2">
      <c r="B15355" s="186"/>
    </row>
    <row r="15356" spans="2:2" x14ac:dyDescent="0.2">
      <c r="B15356" s="186"/>
    </row>
    <row r="15357" spans="2:2" x14ac:dyDescent="0.2">
      <c r="B15357" s="186"/>
    </row>
    <row r="15358" spans="2:2" x14ac:dyDescent="0.2">
      <c r="B15358" s="186"/>
    </row>
    <row r="15359" spans="2:2" x14ac:dyDescent="0.2">
      <c r="B15359" s="186"/>
    </row>
    <row r="15360" spans="2:2" x14ac:dyDescent="0.2">
      <c r="B15360" s="186"/>
    </row>
    <row r="15361" spans="2:2" x14ac:dyDescent="0.2">
      <c r="B15361" s="186"/>
    </row>
    <row r="15362" spans="2:2" x14ac:dyDescent="0.2">
      <c r="B15362" s="186"/>
    </row>
    <row r="15363" spans="2:2" x14ac:dyDescent="0.2">
      <c r="B15363" s="186"/>
    </row>
    <row r="15364" spans="2:2" x14ac:dyDescent="0.2">
      <c r="B15364" s="186"/>
    </row>
    <row r="15365" spans="2:2" x14ac:dyDescent="0.2">
      <c r="B15365" s="186"/>
    </row>
    <row r="15366" spans="2:2" x14ac:dyDescent="0.2">
      <c r="B15366" s="186"/>
    </row>
    <row r="15367" spans="2:2" x14ac:dyDescent="0.2">
      <c r="B15367" s="186"/>
    </row>
    <row r="15368" spans="2:2" x14ac:dyDescent="0.2">
      <c r="B15368" s="186"/>
    </row>
    <row r="15369" spans="2:2" x14ac:dyDescent="0.2">
      <c r="B15369" s="186"/>
    </row>
    <row r="15370" spans="2:2" x14ac:dyDescent="0.2">
      <c r="B15370" s="186"/>
    </row>
    <row r="15371" spans="2:2" x14ac:dyDescent="0.2">
      <c r="B15371" s="186"/>
    </row>
    <row r="15372" spans="2:2" x14ac:dyDescent="0.2">
      <c r="B15372" s="186"/>
    </row>
    <row r="15373" spans="2:2" x14ac:dyDescent="0.2">
      <c r="B15373" s="186"/>
    </row>
    <row r="15374" spans="2:2" x14ac:dyDescent="0.2">
      <c r="B15374" s="186"/>
    </row>
    <row r="15375" spans="2:2" x14ac:dyDescent="0.2">
      <c r="B15375" s="186"/>
    </row>
    <row r="15376" spans="2:2" x14ac:dyDescent="0.2">
      <c r="B15376" s="186"/>
    </row>
    <row r="15377" spans="2:2" x14ac:dyDescent="0.2">
      <c r="B15377" s="186"/>
    </row>
    <row r="15378" spans="2:2" x14ac:dyDescent="0.2">
      <c r="B15378" s="186"/>
    </row>
    <row r="15379" spans="2:2" x14ac:dyDescent="0.2">
      <c r="B15379" s="186"/>
    </row>
    <row r="15380" spans="2:2" x14ac:dyDescent="0.2">
      <c r="B15380" s="186"/>
    </row>
    <row r="15381" spans="2:2" x14ac:dyDescent="0.2">
      <c r="B15381" s="186"/>
    </row>
    <row r="15382" spans="2:2" x14ac:dyDescent="0.2">
      <c r="B15382" s="186"/>
    </row>
    <row r="15383" spans="2:2" x14ac:dyDescent="0.2">
      <c r="B15383" s="186"/>
    </row>
    <row r="15384" spans="2:2" x14ac:dyDescent="0.2">
      <c r="B15384" s="186"/>
    </row>
    <row r="15385" spans="2:2" x14ac:dyDescent="0.2">
      <c r="B15385" s="186"/>
    </row>
    <row r="15386" spans="2:2" x14ac:dyDescent="0.2">
      <c r="B15386" s="186"/>
    </row>
    <row r="15387" spans="2:2" x14ac:dyDescent="0.2">
      <c r="B15387" s="186"/>
    </row>
    <row r="15388" spans="2:2" x14ac:dyDescent="0.2">
      <c r="B15388" s="186"/>
    </row>
    <row r="15389" spans="2:2" x14ac:dyDescent="0.2">
      <c r="B15389" s="186"/>
    </row>
    <row r="15390" spans="2:2" x14ac:dyDescent="0.2">
      <c r="B15390" s="186"/>
    </row>
    <row r="15391" spans="2:2" x14ac:dyDescent="0.2">
      <c r="B15391" s="186"/>
    </row>
    <row r="15392" spans="2:2" x14ac:dyDescent="0.2">
      <c r="B15392" s="186"/>
    </row>
    <row r="15393" spans="2:2" x14ac:dyDescent="0.2">
      <c r="B15393" s="186"/>
    </row>
    <row r="15394" spans="2:2" x14ac:dyDescent="0.2">
      <c r="B15394" s="186"/>
    </row>
    <row r="15395" spans="2:2" x14ac:dyDescent="0.2">
      <c r="B15395" s="186"/>
    </row>
    <row r="15396" spans="2:2" x14ac:dyDescent="0.2">
      <c r="B15396" s="186"/>
    </row>
    <row r="15397" spans="2:2" x14ac:dyDescent="0.2">
      <c r="B15397" s="186"/>
    </row>
    <row r="15398" spans="2:2" x14ac:dyDescent="0.2">
      <c r="B15398" s="186"/>
    </row>
    <row r="15399" spans="2:2" x14ac:dyDescent="0.2">
      <c r="B15399" s="186"/>
    </row>
    <row r="15400" spans="2:2" x14ac:dyDescent="0.2">
      <c r="B15400" s="186"/>
    </row>
    <row r="15401" spans="2:2" x14ac:dyDescent="0.2">
      <c r="B15401" s="186"/>
    </row>
    <row r="15402" spans="2:2" x14ac:dyDescent="0.2">
      <c r="B15402" s="186"/>
    </row>
    <row r="15403" spans="2:2" x14ac:dyDescent="0.2">
      <c r="B15403" s="186"/>
    </row>
    <row r="15404" spans="2:2" x14ac:dyDescent="0.2">
      <c r="B15404" s="186"/>
    </row>
    <row r="15405" spans="2:2" x14ac:dyDescent="0.2">
      <c r="B15405" s="186"/>
    </row>
    <row r="15406" spans="2:2" x14ac:dyDescent="0.2">
      <c r="B15406" s="186"/>
    </row>
    <row r="15407" spans="2:2" x14ac:dyDescent="0.2">
      <c r="B15407" s="186"/>
    </row>
    <row r="15408" spans="2:2" x14ac:dyDescent="0.2">
      <c r="B15408" s="186"/>
    </row>
    <row r="15409" spans="2:2" x14ac:dyDescent="0.2">
      <c r="B15409" s="186"/>
    </row>
    <row r="15410" spans="2:2" x14ac:dyDescent="0.2">
      <c r="B15410" s="186"/>
    </row>
    <row r="15411" spans="2:2" x14ac:dyDescent="0.2">
      <c r="B15411" s="186"/>
    </row>
    <row r="15412" spans="2:2" x14ac:dyDescent="0.2">
      <c r="B15412" s="186"/>
    </row>
    <row r="15413" spans="2:2" x14ac:dyDescent="0.2">
      <c r="B15413" s="186"/>
    </row>
    <row r="15414" spans="2:2" x14ac:dyDescent="0.2">
      <c r="B15414" s="186"/>
    </row>
    <row r="15415" spans="2:2" x14ac:dyDescent="0.2">
      <c r="B15415" s="186"/>
    </row>
    <row r="15416" spans="2:2" x14ac:dyDescent="0.2">
      <c r="B15416" s="186"/>
    </row>
    <row r="15417" spans="2:2" x14ac:dyDescent="0.2">
      <c r="B15417" s="186"/>
    </row>
    <row r="15418" spans="2:2" x14ac:dyDescent="0.2">
      <c r="B15418" s="186"/>
    </row>
    <row r="15419" spans="2:2" x14ac:dyDescent="0.2">
      <c r="B15419" s="186"/>
    </row>
    <row r="15420" spans="2:2" x14ac:dyDescent="0.2">
      <c r="B15420" s="186"/>
    </row>
    <row r="15421" spans="2:2" x14ac:dyDescent="0.2">
      <c r="B15421" s="186"/>
    </row>
    <row r="15422" spans="2:2" x14ac:dyDescent="0.2">
      <c r="B15422" s="186"/>
    </row>
    <row r="15423" spans="2:2" x14ac:dyDescent="0.2">
      <c r="B15423" s="186"/>
    </row>
    <row r="15424" spans="2:2" x14ac:dyDescent="0.2">
      <c r="B15424" s="186"/>
    </row>
    <row r="15425" spans="2:2" x14ac:dyDescent="0.2">
      <c r="B15425" s="186"/>
    </row>
    <row r="15426" spans="2:2" x14ac:dyDescent="0.2">
      <c r="B15426" s="186"/>
    </row>
    <row r="15427" spans="2:2" x14ac:dyDescent="0.2">
      <c r="B15427" s="186"/>
    </row>
    <row r="15428" spans="2:2" x14ac:dyDescent="0.2">
      <c r="B15428" s="186"/>
    </row>
    <row r="15429" spans="2:2" x14ac:dyDescent="0.2">
      <c r="B15429" s="186"/>
    </row>
    <row r="15430" spans="2:2" x14ac:dyDescent="0.2">
      <c r="B15430" s="186"/>
    </row>
    <row r="15431" spans="2:2" x14ac:dyDescent="0.2">
      <c r="B15431" s="186"/>
    </row>
    <row r="15432" spans="2:2" x14ac:dyDescent="0.2">
      <c r="B15432" s="186"/>
    </row>
    <row r="15433" spans="2:2" x14ac:dyDescent="0.2">
      <c r="B15433" s="186"/>
    </row>
    <row r="15434" spans="2:2" x14ac:dyDescent="0.2">
      <c r="B15434" s="186"/>
    </row>
    <row r="15435" spans="2:2" x14ac:dyDescent="0.2">
      <c r="B15435" s="186"/>
    </row>
    <row r="15436" spans="2:2" x14ac:dyDescent="0.2">
      <c r="B15436" s="186"/>
    </row>
    <row r="15437" spans="2:2" x14ac:dyDescent="0.2">
      <c r="B15437" s="186"/>
    </row>
    <row r="15438" spans="2:2" x14ac:dyDescent="0.2">
      <c r="B15438" s="186"/>
    </row>
    <row r="15439" spans="2:2" x14ac:dyDescent="0.2">
      <c r="B15439" s="186"/>
    </row>
    <row r="15440" spans="2:2" x14ac:dyDescent="0.2">
      <c r="B15440" s="186"/>
    </row>
    <row r="15441" spans="2:2" x14ac:dyDescent="0.2">
      <c r="B15441" s="186"/>
    </row>
    <row r="15442" spans="2:2" x14ac:dyDescent="0.2">
      <c r="B15442" s="186"/>
    </row>
    <row r="15443" spans="2:2" x14ac:dyDescent="0.2">
      <c r="B15443" s="186"/>
    </row>
    <row r="15444" spans="2:2" x14ac:dyDescent="0.2">
      <c r="B15444" s="186"/>
    </row>
    <row r="15445" spans="2:2" x14ac:dyDescent="0.2">
      <c r="B15445" s="186"/>
    </row>
    <row r="15446" spans="2:2" x14ac:dyDescent="0.2">
      <c r="B15446" s="186"/>
    </row>
    <row r="15447" spans="2:2" x14ac:dyDescent="0.2">
      <c r="B15447" s="186"/>
    </row>
    <row r="15448" spans="2:2" x14ac:dyDescent="0.2">
      <c r="B15448" s="186"/>
    </row>
    <row r="15449" spans="2:2" x14ac:dyDescent="0.2">
      <c r="B15449" s="186"/>
    </row>
    <row r="15450" spans="2:2" x14ac:dyDescent="0.2">
      <c r="B15450" s="186"/>
    </row>
    <row r="15451" spans="2:2" x14ac:dyDescent="0.2">
      <c r="B15451" s="186"/>
    </row>
    <row r="15452" spans="2:2" x14ac:dyDescent="0.2">
      <c r="B15452" s="186"/>
    </row>
    <row r="15453" spans="2:2" x14ac:dyDescent="0.2">
      <c r="B15453" s="186"/>
    </row>
    <row r="15454" spans="2:2" x14ac:dyDescent="0.2">
      <c r="B15454" s="186"/>
    </row>
    <row r="15455" spans="2:2" x14ac:dyDescent="0.2">
      <c r="B15455" s="186"/>
    </row>
    <row r="15456" spans="2:2" x14ac:dyDescent="0.2">
      <c r="B15456" s="186"/>
    </row>
    <row r="15457" spans="2:2" x14ac:dyDescent="0.2">
      <c r="B15457" s="186"/>
    </row>
    <row r="15458" spans="2:2" x14ac:dyDescent="0.2">
      <c r="B15458" s="186"/>
    </row>
    <row r="15459" spans="2:2" x14ac:dyDescent="0.2">
      <c r="B15459" s="186"/>
    </row>
    <row r="15460" spans="2:2" x14ac:dyDescent="0.2">
      <c r="B15460" s="186"/>
    </row>
    <row r="15461" spans="2:2" x14ac:dyDescent="0.2">
      <c r="B15461" s="186"/>
    </row>
    <row r="15462" spans="2:2" x14ac:dyDescent="0.2">
      <c r="B15462" s="186"/>
    </row>
    <row r="15463" spans="2:2" x14ac:dyDescent="0.2">
      <c r="B15463" s="186"/>
    </row>
    <row r="15464" spans="2:2" x14ac:dyDescent="0.2">
      <c r="B15464" s="186"/>
    </row>
    <row r="15465" spans="2:2" x14ac:dyDescent="0.2">
      <c r="B15465" s="186"/>
    </row>
    <row r="15466" spans="2:2" x14ac:dyDescent="0.2">
      <c r="B15466" s="186"/>
    </row>
    <row r="15467" spans="2:2" x14ac:dyDescent="0.2">
      <c r="B15467" s="186"/>
    </row>
    <row r="15468" spans="2:2" x14ac:dyDescent="0.2">
      <c r="B15468" s="186"/>
    </row>
    <row r="15469" spans="2:2" x14ac:dyDescent="0.2">
      <c r="B15469" s="186"/>
    </row>
    <row r="15470" spans="2:2" x14ac:dyDescent="0.2">
      <c r="B15470" s="186"/>
    </row>
    <row r="15471" spans="2:2" x14ac:dyDescent="0.2">
      <c r="B15471" s="186"/>
    </row>
    <row r="15472" spans="2:2" x14ac:dyDescent="0.2">
      <c r="B15472" s="186"/>
    </row>
    <row r="15473" spans="2:2" x14ac:dyDescent="0.2">
      <c r="B15473" s="186"/>
    </row>
    <row r="15474" spans="2:2" x14ac:dyDescent="0.2">
      <c r="B15474" s="186"/>
    </row>
    <row r="15475" spans="2:2" x14ac:dyDescent="0.2">
      <c r="B15475" s="186"/>
    </row>
    <row r="15476" spans="2:2" x14ac:dyDescent="0.2">
      <c r="B15476" s="186"/>
    </row>
    <row r="15477" spans="2:2" x14ac:dyDescent="0.2">
      <c r="B15477" s="186"/>
    </row>
    <row r="15478" spans="2:2" x14ac:dyDescent="0.2">
      <c r="B15478" s="186"/>
    </row>
    <row r="15479" spans="2:2" x14ac:dyDescent="0.2">
      <c r="B15479" s="186"/>
    </row>
    <row r="15480" spans="2:2" x14ac:dyDescent="0.2">
      <c r="B15480" s="186"/>
    </row>
    <row r="15481" spans="2:2" x14ac:dyDescent="0.2">
      <c r="B15481" s="186"/>
    </row>
    <row r="15482" spans="2:2" x14ac:dyDescent="0.2">
      <c r="B15482" s="186"/>
    </row>
    <row r="15483" spans="2:2" x14ac:dyDescent="0.2">
      <c r="B15483" s="186"/>
    </row>
    <row r="15484" spans="2:2" x14ac:dyDescent="0.2">
      <c r="B15484" s="186"/>
    </row>
    <row r="15485" spans="2:2" x14ac:dyDescent="0.2">
      <c r="B15485" s="186"/>
    </row>
    <row r="15486" spans="2:2" x14ac:dyDescent="0.2">
      <c r="B15486" s="186"/>
    </row>
    <row r="15487" spans="2:2" x14ac:dyDescent="0.2">
      <c r="B15487" s="186"/>
    </row>
    <row r="15488" spans="2:2" x14ac:dyDescent="0.2">
      <c r="B15488" s="186"/>
    </row>
    <row r="15489" spans="2:2" x14ac:dyDescent="0.2">
      <c r="B15489" s="186"/>
    </row>
    <row r="15490" spans="2:2" x14ac:dyDescent="0.2">
      <c r="B15490" s="186"/>
    </row>
    <row r="15491" spans="2:2" x14ac:dyDescent="0.2">
      <c r="B15491" s="186"/>
    </row>
    <row r="15492" spans="2:2" x14ac:dyDescent="0.2">
      <c r="B15492" s="186"/>
    </row>
    <row r="15493" spans="2:2" x14ac:dyDescent="0.2">
      <c r="B15493" s="186"/>
    </row>
    <row r="15494" spans="2:2" x14ac:dyDescent="0.2">
      <c r="B15494" s="186"/>
    </row>
    <row r="15495" spans="2:2" x14ac:dyDescent="0.2">
      <c r="B15495" s="186"/>
    </row>
    <row r="15496" spans="2:2" x14ac:dyDescent="0.2">
      <c r="B15496" s="186"/>
    </row>
    <row r="15497" spans="2:2" x14ac:dyDescent="0.2">
      <c r="B15497" s="186"/>
    </row>
    <row r="15498" spans="2:2" x14ac:dyDescent="0.2">
      <c r="B15498" s="186"/>
    </row>
    <row r="15499" spans="2:2" x14ac:dyDescent="0.2">
      <c r="B15499" s="186"/>
    </row>
    <row r="15500" spans="2:2" x14ac:dyDescent="0.2">
      <c r="B15500" s="186"/>
    </row>
    <row r="15501" spans="2:2" x14ac:dyDescent="0.2">
      <c r="B15501" s="186"/>
    </row>
    <row r="15502" spans="2:2" x14ac:dyDescent="0.2">
      <c r="B15502" s="186"/>
    </row>
    <row r="15503" spans="2:2" x14ac:dyDescent="0.2">
      <c r="B15503" s="186"/>
    </row>
    <row r="15504" spans="2:2" x14ac:dyDescent="0.2">
      <c r="B15504" s="186"/>
    </row>
    <row r="15505" spans="2:2" x14ac:dyDescent="0.2">
      <c r="B15505" s="186"/>
    </row>
    <row r="15506" spans="2:2" x14ac:dyDescent="0.2">
      <c r="B15506" s="186"/>
    </row>
    <row r="15507" spans="2:2" x14ac:dyDescent="0.2">
      <c r="B15507" s="186"/>
    </row>
    <row r="15508" spans="2:2" x14ac:dyDescent="0.2">
      <c r="B15508" s="186"/>
    </row>
    <row r="15509" spans="2:2" x14ac:dyDescent="0.2">
      <c r="B15509" s="186"/>
    </row>
    <row r="15510" spans="2:2" x14ac:dyDescent="0.2">
      <c r="B15510" s="186"/>
    </row>
    <row r="15511" spans="2:2" x14ac:dyDescent="0.2">
      <c r="B15511" s="186"/>
    </row>
    <row r="15512" spans="2:2" x14ac:dyDescent="0.2">
      <c r="B15512" s="186"/>
    </row>
    <row r="15513" spans="2:2" x14ac:dyDescent="0.2">
      <c r="B15513" s="186"/>
    </row>
    <row r="15514" spans="2:2" x14ac:dyDescent="0.2">
      <c r="B15514" s="186"/>
    </row>
    <row r="15515" spans="2:2" x14ac:dyDescent="0.2">
      <c r="B15515" s="186"/>
    </row>
    <row r="15516" spans="2:2" x14ac:dyDescent="0.2">
      <c r="B15516" s="186"/>
    </row>
    <row r="15517" spans="2:2" x14ac:dyDescent="0.2">
      <c r="B15517" s="186"/>
    </row>
    <row r="15518" spans="2:2" x14ac:dyDescent="0.2">
      <c r="B15518" s="186"/>
    </row>
    <row r="15519" spans="2:2" x14ac:dyDescent="0.2">
      <c r="B15519" s="186"/>
    </row>
    <row r="15520" spans="2:2" x14ac:dyDescent="0.2">
      <c r="B15520" s="186"/>
    </row>
    <row r="15521" spans="2:2" x14ac:dyDescent="0.2">
      <c r="B15521" s="186"/>
    </row>
    <row r="15522" spans="2:2" x14ac:dyDescent="0.2">
      <c r="B15522" s="186"/>
    </row>
    <row r="15523" spans="2:2" x14ac:dyDescent="0.2">
      <c r="B15523" s="186"/>
    </row>
    <row r="15524" spans="2:2" x14ac:dyDescent="0.2">
      <c r="B15524" s="186"/>
    </row>
    <row r="15525" spans="2:2" x14ac:dyDescent="0.2">
      <c r="B15525" s="186"/>
    </row>
    <row r="15526" spans="2:2" x14ac:dyDescent="0.2">
      <c r="B15526" s="186"/>
    </row>
    <row r="15527" spans="2:2" x14ac:dyDescent="0.2">
      <c r="B15527" s="186"/>
    </row>
    <row r="15528" spans="2:2" x14ac:dyDescent="0.2">
      <c r="B15528" s="186"/>
    </row>
    <row r="15529" spans="2:2" x14ac:dyDescent="0.2">
      <c r="B15529" s="186"/>
    </row>
    <row r="15530" spans="2:2" x14ac:dyDescent="0.2">
      <c r="B15530" s="186"/>
    </row>
    <row r="15531" spans="2:2" x14ac:dyDescent="0.2">
      <c r="B15531" s="186"/>
    </row>
    <row r="15532" spans="2:2" x14ac:dyDescent="0.2">
      <c r="B15532" s="186"/>
    </row>
    <row r="15533" spans="2:2" x14ac:dyDescent="0.2">
      <c r="B15533" s="186"/>
    </row>
    <row r="15534" spans="2:2" x14ac:dyDescent="0.2">
      <c r="B15534" s="186"/>
    </row>
    <row r="15535" spans="2:2" x14ac:dyDescent="0.2">
      <c r="B15535" s="186"/>
    </row>
    <row r="15536" spans="2:2" x14ac:dyDescent="0.2">
      <c r="B15536" s="186"/>
    </row>
    <row r="15537" spans="2:2" x14ac:dyDescent="0.2">
      <c r="B15537" s="186"/>
    </row>
    <row r="15538" spans="2:2" x14ac:dyDescent="0.2">
      <c r="B15538" s="186"/>
    </row>
    <row r="15539" spans="2:2" x14ac:dyDescent="0.2">
      <c r="B15539" s="186"/>
    </row>
    <row r="15540" spans="2:2" x14ac:dyDescent="0.2">
      <c r="B15540" s="186"/>
    </row>
    <row r="15541" spans="2:2" x14ac:dyDescent="0.2">
      <c r="B15541" s="186"/>
    </row>
    <row r="15542" spans="2:2" x14ac:dyDescent="0.2">
      <c r="B15542" s="186"/>
    </row>
    <row r="15543" spans="2:2" x14ac:dyDescent="0.2">
      <c r="B15543" s="186"/>
    </row>
    <row r="15544" spans="2:2" x14ac:dyDescent="0.2">
      <c r="B15544" s="186"/>
    </row>
    <row r="15545" spans="2:2" x14ac:dyDescent="0.2">
      <c r="B15545" s="186"/>
    </row>
    <row r="15546" spans="2:2" x14ac:dyDescent="0.2">
      <c r="B15546" s="186"/>
    </row>
    <row r="15547" spans="2:2" x14ac:dyDescent="0.2">
      <c r="B15547" s="186"/>
    </row>
    <row r="15548" spans="2:2" x14ac:dyDescent="0.2">
      <c r="B15548" s="186"/>
    </row>
    <row r="15549" spans="2:2" x14ac:dyDescent="0.2">
      <c r="B15549" s="186"/>
    </row>
    <row r="15550" spans="2:2" x14ac:dyDescent="0.2">
      <c r="B15550" s="186"/>
    </row>
    <row r="15551" spans="2:2" x14ac:dyDescent="0.2">
      <c r="B15551" s="186"/>
    </row>
    <row r="15552" spans="2:2" x14ac:dyDescent="0.2">
      <c r="B15552" s="186"/>
    </row>
    <row r="15553" spans="2:2" x14ac:dyDescent="0.2">
      <c r="B15553" s="186"/>
    </row>
    <row r="15554" spans="2:2" x14ac:dyDescent="0.2">
      <c r="B15554" s="186"/>
    </row>
    <row r="15555" spans="2:2" x14ac:dyDescent="0.2">
      <c r="B15555" s="186"/>
    </row>
    <row r="15556" spans="2:2" x14ac:dyDescent="0.2">
      <c r="B15556" s="186"/>
    </row>
    <row r="15557" spans="2:2" x14ac:dyDescent="0.2">
      <c r="B15557" s="186"/>
    </row>
    <row r="15558" spans="2:2" x14ac:dyDescent="0.2">
      <c r="B15558" s="186"/>
    </row>
    <row r="15559" spans="2:2" x14ac:dyDescent="0.2">
      <c r="B15559" s="186"/>
    </row>
    <row r="15560" spans="2:2" x14ac:dyDescent="0.2">
      <c r="B15560" s="186"/>
    </row>
    <row r="15561" spans="2:2" x14ac:dyDescent="0.2">
      <c r="B15561" s="186"/>
    </row>
    <row r="15562" spans="2:2" x14ac:dyDescent="0.2">
      <c r="B15562" s="186"/>
    </row>
    <row r="15563" spans="2:2" x14ac:dyDescent="0.2">
      <c r="B15563" s="186"/>
    </row>
    <row r="15564" spans="2:2" x14ac:dyDescent="0.2">
      <c r="B15564" s="186"/>
    </row>
    <row r="15565" spans="2:2" x14ac:dyDescent="0.2">
      <c r="B15565" s="186"/>
    </row>
    <row r="15566" spans="2:2" x14ac:dyDescent="0.2">
      <c r="B15566" s="186"/>
    </row>
    <row r="15567" spans="2:2" x14ac:dyDescent="0.2">
      <c r="B15567" s="186"/>
    </row>
    <row r="15568" spans="2:2" x14ac:dyDescent="0.2">
      <c r="B15568" s="186"/>
    </row>
    <row r="15569" spans="2:2" x14ac:dyDescent="0.2">
      <c r="B15569" s="186"/>
    </row>
    <row r="15570" spans="2:2" x14ac:dyDescent="0.2">
      <c r="B15570" s="186"/>
    </row>
    <row r="15571" spans="2:2" x14ac:dyDescent="0.2">
      <c r="B15571" s="186"/>
    </row>
    <row r="15572" spans="2:2" x14ac:dyDescent="0.2">
      <c r="B15572" s="186"/>
    </row>
    <row r="15573" spans="2:2" x14ac:dyDescent="0.2">
      <c r="B15573" s="186"/>
    </row>
    <row r="15574" spans="2:2" x14ac:dyDescent="0.2">
      <c r="B15574" s="186"/>
    </row>
    <row r="15575" spans="2:2" x14ac:dyDescent="0.2">
      <c r="B15575" s="186"/>
    </row>
    <row r="15576" spans="2:2" x14ac:dyDescent="0.2">
      <c r="B15576" s="186"/>
    </row>
    <row r="15577" spans="2:2" x14ac:dyDescent="0.2">
      <c r="B15577" s="186"/>
    </row>
    <row r="15578" spans="2:2" x14ac:dyDescent="0.2">
      <c r="B15578" s="186"/>
    </row>
    <row r="15579" spans="2:2" x14ac:dyDescent="0.2">
      <c r="B15579" s="186"/>
    </row>
    <row r="15580" spans="2:2" x14ac:dyDescent="0.2">
      <c r="B15580" s="186"/>
    </row>
    <row r="15581" spans="2:2" x14ac:dyDescent="0.2">
      <c r="B15581" s="186"/>
    </row>
    <row r="15582" spans="2:2" x14ac:dyDescent="0.2">
      <c r="B15582" s="186"/>
    </row>
    <row r="15583" spans="2:2" x14ac:dyDescent="0.2">
      <c r="B15583" s="186"/>
    </row>
    <row r="15584" spans="2:2" x14ac:dyDescent="0.2">
      <c r="B15584" s="186"/>
    </row>
    <row r="15585" spans="2:2" x14ac:dyDescent="0.2">
      <c r="B15585" s="186"/>
    </row>
    <row r="15586" spans="2:2" x14ac:dyDescent="0.2">
      <c r="B15586" s="186"/>
    </row>
    <row r="15587" spans="2:2" x14ac:dyDescent="0.2">
      <c r="B15587" s="186"/>
    </row>
    <row r="15588" spans="2:2" x14ac:dyDescent="0.2">
      <c r="B15588" s="186"/>
    </row>
    <row r="15589" spans="2:2" x14ac:dyDescent="0.2">
      <c r="B15589" s="186"/>
    </row>
    <row r="15590" spans="2:2" x14ac:dyDescent="0.2">
      <c r="B15590" s="186"/>
    </row>
    <row r="15591" spans="2:2" x14ac:dyDescent="0.2">
      <c r="B15591" s="186"/>
    </row>
    <row r="15592" spans="2:2" x14ac:dyDescent="0.2">
      <c r="B15592" s="186"/>
    </row>
    <row r="15593" spans="2:2" x14ac:dyDescent="0.2">
      <c r="B15593" s="186"/>
    </row>
    <row r="15594" spans="2:2" x14ac:dyDescent="0.2">
      <c r="B15594" s="186"/>
    </row>
    <row r="15595" spans="2:2" x14ac:dyDescent="0.2">
      <c r="B15595" s="186"/>
    </row>
    <row r="15596" spans="2:2" x14ac:dyDescent="0.2">
      <c r="B15596" s="186"/>
    </row>
    <row r="15597" spans="2:2" x14ac:dyDescent="0.2">
      <c r="B15597" s="186"/>
    </row>
    <row r="15598" spans="2:2" x14ac:dyDescent="0.2">
      <c r="B15598" s="186"/>
    </row>
    <row r="15599" spans="2:2" x14ac:dyDescent="0.2">
      <c r="B15599" s="186"/>
    </row>
    <row r="15600" spans="2:2" x14ac:dyDescent="0.2">
      <c r="B15600" s="186"/>
    </row>
    <row r="15601" spans="2:2" x14ac:dyDescent="0.2">
      <c r="B15601" s="186"/>
    </row>
    <row r="15602" spans="2:2" x14ac:dyDescent="0.2">
      <c r="B15602" s="186"/>
    </row>
    <row r="15603" spans="2:2" x14ac:dyDescent="0.2">
      <c r="B15603" s="186"/>
    </row>
    <row r="15604" spans="2:2" x14ac:dyDescent="0.2">
      <c r="B15604" s="186"/>
    </row>
    <row r="15605" spans="2:2" x14ac:dyDescent="0.2">
      <c r="B15605" s="186"/>
    </row>
    <row r="15606" spans="2:2" x14ac:dyDescent="0.2">
      <c r="B15606" s="186"/>
    </row>
    <row r="15607" spans="2:2" x14ac:dyDescent="0.2">
      <c r="B15607" s="186"/>
    </row>
    <row r="15608" spans="2:2" x14ac:dyDescent="0.2">
      <c r="B15608" s="186"/>
    </row>
    <row r="15609" spans="2:2" x14ac:dyDescent="0.2">
      <c r="B15609" s="186"/>
    </row>
    <row r="15610" spans="2:2" x14ac:dyDescent="0.2">
      <c r="B15610" s="186"/>
    </row>
    <row r="15611" spans="2:2" x14ac:dyDescent="0.2">
      <c r="B15611" s="186"/>
    </row>
    <row r="15612" spans="2:2" x14ac:dyDescent="0.2">
      <c r="B15612" s="186"/>
    </row>
    <row r="15613" spans="2:2" x14ac:dyDescent="0.2">
      <c r="B15613" s="186"/>
    </row>
    <row r="15614" spans="2:2" x14ac:dyDescent="0.2">
      <c r="B15614" s="186"/>
    </row>
    <row r="15615" spans="2:2" x14ac:dyDescent="0.2">
      <c r="B15615" s="186"/>
    </row>
    <row r="15616" spans="2:2" x14ac:dyDescent="0.2">
      <c r="B15616" s="186"/>
    </row>
    <row r="15617" spans="2:2" x14ac:dyDescent="0.2">
      <c r="B15617" s="186"/>
    </row>
    <row r="15618" spans="2:2" x14ac:dyDescent="0.2">
      <c r="B15618" s="186"/>
    </row>
    <row r="15619" spans="2:2" x14ac:dyDescent="0.2">
      <c r="B15619" s="186"/>
    </row>
    <row r="15620" spans="2:2" x14ac:dyDescent="0.2">
      <c r="B15620" s="186"/>
    </row>
    <row r="15621" spans="2:2" x14ac:dyDescent="0.2">
      <c r="B15621" s="186"/>
    </row>
    <row r="15622" spans="2:2" x14ac:dyDescent="0.2">
      <c r="B15622" s="186"/>
    </row>
    <row r="15623" spans="2:2" x14ac:dyDescent="0.2">
      <c r="B15623" s="186"/>
    </row>
    <row r="15624" spans="2:2" x14ac:dyDescent="0.2">
      <c r="B15624" s="186"/>
    </row>
    <row r="15625" spans="2:2" x14ac:dyDescent="0.2">
      <c r="B15625" s="186"/>
    </row>
    <row r="15626" spans="2:2" x14ac:dyDescent="0.2">
      <c r="B15626" s="186"/>
    </row>
    <row r="15627" spans="2:2" x14ac:dyDescent="0.2">
      <c r="B15627" s="186"/>
    </row>
    <row r="15628" spans="2:2" x14ac:dyDescent="0.2">
      <c r="B15628" s="186"/>
    </row>
    <row r="15629" spans="2:2" x14ac:dyDescent="0.2">
      <c r="B15629" s="186"/>
    </row>
    <row r="15630" spans="2:2" x14ac:dyDescent="0.2">
      <c r="B15630" s="186"/>
    </row>
    <row r="15631" spans="2:2" x14ac:dyDescent="0.2">
      <c r="B15631" s="186"/>
    </row>
    <row r="15632" spans="2:2" x14ac:dyDescent="0.2">
      <c r="B15632" s="186"/>
    </row>
    <row r="15633" spans="2:2" x14ac:dyDescent="0.2">
      <c r="B15633" s="186"/>
    </row>
    <row r="15634" spans="2:2" x14ac:dyDescent="0.2">
      <c r="B15634" s="186"/>
    </row>
    <row r="15635" spans="2:2" x14ac:dyDescent="0.2">
      <c r="B15635" s="186"/>
    </row>
    <row r="15636" spans="2:2" x14ac:dyDescent="0.2">
      <c r="B15636" s="186"/>
    </row>
    <row r="15637" spans="2:2" x14ac:dyDescent="0.2">
      <c r="B15637" s="186"/>
    </row>
    <row r="15638" spans="2:2" x14ac:dyDescent="0.2">
      <c r="B15638" s="186"/>
    </row>
    <row r="15639" spans="2:2" x14ac:dyDescent="0.2">
      <c r="B15639" s="186"/>
    </row>
    <row r="15640" spans="2:2" x14ac:dyDescent="0.2">
      <c r="B15640" s="186"/>
    </row>
    <row r="15641" spans="2:2" x14ac:dyDescent="0.2">
      <c r="B15641" s="186"/>
    </row>
    <row r="15642" spans="2:2" x14ac:dyDescent="0.2">
      <c r="B15642" s="186"/>
    </row>
    <row r="15643" spans="2:2" x14ac:dyDescent="0.2">
      <c r="B15643" s="186"/>
    </row>
    <row r="15644" spans="2:2" x14ac:dyDescent="0.2">
      <c r="B15644" s="186"/>
    </row>
    <row r="15645" spans="2:2" x14ac:dyDescent="0.2">
      <c r="B15645" s="186"/>
    </row>
    <row r="15646" spans="2:2" x14ac:dyDescent="0.2">
      <c r="B15646" s="186"/>
    </row>
    <row r="15647" spans="2:2" x14ac:dyDescent="0.2">
      <c r="B15647" s="186"/>
    </row>
    <row r="15648" spans="2:2" x14ac:dyDescent="0.2">
      <c r="B15648" s="186"/>
    </row>
    <row r="15649" spans="2:2" x14ac:dyDescent="0.2">
      <c r="B15649" s="186"/>
    </row>
    <row r="15650" spans="2:2" x14ac:dyDescent="0.2">
      <c r="B15650" s="186"/>
    </row>
    <row r="15651" spans="2:2" x14ac:dyDescent="0.2">
      <c r="B15651" s="186"/>
    </row>
    <row r="15652" spans="2:2" x14ac:dyDescent="0.2">
      <c r="B15652" s="186"/>
    </row>
    <row r="15653" spans="2:2" x14ac:dyDescent="0.2">
      <c r="B15653" s="186"/>
    </row>
    <row r="15654" spans="2:2" x14ac:dyDescent="0.2">
      <c r="B15654" s="186"/>
    </row>
    <row r="15655" spans="2:2" x14ac:dyDescent="0.2">
      <c r="B15655" s="186"/>
    </row>
    <row r="15656" spans="2:2" x14ac:dyDescent="0.2">
      <c r="B15656" s="186"/>
    </row>
    <row r="15657" spans="2:2" x14ac:dyDescent="0.2">
      <c r="B15657" s="186"/>
    </row>
    <row r="15658" spans="2:2" x14ac:dyDescent="0.2">
      <c r="B15658" s="186"/>
    </row>
    <row r="15659" spans="2:2" x14ac:dyDescent="0.2">
      <c r="B15659" s="186"/>
    </row>
    <row r="15660" spans="2:2" x14ac:dyDescent="0.2">
      <c r="B15660" s="186"/>
    </row>
    <row r="15661" spans="2:2" x14ac:dyDescent="0.2">
      <c r="B15661" s="186"/>
    </row>
    <row r="15662" spans="2:2" x14ac:dyDescent="0.2">
      <c r="B15662" s="186"/>
    </row>
    <row r="15663" spans="2:2" x14ac:dyDescent="0.2">
      <c r="B15663" s="186"/>
    </row>
    <row r="15664" spans="2:2" x14ac:dyDescent="0.2">
      <c r="B15664" s="186"/>
    </row>
    <row r="15665" spans="2:2" x14ac:dyDescent="0.2">
      <c r="B15665" s="186"/>
    </row>
    <row r="15666" spans="2:2" x14ac:dyDescent="0.2">
      <c r="B15666" s="186"/>
    </row>
    <row r="15667" spans="2:2" x14ac:dyDescent="0.2">
      <c r="B15667" s="186"/>
    </row>
    <row r="15668" spans="2:2" x14ac:dyDescent="0.2">
      <c r="B15668" s="186"/>
    </row>
    <row r="15669" spans="2:2" x14ac:dyDescent="0.2">
      <c r="B15669" s="186"/>
    </row>
    <row r="15670" spans="2:2" x14ac:dyDescent="0.2">
      <c r="B15670" s="186"/>
    </row>
    <row r="15671" spans="2:2" x14ac:dyDescent="0.2">
      <c r="B15671" s="186"/>
    </row>
    <row r="15672" spans="2:2" x14ac:dyDescent="0.2">
      <c r="B15672" s="186"/>
    </row>
    <row r="15673" spans="2:2" x14ac:dyDescent="0.2">
      <c r="B15673" s="186"/>
    </row>
    <row r="15674" spans="2:2" x14ac:dyDescent="0.2">
      <c r="B15674" s="186"/>
    </row>
    <row r="15675" spans="2:2" x14ac:dyDescent="0.2">
      <c r="B15675" s="186"/>
    </row>
    <row r="15676" spans="2:2" x14ac:dyDescent="0.2">
      <c r="B15676" s="186"/>
    </row>
    <row r="15677" spans="2:2" x14ac:dyDescent="0.2">
      <c r="B15677" s="186"/>
    </row>
    <row r="15678" spans="2:2" x14ac:dyDescent="0.2">
      <c r="B15678" s="186"/>
    </row>
    <row r="15679" spans="2:2" x14ac:dyDescent="0.2">
      <c r="B15679" s="186"/>
    </row>
    <row r="15680" spans="2:2" x14ac:dyDescent="0.2">
      <c r="B15680" s="186"/>
    </row>
    <row r="15681" spans="2:2" x14ac:dyDescent="0.2">
      <c r="B15681" s="186"/>
    </row>
    <row r="15682" spans="2:2" x14ac:dyDescent="0.2">
      <c r="B15682" s="186"/>
    </row>
    <row r="15683" spans="2:2" x14ac:dyDescent="0.2">
      <c r="B15683" s="186"/>
    </row>
    <row r="15684" spans="2:2" x14ac:dyDescent="0.2">
      <c r="B15684" s="186"/>
    </row>
    <row r="15685" spans="2:2" x14ac:dyDescent="0.2">
      <c r="B15685" s="186"/>
    </row>
    <row r="15686" spans="2:2" x14ac:dyDescent="0.2">
      <c r="B15686" s="186"/>
    </row>
    <row r="15687" spans="2:2" x14ac:dyDescent="0.2">
      <c r="B15687" s="186"/>
    </row>
    <row r="15688" spans="2:2" x14ac:dyDescent="0.2">
      <c r="B15688" s="186"/>
    </row>
    <row r="15689" spans="2:2" x14ac:dyDescent="0.2">
      <c r="B15689" s="186"/>
    </row>
    <row r="15690" spans="2:2" x14ac:dyDescent="0.2">
      <c r="B15690" s="186"/>
    </row>
    <row r="15691" spans="2:2" x14ac:dyDescent="0.2">
      <c r="B15691" s="186"/>
    </row>
    <row r="15692" spans="2:2" x14ac:dyDescent="0.2">
      <c r="B15692" s="186"/>
    </row>
    <row r="15693" spans="2:2" x14ac:dyDescent="0.2">
      <c r="B15693" s="186"/>
    </row>
    <row r="15694" spans="2:2" x14ac:dyDescent="0.2">
      <c r="B15694" s="186"/>
    </row>
    <row r="15695" spans="2:2" x14ac:dyDescent="0.2">
      <c r="B15695" s="186"/>
    </row>
    <row r="15696" spans="2:2" x14ac:dyDescent="0.2">
      <c r="B15696" s="186"/>
    </row>
    <row r="15697" spans="2:2" x14ac:dyDescent="0.2">
      <c r="B15697" s="186"/>
    </row>
    <row r="15698" spans="2:2" x14ac:dyDescent="0.2">
      <c r="B15698" s="186"/>
    </row>
    <row r="15699" spans="2:2" x14ac:dyDescent="0.2">
      <c r="B15699" s="186"/>
    </row>
    <row r="15700" spans="2:2" x14ac:dyDescent="0.2">
      <c r="B15700" s="186"/>
    </row>
    <row r="15701" spans="2:2" x14ac:dyDescent="0.2">
      <c r="B15701" s="186"/>
    </row>
    <row r="15702" spans="2:2" x14ac:dyDescent="0.2">
      <c r="B15702" s="186"/>
    </row>
    <row r="15703" spans="2:2" x14ac:dyDescent="0.2">
      <c r="B15703" s="186"/>
    </row>
    <row r="15704" spans="2:2" x14ac:dyDescent="0.2">
      <c r="B15704" s="186"/>
    </row>
    <row r="15705" spans="2:2" x14ac:dyDescent="0.2">
      <c r="B15705" s="186"/>
    </row>
    <row r="15706" spans="2:2" x14ac:dyDescent="0.2">
      <c r="B15706" s="186"/>
    </row>
    <row r="15707" spans="2:2" x14ac:dyDescent="0.2">
      <c r="B15707" s="186"/>
    </row>
    <row r="15708" spans="2:2" x14ac:dyDescent="0.2">
      <c r="B15708" s="186"/>
    </row>
    <row r="15709" spans="2:2" x14ac:dyDescent="0.2">
      <c r="B15709" s="186"/>
    </row>
    <row r="15710" spans="2:2" x14ac:dyDescent="0.2">
      <c r="B15710" s="186"/>
    </row>
    <row r="15711" spans="2:2" x14ac:dyDescent="0.2">
      <c r="B15711" s="186"/>
    </row>
    <row r="15712" spans="2:2" x14ac:dyDescent="0.2">
      <c r="B15712" s="186"/>
    </row>
    <row r="15713" spans="2:2" x14ac:dyDescent="0.2">
      <c r="B15713" s="186"/>
    </row>
    <row r="15714" spans="2:2" x14ac:dyDescent="0.2">
      <c r="B15714" s="186"/>
    </row>
    <row r="15715" spans="2:2" x14ac:dyDescent="0.2">
      <c r="B15715" s="186"/>
    </row>
    <row r="15716" spans="2:2" x14ac:dyDescent="0.2">
      <c r="B15716" s="186"/>
    </row>
    <row r="15717" spans="2:2" x14ac:dyDescent="0.2">
      <c r="B15717" s="186"/>
    </row>
    <row r="15718" spans="2:2" x14ac:dyDescent="0.2">
      <c r="B15718" s="186"/>
    </row>
    <row r="15719" spans="2:2" x14ac:dyDescent="0.2">
      <c r="B15719" s="186"/>
    </row>
    <row r="15720" spans="2:2" x14ac:dyDescent="0.2">
      <c r="B15720" s="186"/>
    </row>
    <row r="15721" spans="2:2" x14ac:dyDescent="0.2">
      <c r="B15721" s="186"/>
    </row>
    <row r="15722" spans="2:2" x14ac:dyDescent="0.2">
      <c r="B15722" s="186"/>
    </row>
    <row r="15723" spans="2:2" x14ac:dyDescent="0.2">
      <c r="B15723" s="186"/>
    </row>
    <row r="15724" spans="2:2" x14ac:dyDescent="0.2">
      <c r="B15724" s="186"/>
    </row>
    <row r="15725" spans="2:2" x14ac:dyDescent="0.2">
      <c r="B15725" s="186"/>
    </row>
    <row r="15726" spans="2:2" x14ac:dyDescent="0.2">
      <c r="B15726" s="186"/>
    </row>
    <row r="15727" spans="2:2" x14ac:dyDescent="0.2">
      <c r="B15727" s="186"/>
    </row>
    <row r="15728" spans="2:2" x14ac:dyDescent="0.2">
      <c r="B15728" s="186"/>
    </row>
    <row r="15729" spans="2:2" x14ac:dyDescent="0.2">
      <c r="B15729" s="186"/>
    </row>
    <row r="15730" spans="2:2" x14ac:dyDescent="0.2">
      <c r="B15730" s="186"/>
    </row>
    <row r="15731" spans="2:2" x14ac:dyDescent="0.2">
      <c r="B15731" s="186"/>
    </row>
    <row r="15732" spans="2:2" x14ac:dyDescent="0.2">
      <c r="B15732" s="186"/>
    </row>
    <row r="15733" spans="2:2" x14ac:dyDescent="0.2">
      <c r="B15733" s="186"/>
    </row>
    <row r="15734" spans="2:2" x14ac:dyDescent="0.2">
      <c r="B15734" s="186"/>
    </row>
    <row r="15735" spans="2:2" x14ac:dyDescent="0.2">
      <c r="B15735" s="186"/>
    </row>
    <row r="15736" spans="2:2" x14ac:dyDescent="0.2">
      <c r="B15736" s="186"/>
    </row>
    <row r="15737" spans="2:2" x14ac:dyDescent="0.2">
      <c r="B15737" s="186"/>
    </row>
    <row r="15738" spans="2:2" x14ac:dyDescent="0.2">
      <c r="B15738" s="186"/>
    </row>
    <row r="15739" spans="2:2" x14ac:dyDescent="0.2">
      <c r="B15739" s="186"/>
    </row>
    <row r="15740" spans="2:2" x14ac:dyDescent="0.2">
      <c r="B15740" s="186"/>
    </row>
    <row r="15741" spans="2:2" x14ac:dyDescent="0.2">
      <c r="B15741" s="186"/>
    </row>
    <row r="15742" spans="2:2" x14ac:dyDescent="0.2">
      <c r="B15742" s="186"/>
    </row>
    <row r="15743" spans="2:2" x14ac:dyDescent="0.2">
      <c r="B15743" s="186"/>
    </row>
    <row r="15744" spans="2:2" x14ac:dyDescent="0.2">
      <c r="B15744" s="186"/>
    </row>
    <row r="15745" spans="2:2" x14ac:dyDescent="0.2">
      <c r="B15745" s="186"/>
    </row>
    <row r="15746" spans="2:2" x14ac:dyDescent="0.2">
      <c r="B15746" s="186"/>
    </row>
    <row r="15747" spans="2:2" x14ac:dyDescent="0.2">
      <c r="B15747" s="186"/>
    </row>
    <row r="15748" spans="2:2" x14ac:dyDescent="0.2">
      <c r="B15748" s="186"/>
    </row>
    <row r="15749" spans="2:2" x14ac:dyDescent="0.2">
      <c r="B15749" s="186"/>
    </row>
    <row r="15750" spans="2:2" x14ac:dyDescent="0.2">
      <c r="B15750" s="186"/>
    </row>
    <row r="15751" spans="2:2" x14ac:dyDescent="0.2">
      <c r="B15751" s="186"/>
    </row>
    <row r="15752" spans="2:2" x14ac:dyDescent="0.2">
      <c r="B15752" s="186"/>
    </row>
    <row r="15753" spans="2:2" x14ac:dyDescent="0.2">
      <c r="B15753" s="186"/>
    </row>
    <row r="15754" spans="2:2" x14ac:dyDescent="0.2">
      <c r="B15754" s="186"/>
    </row>
    <row r="15755" spans="2:2" x14ac:dyDescent="0.2">
      <c r="B15755" s="186"/>
    </row>
    <row r="15756" spans="2:2" x14ac:dyDescent="0.2">
      <c r="B15756" s="186"/>
    </row>
    <row r="15757" spans="2:2" x14ac:dyDescent="0.2">
      <c r="B15757" s="186"/>
    </row>
    <row r="15758" spans="2:2" x14ac:dyDescent="0.2">
      <c r="B15758" s="186"/>
    </row>
    <row r="15759" spans="2:2" x14ac:dyDescent="0.2">
      <c r="B15759" s="186"/>
    </row>
    <row r="15760" spans="2:2" x14ac:dyDescent="0.2">
      <c r="B15760" s="186"/>
    </row>
    <row r="15761" spans="2:2" x14ac:dyDescent="0.2">
      <c r="B15761" s="186"/>
    </row>
    <row r="15762" spans="2:2" x14ac:dyDescent="0.2">
      <c r="B15762" s="186"/>
    </row>
    <row r="15763" spans="2:2" x14ac:dyDescent="0.2">
      <c r="B15763" s="186"/>
    </row>
    <row r="15764" spans="2:2" x14ac:dyDescent="0.2">
      <c r="B15764" s="186"/>
    </row>
    <row r="15765" spans="2:2" x14ac:dyDescent="0.2">
      <c r="B15765" s="186"/>
    </row>
    <row r="15766" spans="2:2" x14ac:dyDescent="0.2">
      <c r="B15766" s="186"/>
    </row>
    <row r="15767" spans="2:2" x14ac:dyDescent="0.2">
      <c r="B15767" s="186"/>
    </row>
    <row r="15768" spans="2:2" x14ac:dyDescent="0.2">
      <c r="B15768" s="186"/>
    </row>
    <row r="15769" spans="2:2" x14ac:dyDescent="0.2">
      <c r="B15769" s="186"/>
    </row>
    <row r="15770" spans="2:2" x14ac:dyDescent="0.2">
      <c r="B15770" s="186"/>
    </row>
    <row r="15771" spans="2:2" x14ac:dyDescent="0.2">
      <c r="B15771" s="186"/>
    </row>
    <row r="15772" spans="2:2" x14ac:dyDescent="0.2">
      <c r="B15772" s="186"/>
    </row>
    <row r="15773" spans="2:2" x14ac:dyDescent="0.2">
      <c r="B15773" s="186"/>
    </row>
    <row r="15774" spans="2:2" x14ac:dyDescent="0.2">
      <c r="B15774" s="186"/>
    </row>
    <row r="15775" spans="2:2" x14ac:dyDescent="0.2">
      <c r="B15775" s="186"/>
    </row>
    <row r="15776" spans="2:2" x14ac:dyDescent="0.2">
      <c r="B15776" s="186"/>
    </row>
    <row r="15777" spans="2:2" x14ac:dyDescent="0.2">
      <c r="B15777" s="186"/>
    </row>
    <row r="15778" spans="2:2" x14ac:dyDescent="0.2">
      <c r="B15778" s="186"/>
    </row>
    <row r="15779" spans="2:2" x14ac:dyDescent="0.2">
      <c r="B15779" s="186"/>
    </row>
    <row r="15780" spans="2:2" x14ac:dyDescent="0.2">
      <c r="B15780" s="186"/>
    </row>
    <row r="15781" spans="2:2" x14ac:dyDescent="0.2">
      <c r="B15781" s="186"/>
    </row>
    <row r="15782" spans="2:2" x14ac:dyDescent="0.2">
      <c r="B15782" s="186"/>
    </row>
    <row r="15783" spans="2:2" x14ac:dyDescent="0.2">
      <c r="B15783" s="186"/>
    </row>
    <row r="15784" spans="2:2" x14ac:dyDescent="0.2">
      <c r="B15784" s="186"/>
    </row>
    <row r="15785" spans="2:2" x14ac:dyDescent="0.2">
      <c r="B15785" s="186"/>
    </row>
    <row r="15786" spans="2:2" x14ac:dyDescent="0.2">
      <c r="B15786" s="186"/>
    </row>
    <row r="15787" spans="2:2" x14ac:dyDescent="0.2">
      <c r="B15787" s="186"/>
    </row>
    <row r="15788" spans="2:2" x14ac:dyDescent="0.2">
      <c r="B15788" s="186"/>
    </row>
    <row r="15789" spans="2:2" x14ac:dyDescent="0.2">
      <c r="B15789" s="186"/>
    </row>
    <row r="15790" spans="2:2" x14ac:dyDescent="0.2">
      <c r="B15790" s="186"/>
    </row>
    <row r="15791" spans="2:2" x14ac:dyDescent="0.2">
      <c r="B15791" s="186"/>
    </row>
    <row r="15792" spans="2:2" x14ac:dyDescent="0.2">
      <c r="B15792" s="186"/>
    </row>
    <row r="15793" spans="2:2" x14ac:dyDescent="0.2">
      <c r="B15793" s="186"/>
    </row>
    <row r="15794" spans="2:2" x14ac:dyDescent="0.2">
      <c r="B15794" s="186"/>
    </row>
    <row r="15795" spans="2:2" x14ac:dyDescent="0.2">
      <c r="B15795" s="186"/>
    </row>
    <row r="15796" spans="2:2" x14ac:dyDescent="0.2">
      <c r="B15796" s="186"/>
    </row>
    <row r="15797" spans="2:2" x14ac:dyDescent="0.2">
      <c r="B15797" s="186"/>
    </row>
    <row r="15798" spans="2:2" x14ac:dyDescent="0.2">
      <c r="B15798" s="186"/>
    </row>
    <row r="15799" spans="2:2" x14ac:dyDescent="0.2">
      <c r="B15799" s="186"/>
    </row>
    <row r="15800" spans="2:2" x14ac:dyDescent="0.2">
      <c r="B15800" s="186"/>
    </row>
    <row r="15801" spans="2:2" x14ac:dyDescent="0.2">
      <c r="B15801" s="186"/>
    </row>
    <row r="15802" spans="2:2" x14ac:dyDescent="0.2">
      <c r="B15802" s="186"/>
    </row>
    <row r="15803" spans="2:2" x14ac:dyDescent="0.2">
      <c r="B15803" s="186"/>
    </row>
    <row r="15804" spans="2:2" x14ac:dyDescent="0.2">
      <c r="B15804" s="186"/>
    </row>
    <row r="15805" spans="2:2" x14ac:dyDescent="0.2">
      <c r="B15805" s="186"/>
    </row>
    <row r="15806" spans="2:2" x14ac:dyDescent="0.2">
      <c r="B15806" s="186"/>
    </row>
    <row r="15807" spans="2:2" x14ac:dyDescent="0.2">
      <c r="B15807" s="186"/>
    </row>
    <row r="15808" spans="2:2" x14ac:dyDescent="0.2">
      <c r="B15808" s="186"/>
    </row>
    <row r="15809" spans="2:2" x14ac:dyDescent="0.2">
      <c r="B15809" s="186"/>
    </row>
    <row r="15810" spans="2:2" x14ac:dyDescent="0.2">
      <c r="B15810" s="186"/>
    </row>
    <row r="15811" spans="2:2" x14ac:dyDescent="0.2">
      <c r="B15811" s="186"/>
    </row>
    <row r="15812" spans="2:2" x14ac:dyDescent="0.2">
      <c r="B15812" s="186"/>
    </row>
    <row r="15813" spans="2:2" x14ac:dyDescent="0.2">
      <c r="B15813" s="186"/>
    </row>
    <row r="15814" spans="2:2" x14ac:dyDescent="0.2">
      <c r="B15814" s="186"/>
    </row>
    <row r="15815" spans="2:2" x14ac:dyDescent="0.2">
      <c r="B15815" s="186"/>
    </row>
    <row r="15816" spans="2:2" x14ac:dyDescent="0.2">
      <c r="B15816" s="186"/>
    </row>
    <row r="15817" spans="2:2" x14ac:dyDescent="0.2">
      <c r="B15817" s="186"/>
    </row>
    <row r="15818" spans="2:2" x14ac:dyDescent="0.2">
      <c r="B15818" s="186"/>
    </row>
    <row r="15819" spans="2:2" x14ac:dyDescent="0.2">
      <c r="B15819" s="186"/>
    </row>
    <row r="15820" spans="2:2" x14ac:dyDescent="0.2">
      <c r="B15820" s="186"/>
    </row>
    <row r="15821" spans="2:2" x14ac:dyDescent="0.2">
      <c r="B15821" s="186"/>
    </row>
    <row r="15822" spans="2:2" x14ac:dyDescent="0.2">
      <c r="B15822" s="186"/>
    </row>
    <row r="15823" spans="2:2" x14ac:dyDescent="0.2">
      <c r="B15823" s="186"/>
    </row>
    <row r="15824" spans="2:2" x14ac:dyDescent="0.2">
      <c r="B15824" s="186"/>
    </row>
    <row r="15825" spans="2:2" x14ac:dyDescent="0.2">
      <c r="B15825" s="186"/>
    </row>
    <row r="15826" spans="2:2" x14ac:dyDescent="0.2">
      <c r="B15826" s="186"/>
    </row>
    <row r="15827" spans="2:2" x14ac:dyDescent="0.2">
      <c r="B15827" s="186"/>
    </row>
    <row r="15828" spans="2:2" x14ac:dyDescent="0.2">
      <c r="B15828" s="186"/>
    </row>
    <row r="15829" spans="2:2" x14ac:dyDescent="0.2">
      <c r="B15829" s="186"/>
    </row>
    <row r="15830" spans="2:2" x14ac:dyDescent="0.2">
      <c r="B15830" s="186"/>
    </row>
    <row r="15831" spans="2:2" x14ac:dyDescent="0.2">
      <c r="B15831" s="186"/>
    </row>
    <row r="15832" spans="2:2" x14ac:dyDescent="0.2">
      <c r="B15832" s="186"/>
    </row>
    <row r="15833" spans="2:2" x14ac:dyDescent="0.2">
      <c r="B15833" s="186"/>
    </row>
    <row r="15834" spans="2:2" x14ac:dyDescent="0.2">
      <c r="B15834" s="186"/>
    </row>
    <row r="15835" spans="2:2" x14ac:dyDescent="0.2">
      <c r="B15835" s="186"/>
    </row>
    <row r="15836" spans="2:2" x14ac:dyDescent="0.2">
      <c r="B15836" s="186"/>
    </row>
    <row r="15837" spans="2:2" x14ac:dyDescent="0.2">
      <c r="B15837" s="186"/>
    </row>
    <row r="15838" spans="2:2" x14ac:dyDescent="0.2">
      <c r="B15838" s="186"/>
    </row>
    <row r="15839" spans="2:2" x14ac:dyDescent="0.2">
      <c r="B15839" s="186"/>
    </row>
    <row r="15840" spans="2:2" x14ac:dyDescent="0.2">
      <c r="B15840" s="186"/>
    </row>
    <row r="15841" spans="2:2" x14ac:dyDescent="0.2">
      <c r="B15841" s="186"/>
    </row>
    <row r="15842" spans="2:2" x14ac:dyDescent="0.2">
      <c r="B15842" s="186"/>
    </row>
    <row r="15843" spans="2:2" x14ac:dyDescent="0.2">
      <c r="B15843" s="186"/>
    </row>
    <row r="15844" spans="2:2" x14ac:dyDescent="0.2">
      <c r="B15844" s="186"/>
    </row>
    <row r="15845" spans="2:2" x14ac:dyDescent="0.2">
      <c r="B15845" s="186"/>
    </row>
    <row r="15846" spans="2:2" x14ac:dyDescent="0.2">
      <c r="B15846" s="186"/>
    </row>
    <row r="15847" spans="2:2" x14ac:dyDescent="0.2">
      <c r="B15847" s="186"/>
    </row>
    <row r="15848" spans="2:2" x14ac:dyDescent="0.2">
      <c r="B15848" s="186"/>
    </row>
    <row r="15849" spans="2:2" x14ac:dyDescent="0.2">
      <c r="B15849" s="186"/>
    </row>
    <row r="15850" spans="2:2" x14ac:dyDescent="0.2">
      <c r="B15850" s="186"/>
    </row>
    <row r="15851" spans="2:2" x14ac:dyDescent="0.2">
      <c r="B15851" s="186"/>
    </row>
    <row r="15852" spans="2:2" x14ac:dyDescent="0.2">
      <c r="B15852" s="186"/>
    </row>
    <row r="15853" spans="2:2" x14ac:dyDescent="0.2">
      <c r="B15853" s="186"/>
    </row>
    <row r="15854" spans="2:2" x14ac:dyDescent="0.2">
      <c r="B15854" s="186"/>
    </row>
    <row r="15855" spans="2:2" x14ac:dyDescent="0.2">
      <c r="B15855" s="186"/>
    </row>
    <row r="15856" spans="2:2" x14ac:dyDescent="0.2">
      <c r="B15856" s="186"/>
    </row>
    <row r="15857" spans="2:2" x14ac:dyDescent="0.2">
      <c r="B15857" s="186"/>
    </row>
    <row r="15858" spans="2:2" x14ac:dyDescent="0.2">
      <c r="B15858" s="186"/>
    </row>
    <row r="15859" spans="2:2" x14ac:dyDescent="0.2">
      <c r="B15859" s="186"/>
    </row>
    <row r="15860" spans="2:2" x14ac:dyDescent="0.2">
      <c r="B15860" s="186"/>
    </row>
    <row r="15861" spans="2:2" x14ac:dyDescent="0.2">
      <c r="B15861" s="186"/>
    </row>
    <row r="15862" spans="2:2" x14ac:dyDescent="0.2">
      <c r="B15862" s="186"/>
    </row>
    <row r="15863" spans="2:2" x14ac:dyDescent="0.2">
      <c r="B15863" s="186"/>
    </row>
    <row r="15864" spans="2:2" x14ac:dyDescent="0.2">
      <c r="B15864" s="186"/>
    </row>
    <row r="15865" spans="2:2" x14ac:dyDescent="0.2">
      <c r="B15865" s="186"/>
    </row>
    <row r="15866" spans="2:2" x14ac:dyDescent="0.2">
      <c r="B15866" s="186"/>
    </row>
    <row r="15867" spans="2:2" x14ac:dyDescent="0.2">
      <c r="B15867" s="186"/>
    </row>
    <row r="15868" spans="2:2" x14ac:dyDescent="0.2">
      <c r="B15868" s="186"/>
    </row>
    <row r="15869" spans="2:2" x14ac:dyDescent="0.2">
      <c r="B15869" s="186"/>
    </row>
    <row r="15870" spans="2:2" x14ac:dyDescent="0.2">
      <c r="B15870" s="186"/>
    </row>
    <row r="15871" spans="2:2" x14ac:dyDescent="0.2">
      <c r="B15871" s="186"/>
    </row>
    <row r="15872" spans="2:2" x14ac:dyDescent="0.2">
      <c r="B15872" s="186"/>
    </row>
    <row r="15873" spans="2:2" x14ac:dyDescent="0.2">
      <c r="B15873" s="186"/>
    </row>
    <row r="15874" spans="2:2" x14ac:dyDescent="0.2">
      <c r="B15874" s="186"/>
    </row>
    <row r="15875" spans="2:2" x14ac:dyDescent="0.2">
      <c r="B15875" s="186"/>
    </row>
    <row r="15876" spans="2:2" x14ac:dyDescent="0.2">
      <c r="B15876" s="186"/>
    </row>
    <row r="15877" spans="2:2" x14ac:dyDescent="0.2">
      <c r="B15877" s="186"/>
    </row>
    <row r="15878" spans="2:2" x14ac:dyDescent="0.2">
      <c r="B15878" s="186"/>
    </row>
    <row r="15879" spans="2:2" x14ac:dyDescent="0.2">
      <c r="B15879" s="186"/>
    </row>
    <row r="15880" spans="2:2" x14ac:dyDescent="0.2">
      <c r="B15880" s="186"/>
    </row>
    <row r="15881" spans="2:2" x14ac:dyDescent="0.2">
      <c r="B15881" s="186"/>
    </row>
    <row r="15882" spans="2:2" x14ac:dyDescent="0.2">
      <c r="B15882" s="186"/>
    </row>
    <row r="15883" spans="2:2" x14ac:dyDescent="0.2">
      <c r="B15883" s="186"/>
    </row>
    <row r="15884" spans="2:2" x14ac:dyDescent="0.2">
      <c r="B15884" s="186"/>
    </row>
    <row r="15885" spans="2:2" x14ac:dyDescent="0.2">
      <c r="B15885" s="186"/>
    </row>
    <row r="15886" spans="2:2" x14ac:dyDescent="0.2">
      <c r="B15886" s="186"/>
    </row>
    <row r="15887" spans="2:2" x14ac:dyDescent="0.2">
      <c r="B15887" s="186"/>
    </row>
    <row r="15888" spans="2:2" x14ac:dyDescent="0.2">
      <c r="B15888" s="186"/>
    </row>
    <row r="15889" spans="2:2" x14ac:dyDescent="0.2">
      <c r="B15889" s="186"/>
    </row>
    <row r="15890" spans="2:2" x14ac:dyDescent="0.2">
      <c r="B15890" s="186"/>
    </row>
    <row r="15891" spans="2:2" x14ac:dyDescent="0.2">
      <c r="B15891" s="186"/>
    </row>
    <row r="15892" spans="2:2" x14ac:dyDescent="0.2">
      <c r="B15892" s="186"/>
    </row>
    <row r="15893" spans="2:2" x14ac:dyDescent="0.2">
      <c r="B15893" s="186"/>
    </row>
    <row r="15894" spans="2:2" x14ac:dyDescent="0.2">
      <c r="B15894" s="186"/>
    </row>
    <row r="15895" spans="2:2" x14ac:dyDescent="0.2">
      <c r="B15895" s="186"/>
    </row>
    <row r="15896" spans="2:2" x14ac:dyDescent="0.2">
      <c r="B15896" s="186"/>
    </row>
    <row r="15897" spans="2:2" x14ac:dyDescent="0.2">
      <c r="B15897" s="186"/>
    </row>
    <row r="15898" spans="2:2" x14ac:dyDescent="0.2">
      <c r="B15898" s="186"/>
    </row>
    <row r="15899" spans="2:2" x14ac:dyDescent="0.2">
      <c r="B15899" s="186"/>
    </row>
    <row r="15900" spans="2:2" x14ac:dyDescent="0.2">
      <c r="B15900" s="186"/>
    </row>
    <row r="15901" spans="2:2" x14ac:dyDescent="0.2">
      <c r="B15901" s="186"/>
    </row>
    <row r="15902" spans="2:2" x14ac:dyDescent="0.2">
      <c r="B15902" s="186"/>
    </row>
    <row r="15903" spans="2:2" x14ac:dyDescent="0.2">
      <c r="B15903" s="186"/>
    </row>
    <row r="15904" spans="2:2" x14ac:dyDescent="0.2">
      <c r="B15904" s="186"/>
    </row>
    <row r="15905" spans="2:2" x14ac:dyDescent="0.2">
      <c r="B15905" s="186"/>
    </row>
    <row r="15906" spans="2:2" x14ac:dyDescent="0.2">
      <c r="B15906" s="186"/>
    </row>
    <row r="15907" spans="2:2" x14ac:dyDescent="0.2">
      <c r="B15907" s="186"/>
    </row>
    <row r="15908" spans="2:2" x14ac:dyDescent="0.2">
      <c r="B15908" s="186"/>
    </row>
    <row r="15909" spans="2:2" x14ac:dyDescent="0.2">
      <c r="B15909" s="186"/>
    </row>
    <row r="15910" spans="2:2" x14ac:dyDescent="0.2">
      <c r="B15910" s="186"/>
    </row>
    <row r="15911" spans="2:2" x14ac:dyDescent="0.2">
      <c r="B15911" s="186"/>
    </row>
    <row r="15912" spans="2:2" x14ac:dyDescent="0.2">
      <c r="B15912" s="186"/>
    </row>
    <row r="15913" spans="2:2" x14ac:dyDescent="0.2">
      <c r="B15913" s="186"/>
    </row>
    <row r="15914" spans="2:2" x14ac:dyDescent="0.2">
      <c r="B15914" s="186"/>
    </row>
    <row r="15915" spans="2:2" x14ac:dyDescent="0.2">
      <c r="B15915" s="186"/>
    </row>
    <row r="15916" spans="2:2" x14ac:dyDescent="0.2">
      <c r="B15916" s="186"/>
    </row>
    <row r="15917" spans="2:2" x14ac:dyDescent="0.2">
      <c r="B15917" s="186"/>
    </row>
    <row r="15918" spans="2:2" x14ac:dyDescent="0.2">
      <c r="B15918" s="186"/>
    </row>
    <row r="15919" spans="2:2" x14ac:dyDescent="0.2">
      <c r="B15919" s="186"/>
    </row>
    <row r="15920" spans="2:2" x14ac:dyDescent="0.2">
      <c r="B15920" s="186"/>
    </row>
    <row r="15921" spans="2:2" x14ac:dyDescent="0.2">
      <c r="B15921" s="186"/>
    </row>
    <row r="15922" spans="2:2" x14ac:dyDescent="0.2">
      <c r="B15922" s="186"/>
    </row>
    <row r="15923" spans="2:2" x14ac:dyDescent="0.2">
      <c r="B15923" s="186"/>
    </row>
    <row r="15924" spans="2:2" x14ac:dyDescent="0.2">
      <c r="B15924" s="186"/>
    </row>
    <row r="15925" spans="2:2" x14ac:dyDescent="0.2">
      <c r="B15925" s="186"/>
    </row>
    <row r="15926" spans="2:2" x14ac:dyDescent="0.2">
      <c r="B15926" s="186"/>
    </row>
    <row r="15927" spans="2:2" x14ac:dyDescent="0.2">
      <c r="B15927" s="186"/>
    </row>
    <row r="15928" spans="2:2" x14ac:dyDescent="0.2">
      <c r="B15928" s="186"/>
    </row>
    <row r="15929" spans="2:2" x14ac:dyDescent="0.2">
      <c r="B15929" s="186"/>
    </row>
    <row r="15930" spans="2:2" x14ac:dyDescent="0.2">
      <c r="B15930" s="186"/>
    </row>
    <row r="15931" spans="2:2" x14ac:dyDescent="0.2">
      <c r="B15931" s="186"/>
    </row>
    <row r="15932" spans="2:2" x14ac:dyDescent="0.2">
      <c r="B15932" s="186"/>
    </row>
    <row r="15933" spans="2:2" x14ac:dyDescent="0.2">
      <c r="B15933" s="186"/>
    </row>
    <row r="15934" spans="2:2" x14ac:dyDescent="0.2">
      <c r="B15934" s="186"/>
    </row>
    <row r="15935" spans="2:2" x14ac:dyDescent="0.2">
      <c r="B15935" s="186"/>
    </row>
    <row r="15936" spans="2:2" x14ac:dyDescent="0.2">
      <c r="B15936" s="186"/>
    </row>
    <row r="15937" spans="2:2" x14ac:dyDescent="0.2">
      <c r="B15937" s="186"/>
    </row>
    <row r="15938" spans="2:2" x14ac:dyDescent="0.2">
      <c r="B15938" s="186"/>
    </row>
    <row r="15939" spans="2:2" x14ac:dyDescent="0.2">
      <c r="B15939" s="186"/>
    </row>
    <row r="15940" spans="2:2" x14ac:dyDescent="0.2">
      <c r="B15940" s="186"/>
    </row>
    <row r="15941" spans="2:2" x14ac:dyDescent="0.2">
      <c r="B15941" s="186"/>
    </row>
    <row r="15942" spans="2:2" x14ac:dyDescent="0.2">
      <c r="B15942" s="186"/>
    </row>
    <row r="15943" spans="2:2" x14ac:dyDescent="0.2">
      <c r="B15943" s="186"/>
    </row>
    <row r="15944" spans="2:2" x14ac:dyDescent="0.2">
      <c r="B15944" s="186"/>
    </row>
    <row r="15945" spans="2:2" x14ac:dyDescent="0.2">
      <c r="B15945" s="186"/>
    </row>
    <row r="15946" spans="2:2" x14ac:dyDescent="0.2">
      <c r="B15946" s="186"/>
    </row>
    <row r="15947" spans="2:2" x14ac:dyDescent="0.2">
      <c r="B15947" s="186"/>
    </row>
    <row r="15948" spans="2:2" x14ac:dyDescent="0.2">
      <c r="B15948" s="186"/>
    </row>
    <row r="15949" spans="2:2" x14ac:dyDescent="0.2">
      <c r="B15949" s="186"/>
    </row>
    <row r="15950" spans="2:2" x14ac:dyDescent="0.2">
      <c r="B15950" s="186"/>
    </row>
    <row r="15951" spans="2:2" x14ac:dyDescent="0.2">
      <c r="B15951" s="186"/>
    </row>
    <row r="15952" spans="2:2" x14ac:dyDescent="0.2">
      <c r="B15952" s="186"/>
    </row>
    <row r="15953" spans="2:2" x14ac:dyDescent="0.2">
      <c r="B15953" s="186"/>
    </row>
    <row r="15954" spans="2:2" x14ac:dyDescent="0.2">
      <c r="B15954" s="186"/>
    </row>
    <row r="15955" spans="2:2" x14ac:dyDescent="0.2">
      <c r="B15955" s="186"/>
    </row>
    <row r="15956" spans="2:2" x14ac:dyDescent="0.2">
      <c r="B15956" s="186"/>
    </row>
    <row r="15957" spans="2:2" x14ac:dyDescent="0.2">
      <c r="B15957" s="186"/>
    </row>
    <row r="15958" spans="2:2" x14ac:dyDescent="0.2">
      <c r="B15958" s="186"/>
    </row>
    <row r="15959" spans="2:2" x14ac:dyDescent="0.2">
      <c r="B15959" s="186"/>
    </row>
    <row r="15960" spans="2:2" x14ac:dyDescent="0.2">
      <c r="B15960" s="186"/>
    </row>
    <row r="15961" spans="2:2" x14ac:dyDescent="0.2">
      <c r="B15961" s="186"/>
    </row>
    <row r="15962" spans="2:2" x14ac:dyDescent="0.2">
      <c r="B15962" s="186"/>
    </row>
    <row r="15963" spans="2:2" x14ac:dyDescent="0.2">
      <c r="B15963" s="186"/>
    </row>
    <row r="15964" spans="2:2" x14ac:dyDescent="0.2">
      <c r="B15964" s="186"/>
    </row>
    <row r="15965" spans="2:2" x14ac:dyDescent="0.2">
      <c r="B15965" s="186"/>
    </row>
    <row r="15966" spans="2:2" x14ac:dyDescent="0.2">
      <c r="B15966" s="186"/>
    </row>
    <row r="15967" spans="2:2" x14ac:dyDescent="0.2">
      <c r="B15967" s="186"/>
    </row>
    <row r="15968" spans="2:2" x14ac:dyDescent="0.2">
      <c r="B15968" s="186"/>
    </row>
    <row r="15969" spans="2:2" x14ac:dyDescent="0.2">
      <c r="B15969" s="186"/>
    </row>
    <row r="15970" spans="2:2" x14ac:dyDescent="0.2">
      <c r="B15970" s="186"/>
    </row>
    <row r="15971" spans="2:2" x14ac:dyDescent="0.2">
      <c r="B15971" s="186"/>
    </row>
    <row r="15972" spans="2:2" x14ac:dyDescent="0.2">
      <c r="B15972" s="186"/>
    </row>
    <row r="15973" spans="2:2" x14ac:dyDescent="0.2">
      <c r="B15973" s="186"/>
    </row>
    <row r="15974" spans="2:2" x14ac:dyDescent="0.2">
      <c r="B15974" s="186"/>
    </row>
    <row r="15975" spans="2:2" x14ac:dyDescent="0.2">
      <c r="B15975" s="186"/>
    </row>
    <row r="15976" spans="2:2" x14ac:dyDescent="0.2">
      <c r="B15976" s="186"/>
    </row>
    <row r="15977" spans="2:2" x14ac:dyDescent="0.2">
      <c r="B15977" s="186"/>
    </row>
    <row r="15978" spans="2:2" x14ac:dyDescent="0.2">
      <c r="B15978" s="186"/>
    </row>
    <row r="15979" spans="2:2" x14ac:dyDescent="0.2">
      <c r="B15979" s="186"/>
    </row>
    <row r="15980" spans="2:2" x14ac:dyDescent="0.2">
      <c r="B15980" s="186"/>
    </row>
    <row r="15981" spans="2:2" x14ac:dyDescent="0.2">
      <c r="B15981" s="186"/>
    </row>
    <row r="15982" spans="2:2" x14ac:dyDescent="0.2">
      <c r="B15982" s="186"/>
    </row>
    <row r="15983" spans="2:2" x14ac:dyDescent="0.2">
      <c r="B15983" s="186"/>
    </row>
    <row r="15984" spans="2:2" x14ac:dyDescent="0.2">
      <c r="B15984" s="186"/>
    </row>
    <row r="15985" spans="2:2" x14ac:dyDescent="0.2">
      <c r="B15985" s="186"/>
    </row>
    <row r="15986" spans="2:2" x14ac:dyDescent="0.2">
      <c r="B15986" s="186"/>
    </row>
    <row r="15987" spans="2:2" x14ac:dyDescent="0.2">
      <c r="B15987" s="186"/>
    </row>
    <row r="15988" spans="2:2" x14ac:dyDescent="0.2">
      <c r="B15988" s="186"/>
    </row>
    <row r="15989" spans="2:2" x14ac:dyDescent="0.2">
      <c r="B15989" s="186"/>
    </row>
    <row r="15990" spans="2:2" x14ac:dyDescent="0.2">
      <c r="B15990" s="186"/>
    </row>
    <row r="15991" spans="2:2" x14ac:dyDescent="0.2">
      <c r="B15991" s="186"/>
    </row>
    <row r="15992" spans="2:2" x14ac:dyDescent="0.2">
      <c r="B15992" s="186"/>
    </row>
    <row r="15993" spans="2:2" x14ac:dyDescent="0.2">
      <c r="B15993" s="186"/>
    </row>
    <row r="15994" spans="2:2" x14ac:dyDescent="0.2">
      <c r="B15994" s="186"/>
    </row>
    <row r="15995" spans="2:2" x14ac:dyDescent="0.2">
      <c r="B15995" s="186"/>
    </row>
    <row r="15996" spans="2:2" x14ac:dyDescent="0.2">
      <c r="B15996" s="186"/>
    </row>
    <row r="15997" spans="2:2" x14ac:dyDescent="0.2">
      <c r="B15997" s="186"/>
    </row>
    <row r="15998" spans="2:2" x14ac:dyDescent="0.2">
      <c r="B15998" s="186"/>
    </row>
    <row r="15999" spans="2:2" x14ac:dyDescent="0.2">
      <c r="B15999" s="186"/>
    </row>
    <row r="16000" spans="2:2" x14ac:dyDescent="0.2">
      <c r="B16000" s="186"/>
    </row>
    <row r="16001" spans="2:2" x14ac:dyDescent="0.2">
      <c r="B16001" s="186"/>
    </row>
    <row r="16002" spans="2:2" x14ac:dyDescent="0.2">
      <c r="B16002" s="186"/>
    </row>
    <row r="16003" spans="2:2" x14ac:dyDescent="0.2">
      <c r="B16003" s="186"/>
    </row>
    <row r="16004" spans="2:2" x14ac:dyDescent="0.2">
      <c r="B16004" s="186"/>
    </row>
    <row r="16005" spans="2:2" x14ac:dyDescent="0.2">
      <c r="B16005" s="186"/>
    </row>
    <row r="16006" spans="2:2" x14ac:dyDescent="0.2">
      <c r="B16006" s="186"/>
    </row>
    <row r="16007" spans="2:2" x14ac:dyDescent="0.2">
      <c r="B16007" s="186"/>
    </row>
    <row r="16008" spans="2:2" x14ac:dyDescent="0.2">
      <c r="B16008" s="186"/>
    </row>
    <row r="16009" spans="2:2" x14ac:dyDescent="0.2">
      <c r="B16009" s="186"/>
    </row>
    <row r="16010" spans="2:2" x14ac:dyDescent="0.2">
      <c r="B16010" s="186"/>
    </row>
    <row r="16011" spans="2:2" x14ac:dyDescent="0.2">
      <c r="B16011" s="186"/>
    </row>
    <row r="16012" spans="2:2" x14ac:dyDescent="0.2">
      <c r="B16012" s="186"/>
    </row>
    <row r="16013" spans="2:2" x14ac:dyDescent="0.2">
      <c r="B16013" s="186"/>
    </row>
    <row r="16014" spans="2:2" x14ac:dyDescent="0.2">
      <c r="B16014" s="186"/>
    </row>
    <row r="16015" spans="2:2" x14ac:dyDescent="0.2">
      <c r="B16015" s="186"/>
    </row>
    <row r="16016" spans="2:2" x14ac:dyDescent="0.2">
      <c r="B16016" s="186"/>
    </row>
    <row r="16017" spans="2:2" x14ac:dyDescent="0.2">
      <c r="B16017" s="186"/>
    </row>
    <row r="16018" spans="2:2" x14ac:dyDescent="0.2">
      <c r="B16018" s="186"/>
    </row>
    <row r="16019" spans="2:2" x14ac:dyDescent="0.2">
      <c r="B16019" s="186"/>
    </row>
    <row r="16020" spans="2:2" x14ac:dyDescent="0.2">
      <c r="B16020" s="186"/>
    </row>
    <row r="16021" spans="2:2" x14ac:dyDescent="0.2">
      <c r="B16021" s="186"/>
    </row>
    <row r="16022" spans="2:2" x14ac:dyDescent="0.2">
      <c r="B16022" s="186"/>
    </row>
    <row r="16023" spans="2:2" x14ac:dyDescent="0.2">
      <c r="B16023" s="186"/>
    </row>
    <row r="16024" spans="2:2" x14ac:dyDescent="0.2">
      <c r="B16024" s="186"/>
    </row>
    <row r="16025" spans="2:2" x14ac:dyDescent="0.2">
      <c r="B16025" s="186"/>
    </row>
    <row r="16026" spans="2:2" x14ac:dyDescent="0.2">
      <c r="B16026" s="186"/>
    </row>
    <row r="16027" spans="2:2" x14ac:dyDescent="0.2">
      <c r="B16027" s="186"/>
    </row>
    <row r="16028" spans="2:2" x14ac:dyDescent="0.2">
      <c r="B16028" s="186"/>
    </row>
    <row r="16029" spans="2:2" x14ac:dyDescent="0.2">
      <c r="B16029" s="186"/>
    </row>
    <row r="16030" spans="2:2" x14ac:dyDescent="0.2">
      <c r="B16030" s="186"/>
    </row>
    <row r="16031" spans="2:2" x14ac:dyDescent="0.2">
      <c r="B16031" s="186"/>
    </row>
    <row r="16032" spans="2:2" x14ac:dyDescent="0.2">
      <c r="B16032" s="186"/>
    </row>
    <row r="16033" spans="2:2" x14ac:dyDescent="0.2">
      <c r="B16033" s="186"/>
    </row>
    <row r="16034" spans="2:2" x14ac:dyDescent="0.2">
      <c r="B16034" s="186"/>
    </row>
    <row r="16035" spans="2:2" x14ac:dyDescent="0.2">
      <c r="B16035" s="186"/>
    </row>
    <row r="16036" spans="2:2" x14ac:dyDescent="0.2">
      <c r="B16036" s="186"/>
    </row>
    <row r="16037" spans="2:2" x14ac:dyDescent="0.2">
      <c r="B16037" s="186"/>
    </row>
    <row r="16038" spans="2:2" x14ac:dyDescent="0.2">
      <c r="B16038" s="186"/>
    </row>
    <row r="16039" spans="2:2" x14ac:dyDescent="0.2">
      <c r="B16039" s="186"/>
    </row>
    <row r="16040" spans="2:2" x14ac:dyDescent="0.2">
      <c r="B16040" s="186"/>
    </row>
    <row r="16041" spans="2:2" x14ac:dyDescent="0.2">
      <c r="B16041" s="186"/>
    </row>
    <row r="16042" spans="2:2" x14ac:dyDescent="0.2">
      <c r="B16042" s="186"/>
    </row>
    <row r="16043" spans="2:2" x14ac:dyDescent="0.2">
      <c r="B16043" s="186"/>
    </row>
    <row r="16044" spans="2:2" x14ac:dyDescent="0.2">
      <c r="B16044" s="186"/>
    </row>
    <row r="16045" spans="2:2" x14ac:dyDescent="0.2">
      <c r="B16045" s="186"/>
    </row>
    <row r="16046" spans="2:2" x14ac:dyDescent="0.2">
      <c r="B16046" s="186"/>
    </row>
    <row r="16047" spans="2:2" x14ac:dyDescent="0.2">
      <c r="B16047" s="186"/>
    </row>
    <row r="16048" spans="2:2" x14ac:dyDescent="0.2">
      <c r="B16048" s="186"/>
    </row>
    <row r="16049" spans="2:2" x14ac:dyDescent="0.2">
      <c r="B16049" s="186"/>
    </row>
    <row r="16050" spans="2:2" x14ac:dyDescent="0.2">
      <c r="B16050" s="186"/>
    </row>
    <row r="16051" spans="2:2" x14ac:dyDescent="0.2">
      <c r="B16051" s="186"/>
    </row>
    <row r="16052" spans="2:2" x14ac:dyDescent="0.2">
      <c r="B16052" s="186"/>
    </row>
    <row r="16053" spans="2:2" x14ac:dyDescent="0.2">
      <c r="B16053" s="186"/>
    </row>
    <row r="16054" spans="2:2" x14ac:dyDescent="0.2">
      <c r="B16054" s="186"/>
    </row>
    <row r="16055" spans="2:2" x14ac:dyDescent="0.2">
      <c r="B16055" s="186"/>
    </row>
    <row r="16056" spans="2:2" x14ac:dyDescent="0.2">
      <c r="B16056" s="186"/>
    </row>
    <row r="16057" spans="2:2" x14ac:dyDescent="0.2">
      <c r="B16057" s="186"/>
    </row>
    <row r="16058" spans="2:2" x14ac:dyDescent="0.2">
      <c r="B16058" s="186"/>
    </row>
    <row r="16059" spans="2:2" x14ac:dyDescent="0.2">
      <c r="B16059" s="186"/>
    </row>
    <row r="16060" spans="2:2" x14ac:dyDescent="0.2">
      <c r="B16060" s="186"/>
    </row>
    <row r="16061" spans="2:2" x14ac:dyDescent="0.2">
      <c r="B16061" s="186"/>
    </row>
    <row r="16062" spans="2:2" x14ac:dyDescent="0.2">
      <c r="B16062" s="186"/>
    </row>
    <row r="16063" spans="2:2" x14ac:dyDescent="0.2">
      <c r="B16063" s="186"/>
    </row>
    <row r="16064" spans="2:2" x14ac:dyDescent="0.2">
      <c r="B16064" s="186"/>
    </row>
    <row r="16065" spans="2:2" x14ac:dyDescent="0.2">
      <c r="B16065" s="186"/>
    </row>
    <row r="16066" spans="2:2" x14ac:dyDescent="0.2">
      <c r="B16066" s="186"/>
    </row>
    <row r="16067" spans="2:2" x14ac:dyDescent="0.2">
      <c r="B16067" s="186"/>
    </row>
    <row r="16068" spans="2:2" x14ac:dyDescent="0.2">
      <c r="B16068" s="186"/>
    </row>
    <row r="16069" spans="2:2" x14ac:dyDescent="0.2">
      <c r="B16069" s="186"/>
    </row>
    <row r="16070" spans="2:2" x14ac:dyDescent="0.2">
      <c r="B16070" s="186"/>
    </row>
    <row r="16071" spans="2:2" x14ac:dyDescent="0.2">
      <c r="B16071" s="186"/>
    </row>
    <row r="16072" spans="2:2" x14ac:dyDescent="0.2">
      <c r="B16072" s="186"/>
    </row>
    <row r="16073" spans="2:2" x14ac:dyDescent="0.2">
      <c r="B16073" s="186"/>
    </row>
    <row r="16074" spans="2:2" x14ac:dyDescent="0.2">
      <c r="B16074" s="186"/>
    </row>
    <row r="16075" spans="2:2" x14ac:dyDescent="0.2">
      <c r="B16075" s="186"/>
    </row>
    <row r="16076" spans="2:2" x14ac:dyDescent="0.2">
      <c r="B16076" s="186"/>
    </row>
    <row r="16077" spans="2:2" x14ac:dyDescent="0.2">
      <c r="B16077" s="186"/>
    </row>
    <row r="16078" spans="2:2" x14ac:dyDescent="0.2">
      <c r="B16078" s="186"/>
    </row>
    <row r="16079" spans="2:2" x14ac:dyDescent="0.2">
      <c r="B16079" s="186"/>
    </row>
    <row r="16080" spans="2:2" x14ac:dyDescent="0.2">
      <c r="B16080" s="186"/>
    </row>
    <row r="16081" spans="2:2" x14ac:dyDescent="0.2">
      <c r="B16081" s="186"/>
    </row>
    <row r="16082" spans="2:2" x14ac:dyDescent="0.2">
      <c r="B16082" s="186"/>
    </row>
    <row r="16083" spans="2:2" x14ac:dyDescent="0.2">
      <c r="B16083" s="186"/>
    </row>
    <row r="16084" spans="2:2" x14ac:dyDescent="0.2">
      <c r="B16084" s="186"/>
    </row>
    <row r="16085" spans="2:2" x14ac:dyDescent="0.2">
      <c r="B16085" s="186"/>
    </row>
    <row r="16086" spans="2:2" x14ac:dyDescent="0.2">
      <c r="B16086" s="186"/>
    </row>
    <row r="16087" spans="2:2" x14ac:dyDescent="0.2">
      <c r="B16087" s="186"/>
    </row>
    <row r="16088" spans="2:2" x14ac:dyDescent="0.2">
      <c r="B16088" s="186"/>
    </row>
    <row r="16089" spans="2:2" x14ac:dyDescent="0.2">
      <c r="B16089" s="186"/>
    </row>
    <row r="16090" spans="2:2" x14ac:dyDescent="0.2">
      <c r="B16090" s="186"/>
    </row>
    <row r="16091" spans="2:2" x14ac:dyDescent="0.2">
      <c r="B16091" s="186"/>
    </row>
    <row r="16092" spans="2:2" x14ac:dyDescent="0.2">
      <c r="B16092" s="186"/>
    </row>
    <row r="16093" spans="2:2" x14ac:dyDescent="0.2">
      <c r="B16093" s="186"/>
    </row>
    <row r="16094" spans="2:2" x14ac:dyDescent="0.2">
      <c r="B16094" s="186"/>
    </row>
    <row r="16095" spans="2:2" x14ac:dyDescent="0.2">
      <c r="B16095" s="186"/>
    </row>
    <row r="16096" spans="2:2" x14ac:dyDescent="0.2">
      <c r="B16096" s="186"/>
    </row>
    <row r="16097" spans="2:2" x14ac:dyDescent="0.2">
      <c r="B16097" s="186"/>
    </row>
    <row r="16098" spans="2:2" x14ac:dyDescent="0.2">
      <c r="B16098" s="186"/>
    </row>
    <row r="16099" spans="2:2" x14ac:dyDescent="0.2">
      <c r="B16099" s="186"/>
    </row>
    <row r="16100" spans="2:2" x14ac:dyDescent="0.2">
      <c r="B16100" s="186"/>
    </row>
    <row r="16101" spans="2:2" x14ac:dyDescent="0.2">
      <c r="B16101" s="186"/>
    </row>
    <row r="16102" spans="2:2" x14ac:dyDescent="0.2">
      <c r="B16102" s="186"/>
    </row>
    <row r="16103" spans="2:2" x14ac:dyDescent="0.2">
      <c r="B16103" s="186"/>
    </row>
    <row r="16104" spans="2:2" x14ac:dyDescent="0.2">
      <c r="B16104" s="186"/>
    </row>
    <row r="16105" spans="2:2" x14ac:dyDescent="0.2">
      <c r="B16105" s="186"/>
    </row>
    <row r="16106" spans="2:2" x14ac:dyDescent="0.2">
      <c r="B16106" s="186"/>
    </row>
    <row r="16107" spans="2:2" x14ac:dyDescent="0.2">
      <c r="B16107" s="186"/>
    </row>
    <row r="16108" spans="2:2" x14ac:dyDescent="0.2">
      <c r="B16108" s="186"/>
    </row>
    <row r="16109" spans="2:2" x14ac:dyDescent="0.2">
      <c r="B16109" s="186"/>
    </row>
    <row r="16110" spans="2:2" x14ac:dyDescent="0.2">
      <c r="B16110" s="186"/>
    </row>
    <row r="16111" spans="2:2" x14ac:dyDescent="0.2">
      <c r="B16111" s="186"/>
    </row>
    <row r="16112" spans="2:2" x14ac:dyDescent="0.2">
      <c r="B16112" s="186"/>
    </row>
    <row r="16113" spans="2:2" x14ac:dyDescent="0.2">
      <c r="B16113" s="186"/>
    </row>
    <row r="16114" spans="2:2" x14ac:dyDescent="0.2">
      <c r="B16114" s="186"/>
    </row>
    <row r="16115" spans="2:2" x14ac:dyDescent="0.2">
      <c r="B16115" s="186"/>
    </row>
    <row r="16116" spans="2:2" x14ac:dyDescent="0.2">
      <c r="B16116" s="186"/>
    </row>
    <row r="16117" spans="2:2" x14ac:dyDescent="0.2">
      <c r="B16117" s="186"/>
    </row>
    <row r="16118" spans="2:2" x14ac:dyDescent="0.2">
      <c r="B16118" s="186"/>
    </row>
    <row r="16119" spans="2:2" x14ac:dyDescent="0.2">
      <c r="B16119" s="186"/>
    </row>
    <row r="16120" spans="2:2" x14ac:dyDescent="0.2">
      <c r="B16120" s="186"/>
    </row>
    <row r="16121" spans="2:2" x14ac:dyDescent="0.2">
      <c r="B16121" s="186"/>
    </row>
    <row r="16122" spans="2:2" x14ac:dyDescent="0.2">
      <c r="B16122" s="186"/>
    </row>
    <row r="16123" spans="2:2" x14ac:dyDescent="0.2">
      <c r="B16123" s="186"/>
    </row>
    <row r="16124" spans="2:2" x14ac:dyDescent="0.2">
      <c r="B16124" s="186"/>
    </row>
    <row r="16125" spans="2:2" x14ac:dyDescent="0.2">
      <c r="B16125" s="186"/>
    </row>
    <row r="16126" spans="2:2" x14ac:dyDescent="0.2">
      <c r="B16126" s="186"/>
    </row>
    <row r="16127" spans="2:2" x14ac:dyDescent="0.2">
      <c r="B16127" s="186"/>
    </row>
    <row r="16128" spans="2:2" x14ac:dyDescent="0.2">
      <c r="B16128" s="186"/>
    </row>
    <row r="16129" spans="2:2" x14ac:dyDescent="0.2">
      <c r="B16129" s="186"/>
    </row>
    <row r="16130" spans="2:2" x14ac:dyDescent="0.2">
      <c r="B16130" s="186"/>
    </row>
    <row r="16131" spans="2:2" x14ac:dyDescent="0.2">
      <c r="B16131" s="186"/>
    </row>
    <row r="16132" spans="2:2" x14ac:dyDescent="0.2">
      <c r="B16132" s="186"/>
    </row>
    <row r="16133" spans="2:2" x14ac:dyDescent="0.2">
      <c r="B16133" s="186"/>
    </row>
    <row r="16134" spans="2:2" x14ac:dyDescent="0.2">
      <c r="B16134" s="186"/>
    </row>
    <row r="16135" spans="2:2" x14ac:dyDescent="0.2">
      <c r="B16135" s="186"/>
    </row>
    <row r="16136" spans="2:2" x14ac:dyDescent="0.2">
      <c r="B16136" s="186"/>
    </row>
    <row r="16137" spans="2:2" x14ac:dyDescent="0.2">
      <c r="B16137" s="186"/>
    </row>
    <row r="16138" spans="2:2" x14ac:dyDescent="0.2">
      <c r="B16138" s="186"/>
    </row>
    <row r="16139" spans="2:2" x14ac:dyDescent="0.2">
      <c r="B16139" s="186"/>
    </row>
    <row r="16140" spans="2:2" x14ac:dyDescent="0.2">
      <c r="B16140" s="186"/>
    </row>
    <row r="16141" spans="2:2" x14ac:dyDescent="0.2">
      <c r="B16141" s="186"/>
    </row>
    <row r="16142" spans="2:2" x14ac:dyDescent="0.2">
      <c r="B16142" s="186"/>
    </row>
    <row r="16143" spans="2:2" x14ac:dyDescent="0.2">
      <c r="B16143" s="186"/>
    </row>
    <row r="16144" spans="2:2" x14ac:dyDescent="0.2">
      <c r="B16144" s="186"/>
    </row>
    <row r="16145" spans="2:2" x14ac:dyDescent="0.2">
      <c r="B16145" s="186"/>
    </row>
    <row r="16146" spans="2:2" x14ac:dyDescent="0.2">
      <c r="B16146" s="186"/>
    </row>
    <row r="16147" spans="2:2" x14ac:dyDescent="0.2">
      <c r="B16147" s="186"/>
    </row>
    <row r="16148" spans="2:2" x14ac:dyDescent="0.2">
      <c r="B16148" s="186"/>
    </row>
    <row r="16149" spans="2:2" x14ac:dyDescent="0.2">
      <c r="B16149" s="186"/>
    </row>
    <row r="16150" spans="2:2" x14ac:dyDescent="0.2">
      <c r="B16150" s="186"/>
    </row>
    <row r="16151" spans="2:2" x14ac:dyDescent="0.2">
      <c r="B16151" s="186"/>
    </row>
    <row r="16152" spans="2:2" x14ac:dyDescent="0.2">
      <c r="B16152" s="186"/>
    </row>
    <row r="16153" spans="2:2" x14ac:dyDescent="0.2">
      <c r="B16153" s="186"/>
    </row>
    <row r="16154" spans="2:2" x14ac:dyDescent="0.2">
      <c r="B16154" s="186"/>
    </row>
    <row r="16155" spans="2:2" x14ac:dyDescent="0.2">
      <c r="B16155" s="186"/>
    </row>
    <row r="16156" spans="2:2" x14ac:dyDescent="0.2">
      <c r="B16156" s="186"/>
    </row>
    <row r="16157" spans="2:2" x14ac:dyDescent="0.2">
      <c r="B16157" s="186"/>
    </row>
    <row r="16158" spans="2:2" x14ac:dyDescent="0.2">
      <c r="B16158" s="186"/>
    </row>
    <row r="16159" spans="2:2" x14ac:dyDescent="0.2">
      <c r="B16159" s="186"/>
    </row>
    <row r="16160" spans="2:2" x14ac:dyDescent="0.2">
      <c r="B16160" s="186"/>
    </row>
    <row r="16161" spans="2:2" x14ac:dyDescent="0.2">
      <c r="B16161" s="186"/>
    </row>
    <row r="16162" spans="2:2" x14ac:dyDescent="0.2">
      <c r="B16162" s="186"/>
    </row>
    <row r="16163" spans="2:2" x14ac:dyDescent="0.2">
      <c r="B16163" s="186"/>
    </row>
    <row r="16164" spans="2:2" x14ac:dyDescent="0.2">
      <c r="B16164" s="186"/>
    </row>
    <row r="16165" spans="2:2" x14ac:dyDescent="0.2">
      <c r="B16165" s="186"/>
    </row>
    <row r="16166" spans="2:2" x14ac:dyDescent="0.2">
      <c r="B16166" s="186"/>
    </row>
    <row r="16167" spans="2:2" x14ac:dyDescent="0.2">
      <c r="B16167" s="186"/>
    </row>
    <row r="16168" spans="2:2" x14ac:dyDescent="0.2">
      <c r="B16168" s="186"/>
    </row>
    <row r="16169" spans="2:2" x14ac:dyDescent="0.2">
      <c r="B16169" s="186"/>
    </row>
    <row r="16170" spans="2:2" x14ac:dyDescent="0.2">
      <c r="B16170" s="186"/>
    </row>
    <row r="16171" spans="2:2" x14ac:dyDescent="0.2">
      <c r="B16171" s="186"/>
    </row>
    <row r="16172" spans="2:2" x14ac:dyDescent="0.2">
      <c r="B16172" s="186"/>
    </row>
    <row r="16173" spans="2:2" x14ac:dyDescent="0.2">
      <c r="B16173" s="186"/>
    </row>
    <row r="16174" spans="2:2" x14ac:dyDescent="0.2">
      <c r="B16174" s="186"/>
    </row>
    <row r="16175" spans="2:2" x14ac:dyDescent="0.2">
      <c r="B16175" s="186"/>
    </row>
    <row r="16176" spans="2:2" x14ac:dyDescent="0.2">
      <c r="B16176" s="186"/>
    </row>
    <row r="16177" spans="2:2" x14ac:dyDescent="0.2">
      <c r="B16177" s="186"/>
    </row>
    <row r="16178" spans="2:2" x14ac:dyDescent="0.2">
      <c r="B16178" s="186"/>
    </row>
    <row r="16179" spans="2:2" x14ac:dyDescent="0.2">
      <c r="B16179" s="186"/>
    </row>
    <row r="16180" spans="2:2" x14ac:dyDescent="0.2">
      <c r="B16180" s="186"/>
    </row>
    <row r="16181" spans="2:2" x14ac:dyDescent="0.2">
      <c r="B16181" s="186"/>
    </row>
    <row r="16182" spans="2:2" x14ac:dyDescent="0.2">
      <c r="B16182" s="186"/>
    </row>
    <row r="16183" spans="2:2" x14ac:dyDescent="0.2">
      <c r="B16183" s="186"/>
    </row>
    <row r="16184" spans="2:2" x14ac:dyDescent="0.2">
      <c r="B16184" s="186"/>
    </row>
    <row r="16185" spans="2:2" x14ac:dyDescent="0.2">
      <c r="B16185" s="186"/>
    </row>
    <row r="16186" spans="2:2" x14ac:dyDescent="0.2">
      <c r="B16186" s="186"/>
    </row>
    <row r="16187" spans="2:2" x14ac:dyDescent="0.2">
      <c r="B16187" s="186"/>
    </row>
    <row r="16188" spans="2:2" x14ac:dyDescent="0.2">
      <c r="B16188" s="186"/>
    </row>
    <row r="16189" spans="2:2" x14ac:dyDescent="0.2">
      <c r="B16189" s="186"/>
    </row>
    <row r="16190" spans="2:2" x14ac:dyDescent="0.2">
      <c r="B16190" s="186"/>
    </row>
    <row r="16191" spans="2:2" x14ac:dyDescent="0.2">
      <c r="B16191" s="186"/>
    </row>
    <row r="16192" spans="2:2" x14ac:dyDescent="0.2">
      <c r="B16192" s="186"/>
    </row>
    <row r="16193" spans="2:2" x14ac:dyDescent="0.2">
      <c r="B16193" s="186"/>
    </row>
    <row r="16194" spans="2:2" x14ac:dyDescent="0.2">
      <c r="B16194" s="186"/>
    </row>
    <row r="16195" spans="2:2" x14ac:dyDescent="0.2">
      <c r="B16195" s="186"/>
    </row>
    <row r="16196" spans="2:2" x14ac:dyDescent="0.2">
      <c r="B16196" s="186"/>
    </row>
    <row r="16197" spans="2:2" x14ac:dyDescent="0.2">
      <c r="B16197" s="186"/>
    </row>
    <row r="16198" spans="2:2" x14ac:dyDescent="0.2">
      <c r="B16198" s="186"/>
    </row>
    <row r="16199" spans="2:2" x14ac:dyDescent="0.2">
      <c r="B16199" s="186"/>
    </row>
    <row r="16200" spans="2:2" x14ac:dyDescent="0.2">
      <c r="B16200" s="186"/>
    </row>
    <row r="16201" spans="2:2" x14ac:dyDescent="0.2">
      <c r="B16201" s="186"/>
    </row>
    <row r="16202" spans="2:2" x14ac:dyDescent="0.2">
      <c r="B16202" s="186"/>
    </row>
    <row r="16203" spans="2:2" x14ac:dyDescent="0.2">
      <c r="B16203" s="186"/>
    </row>
    <row r="16204" spans="2:2" x14ac:dyDescent="0.2">
      <c r="B16204" s="186"/>
    </row>
    <row r="16205" spans="2:2" x14ac:dyDescent="0.2">
      <c r="B16205" s="186"/>
    </row>
    <row r="16206" spans="2:2" x14ac:dyDescent="0.2">
      <c r="B16206" s="186"/>
    </row>
    <row r="16207" spans="2:2" x14ac:dyDescent="0.2">
      <c r="B16207" s="186"/>
    </row>
    <row r="16208" spans="2:2" x14ac:dyDescent="0.2">
      <c r="B16208" s="186"/>
    </row>
    <row r="16209" spans="2:2" x14ac:dyDescent="0.2">
      <c r="B16209" s="186"/>
    </row>
    <row r="16210" spans="2:2" x14ac:dyDescent="0.2">
      <c r="B16210" s="186"/>
    </row>
    <row r="16211" spans="2:2" x14ac:dyDescent="0.2">
      <c r="B16211" s="186"/>
    </row>
    <row r="16212" spans="2:2" x14ac:dyDescent="0.2">
      <c r="B16212" s="186"/>
    </row>
    <row r="16213" spans="2:2" x14ac:dyDescent="0.2">
      <c r="B16213" s="186"/>
    </row>
    <row r="16214" spans="2:2" x14ac:dyDescent="0.2">
      <c r="B16214" s="186"/>
    </row>
    <row r="16215" spans="2:2" x14ac:dyDescent="0.2">
      <c r="B16215" s="186"/>
    </row>
    <row r="16216" spans="2:2" x14ac:dyDescent="0.2">
      <c r="B16216" s="186"/>
    </row>
    <row r="16217" spans="2:2" x14ac:dyDescent="0.2">
      <c r="B16217" s="186"/>
    </row>
    <row r="16218" spans="2:2" x14ac:dyDescent="0.2">
      <c r="B16218" s="186"/>
    </row>
    <row r="16219" spans="2:2" x14ac:dyDescent="0.2">
      <c r="B16219" s="186"/>
    </row>
    <row r="16220" spans="2:2" x14ac:dyDescent="0.2">
      <c r="B16220" s="186"/>
    </row>
    <row r="16221" spans="2:2" x14ac:dyDescent="0.2">
      <c r="B16221" s="186"/>
    </row>
    <row r="16222" spans="2:2" x14ac:dyDescent="0.2">
      <c r="B16222" s="186"/>
    </row>
    <row r="16223" spans="2:2" x14ac:dyDescent="0.2">
      <c r="B16223" s="186"/>
    </row>
    <row r="16224" spans="2:2" x14ac:dyDescent="0.2">
      <c r="B16224" s="186"/>
    </row>
    <row r="16225" spans="2:2" x14ac:dyDescent="0.2">
      <c r="B16225" s="186"/>
    </row>
    <row r="16226" spans="2:2" x14ac:dyDescent="0.2">
      <c r="B16226" s="186"/>
    </row>
    <row r="16227" spans="2:2" x14ac:dyDescent="0.2">
      <c r="B16227" s="186"/>
    </row>
    <row r="16228" spans="2:2" x14ac:dyDescent="0.2">
      <c r="B16228" s="186"/>
    </row>
    <row r="16229" spans="2:2" x14ac:dyDescent="0.2">
      <c r="B16229" s="186"/>
    </row>
    <row r="16230" spans="2:2" x14ac:dyDescent="0.2">
      <c r="B16230" s="186"/>
    </row>
    <row r="16231" spans="2:2" x14ac:dyDescent="0.2">
      <c r="B16231" s="186"/>
    </row>
    <row r="16232" spans="2:2" x14ac:dyDescent="0.2">
      <c r="B16232" s="186"/>
    </row>
    <row r="16233" spans="2:2" x14ac:dyDescent="0.2">
      <c r="B16233" s="186"/>
    </row>
    <row r="16234" spans="2:2" x14ac:dyDescent="0.2">
      <c r="B16234" s="186"/>
    </row>
    <row r="16235" spans="2:2" x14ac:dyDescent="0.2">
      <c r="B16235" s="186"/>
    </row>
    <row r="16236" spans="2:2" x14ac:dyDescent="0.2">
      <c r="B16236" s="186"/>
    </row>
    <row r="16237" spans="2:2" x14ac:dyDescent="0.2">
      <c r="B16237" s="186"/>
    </row>
    <row r="16238" spans="2:2" x14ac:dyDescent="0.2">
      <c r="B16238" s="186"/>
    </row>
    <row r="16239" spans="2:2" x14ac:dyDescent="0.2">
      <c r="B16239" s="186"/>
    </row>
    <row r="16240" spans="2:2" x14ac:dyDescent="0.2">
      <c r="B16240" s="186"/>
    </row>
    <row r="16241" spans="2:2" x14ac:dyDescent="0.2">
      <c r="B16241" s="186"/>
    </row>
    <row r="16242" spans="2:2" x14ac:dyDescent="0.2">
      <c r="B16242" s="186"/>
    </row>
    <row r="16243" spans="2:2" x14ac:dyDescent="0.2">
      <c r="B16243" s="186"/>
    </row>
    <row r="16244" spans="2:2" x14ac:dyDescent="0.2">
      <c r="B16244" s="186"/>
    </row>
    <row r="16245" spans="2:2" x14ac:dyDescent="0.2">
      <c r="B16245" s="186"/>
    </row>
    <row r="16246" spans="2:2" x14ac:dyDescent="0.2">
      <c r="B16246" s="186"/>
    </row>
    <row r="16247" spans="2:2" x14ac:dyDescent="0.2">
      <c r="B16247" s="186"/>
    </row>
    <row r="16248" spans="2:2" x14ac:dyDescent="0.2">
      <c r="B16248" s="186"/>
    </row>
    <row r="16249" spans="2:2" x14ac:dyDescent="0.2">
      <c r="B16249" s="186"/>
    </row>
    <row r="16250" spans="2:2" x14ac:dyDescent="0.2">
      <c r="B16250" s="186"/>
    </row>
    <row r="16251" spans="2:2" x14ac:dyDescent="0.2">
      <c r="B16251" s="186"/>
    </row>
    <row r="16252" spans="2:2" x14ac:dyDescent="0.2">
      <c r="B16252" s="186"/>
    </row>
    <row r="16253" spans="2:2" x14ac:dyDescent="0.2">
      <c r="B16253" s="186"/>
    </row>
    <row r="16254" spans="2:2" x14ac:dyDescent="0.2">
      <c r="B16254" s="186"/>
    </row>
    <row r="16255" spans="2:2" x14ac:dyDescent="0.2">
      <c r="B16255" s="186"/>
    </row>
    <row r="16256" spans="2:2" x14ac:dyDescent="0.2">
      <c r="B16256" s="186"/>
    </row>
    <row r="16257" spans="2:2" x14ac:dyDescent="0.2">
      <c r="B16257" s="186"/>
    </row>
    <row r="16258" spans="2:2" x14ac:dyDescent="0.2">
      <c r="B16258" s="186"/>
    </row>
    <row r="16259" spans="2:2" x14ac:dyDescent="0.2">
      <c r="B16259" s="186"/>
    </row>
    <row r="16260" spans="2:2" x14ac:dyDescent="0.2">
      <c r="B16260" s="186"/>
    </row>
    <row r="16263" spans="2:2" x14ac:dyDescent="0.2">
      <c r="B16263" s="61" t="s">
        <v>173</v>
      </c>
    </row>
    <row r="16264" spans="2:2" x14ac:dyDescent="0.2">
      <c r="B16264" s="61" t="s">
        <v>174</v>
      </c>
    </row>
    <row r="16265" spans="2:2" x14ac:dyDescent="0.2">
      <c r="B16265" s="61" t="s">
        <v>175</v>
      </c>
    </row>
    <row r="16266" spans="2:2" x14ac:dyDescent="0.2">
      <c r="B16266" s="61" t="s">
        <v>176</v>
      </c>
    </row>
    <row r="16267" spans="2:2" x14ac:dyDescent="0.2">
      <c r="B16267" s="61" t="s">
        <v>177</v>
      </c>
    </row>
    <row r="16268" spans="2:2" x14ac:dyDescent="0.2">
      <c r="B16268" s="61" t="s">
        <v>178</v>
      </c>
    </row>
    <row r="16269" spans="2:2" x14ac:dyDescent="0.2">
      <c r="B16269" s="61" t="s">
        <v>179</v>
      </c>
    </row>
    <row r="16270" spans="2:2" x14ac:dyDescent="0.2">
      <c r="B16270" s="61" t="s">
        <v>180</v>
      </c>
    </row>
    <row r="16271" spans="2:2" x14ac:dyDescent="0.2">
      <c r="B16271" s="61" t="s">
        <v>181</v>
      </c>
    </row>
    <row r="16272" spans="2:2" x14ac:dyDescent="0.2">
      <c r="B16272" s="61" t="s">
        <v>182</v>
      </c>
    </row>
    <row r="16273" spans="2:2" x14ac:dyDescent="0.2">
      <c r="B16273" s="61" t="s">
        <v>183</v>
      </c>
    </row>
    <row r="16274" spans="2:2" x14ac:dyDescent="0.2">
      <c r="B16274" s="61" t="s">
        <v>184</v>
      </c>
    </row>
    <row r="16275" spans="2:2" x14ac:dyDescent="0.2">
      <c r="B16275" s="61" t="s">
        <v>185</v>
      </c>
    </row>
    <row r="16276" spans="2:2" x14ac:dyDescent="0.2">
      <c r="B16276" s="61" t="s">
        <v>186</v>
      </c>
    </row>
    <row r="16277" spans="2:2" x14ac:dyDescent="0.2">
      <c r="B16277" s="61" t="s">
        <v>176</v>
      </c>
    </row>
    <row r="16278" spans="2:2" x14ac:dyDescent="0.2">
      <c r="B16278" s="61" t="s">
        <v>174</v>
      </c>
    </row>
    <row r="16279" spans="2:2" x14ac:dyDescent="0.2">
      <c r="B16279" s="61" t="s">
        <v>187</v>
      </c>
    </row>
    <row r="16280" spans="2:2" x14ac:dyDescent="0.2">
      <c r="B16280" s="61" t="s">
        <v>188</v>
      </c>
    </row>
    <row r="16281" spans="2:2" x14ac:dyDescent="0.2">
      <c r="B16281" s="61" t="s">
        <v>50</v>
      </c>
    </row>
    <row r="16289" s="61" customFormat="1" x14ac:dyDescent="0.2"/>
    <row r="16290" s="61" customFormat="1" x14ac:dyDescent="0.2"/>
    <row r="16291" s="61" customFormat="1" x14ac:dyDescent="0.2"/>
    <row r="16292" s="61" customFormat="1" x14ac:dyDescent="0.2"/>
    <row r="16293" s="61" customFormat="1" x14ac:dyDescent="0.2"/>
    <row r="16294" s="61" customFormat="1" x14ac:dyDescent="0.2"/>
    <row r="16295" s="61" customFormat="1" x14ac:dyDescent="0.2"/>
    <row r="16296" s="61" customFormat="1" x14ac:dyDescent="0.2"/>
    <row r="16297" s="61" customFormat="1" x14ac:dyDescent="0.2"/>
    <row r="16298" s="61" customFormat="1" x14ac:dyDescent="0.2"/>
    <row r="16299" s="61" customFormat="1" x14ac:dyDescent="0.2"/>
    <row r="16300" s="61" customFormat="1" x14ac:dyDescent="0.2"/>
    <row r="16301" s="61" customFormat="1" x14ac:dyDescent="0.2"/>
    <row r="16302" s="61" customFormat="1" x14ac:dyDescent="0.2"/>
    <row r="16303" s="61" customFormat="1" x14ac:dyDescent="0.2"/>
    <row r="16304" s="61" customFormat="1" x14ac:dyDescent="0.2"/>
    <row r="16305" s="61" customFormat="1" x14ac:dyDescent="0.2"/>
    <row r="16306" s="61" customFormat="1" x14ac:dyDescent="0.2"/>
    <row r="16307" s="61" customFormat="1" x14ac:dyDescent="0.2"/>
    <row r="16308" s="61" customFormat="1" x14ac:dyDescent="0.2"/>
    <row r="16309" s="61" customFormat="1" x14ac:dyDescent="0.2"/>
    <row r="16310" s="61" customFormat="1" x14ac:dyDescent="0.2"/>
    <row r="16311" s="61" customFormat="1" x14ac:dyDescent="0.2"/>
    <row r="16312" s="61" customFormat="1" x14ac:dyDescent="0.2"/>
    <row r="16313" s="61" customFormat="1" x14ac:dyDescent="0.2"/>
    <row r="16314" s="61" customFormat="1" x14ac:dyDescent="0.2"/>
    <row r="16315" s="61" customFormat="1" x14ac:dyDescent="0.2"/>
    <row r="16316" s="61" customFormat="1" x14ac:dyDescent="0.2"/>
    <row r="16317" s="61" customFormat="1" x14ac:dyDescent="0.2"/>
    <row r="16318" s="61" customFormat="1" x14ac:dyDescent="0.2"/>
    <row r="16319" s="61" customFormat="1" x14ac:dyDescent="0.2"/>
    <row r="16320" s="61" customFormat="1" x14ac:dyDescent="0.2"/>
    <row r="16321" s="61" customFormat="1" x14ac:dyDescent="0.2"/>
    <row r="16322" s="61" customFormat="1" x14ac:dyDescent="0.2"/>
    <row r="16323" s="61" customFormat="1" x14ac:dyDescent="0.2"/>
    <row r="16324" s="61" customFormat="1" x14ac:dyDescent="0.2"/>
    <row r="16325" s="61" customFormat="1" x14ac:dyDescent="0.2"/>
    <row r="16326" s="61" customFormat="1" x14ac:dyDescent="0.2"/>
    <row r="16327" s="61" customFormat="1" x14ac:dyDescent="0.2"/>
    <row r="16328" s="61" customFormat="1" x14ac:dyDescent="0.2"/>
    <row r="16329" s="61" customFormat="1" x14ac:dyDescent="0.2"/>
    <row r="16330" s="61" customFormat="1" x14ac:dyDescent="0.2"/>
    <row r="16331" s="61" customFormat="1" x14ac:dyDescent="0.2"/>
    <row r="16332" s="61" customFormat="1" x14ac:dyDescent="0.2"/>
    <row r="16333" s="61" customFormat="1" x14ac:dyDescent="0.2"/>
    <row r="16334" s="61" customFormat="1" x14ac:dyDescent="0.2"/>
    <row r="16335" s="61" customFormat="1" x14ac:dyDescent="0.2"/>
    <row r="16336" s="61" customFormat="1" x14ac:dyDescent="0.2"/>
    <row r="16337" s="61" customFormat="1" x14ac:dyDescent="0.2"/>
    <row r="16338" s="61" customFormat="1" x14ac:dyDescent="0.2"/>
    <row r="16339" s="61" customFormat="1" x14ac:dyDescent="0.2"/>
    <row r="16340" s="61" customFormat="1" x14ac:dyDescent="0.2"/>
    <row r="16341" s="61" customFormat="1" x14ac:dyDescent="0.2"/>
    <row r="16342" s="61" customFormat="1" x14ac:dyDescent="0.2"/>
    <row r="16343" s="61" customFormat="1" x14ac:dyDescent="0.2"/>
    <row r="16344" s="61" customFormat="1" x14ac:dyDescent="0.2"/>
    <row r="16345" s="61" customFormat="1" x14ac:dyDescent="0.2"/>
    <row r="16346" s="61" customFormat="1" x14ac:dyDescent="0.2"/>
    <row r="16347" s="61" customFormat="1" x14ac:dyDescent="0.2"/>
    <row r="16348" s="61" customFormat="1" x14ac:dyDescent="0.2"/>
    <row r="16349" s="61" customFormat="1" x14ac:dyDescent="0.2"/>
    <row r="16350" s="61" customFormat="1" x14ac:dyDescent="0.2"/>
    <row r="16351" s="61" customFormat="1" x14ac:dyDescent="0.2"/>
    <row r="16352" s="61" customFormat="1" x14ac:dyDescent="0.2"/>
    <row r="16353" s="61" customFormat="1" x14ac:dyDescent="0.2"/>
    <row r="16354" s="61" customFormat="1" x14ac:dyDescent="0.2"/>
    <row r="16355" s="61" customFormat="1" x14ac:dyDescent="0.2"/>
    <row r="16356" s="61" customFormat="1" x14ac:dyDescent="0.2"/>
    <row r="16357" s="61" customFormat="1" x14ac:dyDescent="0.2"/>
    <row r="16360" s="61" customFormat="1" x14ac:dyDescent="0.2"/>
    <row r="16361" s="61" customFormat="1" x14ac:dyDescent="0.2"/>
    <row r="16362" s="61" customFormat="1" x14ac:dyDescent="0.2"/>
    <row r="16363" s="61" customFormat="1" x14ac:dyDescent="0.2"/>
    <row r="16364" s="61" customFormat="1" x14ac:dyDescent="0.2"/>
    <row r="16365" s="61" customFormat="1" x14ac:dyDescent="0.2"/>
    <row r="16366" s="61" customFormat="1" x14ac:dyDescent="0.2"/>
    <row r="16367" s="61" customFormat="1" x14ac:dyDescent="0.2"/>
    <row r="16368" s="61" customFormat="1" x14ac:dyDescent="0.2"/>
    <row r="16369" s="61" customFormat="1" x14ac:dyDescent="0.2"/>
    <row r="16370" s="61" customFormat="1" x14ac:dyDescent="0.2"/>
    <row r="16371" s="61" customFormat="1" x14ac:dyDescent="0.2"/>
    <row r="16372" s="61" customFormat="1" x14ac:dyDescent="0.2"/>
    <row r="16373" s="61" customFormat="1" x14ac:dyDescent="0.2"/>
    <row r="16374" s="61" customFormat="1" x14ac:dyDescent="0.2"/>
    <row r="16375" s="61" customFormat="1" x14ac:dyDescent="0.2"/>
    <row r="16376" s="61" customFormat="1" x14ac:dyDescent="0.2"/>
    <row r="16377" s="61" customFormat="1" x14ac:dyDescent="0.2"/>
    <row r="16378" s="61" customFormat="1" x14ac:dyDescent="0.2"/>
    <row r="32647" spans="2:2" x14ac:dyDescent="0.2">
      <c r="B32647" s="61" t="s">
        <v>173</v>
      </c>
    </row>
    <row r="32648" spans="2:2" x14ac:dyDescent="0.2">
      <c r="B32648" s="61" t="s">
        <v>174</v>
      </c>
    </row>
    <row r="32649" spans="2:2" x14ac:dyDescent="0.2">
      <c r="B32649" s="61" t="s">
        <v>175</v>
      </c>
    </row>
    <row r="32650" spans="2:2" x14ac:dyDescent="0.2">
      <c r="B32650" s="61" t="s">
        <v>176</v>
      </c>
    </row>
    <row r="32651" spans="2:2" x14ac:dyDescent="0.2">
      <c r="B32651" s="61" t="s">
        <v>177</v>
      </c>
    </row>
    <row r="32652" spans="2:2" x14ac:dyDescent="0.2">
      <c r="B32652" s="61" t="s">
        <v>178</v>
      </c>
    </row>
    <row r="32653" spans="2:2" x14ac:dyDescent="0.2">
      <c r="B32653" s="61" t="s">
        <v>179</v>
      </c>
    </row>
    <row r="32654" spans="2:2" x14ac:dyDescent="0.2">
      <c r="B32654" s="61" t="s">
        <v>180</v>
      </c>
    </row>
    <row r="32655" spans="2:2" x14ac:dyDescent="0.2">
      <c r="B32655" s="61" t="s">
        <v>181</v>
      </c>
    </row>
    <row r="32656" spans="2:2" x14ac:dyDescent="0.2">
      <c r="B32656" s="61" t="s">
        <v>182</v>
      </c>
    </row>
    <row r="32657" spans="2:2" x14ac:dyDescent="0.2">
      <c r="B32657" s="61" t="s">
        <v>183</v>
      </c>
    </row>
    <row r="32658" spans="2:2" x14ac:dyDescent="0.2">
      <c r="B32658" s="61" t="s">
        <v>184</v>
      </c>
    </row>
    <row r="32659" spans="2:2" x14ac:dyDescent="0.2">
      <c r="B32659" s="61" t="s">
        <v>185</v>
      </c>
    </row>
    <row r="32660" spans="2:2" x14ac:dyDescent="0.2">
      <c r="B32660" s="61" t="s">
        <v>186</v>
      </c>
    </row>
    <row r="32661" spans="2:2" x14ac:dyDescent="0.2">
      <c r="B32661" s="61" t="s">
        <v>176</v>
      </c>
    </row>
    <row r="32662" spans="2:2" x14ac:dyDescent="0.2">
      <c r="B32662" s="61" t="s">
        <v>174</v>
      </c>
    </row>
    <row r="32663" spans="2:2" x14ac:dyDescent="0.2">
      <c r="B32663" s="61" t="s">
        <v>187</v>
      </c>
    </row>
    <row r="32664" spans="2:2" x14ac:dyDescent="0.2">
      <c r="B32664" s="61" t="s">
        <v>188</v>
      </c>
    </row>
    <row r="32665" spans="2:2" x14ac:dyDescent="0.2">
      <c r="B32665" s="61" t="s">
        <v>50</v>
      </c>
    </row>
    <row r="32744" s="61" customFormat="1" x14ac:dyDescent="0.2"/>
    <row r="32745" s="61" customFormat="1" x14ac:dyDescent="0.2"/>
    <row r="32746" s="61" customFormat="1" x14ac:dyDescent="0.2"/>
    <row r="32747" s="61" customFormat="1" x14ac:dyDescent="0.2"/>
    <row r="32748" s="61" customFormat="1" x14ac:dyDescent="0.2"/>
    <row r="32749" s="61" customFormat="1" x14ac:dyDescent="0.2"/>
    <row r="32750" s="61" customFormat="1" x14ac:dyDescent="0.2"/>
    <row r="32751" s="61" customFormat="1" x14ac:dyDescent="0.2"/>
    <row r="32752" s="61" customFormat="1" x14ac:dyDescent="0.2"/>
    <row r="32753" s="61" customFormat="1" x14ac:dyDescent="0.2"/>
    <row r="32754" s="61" customFormat="1" x14ac:dyDescent="0.2"/>
    <row r="32755" s="61" customFormat="1" x14ac:dyDescent="0.2"/>
    <row r="32756" s="61" customFormat="1" x14ac:dyDescent="0.2"/>
    <row r="32757" s="61" customFormat="1" x14ac:dyDescent="0.2"/>
    <row r="32758" s="61" customFormat="1" x14ac:dyDescent="0.2"/>
    <row r="32759" s="61" customFormat="1" x14ac:dyDescent="0.2"/>
    <row r="32760" s="61" customFormat="1" x14ac:dyDescent="0.2"/>
    <row r="32761" s="61" customFormat="1" x14ac:dyDescent="0.2"/>
    <row r="32762" s="61" customFormat="1" x14ac:dyDescent="0.2"/>
    <row r="49031" spans="2:2" x14ac:dyDescent="0.2">
      <c r="B49031" s="61" t="s">
        <v>173</v>
      </c>
    </row>
    <row r="49032" spans="2:2" x14ac:dyDescent="0.2">
      <c r="B49032" s="61" t="s">
        <v>174</v>
      </c>
    </row>
    <row r="49033" spans="2:2" x14ac:dyDescent="0.2">
      <c r="B49033" s="61" t="s">
        <v>175</v>
      </c>
    </row>
    <row r="49034" spans="2:2" x14ac:dyDescent="0.2">
      <c r="B49034" s="61" t="s">
        <v>176</v>
      </c>
    </row>
    <row r="49035" spans="2:2" x14ac:dyDescent="0.2">
      <c r="B49035" s="61" t="s">
        <v>177</v>
      </c>
    </row>
    <row r="49036" spans="2:2" x14ac:dyDescent="0.2">
      <c r="B49036" s="61" t="s">
        <v>178</v>
      </c>
    </row>
    <row r="49037" spans="2:2" x14ac:dyDescent="0.2">
      <c r="B49037" s="61" t="s">
        <v>179</v>
      </c>
    </row>
    <row r="49038" spans="2:2" x14ac:dyDescent="0.2">
      <c r="B49038" s="61" t="s">
        <v>180</v>
      </c>
    </row>
    <row r="49039" spans="2:2" x14ac:dyDescent="0.2">
      <c r="B49039" s="61" t="s">
        <v>181</v>
      </c>
    </row>
    <row r="49040" spans="2:2" x14ac:dyDescent="0.2">
      <c r="B49040" s="61" t="s">
        <v>182</v>
      </c>
    </row>
    <row r="49041" spans="2:2" x14ac:dyDescent="0.2">
      <c r="B49041" s="61" t="s">
        <v>183</v>
      </c>
    </row>
    <row r="49042" spans="2:2" x14ac:dyDescent="0.2">
      <c r="B49042" s="61" t="s">
        <v>184</v>
      </c>
    </row>
    <row r="49043" spans="2:2" x14ac:dyDescent="0.2">
      <c r="B49043" s="61" t="s">
        <v>185</v>
      </c>
    </row>
    <row r="49044" spans="2:2" x14ac:dyDescent="0.2">
      <c r="B49044" s="61" t="s">
        <v>186</v>
      </c>
    </row>
    <row r="49045" spans="2:2" x14ac:dyDescent="0.2">
      <c r="B49045" s="61" t="s">
        <v>176</v>
      </c>
    </row>
    <row r="49046" spans="2:2" x14ac:dyDescent="0.2">
      <c r="B49046" s="61" t="s">
        <v>174</v>
      </c>
    </row>
    <row r="49047" spans="2:2" x14ac:dyDescent="0.2">
      <c r="B49047" s="61" t="s">
        <v>187</v>
      </c>
    </row>
    <row r="49048" spans="2:2" x14ac:dyDescent="0.2">
      <c r="B49048" s="61" t="s">
        <v>188</v>
      </c>
    </row>
    <row r="49049" spans="2:2" x14ac:dyDescent="0.2">
      <c r="B49049" s="61" t="s">
        <v>50</v>
      </c>
    </row>
    <row r="49128" s="61" customFormat="1" x14ac:dyDescent="0.2"/>
    <row r="49129" s="61" customFormat="1" x14ac:dyDescent="0.2"/>
    <row r="49130" s="61" customFormat="1" x14ac:dyDescent="0.2"/>
    <row r="49131" s="61" customFormat="1" x14ac:dyDescent="0.2"/>
    <row r="49132" s="61" customFormat="1" x14ac:dyDescent="0.2"/>
    <row r="49133" s="61" customFormat="1" x14ac:dyDescent="0.2"/>
    <row r="49134" s="61" customFormat="1" x14ac:dyDescent="0.2"/>
    <row r="49135" s="61" customFormat="1" x14ac:dyDescent="0.2"/>
    <row r="49136" s="61" customFormat="1" x14ac:dyDescent="0.2"/>
    <row r="49137" s="61" customFormat="1" x14ac:dyDescent="0.2"/>
    <row r="49138" s="61" customFormat="1" x14ac:dyDescent="0.2"/>
    <row r="49139" s="61" customFormat="1" x14ac:dyDescent="0.2"/>
    <row r="49140" s="61" customFormat="1" x14ac:dyDescent="0.2"/>
    <row r="49141" s="61" customFormat="1" x14ac:dyDescent="0.2"/>
    <row r="49142" s="61" customFormat="1" x14ac:dyDescent="0.2"/>
    <row r="49143" s="61" customFormat="1" x14ac:dyDescent="0.2"/>
    <row r="49144" s="61" customFormat="1" x14ac:dyDescent="0.2"/>
    <row r="49145" s="61" customFormat="1" x14ac:dyDescent="0.2"/>
    <row r="49146" s="61" customFormat="1" x14ac:dyDescent="0.2"/>
    <row r="65415" spans="2:2" x14ac:dyDescent="0.2">
      <c r="B65415" s="61" t="s">
        <v>173</v>
      </c>
    </row>
    <row r="65416" spans="2:2" x14ac:dyDescent="0.2">
      <c r="B65416" s="61" t="s">
        <v>174</v>
      </c>
    </row>
    <row r="65417" spans="2:2" x14ac:dyDescent="0.2">
      <c r="B65417" s="61" t="s">
        <v>175</v>
      </c>
    </row>
    <row r="65418" spans="2:2" x14ac:dyDescent="0.2">
      <c r="B65418" s="61" t="s">
        <v>176</v>
      </c>
    </row>
    <row r="65419" spans="2:2" x14ac:dyDescent="0.2">
      <c r="B65419" s="61" t="s">
        <v>177</v>
      </c>
    </row>
    <row r="65420" spans="2:2" x14ac:dyDescent="0.2">
      <c r="B65420" s="61" t="s">
        <v>178</v>
      </c>
    </row>
    <row r="65421" spans="2:2" x14ac:dyDescent="0.2">
      <c r="B65421" s="61" t="s">
        <v>179</v>
      </c>
    </row>
    <row r="65422" spans="2:2" x14ac:dyDescent="0.2">
      <c r="B65422" s="61" t="s">
        <v>180</v>
      </c>
    </row>
    <row r="65423" spans="2:2" x14ac:dyDescent="0.2">
      <c r="B65423" s="61" t="s">
        <v>181</v>
      </c>
    </row>
    <row r="65424" spans="2:2" x14ac:dyDescent="0.2">
      <c r="B65424" s="61" t="s">
        <v>182</v>
      </c>
    </row>
    <row r="65425" spans="2:2" x14ac:dyDescent="0.2">
      <c r="B65425" s="61" t="s">
        <v>183</v>
      </c>
    </row>
    <row r="65426" spans="2:2" x14ac:dyDescent="0.2">
      <c r="B65426" s="61" t="s">
        <v>184</v>
      </c>
    </row>
    <row r="65427" spans="2:2" x14ac:dyDescent="0.2">
      <c r="B65427" s="61" t="s">
        <v>185</v>
      </c>
    </row>
    <row r="65428" spans="2:2" x14ac:dyDescent="0.2">
      <c r="B65428" s="61" t="s">
        <v>186</v>
      </c>
    </row>
    <row r="65429" spans="2:2" x14ac:dyDescent="0.2">
      <c r="B65429" s="61" t="s">
        <v>176</v>
      </c>
    </row>
    <row r="65430" spans="2:2" x14ac:dyDescent="0.2">
      <c r="B65430" s="61" t="s">
        <v>174</v>
      </c>
    </row>
    <row r="65431" spans="2:2" x14ac:dyDescent="0.2">
      <c r="B65431" s="61" t="s">
        <v>187</v>
      </c>
    </row>
    <row r="65432" spans="2:2" x14ac:dyDescent="0.2">
      <c r="B65432" s="61" t="s">
        <v>188</v>
      </c>
    </row>
    <row r="65433" spans="2:2" x14ac:dyDescent="0.2">
      <c r="B65433" s="61" t="s">
        <v>50</v>
      </c>
    </row>
    <row r="65512" s="61" customFormat="1" x14ac:dyDescent="0.2"/>
    <row r="65513" s="61" customFormat="1" x14ac:dyDescent="0.2"/>
    <row r="65514" s="61" customFormat="1" x14ac:dyDescent="0.2"/>
    <row r="65515" s="61" customFormat="1" x14ac:dyDescent="0.2"/>
    <row r="65516" s="61" customFormat="1" x14ac:dyDescent="0.2"/>
    <row r="65517" s="61" customFormat="1" x14ac:dyDescent="0.2"/>
    <row r="65518" s="61" customFormat="1" x14ac:dyDescent="0.2"/>
    <row r="65519" s="61" customFormat="1" x14ac:dyDescent="0.2"/>
    <row r="65520" s="61" customFormat="1" x14ac:dyDescent="0.2"/>
    <row r="65521" s="61" customFormat="1" x14ac:dyDescent="0.2"/>
    <row r="65522" s="61" customFormat="1" x14ac:dyDescent="0.2"/>
    <row r="65523" s="61" customFormat="1" x14ac:dyDescent="0.2"/>
    <row r="65524" s="61" customFormat="1" x14ac:dyDescent="0.2"/>
    <row r="65525" s="61" customFormat="1" x14ac:dyDescent="0.2"/>
    <row r="65526" s="61" customFormat="1" x14ac:dyDescent="0.2"/>
    <row r="65527" s="61" customFormat="1" x14ac:dyDescent="0.2"/>
    <row r="65528" s="61" customFormat="1" x14ac:dyDescent="0.2"/>
    <row r="65529" s="61" customFormat="1" x14ac:dyDescent="0.2"/>
    <row r="65530" s="61" customFormat="1" x14ac:dyDescent="0.2"/>
    <row r="81799" spans="2:2" x14ac:dyDescent="0.2">
      <c r="B81799" s="61" t="s">
        <v>173</v>
      </c>
    </row>
    <row r="81800" spans="2:2" x14ac:dyDescent="0.2">
      <c r="B81800" s="61" t="s">
        <v>174</v>
      </c>
    </row>
    <row r="81801" spans="2:2" x14ac:dyDescent="0.2">
      <c r="B81801" s="61" t="s">
        <v>175</v>
      </c>
    </row>
    <row r="81802" spans="2:2" x14ac:dyDescent="0.2">
      <c r="B81802" s="61" t="s">
        <v>176</v>
      </c>
    </row>
    <row r="81803" spans="2:2" x14ac:dyDescent="0.2">
      <c r="B81803" s="61" t="s">
        <v>177</v>
      </c>
    </row>
    <row r="81804" spans="2:2" x14ac:dyDescent="0.2">
      <c r="B81804" s="61" t="s">
        <v>178</v>
      </c>
    </row>
    <row r="81805" spans="2:2" x14ac:dyDescent="0.2">
      <c r="B81805" s="61" t="s">
        <v>179</v>
      </c>
    </row>
    <row r="81806" spans="2:2" x14ac:dyDescent="0.2">
      <c r="B81806" s="61" t="s">
        <v>180</v>
      </c>
    </row>
    <row r="81807" spans="2:2" x14ac:dyDescent="0.2">
      <c r="B81807" s="61" t="s">
        <v>181</v>
      </c>
    </row>
    <row r="81808" spans="2:2" x14ac:dyDescent="0.2">
      <c r="B81808" s="61" t="s">
        <v>182</v>
      </c>
    </row>
    <row r="81809" spans="2:2" x14ac:dyDescent="0.2">
      <c r="B81809" s="61" t="s">
        <v>183</v>
      </c>
    </row>
    <row r="81810" spans="2:2" x14ac:dyDescent="0.2">
      <c r="B81810" s="61" t="s">
        <v>184</v>
      </c>
    </row>
    <row r="81811" spans="2:2" x14ac:dyDescent="0.2">
      <c r="B81811" s="61" t="s">
        <v>185</v>
      </c>
    </row>
    <row r="81812" spans="2:2" x14ac:dyDescent="0.2">
      <c r="B81812" s="61" t="s">
        <v>186</v>
      </c>
    </row>
    <row r="81813" spans="2:2" x14ac:dyDescent="0.2">
      <c r="B81813" s="61" t="s">
        <v>176</v>
      </c>
    </row>
    <row r="81814" spans="2:2" x14ac:dyDescent="0.2">
      <c r="B81814" s="61" t="s">
        <v>174</v>
      </c>
    </row>
    <row r="81815" spans="2:2" x14ac:dyDescent="0.2">
      <c r="B81815" s="61" t="s">
        <v>187</v>
      </c>
    </row>
    <row r="81816" spans="2:2" x14ac:dyDescent="0.2">
      <c r="B81816" s="61" t="s">
        <v>188</v>
      </c>
    </row>
    <row r="81817" spans="2:2" x14ac:dyDescent="0.2">
      <c r="B81817" s="61" t="s">
        <v>50</v>
      </c>
    </row>
    <row r="81896" s="61" customFormat="1" x14ac:dyDescent="0.2"/>
    <row r="81897" s="61" customFormat="1" x14ac:dyDescent="0.2"/>
    <row r="81898" s="61" customFormat="1" x14ac:dyDescent="0.2"/>
    <row r="81899" s="61" customFormat="1" x14ac:dyDescent="0.2"/>
    <row r="81900" s="61" customFormat="1" x14ac:dyDescent="0.2"/>
    <row r="81901" s="61" customFormat="1" x14ac:dyDescent="0.2"/>
    <row r="81902" s="61" customFormat="1" x14ac:dyDescent="0.2"/>
    <row r="81903" s="61" customFormat="1" x14ac:dyDescent="0.2"/>
    <row r="81904" s="61" customFormat="1" x14ac:dyDescent="0.2"/>
    <row r="81905" s="61" customFormat="1" x14ac:dyDescent="0.2"/>
    <row r="81906" s="61" customFormat="1" x14ac:dyDescent="0.2"/>
    <row r="81907" s="61" customFormat="1" x14ac:dyDescent="0.2"/>
    <row r="81908" s="61" customFormat="1" x14ac:dyDescent="0.2"/>
    <row r="81909" s="61" customFormat="1" x14ac:dyDescent="0.2"/>
    <row r="81910" s="61" customFormat="1" x14ac:dyDescent="0.2"/>
    <row r="81911" s="61" customFormat="1" x14ac:dyDescent="0.2"/>
    <row r="81912" s="61" customFormat="1" x14ac:dyDescent="0.2"/>
    <row r="81913" s="61" customFormat="1" x14ac:dyDescent="0.2"/>
    <row r="81914" s="61" customFormat="1" x14ac:dyDescent="0.2"/>
    <row r="98183" spans="2:2" x14ac:dyDescent="0.2">
      <c r="B98183" s="61" t="s">
        <v>173</v>
      </c>
    </row>
    <row r="98184" spans="2:2" x14ac:dyDescent="0.2">
      <c r="B98184" s="61" t="s">
        <v>174</v>
      </c>
    </row>
    <row r="98185" spans="2:2" x14ac:dyDescent="0.2">
      <c r="B98185" s="61" t="s">
        <v>175</v>
      </c>
    </row>
    <row r="98186" spans="2:2" x14ac:dyDescent="0.2">
      <c r="B98186" s="61" t="s">
        <v>176</v>
      </c>
    </row>
    <row r="98187" spans="2:2" x14ac:dyDescent="0.2">
      <c r="B98187" s="61" t="s">
        <v>177</v>
      </c>
    </row>
    <row r="98188" spans="2:2" x14ac:dyDescent="0.2">
      <c r="B98188" s="61" t="s">
        <v>178</v>
      </c>
    </row>
    <row r="98189" spans="2:2" x14ac:dyDescent="0.2">
      <c r="B98189" s="61" t="s">
        <v>179</v>
      </c>
    </row>
    <row r="98190" spans="2:2" x14ac:dyDescent="0.2">
      <c r="B98190" s="61" t="s">
        <v>180</v>
      </c>
    </row>
    <row r="98191" spans="2:2" x14ac:dyDescent="0.2">
      <c r="B98191" s="61" t="s">
        <v>181</v>
      </c>
    </row>
    <row r="98192" spans="2:2" x14ac:dyDescent="0.2">
      <c r="B98192" s="61" t="s">
        <v>182</v>
      </c>
    </row>
    <row r="98193" spans="2:2" x14ac:dyDescent="0.2">
      <c r="B98193" s="61" t="s">
        <v>183</v>
      </c>
    </row>
    <row r="98194" spans="2:2" x14ac:dyDescent="0.2">
      <c r="B98194" s="61" t="s">
        <v>184</v>
      </c>
    </row>
    <row r="98195" spans="2:2" x14ac:dyDescent="0.2">
      <c r="B98195" s="61" t="s">
        <v>185</v>
      </c>
    </row>
    <row r="98196" spans="2:2" x14ac:dyDescent="0.2">
      <c r="B98196" s="61" t="s">
        <v>186</v>
      </c>
    </row>
    <row r="98197" spans="2:2" x14ac:dyDescent="0.2">
      <c r="B98197" s="61" t="s">
        <v>176</v>
      </c>
    </row>
    <row r="98198" spans="2:2" x14ac:dyDescent="0.2">
      <c r="B98198" s="61" t="s">
        <v>174</v>
      </c>
    </row>
    <row r="98199" spans="2:2" x14ac:dyDescent="0.2">
      <c r="B98199" s="61" t="s">
        <v>187</v>
      </c>
    </row>
    <row r="98200" spans="2:2" x14ac:dyDescent="0.2">
      <c r="B98200" s="61" t="s">
        <v>188</v>
      </c>
    </row>
    <row r="98201" spans="2:2" x14ac:dyDescent="0.2">
      <c r="B98201" s="61" t="s">
        <v>50</v>
      </c>
    </row>
    <row r="98280" s="61" customFormat="1" x14ac:dyDescent="0.2"/>
    <row r="98281" s="61" customFormat="1" x14ac:dyDescent="0.2"/>
    <row r="98282" s="61" customFormat="1" x14ac:dyDescent="0.2"/>
    <row r="98283" s="61" customFormat="1" x14ac:dyDescent="0.2"/>
    <row r="98284" s="61" customFormat="1" x14ac:dyDescent="0.2"/>
    <row r="98285" s="61" customFormat="1" x14ac:dyDescent="0.2"/>
    <row r="98286" s="61" customFormat="1" x14ac:dyDescent="0.2"/>
    <row r="98287" s="61" customFormat="1" x14ac:dyDescent="0.2"/>
    <row r="98288" s="61" customFormat="1" x14ac:dyDescent="0.2"/>
    <row r="98289" s="61" customFormat="1" x14ac:dyDescent="0.2"/>
    <row r="98290" s="61" customFormat="1" x14ac:dyDescent="0.2"/>
    <row r="98291" s="61" customFormat="1" x14ac:dyDescent="0.2"/>
    <row r="98292" s="61" customFormat="1" x14ac:dyDescent="0.2"/>
    <row r="98293" s="61" customFormat="1" x14ac:dyDescent="0.2"/>
    <row r="98294" s="61" customFormat="1" x14ac:dyDescent="0.2"/>
    <row r="98295" s="61" customFormat="1" x14ac:dyDescent="0.2"/>
    <row r="98296" s="61" customFormat="1" x14ac:dyDescent="0.2"/>
    <row r="98297" s="61" customFormat="1" x14ac:dyDescent="0.2"/>
    <row r="98298" s="61" customFormat="1" x14ac:dyDescent="0.2"/>
    <row r="114567" spans="2:2" x14ac:dyDescent="0.2">
      <c r="B114567" s="61" t="s">
        <v>173</v>
      </c>
    </row>
    <row r="114568" spans="2:2" x14ac:dyDescent="0.2">
      <c r="B114568" s="61" t="s">
        <v>174</v>
      </c>
    </row>
    <row r="114569" spans="2:2" x14ac:dyDescent="0.2">
      <c r="B114569" s="61" t="s">
        <v>175</v>
      </c>
    </row>
    <row r="114570" spans="2:2" x14ac:dyDescent="0.2">
      <c r="B114570" s="61" t="s">
        <v>176</v>
      </c>
    </row>
    <row r="114571" spans="2:2" x14ac:dyDescent="0.2">
      <c r="B114571" s="61" t="s">
        <v>177</v>
      </c>
    </row>
    <row r="114572" spans="2:2" x14ac:dyDescent="0.2">
      <c r="B114572" s="61" t="s">
        <v>178</v>
      </c>
    </row>
    <row r="114573" spans="2:2" x14ac:dyDescent="0.2">
      <c r="B114573" s="61" t="s">
        <v>179</v>
      </c>
    </row>
    <row r="114574" spans="2:2" x14ac:dyDescent="0.2">
      <c r="B114574" s="61" t="s">
        <v>180</v>
      </c>
    </row>
    <row r="114575" spans="2:2" x14ac:dyDescent="0.2">
      <c r="B114575" s="61" t="s">
        <v>181</v>
      </c>
    </row>
    <row r="114576" spans="2:2" x14ac:dyDescent="0.2">
      <c r="B114576" s="61" t="s">
        <v>182</v>
      </c>
    </row>
    <row r="114577" spans="2:2" x14ac:dyDescent="0.2">
      <c r="B114577" s="61" t="s">
        <v>183</v>
      </c>
    </row>
    <row r="114578" spans="2:2" x14ac:dyDescent="0.2">
      <c r="B114578" s="61" t="s">
        <v>184</v>
      </c>
    </row>
    <row r="114579" spans="2:2" x14ac:dyDescent="0.2">
      <c r="B114579" s="61" t="s">
        <v>185</v>
      </c>
    </row>
    <row r="114580" spans="2:2" x14ac:dyDescent="0.2">
      <c r="B114580" s="61" t="s">
        <v>186</v>
      </c>
    </row>
    <row r="114581" spans="2:2" x14ac:dyDescent="0.2">
      <c r="B114581" s="61" t="s">
        <v>176</v>
      </c>
    </row>
    <row r="114582" spans="2:2" x14ac:dyDescent="0.2">
      <c r="B114582" s="61" t="s">
        <v>174</v>
      </c>
    </row>
    <row r="114583" spans="2:2" x14ac:dyDescent="0.2">
      <c r="B114583" s="61" t="s">
        <v>187</v>
      </c>
    </row>
    <row r="114584" spans="2:2" x14ac:dyDescent="0.2">
      <c r="B114584" s="61" t="s">
        <v>188</v>
      </c>
    </row>
    <row r="114585" spans="2:2" x14ac:dyDescent="0.2">
      <c r="B114585" s="61" t="s">
        <v>50</v>
      </c>
    </row>
    <row r="114664" s="61" customFormat="1" x14ac:dyDescent="0.2"/>
    <row r="114665" s="61" customFormat="1" x14ac:dyDescent="0.2"/>
    <row r="114666" s="61" customFormat="1" x14ac:dyDescent="0.2"/>
    <row r="114667" s="61" customFormat="1" x14ac:dyDescent="0.2"/>
    <row r="114668" s="61" customFormat="1" x14ac:dyDescent="0.2"/>
    <row r="114669" s="61" customFormat="1" x14ac:dyDescent="0.2"/>
    <row r="114670" s="61" customFormat="1" x14ac:dyDescent="0.2"/>
    <row r="114671" s="61" customFormat="1" x14ac:dyDescent="0.2"/>
    <row r="114672" s="61" customFormat="1" x14ac:dyDescent="0.2"/>
    <row r="114673" s="61" customFormat="1" x14ac:dyDescent="0.2"/>
    <row r="114674" s="61" customFormat="1" x14ac:dyDescent="0.2"/>
    <row r="114675" s="61" customFormat="1" x14ac:dyDescent="0.2"/>
    <row r="114676" s="61" customFormat="1" x14ac:dyDescent="0.2"/>
    <row r="114677" s="61" customFormat="1" x14ac:dyDescent="0.2"/>
    <row r="114678" s="61" customFormat="1" x14ac:dyDescent="0.2"/>
    <row r="114679" s="61" customFormat="1" x14ac:dyDescent="0.2"/>
    <row r="114680" s="61" customFormat="1" x14ac:dyDescent="0.2"/>
    <row r="114681" s="61" customFormat="1" x14ac:dyDescent="0.2"/>
    <row r="114682" s="61" customFormat="1" x14ac:dyDescent="0.2"/>
    <row r="130951" spans="2:2" x14ac:dyDescent="0.2">
      <c r="B130951" s="61" t="s">
        <v>173</v>
      </c>
    </row>
    <row r="130952" spans="2:2" x14ac:dyDescent="0.2">
      <c r="B130952" s="61" t="s">
        <v>174</v>
      </c>
    </row>
    <row r="130953" spans="2:2" x14ac:dyDescent="0.2">
      <c r="B130953" s="61" t="s">
        <v>175</v>
      </c>
    </row>
    <row r="130954" spans="2:2" x14ac:dyDescent="0.2">
      <c r="B130954" s="61" t="s">
        <v>176</v>
      </c>
    </row>
    <row r="130955" spans="2:2" x14ac:dyDescent="0.2">
      <c r="B130955" s="61" t="s">
        <v>177</v>
      </c>
    </row>
    <row r="130956" spans="2:2" x14ac:dyDescent="0.2">
      <c r="B130956" s="61" t="s">
        <v>178</v>
      </c>
    </row>
    <row r="130957" spans="2:2" x14ac:dyDescent="0.2">
      <c r="B130957" s="61" t="s">
        <v>179</v>
      </c>
    </row>
    <row r="130958" spans="2:2" x14ac:dyDescent="0.2">
      <c r="B130958" s="61" t="s">
        <v>180</v>
      </c>
    </row>
    <row r="130959" spans="2:2" x14ac:dyDescent="0.2">
      <c r="B130959" s="61" t="s">
        <v>181</v>
      </c>
    </row>
    <row r="130960" spans="2:2" x14ac:dyDescent="0.2">
      <c r="B130960" s="61" t="s">
        <v>182</v>
      </c>
    </row>
    <row r="130961" spans="2:2" x14ac:dyDescent="0.2">
      <c r="B130961" s="61" t="s">
        <v>183</v>
      </c>
    </row>
    <row r="130962" spans="2:2" x14ac:dyDescent="0.2">
      <c r="B130962" s="61" t="s">
        <v>184</v>
      </c>
    </row>
    <row r="130963" spans="2:2" x14ac:dyDescent="0.2">
      <c r="B130963" s="61" t="s">
        <v>185</v>
      </c>
    </row>
    <row r="130964" spans="2:2" x14ac:dyDescent="0.2">
      <c r="B130964" s="61" t="s">
        <v>186</v>
      </c>
    </row>
    <row r="130965" spans="2:2" x14ac:dyDescent="0.2">
      <c r="B130965" s="61" t="s">
        <v>176</v>
      </c>
    </row>
    <row r="130966" spans="2:2" x14ac:dyDescent="0.2">
      <c r="B130966" s="61" t="s">
        <v>174</v>
      </c>
    </row>
    <row r="130967" spans="2:2" x14ac:dyDescent="0.2">
      <c r="B130967" s="61" t="s">
        <v>187</v>
      </c>
    </row>
    <row r="130968" spans="2:2" x14ac:dyDescent="0.2">
      <c r="B130968" s="61" t="s">
        <v>188</v>
      </c>
    </row>
    <row r="130969" spans="2:2" x14ac:dyDescent="0.2">
      <c r="B130969" s="61" t="s">
        <v>50</v>
      </c>
    </row>
    <row r="131048" s="61" customFormat="1" x14ac:dyDescent="0.2"/>
    <row r="131049" s="61" customFormat="1" x14ac:dyDescent="0.2"/>
    <row r="131050" s="61" customFormat="1" x14ac:dyDescent="0.2"/>
    <row r="131051" s="61" customFormat="1" x14ac:dyDescent="0.2"/>
    <row r="131052" s="61" customFormat="1" x14ac:dyDescent="0.2"/>
    <row r="131053" s="61" customFormat="1" x14ac:dyDescent="0.2"/>
    <row r="131054" s="61" customFormat="1" x14ac:dyDescent="0.2"/>
    <row r="131055" s="61" customFormat="1" x14ac:dyDescent="0.2"/>
    <row r="131056" s="61" customFormat="1" x14ac:dyDescent="0.2"/>
    <row r="131057" s="61" customFormat="1" x14ac:dyDescent="0.2"/>
    <row r="131058" s="61" customFormat="1" x14ac:dyDescent="0.2"/>
    <row r="131059" s="61" customFormat="1" x14ac:dyDescent="0.2"/>
    <row r="131060" s="61" customFormat="1" x14ac:dyDescent="0.2"/>
    <row r="131061" s="61" customFormat="1" x14ac:dyDescent="0.2"/>
    <row r="131062" s="61" customFormat="1" x14ac:dyDescent="0.2"/>
    <row r="131063" s="61" customFormat="1" x14ac:dyDescent="0.2"/>
    <row r="131064" s="61" customFormat="1" x14ac:dyDescent="0.2"/>
    <row r="131065" s="61" customFormat="1" x14ac:dyDescent="0.2"/>
    <row r="131066" s="61" customFormat="1" x14ac:dyDescent="0.2"/>
    <row r="147335" spans="2:2" x14ac:dyDescent="0.2">
      <c r="B147335" s="61" t="s">
        <v>173</v>
      </c>
    </row>
    <row r="147336" spans="2:2" x14ac:dyDescent="0.2">
      <c r="B147336" s="61" t="s">
        <v>174</v>
      </c>
    </row>
    <row r="147337" spans="2:2" x14ac:dyDescent="0.2">
      <c r="B147337" s="61" t="s">
        <v>175</v>
      </c>
    </row>
    <row r="147338" spans="2:2" x14ac:dyDescent="0.2">
      <c r="B147338" s="61" t="s">
        <v>176</v>
      </c>
    </row>
    <row r="147339" spans="2:2" x14ac:dyDescent="0.2">
      <c r="B147339" s="61" t="s">
        <v>177</v>
      </c>
    </row>
    <row r="147340" spans="2:2" x14ac:dyDescent="0.2">
      <c r="B147340" s="61" t="s">
        <v>178</v>
      </c>
    </row>
    <row r="147341" spans="2:2" x14ac:dyDescent="0.2">
      <c r="B147341" s="61" t="s">
        <v>179</v>
      </c>
    </row>
    <row r="147342" spans="2:2" x14ac:dyDescent="0.2">
      <c r="B147342" s="61" t="s">
        <v>180</v>
      </c>
    </row>
    <row r="147343" spans="2:2" x14ac:dyDescent="0.2">
      <c r="B147343" s="61" t="s">
        <v>181</v>
      </c>
    </row>
    <row r="147344" spans="2:2" x14ac:dyDescent="0.2">
      <c r="B147344" s="61" t="s">
        <v>182</v>
      </c>
    </row>
    <row r="147345" spans="2:2" x14ac:dyDescent="0.2">
      <c r="B147345" s="61" t="s">
        <v>183</v>
      </c>
    </row>
    <row r="147346" spans="2:2" x14ac:dyDescent="0.2">
      <c r="B147346" s="61" t="s">
        <v>184</v>
      </c>
    </row>
    <row r="147347" spans="2:2" x14ac:dyDescent="0.2">
      <c r="B147347" s="61" t="s">
        <v>185</v>
      </c>
    </row>
    <row r="147348" spans="2:2" x14ac:dyDescent="0.2">
      <c r="B147348" s="61" t="s">
        <v>186</v>
      </c>
    </row>
    <row r="147349" spans="2:2" x14ac:dyDescent="0.2">
      <c r="B147349" s="61" t="s">
        <v>176</v>
      </c>
    </row>
    <row r="147350" spans="2:2" x14ac:dyDescent="0.2">
      <c r="B147350" s="61" t="s">
        <v>174</v>
      </c>
    </row>
    <row r="147351" spans="2:2" x14ac:dyDescent="0.2">
      <c r="B147351" s="61" t="s">
        <v>187</v>
      </c>
    </row>
    <row r="147352" spans="2:2" x14ac:dyDescent="0.2">
      <c r="B147352" s="61" t="s">
        <v>188</v>
      </c>
    </row>
    <row r="147353" spans="2:2" x14ac:dyDescent="0.2">
      <c r="B147353" s="61" t="s">
        <v>50</v>
      </c>
    </row>
    <row r="147432" s="61" customFormat="1" x14ac:dyDescent="0.2"/>
    <row r="147433" s="61" customFormat="1" x14ac:dyDescent="0.2"/>
    <row r="147434" s="61" customFormat="1" x14ac:dyDescent="0.2"/>
    <row r="147435" s="61" customFormat="1" x14ac:dyDescent="0.2"/>
    <row r="147436" s="61" customFormat="1" x14ac:dyDescent="0.2"/>
    <row r="147437" s="61" customFormat="1" x14ac:dyDescent="0.2"/>
    <row r="147438" s="61" customFormat="1" x14ac:dyDescent="0.2"/>
    <row r="147439" s="61" customFormat="1" x14ac:dyDescent="0.2"/>
    <row r="147440" s="61" customFormat="1" x14ac:dyDescent="0.2"/>
    <row r="147441" s="61" customFormat="1" x14ac:dyDescent="0.2"/>
    <row r="147442" s="61" customFormat="1" x14ac:dyDescent="0.2"/>
    <row r="147443" s="61" customFormat="1" x14ac:dyDescent="0.2"/>
    <row r="147444" s="61" customFormat="1" x14ac:dyDescent="0.2"/>
    <row r="147445" s="61" customFormat="1" x14ac:dyDescent="0.2"/>
    <row r="147446" s="61" customFormat="1" x14ac:dyDescent="0.2"/>
    <row r="147447" s="61" customFormat="1" x14ac:dyDescent="0.2"/>
    <row r="147448" s="61" customFormat="1" x14ac:dyDescent="0.2"/>
    <row r="147449" s="61" customFormat="1" x14ac:dyDescent="0.2"/>
    <row r="147450" s="61" customFormat="1" x14ac:dyDescent="0.2"/>
    <row r="163719" spans="2:2" x14ac:dyDescent="0.2">
      <c r="B163719" s="61" t="s">
        <v>173</v>
      </c>
    </row>
    <row r="163720" spans="2:2" x14ac:dyDescent="0.2">
      <c r="B163720" s="61" t="s">
        <v>174</v>
      </c>
    </row>
    <row r="163721" spans="2:2" x14ac:dyDescent="0.2">
      <c r="B163721" s="61" t="s">
        <v>175</v>
      </c>
    </row>
    <row r="163722" spans="2:2" x14ac:dyDescent="0.2">
      <c r="B163722" s="61" t="s">
        <v>176</v>
      </c>
    </row>
    <row r="163723" spans="2:2" x14ac:dyDescent="0.2">
      <c r="B163723" s="61" t="s">
        <v>177</v>
      </c>
    </row>
    <row r="163724" spans="2:2" x14ac:dyDescent="0.2">
      <c r="B163724" s="61" t="s">
        <v>178</v>
      </c>
    </row>
    <row r="163725" spans="2:2" x14ac:dyDescent="0.2">
      <c r="B163725" s="61" t="s">
        <v>179</v>
      </c>
    </row>
    <row r="163726" spans="2:2" x14ac:dyDescent="0.2">
      <c r="B163726" s="61" t="s">
        <v>180</v>
      </c>
    </row>
    <row r="163727" spans="2:2" x14ac:dyDescent="0.2">
      <c r="B163727" s="61" t="s">
        <v>181</v>
      </c>
    </row>
    <row r="163728" spans="2:2" x14ac:dyDescent="0.2">
      <c r="B163728" s="61" t="s">
        <v>182</v>
      </c>
    </row>
    <row r="163729" spans="2:2" x14ac:dyDescent="0.2">
      <c r="B163729" s="61" t="s">
        <v>183</v>
      </c>
    </row>
    <row r="163730" spans="2:2" x14ac:dyDescent="0.2">
      <c r="B163730" s="61" t="s">
        <v>184</v>
      </c>
    </row>
    <row r="163731" spans="2:2" x14ac:dyDescent="0.2">
      <c r="B163731" s="61" t="s">
        <v>185</v>
      </c>
    </row>
    <row r="163732" spans="2:2" x14ac:dyDescent="0.2">
      <c r="B163732" s="61" t="s">
        <v>186</v>
      </c>
    </row>
    <row r="163733" spans="2:2" x14ac:dyDescent="0.2">
      <c r="B163733" s="61" t="s">
        <v>176</v>
      </c>
    </row>
    <row r="163734" spans="2:2" x14ac:dyDescent="0.2">
      <c r="B163734" s="61" t="s">
        <v>174</v>
      </c>
    </row>
    <row r="163735" spans="2:2" x14ac:dyDescent="0.2">
      <c r="B163735" s="61" t="s">
        <v>187</v>
      </c>
    </row>
    <row r="163736" spans="2:2" x14ac:dyDescent="0.2">
      <c r="B163736" s="61" t="s">
        <v>188</v>
      </c>
    </row>
    <row r="163737" spans="2:2" x14ac:dyDescent="0.2">
      <c r="B163737" s="61" t="s">
        <v>50</v>
      </c>
    </row>
    <row r="163816" s="61" customFormat="1" x14ac:dyDescent="0.2"/>
    <row r="163817" s="61" customFormat="1" x14ac:dyDescent="0.2"/>
    <row r="163818" s="61" customFormat="1" x14ac:dyDescent="0.2"/>
    <row r="163819" s="61" customFormat="1" x14ac:dyDescent="0.2"/>
    <row r="163820" s="61" customFormat="1" x14ac:dyDescent="0.2"/>
    <row r="163821" s="61" customFormat="1" x14ac:dyDescent="0.2"/>
    <row r="163822" s="61" customFormat="1" x14ac:dyDescent="0.2"/>
    <row r="163823" s="61" customFormat="1" x14ac:dyDescent="0.2"/>
    <row r="163824" s="61" customFormat="1" x14ac:dyDescent="0.2"/>
    <row r="163825" s="61" customFormat="1" x14ac:dyDescent="0.2"/>
    <row r="163826" s="61" customFormat="1" x14ac:dyDescent="0.2"/>
    <row r="163827" s="61" customFormat="1" x14ac:dyDescent="0.2"/>
    <row r="163828" s="61" customFormat="1" x14ac:dyDescent="0.2"/>
    <row r="163829" s="61" customFormat="1" x14ac:dyDescent="0.2"/>
    <row r="163830" s="61" customFormat="1" x14ac:dyDescent="0.2"/>
    <row r="163831" s="61" customFormat="1" x14ac:dyDescent="0.2"/>
    <row r="163832" s="61" customFormat="1" x14ac:dyDescent="0.2"/>
    <row r="163833" s="61" customFormat="1" x14ac:dyDescent="0.2"/>
    <row r="163834" s="61" customFormat="1" x14ac:dyDescent="0.2"/>
    <row r="180103" spans="2:2" x14ac:dyDescent="0.2">
      <c r="B180103" s="61" t="s">
        <v>173</v>
      </c>
    </row>
    <row r="180104" spans="2:2" x14ac:dyDescent="0.2">
      <c r="B180104" s="61" t="s">
        <v>174</v>
      </c>
    </row>
    <row r="180105" spans="2:2" x14ac:dyDescent="0.2">
      <c r="B180105" s="61" t="s">
        <v>175</v>
      </c>
    </row>
    <row r="180106" spans="2:2" x14ac:dyDescent="0.2">
      <c r="B180106" s="61" t="s">
        <v>176</v>
      </c>
    </row>
    <row r="180107" spans="2:2" x14ac:dyDescent="0.2">
      <c r="B180107" s="61" t="s">
        <v>177</v>
      </c>
    </row>
    <row r="180108" spans="2:2" x14ac:dyDescent="0.2">
      <c r="B180108" s="61" t="s">
        <v>178</v>
      </c>
    </row>
    <row r="180109" spans="2:2" x14ac:dyDescent="0.2">
      <c r="B180109" s="61" t="s">
        <v>179</v>
      </c>
    </row>
    <row r="180110" spans="2:2" x14ac:dyDescent="0.2">
      <c r="B180110" s="61" t="s">
        <v>180</v>
      </c>
    </row>
    <row r="180111" spans="2:2" x14ac:dyDescent="0.2">
      <c r="B180111" s="61" t="s">
        <v>181</v>
      </c>
    </row>
    <row r="180112" spans="2:2" x14ac:dyDescent="0.2">
      <c r="B180112" s="61" t="s">
        <v>182</v>
      </c>
    </row>
    <row r="180113" spans="2:2" x14ac:dyDescent="0.2">
      <c r="B180113" s="61" t="s">
        <v>183</v>
      </c>
    </row>
    <row r="180114" spans="2:2" x14ac:dyDescent="0.2">
      <c r="B180114" s="61" t="s">
        <v>184</v>
      </c>
    </row>
    <row r="180115" spans="2:2" x14ac:dyDescent="0.2">
      <c r="B180115" s="61" t="s">
        <v>185</v>
      </c>
    </row>
    <row r="180116" spans="2:2" x14ac:dyDescent="0.2">
      <c r="B180116" s="61" t="s">
        <v>186</v>
      </c>
    </row>
    <row r="180117" spans="2:2" x14ac:dyDescent="0.2">
      <c r="B180117" s="61" t="s">
        <v>176</v>
      </c>
    </row>
    <row r="180118" spans="2:2" x14ac:dyDescent="0.2">
      <c r="B180118" s="61" t="s">
        <v>174</v>
      </c>
    </row>
    <row r="180119" spans="2:2" x14ac:dyDescent="0.2">
      <c r="B180119" s="61" t="s">
        <v>187</v>
      </c>
    </row>
    <row r="180120" spans="2:2" x14ac:dyDescent="0.2">
      <c r="B180120" s="61" t="s">
        <v>188</v>
      </c>
    </row>
    <row r="180121" spans="2:2" x14ac:dyDescent="0.2">
      <c r="B180121" s="61" t="s">
        <v>50</v>
      </c>
    </row>
    <row r="180200" s="61" customFormat="1" x14ac:dyDescent="0.2"/>
    <row r="180201" s="61" customFormat="1" x14ac:dyDescent="0.2"/>
    <row r="180202" s="61" customFormat="1" x14ac:dyDescent="0.2"/>
    <row r="180203" s="61" customFormat="1" x14ac:dyDescent="0.2"/>
    <row r="180204" s="61" customFormat="1" x14ac:dyDescent="0.2"/>
    <row r="180205" s="61" customFormat="1" x14ac:dyDescent="0.2"/>
    <row r="180206" s="61" customFormat="1" x14ac:dyDescent="0.2"/>
    <row r="180207" s="61" customFormat="1" x14ac:dyDescent="0.2"/>
    <row r="180208" s="61" customFormat="1" x14ac:dyDescent="0.2"/>
    <row r="180209" s="61" customFormat="1" x14ac:dyDescent="0.2"/>
    <row r="180210" s="61" customFormat="1" x14ac:dyDescent="0.2"/>
    <row r="180211" s="61" customFormat="1" x14ac:dyDescent="0.2"/>
    <row r="180212" s="61" customFormat="1" x14ac:dyDescent="0.2"/>
    <row r="180213" s="61" customFormat="1" x14ac:dyDescent="0.2"/>
    <row r="180214" s="61" customFormat="1" x14ac:dyDescent="0.2"/>
    <row r="180215" s="61" customFormat="1" x14ac:dyDescent="0.2"/>
    <row r="180216" s="61" customFormat="1" x14ac:dyDescent="0.2"/>
    <row r="180217" s="61" customFormat="1" x14ac:dyDescent="0.2"/>
    <row r="180218" s="61" customFormat="1" x14ac:dyDescent="0.2"/>
    <row r="196487" spans="2:2" x14ac:dyDescent="0.2">
      <c r="B196487" s="61" t="s">
        <v>173</v>
      </c>
    </row>
    <row r="196488" spans="2:2" x14ac:dyDescent="0.2">
      <c r="B196488" s="61" t="s">
        <v>174</v>
      </c>
    </row>
    <row r="196489" spans="2:2" x14ac:dyDescent="0.2">
      <c r="B196489" s="61" t="s">
        <v>175</v>
      </c>
    </row>
    <row r="196490" spans="2:2" x14ac:dyDescent="0.2">
      <c r="B196490" s="61" t="s">
        <v>176</v>
      </c>
    </row>
    <row r="196491" spans="2:2" x14ac:dyDescent="0.2">
      <c r="B196491" s="61" t="s">
        <v>177</v>
      </c>
    </row>
    <row r="196492" spans="2:2" x14ac:dyDescent="0.2">
      <c r="B196492" s="61" t="s">
        <v>178</v>
      </c>
    </row>
    <row r="196493" spans="2:2" x14ac:dyDescent="0.2">
      <c r="B196493" s="61" t="s">
        <v>179</v>
      </c>
    </row>
    <row r="196494" spans="2:2" x14ac:dyDescent="0.2">
      <c r="B196494" s="61" t="s">
        <v>180</v>
      </c>
    </row>
    <row r="196495" spans="2:2" x14ac:dyDescent="0.2">
      <c r="B196495" s="61" t="s">
        <v>181</v>
      </c>
    </row>
    <row r="196496" spans="2:2" x14ac:dyDescent="0.2">
      <c r="B196496" s="61" t="s">
        <v>182</v>
      </c>
    </row>
    <row r="196497" spans="2:2" x14ac:dyDescent="0.2">
      <c r="B196497" s="61" t="s">
        <v>183</v>
      </c>
    </row>
    <row r="196498" spans="2:2" x14ac:dyDescent="0.2">
      <c r="B196498" s="61" t="s">
        <v>184</v>
      </c>
    </row>
    <row r="196499" spans="2:2" x14ac:dyDescent="0.2">
      <c r="B196499" s="61" t="s">
        <v>185</v>
      </c>
    </row>
    <row r="196500" spans="2:2" x14ac:dyDescent="0.2">
      <c r="B196500" s="61" t="s">
        <v>186</v>
      </c>
    </row>
    <row r="196501" spans="2:2" x14ac:dyDescent="0.2">
      <c r="B196501" s="61" t="s">
        <v>176</v>
      </c>
    </row>
    <row r="196502" spans="2:2" x14ac:dyDescent="0.2">
      <c r="B196502" s="61" t="s">
        <v>174</v>
      </c>
    </row>
    <row r="196503" spans="2:2" x14ac:dyDescent="0.2">
      <c r="B196503" s="61" t="s">
        <v>187</v>
      </c>
    </row>
    <row r="196504" spans="2:2" x14ac:dyDescent="0.2">
      <c r="B196504" s="61" t="s">
        <v>188</v>
      </c>
    </row>
    <row r="196505" spans="2:2" x14ac:dyDescent="0.2">
      <c r="B196505" s="61" t="s">
        <v>50</v>
      </c>
    </row>
    <row r="196584" s="61" customFormat="1" x14ac:dyDescent="0.2"/>
    <row r="196585" s="61" customFormat="1" x14ac:dyDescent="0.2"/>
    <row r="196586" s="61" customFormat="1" x14ac:dyDescent="0.2"/>
    <row r="196587" s="61" customFormat="1" x14ac:dyDescent="0.2"/>
    <row r="196588" s="61" customFormat="1" x14ac:dyDescent="0.2"/>
    <row r="196589" s="61" customFormat="1" x14ac:dyDescent="0.2"/>
    <row r="196590" s="61" customFormat="1" x14ac:dyDescent="0.2"/>
    <row r="196591" s="61" customFormat="1" x14ac:dyDescent="0.2"/>
    <row r="196592" s="61" customFormat="1" x14ac:dyDescent="0.2"/>
    <row r="196593" s="61" customFormat="1" x14ac:dyDescent="0.2"/>
    <row r="196594" s="61" customFormat="1" x14ac:dyDescent="0.2"/>
    <row r="196595" s="61" customFormat="1" x14ac:dyDescent="0.2"/>
    <row r="196596" s="61" customFormat="1" x14ac:dyDescent="0.2"/>
    <row r="196597" s="61" customFormat="1" x14ac:dyDescent="0.2"/>
    <row r="196598" s="61" customFormat="1" x14ac:dyDescent="0.2"/>
    <row r="196599" s="61" customFormat="1" x14ac:dyDescent="0.2"/>
    <row r="196600" s="61" customFormat="1" x14ac:dyDescent="0.2"/>
    <row r="196601" s="61" customFormat="1" x14ac:dyDescent="0.2"/>
    <row r="196602" s="61" customFormat="1" x14ac:dyDescent="0.2"/>
    <row r="212871" spans="2:2" x14ac:dyDescent="0.2">
      <c r="B212871" s="61" t="s">
        <v>173</v>
      </c>
    </row>
    <row r="212872" spans="2:2" x14ac:dyDescent="0.2">
      <c r="B212872" s="61" t="s">
        <v>174</v>
      </c>
    </row>
    <row r="212873" spans="2:2" x14ac:dyDescent="0.2">
      <c r="B212873" s="61" t="s">
        <v>175</v>
      </c>
    </row>
    <row r="212874" spans="2:2" x14ac:dyDescent="0.2">
      <c r="B212874" s="61" t="s">
        <v>176</v>
      </c>
    </row>
    <row r="212875" spans="2:2" x14ac:dyDescent="0.2">
      <c r="B212875" s="61" t="s">
        <v>177</v>
      </c>
    </row>
    <row r="212876" spans="2:2" x14ac:dyDescent="0.2">
      <c r="B212876" s="61" t="s">
        <v>178</v>
      </c>
    </row>
    <row r="212877" spans="2:2" x14ac:dyDescent="0.2">
      <c r="B212877" s="61" t="s">
        <v>179</v>
      </c>
    </row>
    <row r="212878" spans="2:2" x14ac:dyDescent="0.2">
      <c r="B212878" s="61" t="s">
        <v>180</v>
      </c>
    </row>
    <row r="212879" spans="2:2" x14ac:dyDescent="0.2">
      <c r="B212879" s="61" t="s">
        <v>181</v>
      </c>
    </row>
    <row r="212880" spans="2:2" x14ac:dyDescent="0.2">
      <c r="B212880" s="61" t="s">
        <v>182</v>
      </c>
    </row>
    <row r="212881" spans="2:2" x14ac:dyDescent="0.2">
      <c r="B212881" s="61" t="s">
        <v>183</v>
      </c>
    </row>
    <row r="212882" spans="2:2" x14ac:dyDescent="0.2">
      <c r="B212882" s="61" t="s">
        <v>184</v>
      </c>
    </row>
    <row r="212883" spans="2:2" x14ac:dyDescent="0.2">
      <c r="B212883" s="61" t="s">
        <v>185</v>
      </c>
    </row>
    <row r="212884" spans="2:2" x14ac:dyDescent="0.2">
      <c r="B212884" s="61" t="s">
        <v>186</v>
      </c>
    </row>
    <row r="212885" spans="2:2" x14ac:dyDescent="0.2">
      <c r="B212885" s="61" t="s">
        <v>176</v>
      </c>
    </row>
    <row r="212886" spans="2:2" x14ac:dyDescent="0.2">
      <c r="B212886" s="61" t="s">
        <v>174</v>
      </c>
    </row>
    <row r="212887" spans="2:2" x14ac:dyDescent="0.2">
      <c r="B212887" s="61" t="s">
        <v>187</v>
      </c>
    </row>
    <row r="212888" spans="2:2" x14ac:dyDescent="0.2">
      <c r="B212888" s="61" t="s">
        <v>188</v>
      </c>
    </row>
    <row r="212889" spans="2:2" x14ac:dyDescent="0.2">
      <c r="B212889" s="61" t="s">
        <v>50</v>
      </c>
    </row>
    <row r="212968" s="61" customFormat="1" x14ac:dyDescent="0.2"/>
    <row r="212969" s="61" customFormat="1" x14ac:dyDescent="0.2"/>
    <row r="212970" s="61" customFormat="1" x14ac:dyDescent="0.2"/>
    <row r="212971" s="61" customFormat="1" x14ac:dyDescent="0.2"/>
    <row r="212972" s="61" customFormat="1" x14ac:dyDescent="0.2"/>
    <row r="212973" s="61" customFormat="1" x14ac:dyDescent="0.2"/>
    <row r="212974" s="61" customFormat="1" x14ac:dyDescent="0.2"/>
    <row r="212975" s="61" customFormat="1" x14ac:dyDescent="0.2"/>
    <row r="212976" s="61" customFormat="1" x14ac:dyDescent="0.2"/>
    <row r="212977" s="61" customFormat="1" x14ac:dyDescent="0.2"/>
    <row r="212978" s="61" customFormat="1" x14ac:dyDescent="0.2"/>
    <row r="212979" s="61" customFormat="1" x14ac:dyDescent="0.2"/>
    <row r="212980" s="61" customFormat="1" x14ac:dyDescent="0.2"/>
    <row r="212981" s="61" customFormat="1" x14ac:dyDescent="0.2"/>
    <row r="212982" s="61" customFormat="1" x14ac:dyDescent="0.2"/>
    <row r="212983" s="61" customFormat="1" x14ac:dyDescent="0.2"/>
    <row r="212984" s="61" customFormat="1" x14ac:dyDescent="0.2"/>
    <row r="212985" s="61" customFormat="1" x14ac:dyDescent="0.2"/>
    <row r="212986" s="61" customFormat="1" x14ac:dyDescent="0.2"/>
    <row r="229255" spans="2:2" x14ac:dyDescent="0.2">
      <c r="B229255" s="61" t="s">
        <v>173</v>
      </c>
    </row>
    <row r="229256" spans="2:2" x14ac:dyDescent="0.2">
      <c r="B229256" s="61" t="s">
        <v>174</v>
      </c>
    </row>
    <row r="229257" spans="2:2" x14ac:dyDescent="0.2">
      <c r="B229257" s="61" t="s">
        <v>175</v>
      </c>
    </row>
    <row r="229258" spans="2:2" x14ac:dyDescent="0.2">
      <c r="B229258" s="61" t="s">
        <v>176</v>
      </c>
    </row>
    <row r="229259" spans="2:2" x14ac:dyDescent="0.2">
      <c r="B229259" s="61" t="s">
        <v>177</v>
      </c>
    </row>
    <row r="229260" spans="2:2" x14ac:dyDescent="0.2">
      <c r="B229260" s="61" t="s">
        <v>178</v>
      </c>
    </row>
    <row r="229261" spans="2:2" x14ac:dyDescent="0.2">
      <c r="B229261" s="61" t="s">
        <v>179</v>
      </c>
    </row>
    <row r="229262" spans="2:2" x14ac:dyDescent="0.2">
      <c r="B229262" s="61" t="s">
        <v>180</v>
      </c>
    </row>
    <row r="229263" spans="2:2" x14ac:dyDescent="0.2">
      <c r="B229263" s="61" t="s">
        <v>181</v>
      </c>
    </row>
    <row r="229264" spans="2:2" x14ac:dyDescent="0.2">
      <c r="B229264" s="61" t="s">
        <v>182</v>
      </c>
    </row>
    <row r="229265" spans="2:2" x14ac:dyDescent="0.2">
      <c r="B229265" s="61" t="s">
        <v>183</v>
      </c>
    </row>
    <row r="229266" spans="2:2" x14ac:dyDescent="0.2">
      <c r="B229266" s="61" t="s">
        <v>184</v>
      </c>
    </row>
    <row r="229267" spans="2:2" x14ac:dyDescent="0.2">
      <c r="B229267" s="61" t="s">
        <v>185</v>
      </c>
    </row>
    <row r="229268" spans="2:2" x14ac:dyDescent="0.2">
      <c r="B229268" s="61" t="s">
        <v>186</v>
      </c>
    </row>
    <row r="229269" spans="2:2" x14ac:dyDescent="0.2">
      <c r="B229269" s="61" t="s">
        <v>176</v>
      </c>
    </row>
    <row r="229270" spans="2:2" x14ac:dyDescent="0.2">
      <c r="B229270" s="61" t="s">
        <v>174</v>
      </c>
    </row>
    <row r="229271" spans="2:2" x14ac:dyDescent="0.2">
      <c r="B229271" s="61" t="s">
        <v>187</v>
      </c>
    </row>
    <row r="229272" spans="2:2" x14ac:dyDescent="0.2">
      <c r="B229272" s="61" t="s">
        <v>188</v>
      </c>
    </row>
    <row r="229273" spans="2:2" x14ac:dyDescent="0.2">
      <c r="B229273" s="61" t="s">
        <v>50</v>
      </c>
    </row>
    <row r="229352" s="61" customFormat="1" x14ac:dyDescent="0.2"/>
    <row r="229353" s="61" customFormat="1" x14ac:dyDescent="0.2"/>
    <row r="229354" s="61" customFormat="1" x14ac:dyDescent="0.2"/>
    <row r="229355" s="61" customFormat="1" x14ac:dyDescent="0.2"/>
    <row r="229356" s="61" customFormat="1" x14ac:dyDescent="0.2"/>
    <row r="229357" s="61" customFormat="1" x14ac:dyDescent="0.2"/>
    <row r="229358" s="61" customFormat="1" x14ac:dyDescent="0.2"/>
    <row r="229359" s="61" customFormat="1" x14ac:dyDescent="0.2"/>
    <row r="229360" s="61" customFormat="1" x14ac:dyDescent="0.2"/>
    <row r="229361" s="61" customFormat="1" x14ac:dyDescent="0.2"/>
    <row r="229362" s="61" customFormat="1" x14ac:dyDescent="0.2"/>
    <row r="229363" s="61" customFormat="1" x14ac:dyDescent="0.2"/>
    <row r="229364" s="61" customFormat="1" x14ac:dyDescent="0.2"/>
    <row r="229365" s="61" customFormat="1" x14ac:dyDescent="0.2"/>
    <row r="229366" s="61" customFormat="1" x14ac:dyDescent="0.2"/>
    <row r="229367" s="61" customFormat="1" x14ac:dyDescent="0.2"/>
    <row r="229368" s="61" customFormat="1" x14ac:dyDescent="0.2"/>
    <row r="229369" s="61" customFormat="1" x14ac:dyDescent="0.2"/>
    <row r="229370" s="61" customFormat="1" x14ac:dyDescent="0.2"/>
    <row r="245639" spans="2:2" x14ac:dyDescent="0.2">
      <c r="B245639" s="61" t="s">
        <v>173</v>
      </c>
    </row>
    <row r="245640" spans="2:2" x14ac:dyDescent="0.2">
      <c r="B245640" s="61" t="s">
        <v>174</v>
      </c>
    </row>
    <row r="245641" spans="2:2" x14ac:dyDescent="0.2">
      <c r="B245641" s="61" t="s">
        <v>175</v>
      </c>
    </row>
    <row r="245642" spans="2:2" x14ac:dyDescent="0.2">
      <c r="B245642" s="61" t="s">
        <v>176</v>
      </c>
    </row>
    <row r="245643" spans="2:2" x14ac:dyDescent="0.2">
      <c r="B245643" s="61" t="s">
        <v>177</v>
      </c>
    </row>
    <row r="245644" spans="2:2" x14ac:dyDescent="0.2">
      <c r="B245644" s="61" t="s">
        <v>178</v>
      </c>
    </row>
    <row r="245645" spans="2:2" x14ac:dyDescent="0.2">
      <c r="B245645" s="61" t="s">
        <v>179</v>
      </c>
    </row>
    <row r="245646" spans="2:2" x14ac:dyDescent="0.2">
      <c r="B245646" s="61" t="s">
        <v>180</v>
      </c>
    </row>
    <row r="245647" spans="2:2" x14ac:dyDescent="0.2">
      <c r="B245647" s="61" t="s">
        <v>181</v>
      </c>
    </row>
    <row r="245648" spans="2:2" x14ac:dyDescent="0.2">
      <c r="B245648" s="61" t="s">
        <v>182</v>
      </c>
    </row>
    <row r="245649" spans="2:2" x14ac:dyDescent="0.2">
      <c r="B245649" s="61" t="s">
        <v>183</v>
      </c>
    </row>
    <row r="245650" spans="2:2" x14ac:dyDescent="0.2">
      <c r="B245650" s="61" t="s">
        <v>184</v>
      </c>
    </row>
    <row r="245651" spans="2:2" x14ac:dyDescent="0.2">
      <c r="B245651" s="61" t="s">
        <v>185</v>
      </c>
    </row>
    <row r="245652" spans="2:2" x14ac:dyDescent="0.2">
      <c r="B245652" s="61" t="s">
        <v>186</v>
      </c>
    </row>
    <row r="245653" spans="2:2" x14ac:dyDescent="0.2">
      <c r="B245653" s="61" t="s">
        <v>176</v>
      </c>
    </row>
    <row r="245654" spans="2:2" x14ac:dyDescent="0.2">
      <c r="B245654" s="61" t="s">
        <v>174</v>
      </c>
    </row>
    <row r="245655" spans="2:2" x14ac:dyDescent="0.2">
      <c r="B245655" s="61" t="s">
        <v>187</v>
      </c>
    </row>
    <row r="245656" spans="2:2" x14ac:dyDescent="0.2">
      <c r="B245656" s="61" t="s">
        <v>188</v>
      </c>
    </row>
    <row r="245657" spans="2:2" x14ac:dyDescent="0.2">
      <c r="B245657" s="61" t="s">
        <v>50</v>
      </c>
    </row>
    <row r="245736" s="61" customFormat="1" x14ac:dyDescent="0.2"/>
    <row r="245737" s="61" customFormat="1" x14ac:dyDescent="0.2"/>
    <row r="245738" s="61" customFormat="1" x14ac:dyDescent="0.2"/>
    <row r="245739" s="61" customFormat="1" x14ac:dyDescent="0.2"/>
    <row r="245740" s="61" customFormat="1" x14ac:dyDescent="0.2"/>
    <row r="245741" s="61" customFormat="1" x14ac:dyDescent="0.2"/>
    <row r="245742" s="61" customFormat="1" x14ac:dyDescent="0.2"/>
    <row r="245743" s="61" customFormat="1" x14ac:dyDescent="0.2"/>
    <row r="245744" s="61" customFormat="1" x14ac:dyDescent="0.2"/>
    <row r="245745" s="61" customFormat="1" x14ac:dyDescent="0.2"/>
    <row r="245746" s="61" customFormat="1" x14ac:dyDescent="0.2"/>
    <row r="245747" s="61" customFormat="1" x14ac:dyDescent="0.2"/>
    <row r="245748" s="61" customFormat="1" x14ac:dyDescent="0.2"/>
    <row r="245749" s="61" customFormat="1" x14ac:dyDescent="0.2"/>
    <row r="245750" s="61" customFormat="1" x14ac:dyDescent="0.2"/>
    <row r="245751" s="61" customFormat="1" x14ac:dyDescent="0.2"/>
    <row r="245752" s="61" customFormat="1" x14ac:dyDescent="0.2"/>
    <row r="245753" s="61" customFormat="1" x14ac:dyDescent="0.2"/>
    <row r="245754" s="61" customFormat="1" x14ac:dyDescent="0.2"/>
    <row r="262023" spans="2:2" x14ac:dyDescent="0.2">
      <c r="B262023" s="61" t="s">
        <v>173</v>
      </c>
    </row>
    <row r="262024" spans="2:2" x14ac:dyDescent="0.2">
      <c r="B262024" s="61" t="s">
        <v>174</v>
      </c>
    </row>
    <row r="262025" spans="2:2" x14ac:dyDescent="0.2">
      <c r="B262025" s="61" t="s">
        <v>175</v>
      </c>
    </row>
    <row r="262026" spans="2:2" x14ac:dyDescent="0.2">
      <c r="B262026" s="61" t="s">
        <v>176</v>
      </c>
    </row>
    <row r="262027" spans="2:2" x14ac:dyDescent="0.2">
      <c r="B262027" s="61" t="s">
        <v>177</v>
      </c>
    </row>
    <row r="262028" spans="2:2" x14ac:dyDescent="0.2">
      <c r="B262028" s="61" t="s">
        <v>178</v>
      </c>
    </row>
    <row r="262029" spans="2:2" x14ac:dyDescent="0.2">
      <c r="B262029" s="61" t="s">
        <v>179</v>
      </c>
    </row>
    <row r="262030" spans="2:2" x14ac:dyDescent="0.2">
      <c r="B262030" s="61" t="s">
        <v>180</v>
      </c>
    </row>
    <row r="262031" spans="2:2" x14ac:dyDescent="0.2">
      <c r="B262031" s="61" t="s">
        <v>181</v>
      </c>
    </row>
    <row r="262032" spans="2:2" x14ac:dyDescent="0.2">
      <c r="B262032" s="61" t="s">
        <v>182</v>
      </c>
    </row>
    <row r="262033" spans="2:2" x14ac:dyDescent="0.2">
      <c r="B262033" s="61" t="s">
        <v>183</v>
      </c>
    </row>
    <row r="262034" spans="2:2" x14ac:dyDescent="0.2">
      <c r="B262034" s="61" t="s">
        <v>184</v>
      </c>
    </row>
    <row r="262035" spans="2:2" x14ac:dyDescent="0.2">
      <c r="B262035" s="61" t="s">
        <v>185</v>
      </c>
    </row>
    <row r="262036" spans="2:2" x14ac:dyDescent="0.2">
      <c r="B262036" s="61" t="s">
        <v>186</v>
      </c>
    </row>
    <row r="262037" spans="2:2" x14ac:dyDescent="0.2">
      <c r="B262037" s="61" t="s">
        <v>176</v>
      </c>
    </row>
    <row r="262038" spans="2:2" x14ac:dyDescent="0.2">
      <c r="B262038" s="61" t="s">
        <v>174</v>
      </c>
    </row>
    <row r="262039" spans="2:2" x14ac:dyDescent="0.2">
      <c r="B262039" s="61" t="s">
        <v>187</v>
      </c>
    </row>
    <row r="262040" spans="2:2" x14ac:dyDescent="0.2">
      <c r="B262040" s="61" t="s">
        <v>188</v>
      </c>
    </row>
    <row r="262041" spans="2:2" x14ac:dyDescent="0.2">
      <c r="B262041" s="61" t="s">
        <v>50</v>
      </c>
    </row>
    <row r="262120" s="61" customFormat="1" x14ac:dyDescent="0.2"/>
    <row r="262121" s="61" customFormat="1" x14ac:dyDescent="0.2"/>
    <row r="262122" s="61" customFormat="1" x14ac:dyDescent="0.2"/>
    <row r="262123" s="61" customFormat="1" x14ac:dyDescent="0.2"/>
    <row r="262124" s="61" customFormat="1" x14ac:dyDescent="0.2"/>
    <row r="262125" s="61" customFormat="1" x14ac:dyDescent="0.2"/>
    <row r="262126" s="61" customFormat="1" x14ac:dyDescent="0.2"/>
    <row r="262127" s="61" customFormat="1" x14ac:dyDescent="0.2"/>
    <row r="262128" s="61" customFormat="1" x14ac:dyDescent="0.2"/>
    <row r="262129" s="61" customFormat="1" x14ac:dyDescent="0.2"/>
    <row r="262130" s="61" customFormat="1" x14ac:dyDescent="0.2"/>
    <row r="262131" s="61" customFormat="1" x14ac:dyDescent="0.2"/>
    <row r="262132" s="61" customFormat="1" x14ac:dyDescent="0.2"/>
    <row r="262133" s="61" customFormat="1" x14ac:dyDescent="0.2"/>
    <row r="262134" s="61" customFormat="1" x14ac:dyDescent="0.2"/>
    <row r="262135" s="61" customFormat="1" x14ac:dyDescent="0.2"/>
    <row r="262136" s="61" customFormat="1" x14ac:dyDescent="0.2"/>
    <row r="262137" s="61" customFormat="1" x14ac:dyDescent="0.2"/>
    <row r="262138" s="61" customFormat="1" x14ac:dyDescent="0.2"/>
    <row r="278407" spans="2:2" x14ac:dyDescent="0.2">
      <c r="B278407" s="61" t="s">
        <v>173</v>
      </c>
    </row>
    <row r="278408" spans="2:2" x14ac:dyDescent="0.2">
      <c r="B278408" s="61" t="s">
        <v>174</v>
      </c>
    </row>
    <row r="278409" spans="2:2" x14ac:dyDescent="0.2">
      <c r="B278409" s="61" t="s">
        <v>175</v>
      </c>
    </row>
    <row r="278410" spans="2:2" x14ac:dyDescent="0.2">
      <c r="B278410" s="61" t="s">
        <v>176</v>
      </c>
    </row>
    <row r="278411" spans="2:2" x14ac:dyDescent="0.2">
      <c r="B278411" s="61" t="s">
        <v>177</v>
      </c>
    </row>
    <row r="278412" spans="2:2" x14ac:dyDescent="0.2">
      <c r="B278412" s="61" t="s">
        <v>178</v>
      </c>
    </row>
    <row r="278413" spans="2:2" x14ac:dyDescent="0.2">
      <c r="B278413" s="61" t="s">
        <v>179</v>
      </c>
    </row>
    <row r="278414" spans="2:2" x14ac:dyDescent="0.2">
      <c r="B278414" s="61" t="s">
        <v>180</v>
      </c>
    </row>
    <row r="278415" spans="2:2" x14ac:dyDescent="0.2">
      <c r="B278415" s="61" t="s">
        <v>181</v>
      </c>
    </row>
    <row r="278416" spans="2:2" x14ac:dyDescent="0.2">
      <c r="B278416" s="61" t="s">
        <v>182</v>
      </c>
    </row>
    <row r="278417" spans="2:2" x14ac:dyDescent="0.2">
      <c r="B278417" s="61" t="s">
        <v>183</v>
      </c>
    </row>
    <row r="278418" spans="2:2" x14ac:dyDescent="0.2">
      <c r="B278418" s="61" t="s">
        <v>184</v>
      </c>
    </row>
    <row r="278419" spans="2:2" x14ac:dyDescent="0.2">
      <c r="B278419" s="61" t="s">
        <v>185</v>
      </c>
    </row>
    <row r="278420" spans="2:2" x14ac:dyDescent="0.2">
      <c r="B278420" s="61" t="s">
        <v>186</v>
      </c>
    </row>
    <row r="278421" spans="2:2" x14ac:dyDescent="0.2">
      <c r="B278421" s="61" t="s">
        <v>176</v>
      </c>
    </row>
    <row r="278422" spans="2:2" x14ac:dyDescent="0.2">
      <c r="B278422" s="61" t="s">
        <v>174</v>
      </c>
    </row>
    <row r="278423" spans="2:2" x14ac:dyDescent="0.2">
      <c r="B278423" s="61" t="s">
        <v>187</v>
      </c>
    </row>
    <row r="278424" spans="2:2" x14ac:dyDescent="0.2">
      <c r="B278424" s="61" t="s">
        <v>188</v>
      </c>
    </row>
    <row r="278425" spans="2:2" x14ac:dyDescent="0.2">
      <c r="B278425" s="61" t="s">
        <v>50</v>
      </c>
    </row>
    <row r="278504" s="61" customFormat="1" x14ac:dyDescent="0.2"/>
    <row r="278505" s="61" customFormat="1" x14ac:dyDescent="0.2"/>
    <row r="278506" s="61" customFormat="1" x14ac:dyDescent="0.2"/>
    <row r="278507" s="61" customFormat="1" x14ac:dyDescent="0.2"/>
    <row r="278508" s="61" customFormat="1" x14ac:dyDescent="0.2"/>
    <row r="278509" s="61" customFormat="1" x14ac:dyDescent="0.2"/>
    <row r="278510" s="61" customFormat="1" x14ac:dyDescent="0.2"/>
    <row r="278511" s="61" customFormat="1" x14ac:dyDescent="0.2"/>
    <row r="278512" s="61" customFormat="1" x14ac:dyDescent="0.2"/>
    <row r="278513" s="61" customFormat="1" x14ac:dyDescent="0.2"/>
    <row r="278514" s="61" customFormat="1" x14ac:dyDescent="0.2"/>
    <row r="278515" s="61" customFormat="1" x14ac:dyDescent="0.2"/>
    <row r="278516" s="61" customFormat="1" x14ac:dyDescent="0.2"/>
    <row r="278517" s="61" customFormat="1" x14ac:dyDescent="0.2"/>
    <row r="278518" s="61" customFormat="1" x14ac:dyDescent="0.2"/>
    <row r="278519" s="61" customFormat="1" x14ac:dyDescent="0.2"/>
    <row r="278520" s="61" customFormat="1" x14ac:dyDescent="0.2"/>
    <row r="278521" s="61" customFormat="1" x14ac:dyDescent="0.2"/>
    <row r="278522" s="61" customFormat="1" x14ac:dyDescent="0.2"/>
    <row r="294791" spans="2:2" x14ac:dyDescent="0.2">
      <c r="B294791" s="61" t="s">
        <v>173</v>
      </c>
    </row>
    <row r="294792" spans="2:2" x14ac:dyDescent="0.2">
      <c r="B294792" s="61" t="s">
        <v>174</v>
      </c>
    </row>
    <row r="294793" spans="2:2" x14ac:dyDescent="0.2">
      <c r="B294793" s="61" t="s">
        <v>175</v>
      </c>
    </row>
    <row r="294794" spans="2:2" x14ac:dyDescent="0.2">
      <c r="B294794" s="61" t="s">
        <v>176</v>
      </c>
    </row>
    <row r="294795" spans="2:2" x14ac:dyDescent="0.2">
      <c r="B294795" s="61" t="s">
        <v>177</v>
      </c>
    </row>
    <row r="294796" spans="2:2" x14ac:dyDescent="0.2">
      <c r="B294796" s="61" t="s">
        <v>178</v>
      </c>
    </row>
    <row r="294797" spans="2:2" x14ac:dyDescent="0.2">
      <c r="B294797" s="61" t="s">
        <v>179</v>
      </c>
    </row>
    <row r="294798" spans="2:2" x14ac:dyDescent="0.2">
      <c r="B294798" s="61" t="s">
        <v>180</v>
      </c>
    </row>
    <row r="294799" spans="2:2" x14ac:dyDescent="0.2">
      <c r="B294799" s="61" t="s">
        <v>181</v>
      </c>
    </row>
    <row r="294800" spans="2:2" x14ac:dyDescent="0.2">
      <c r="B294800" s="61" t="s">
        <v>182</v>
      </c>
    </row>
    <row r="294801" spans="2:2" x14ac:dyDescent="0.2">
      <c r="B294801" s="61" t="s">
        <v>183</v>
      </c>
    </row>
    <row r="294802" spans="2:2" x14ac:dyDescent="0.2">
      <c r="B294802" s="61" t="s">
        <v>184</v>
      </c>
    </row>
    <row r="294803" spans="2:2" x14ac:dyDescent="0.2">
      <c r="B294803" s="61" t="s">
        <v>185</v>
      </c>
    </row>
    <row r="294804" spans="2:2" x14ac:dyDescent="0.2">
      <c r="B294804" s="61" t="s">
        <v>186</v>
      </c>
    </row>
    <row r="294805" spans="2:2" x14ac:dyDescent="0.2">
      <c r="B294805" s="61" t="s">
        <v>176</v>
      </c>
    </row>
    <row r="294806" spans="2:2" x14ac:dyDescent="0.2">
      <c r="B294806" s="61" t="s">
        <v>174</v>
      </c>
    </row>
    <row r="294807" spans="2:2" x14ac:dyDescent="0.2">
      <c r="B294807" s="61" t="s">
        <v>187</v>
      </c>
    </row>
    <row r="294808" spans="2:2" x14ac:dyDescent="0.2">
      <c r="B294808" s="61" t="s">
        <v>188</v>
      </c>
    </row>
    <row r="294809" spans="2:2" x14ac:dyDescent="0.2">
      <c r="B294809" s="61" t="s">
        <v>50</v>
      </c>
    </row>
    <row r="294888" s="61" customFormat="1" x14ac:dyDescent="0.2"/>
    <row r="294889" s="61" customFormat="1" x14ac:dyDescent="0.2"/>
    <row r="294890" s="61" customFormat="1" x14ac:dyDescent="0.2"/>
    <row r="294891" s="61" customFormat="1" x14ac:dyDescent="0.2"/>
    <row r="294892" s="61" customFormat="1" x14ac:dyDescent="0.2"/>
    <row r="294893" s="61" customFormat="1" x14ac:dyDescent="0.2"/>
    <row r="294894" s="61" customFormat="1" x14ac:dyDescent="0.2"/>
    <row r="294895" s="61" customFormat="1" x14ac:dyDescent="0.2"/>
    <row r="294896" s="61" customFormat="1" x14ac:dyDescent="0.2"/>
    <row r="294897" s="61" customFormat="1" x14ac:dyDescent="0.2"/>
    <row r="294898" s="61" customFormat="1" x14ac:dyDescent="0.2"/>
    <row r="294899" s="61" customFormat="1" x14ac:dyDescent="0.2"/>
    <row r="294900" s="61" customFormat="1" x14ac:dyDescent="0.2"/>
    <row r="294901" s="61" customFormat="1" x14ac:dyDescent="0.2"/>
    <row r="294902" s="61" customFormat="1" x14ac:dyDescent="0.2"/>
    <row r="294903" s="61" customFormat="1" x14ac:dyDescent="0.2"/>
    <row r="294904" s="61" customFormat="1" x14ac:dyDescent="0.2"/>
    <row r="294905" s="61" customFormat="1" x14ac:dyDescent="0.2"/>
    <row r="294906" s="61" customFormat="1" x14ac:dyDescent="0.2"/>
    <row r="311175" spans="2:2" x14ac:dyDescent="0.2">
      <c r="B311175" s="61" t="s">
        <v>173</v>
      </c>
    </row>
    <row r="311176" spans="2:2" x14ac:dyDescent="0.2">
      <c r="B311176" s="61" t="s">
        <v>174</v>
      </c>
    </row>
    <row r="311177" spans="2:2" x14ac:dyDescent="0.2">
      <c r="B311177" s="61" t="s">
        <v>175</v>
      </c>
    </row>
    <row r="311178" spans="2:2" x14ac:dyDescent="0.2">
      <c r="B311178" s="61" t="s">
        <v>176</v>
      </c>
    </row>
    <row r="311179" spans="2:2" x14ac:dyDescent="0.2">
      <c r="B311179" s="61" t="s">
        <v>177</v>
      </c>
    </row>
    <row r="311180" spans="2:2" x14ac:dyDescent="0.2">
      <c r="B311180" s="61" t="s">
        <v>178</v>
      </c>
    </row>
    <row r="311181" spans="2:2" x14ac:dyDescent="0.2">
      <c r="B311181" s="61" t="s">
        <v>179</v>
      </c>
    </row>
    <row r="311182" spans="2:2" x14ac:dyDescent="0.2">
      <c r="B311182" s="61" t="s">
        <v>180</v>
      </c>
    </row>
    <row r="311183" spans="2:2" x14ac:dyDescent="0.2">
      <c r="B311183" s="61" t="s">
        <v>181</v>
      </c>
    </row>
    <row r="311184" spans="2:2" x14ac:dyDescent="0.2">
      <c r="B311184" s="61" t="s">
        <v>182</v>
      </c>
    </row>
    <row r="311185" spans="2:2" x14ac:dyDescent="0.2">
      <c r="B311185" s="61" t="s">
        <v>183</v>
      </c>
    </row>
    <row r="311186" spans="2:2" x14ac:dyDescent="0.2">
      <c r="B311186" s="61" t="s">
        <v>184</v>
      </c>
    </row>
    <row r="311187" spans="2:2" x14ac:dyDescent="0.2">
      <c r="B311187" s="61" t="s">
        <v>185</v>
      </c>
    </row>
    <row r="311188" spans="2:2" x14ac:dyDescent="0.2">
      <c r="B311188" s="61" t="s">
        <v>186</v>
      </c>
    </row>
    <row r="311189" spans="2:2" x14ac:dyDescent="0.2">
      <c r="B311189" s="61" t="s">
        <v>176</v>
      </c>
    </row>
    <row r="311190" spans="2:2" x14ac:dyDescent="0.2">
      <c r="B311190" s="61" t="s">
        <v>174</v>
      </c>
    </row>
    <row r="311191" spans="2:2" x14ac:dyDescent="0.2">
      <c r="B311191" s="61" t="s">
        <v>187</v>
      </c>
    </row>
    <row r="311192" spans="2:2" x14ac:dyDescent="0.2">
      <c r="B311192" s="61" t="s">
        <v>188</v>
      </c>
    </row>
    <row r="311193" spans="2:2" x14ac:dyDescent="0.2">
      <c r="B311193" s="61" t="s">
        <v>50</v>
      </c>
    </row>
    <row r="311272" s="61" customFormat="1" x14ac:dyDescent="0.2"/>
    <row r="311273" s="61" customFormat="1" x14ac:dyDescent="0.2"/>
    <row r="311274" s="61" customFormat="1" x14ac:dyDescent="0.2"/>
    <row r="311275" s="61" customFormat="1" x14ac:dyDescent="0.2"/>
    <row r="311276" s="61" customFormat="1" x14ac:dyDescent="0.2"/>
    <row r="311277" s="61" customFormat="1" x14ac:dyDescent="0.2"/>
    <row r="311278" s="61" customFormat="1" x14ac:dyDescent="0.2"/>
    <row r="311279" s="61" customFormat="1" x14ac:dyDescent="0.2"/>
    <row r="311280" s="61" customFormat="1" x14ac:dyDescent="0.2"/>
    <row r="311281" s="61" customFormat="1" x14ac:dyDescent="0.2"/>
    <row r="311282" s="61" customFormat="1" x14ac:dyDescent="0.2"/>
    <row r="311283" s="61" customFormat="1" x14ac:dyDescent="0.2"/>
    <row r="311284" s="61" customFormat="1" x14ac:dyDescent="0.2"/>
    <row r="311285" s="61" customFormat="1" x14ac:dyDescent="0.2"/>
    <row r="311286" s="61" customFormat="1" x14ac:dyDescent="0.2"/>
    <row r="311287" s="61" customFormat="1" x14ac:dyDescent="0.2"/>
    <row r="311288" s="61" customFormat="1" x14ac:dyDescent="0.2"/>
    <row r="311289" s="61" customFormat="1" x14ac:dyDescent="0.2"/>
    <row r="311290" s="61" customFormat="1" x14ac:dyDescent="0.2"/>
    <row r="327559" spans="2:2" x14ac:dyDescent="0.2">
      <c r="B327559" s="61" t="s">
        <v>173</v>
      </c>
    </row>
    <row r="327560" spans="2:2" x14ac:dyDescent="0.2">
      <c r="B327560" s="61" t="s">
        <v>174</v>
      </c>
    </row>
    <row r="327561" spans="2:2" x14ac:dyDescent="0.2">
      <c r="B327561" s="61" t="s">
        <v>175</v>
      </c>
    </row>
    <row r="327562" spans="2:2" x14ac:dyDescent="0.2">
      <c r="B327562" s="61" t="s">
        <v>176</v>
      </c>
    </row>
    <row r="327563" spans="2:2" x14ac:dyDescent="0.2">
      <c r="B327563" s="61" t="s">
        <v>177</v>
      </c>
    </row>
    <row r="327564" spans="2:2" x14ac:dyDescent="0.2">
      <c r="B327564" s="61" t="s">
        <v>178</v>
      </c>
    </row>
    <row r="327565" spans="2:2" x14ac:dyDescent="0.2">
      <c r="B327565" s="61" t="s">
        <v>179</v>
      </c>
    </row>
    <row r="327566" spans="2:2" x14ac:dyDescent="0.2">
      <c r="B327566" s="61" t="s">
        <v>180</v>
      </c>
    </row>
    <row r="327567" spans="2:2" x14ac:dyDescent="0.2">
      <c r="B327567" s="61" t="s">
        <v>181</v>
      </c>
    </row>
    <row r="327568" spans="2:2" x14ac:dyDescent="0.2">
      <c r="B327568" s="61" t="s">
        <v>182</v>
      </c>
    </row>
    <row r="327569" spans="2:2" x14ac:dyDescent="0.2">
      <c r="B327569" s="61" t="s">
        <v>183</v>
      </c>
    </row>
    <row r="327570" spans="2:2" x14ac:dyDescent="0.2">
      <c r="B327570" s="61" t="s">
        <v>184</v>
      </c>
    </row>
    <row r="327571" spans="2:2" x14ac:dyDescent="0.2">
      <c r="B327571" s="61" t="s">
        <v>185</v>
      </c>
    </row>
    <row r="327572" spans="2:2" x14ac:dyDescent="0.2">
      <c r="B327572" s="61" t="s">
        <v>186</v>
      </c>
    </row>
    <row r="327573" spans="2:2" x14ac:dyDescent="0.2">
      <c r="B327573" s="61" t="s">
        <v>176</v>
      </c>
    </row>
    <row r="327574" spans="2:2" x14ac:dyDescent="0.2">
      <c r="B327574" s="61" t="s">
        <v>174</v>
      </c>
    </row>
    <row r="327575" spans="2:2" x14ac:dyDescent="0.2">
      <c r="B327575" s="61" t="s">
        <v>187</v>
      </c>
    </row>
    <row r="327576" spans="2:2" x14ac:dyDescent="0.2">
      <c r="B327576" s="61" t="s">
        <v>188</v>
      </c>
    </row>
    <row r="327577" spans="2:2" x14ac:dyDescent="0.2">
      <c r="B327577" s="61" t="s">
        <v>50</v>
      </c>
    </row>
    <row r="327656" s="61" customFormat="1" x14ac:dyDescent="0.2"/>
    <row r="327657" s="61" customFormat="1" x14ac:dyDescent="0.2"/>
    <row r="327658" s="61" customFormat="1" x14ac:dyDescent="0.2"/>
    <row r="327659" s="61" customFormat="1" x14ac:dyDescent="0.2"/>
    <row r="327660" s="61" customFormat="1" x14ac:dyDescent="0.2"/>
    <row r="327661" s="61" customFormat="1" x14ac:dyDescent="0.2"/>
    <row r="327662" s="61" customFormat="1" x14ac:dyDescent="0.2"/>
    <row r="327663" s="61" customFormat="1" x14ac:dyDescent="0.2"/>
    <row r="327664" s="61" customFormat="1" x14ac:dyDescent="0.2"/>
    <row r="327665" s="61" customFormat="1" x14ac:dyDescent="0.2"/>
    <row r="327666" s="61" customFormat="1" x14ac:dyDescent="0.2"/>
    <row r="327667" s="61" customFormat="1" x14ac:dyDescent="0.2"/>
    <row r="327668" s="61" customFormat="1" x14ac:dyDescent="0.2"/>
    <row r="327669" s="61" customFormat="1" x14ac:dyDescent="0.2"/>
    <row r="327670" s="61" customFormat="1" x14ac:dyDescent="0.2"/>
    <row r="327671" s="61" customFormat="1" x14ac:dyDescent="0.2"/>
    <row r="327672" s="61" customFormat="1" x14ac:dyDescent="0.2"/>
    <row r="327673" s="61" customFormat="1" x14ac:dyDescent="0.2"/>
    <row r="327674" s="61" customFormat="1" x14ac:dyDescent="0.2"/>
    <row r="343943" spans="2:2" x14ac:dyDescent="0.2">
      <c r="B343943" s="61" t="s">
        <v>173</v>
      </c>
    </row>
    <row r="343944" spans="2:2" x14ac:dyDescent="0.2">
      <c r="B343944" s="61" t="s">
        <v>174</v>
      </c>
    </row>
    <row r="343945" spans="2:2" x14ac:dyDescent="0.2">
      <c r="B343945" s="61" t="s">
        <v>175</v>
      </c>
    </row>
    <row r="343946" spans="2:2" x14ac:dyDescent="0.2">
      <c r="B343946" s="61" t="s">
        <v>176</v>
      </c>
    </row>
    <row r="343947" spans="2:2" x14ac:dyDescent="0.2">
      <c r="B343947" s="61" t="s">
        <v>177</v>
      </c>
    </row>
    <row r="343948" spans="2:2" x14ac:dyDescent="0.2">
      <c r="B343948" s="61" t="s">
        <v>178</v>
      </c>
    </row>
    <row r="343949" spans="2:2" x14ac:dyDescent="0.2">
      <c r="B343949" s="61" t="s">
        <v>179</v>
      </c>
    </row>
    <row r="343950" spans="2:2" x14ac:dyDescent="0.2">
      <c r="B343950" s="61" t="s">
        <v>180</v>
      </c>
    </row>
    <row r="343951" spans="2:2" x14ac:dyDescent="0.2">
      <c r="B343951" s="61" t="s">
        <v>181</v>
      </c>
    </row>
    <row r="343952" spans="2:2" x14ac:dyDescent="0.2">
      <c r="B343952" s="61" t="s">
        <v>182</v>
      </c>
    </row>
    <row r="343953" spans="2:2" x14ac:dyDescent="0.2">
      <c r="B343953" s="61" t="s">
        <v>183</v>
      </c>
    </row>
    <row r="343954" spans="2:2" x14ac:dyDescent="0.2">
      <c r="B343954" s="61" t="s">
        <v>184</v>
      </c>
    </row>
    <row r="343955" spans="2:2" x14ac:dyDescent="0.2">
      <c r="B343955" s="61" t="s">
        <v>185</v>
      </c>
    </row>
    <row r="343956" spans="2:2" x14ac:dyDescent="0.2">
      <c r="B343956" s="61" t="s">
        <v>186</v>
      </c>
    </row>
    <row r="343957" spans="2:2" x14ac:dyDescent="0.2">
      <c r="B343957" s="61" t="s">
        <v>176</v>
      </c>
    </row>
    <row r="343958" spans="2:2" x14ac:dyDescent="0.2">
      <c r="B343958" s="61" t="s">
        <v>174</v>
      </c>
    </row>
    <row r="343959" spans="2:2" x14ac:dyDescent="0.2">
      <c r="B343959" s="61" t="s">
        <v>187</v>
      </c>
    </row>
    <row r="343960" spans="2:2" x14ac:dyDescent="0.2">
      <c r="B343960" s="61" t="s">
        <v>188</v>
      </c>
    </row>
    <row r="343961" spans="2:2" x14ac:dyDescent="0.2">
      <c r="B343961" s="61" t="s">
        <v>50</v>
      </c>
    </row>
    <row r="344040" s="61" customFormat="1" x14ac:dyDescent="0.2"/>
    <row r="344041" s="61" customFormat="1" x14ac:dyDescent="0.2"/>
    <row r="344042" s="61" customFormat="1" x14ac:dyDescent="0.2"/>
    <row r="344043" s="61" customFormat="1" x14ac:dyDescent="0.2"/>
    <row r="344044" s="61" customFormat="1" x14ac:dyDescent="0.2"/>
    <row r="344045" s="61" customFormat="1" x14ac:dyDescent="0.2"/>
    <row r="344046" s="61" customFormat="1" x14ac:dyDescent="0.2"/>
    <row r="344047" s="61" customFormat="1" x14ac:dyDescent="0.2"/>
    <row r="344048" s="61" customFormat="1" x14ac:dyDescent="0.2"/>
    <row r="344049" s="61" customFormat="1" x14ac:dyDescent="0.2"/>
    <row r="344050" s="61" customFormat="1" x14ac:dyDescent="0.2"/>
    <row r="344051" s="61" customFormat="1" x14ac:dyDescent="0.2"/>
    <row r="344052" s="61" customFormat="1" x14ac:dyDescent="0.2"/>
    <row r="344053" s="61" customFormat="1" x14ac:dyDescent="0.2"/>
    <row r="344054" s="61" customFormat="1" x14ac:dyDescent="0.2"/>
    <row r="344055" s="61" customFormat="1" x14ac:dyDescent="0.2"/>
    <row r="344056" s="61" customFormat="1" x14ac:dyDescent="0.2"/>
    <row r="344057" s="61" customFormat="1" x14ac:dyDescent="0.2"/>
    <row r="344058" s="61" customFormat="1" x14ac:dyDescent="0.2"/>
    <row r="360327" spans="2:2" x14ac:dyDescent="0.2">
      <c r="B360327" s="61" t="s">
        <v>173</v>
      </c>
    </row>
    <row r="360328" spans="2:2" x14ac:dyDescent="0.2">
      <c r="B360328" s="61" t="s">
        <v>174</v>
      </c>
    </row>
    <row r="360329" spans="2:2" x14ac:dyDescent="0.2">
      <c r="B360329" s="61" t="s">
        <v>175</v>
      </c>
    </row>
    <row r="360330" spans="2:2" x14ac:dyDescent="0.2">
      <c r="B360330" s="61" t="s">
        <v>176</v>
      </c>
    </row>
    <row r="360331" spans="2:2" x14ac:dyDescent="0.2">
      <c r="B360331" s="61" t="s">
        <v>177</v>
      </c>
    </row>
    <row r="360332" spans="2:2" x14ac:dyDescent="0.2">
      <c r="B360332" s="61" t="s">
        <v>178</v>
      </c>
    </row>
    <row r="360333" spans="2:2" x14ac:dyDescent="0.2">
      <c r="B360333" s="61" t="s">
        <v>179</v>
      </c>
    </row>
    <row r="360334" spans="2:2" x14ac:dyDescent="0.2">
      <c r="B360334" s="61" t="s">
        <v>180</v>
      </c>
    </row>
    <row r="360335" spans="2:2" x14ac:dyDescent="0.2">
      <c r="B360335" s="61" t="s">
        <v>181</v>
      </c>
    </row>
    <row r="360336" spans="2:2" x14ac:dyDescent="0.2">
      <c r="B360336" s="61" t="s">
        <v>182</v>
      </c>
    </row>
    <row r="360337" spans="2:2" x14ac:dyDescent="0.2">
      <c r="B360337" s="61" t="s">
        <v>183</v>
      </c>
    </row>
    <row r="360338" spans="2:2" x14ac:dyDescent="0.2">
      <c r="B360338" s="61" t="s">
        <v>184</v>
      </c>
    </row>
    <row r="360339" spans="2:2" x14ac:dyDescent="0.2">
      <c r="B360339" s="61" t="s">
        <v>185</v>
      </c>
    </row>
    <row r="360340" spans="2:2" x14ac:dyDescent="0.2">
      <c r="B360340" s="61" t="s">
        <v>186</v>
      </c>
    </row>
    <row r="360341" spans="2:2" x14ac:dyDescent="0.2">
      <c r="B360341" s="61" t="s">
        <v>176</v>
      </c>
    </row>
    <row r="360342" spans="2:2" x14ac:dyDescent="0.2">
      <c r="B360342" s="61" t="s">
        <v>174</v>
      </c>
    </row>
    <row r="360343" spans="2:2" x14ac:dyDescent="0.2">
      <c r="B360343" s="61" t="s">
        <v>187</v>
      </c>
    </row>
    <row r="360344" spans="2:2" x14ac:dyDescent="0.2">
      <c r="B360344" s="61" t="s">
        <v>188</v>
      </c>
    </row>
    <row r="360345" spans="2:2" x14ac:dyDescent="0.2">
      <c r="B360345" s="61" t="s">
        <v>50</v>
      </c>
    </row>
    <row r="360424" s="61" customFormat="1" x14ac:dyDescent="0.2"/>
    <row r="360425" s="61" customFormat="1" x14ac:dyDescent="0.2"/>
    <row r="360426" s="61" customFormat="1" x14ac:dyDescent="0.2"/>
    <row r="360427" s="61" customFormat="1" x14ac:dyDescent="0.2"/>
    <row r="360428" s="61" customFormat="1" x14ac:dyDescent="0.2"/>
    <row r="360429" s="61" customFormat="1" x14ac:dyDescent="0.2"/>
    <row r="360430" s="61" customFormat="1" x14ac:dyDescent="0.2"/>
    <row r="360431" s="61" customFormat="1" x14ac:dyDescent="0.2"/>
    <row r="360432" s="61" customFormat="1" x14ac:dyDescent="0.2"/>
    <row r="360433" s="61" customFormat="1" x14ac:dyDescent="0.2"/>
    <row r="360434" s="61" customFormat="1" x14ac:dyDescent="0.2"/>
    <row r="360435" s="61" customFormat="1" x14ac:dyDescent="0.2"/>
    <row r="360436" s="61" customFormat="1" x14ac:dyDescent="0.2"/>
    <row r="360437" s="61" customFormat="1" x14ac:dyDescent="0.2"/>
    <row r="360438" s="61" customFormat="1" x14ac:dyDescent="0.2"/>
    <row r="360439" s="61" customFormat="1" x14ac:dyDescent="0.2"/>
    <row r="360440" s="61" customFormat="1" x14ac:dyDescent="0.2"/>
    <row r="360441" s="61" customFormat="1" x14ac:dyDescent="0.2"/>
    <row r="360442" s="61" customFormat="1" x14ac:dyDescent="0.2"/>
    <row r="376711" spans="2:2" x14ac:dyDescent="0.2">
      <c r="B376711" s="61" t="s">
        <v>173</v>
      </c>
    </row>
    <row r="376712" spans="2:2" x14ac:dyDescent="0.2">
      <c r="B376712" s="61" t="s">
        <v>174</v>
      </c>
    </row>
    <row r="376713" spans="2:2" x14ac:dyDescent="0.2">
      <c r="B376713" s="61" t="s">
        <v>175</v>
      </c>
    </row>
    <row r="376714" spans="2:2" x14ac:dyDescent="0.2">
      <c r="B376714" s="61" t="s">
        <v>176</v>
      </c>
    </row>
    <row r="376715" spans="2:2" x14ac:dyDescent="0.2">
      <c r="B376715" s="61" t="s">
        <v>177</v>
      </c>
    </row>
    <row r="376716" spans="2:2" x14ac:dyDescent="0.2">
      <c r="B376716" s="61" t="s">
        <v>178</v>
      </c>
    </row>
    <row r="376717" spans="2:2" x14ac:dyDescent="0.2">
      <c r="B376717" s="61" t="s">
        <v>179</v>
      </c>
    </row>
    <row r="376718" spans="2:2" x14ac:dyDescent="0.2">
      <c r="B376718" s="61" t="s">
        <v>180</v>
      </c>
    </row>
    <row r="376719" spans="2:2" x14ac:dyDescent="0.2">
      <c r="B376719" s="61" t="s">
        <v>181</v>
      </c>
    </row>
    <row r="376720" spans="2:2" x14ac:dyDescent="0.2">
      <c r="B376720" s="61" t="s">
        <v>182</v>
      </c>
    </row>
    <row r="376721" spans="2:2" x14ac:dyDescent="0.2">
      <c r="B376721" s="61" t="s">
        <v>183</v>
      </c>
    </row>
    <row r="376722" spans="2:2" x14ac:dyDescent="0.2">
      <c r="B376722" s="61" t="s">
        <v>184</v>
      </c>
    </row>
    <row r="376723" spans="2:2" x14ac:dyDescent="0.2">
      <c r="B376723" s="61" t="s">
        <v>185</v>
      </c>
    </row>
    <row r="376724" spans="2:2" x14ac:dyDescent="0.2">
      <c r="B376724" s="61" t="s">
        <v>186</v>
      </c>
    </row>
    <row r="376725" spans="2:2" x14ac:dyDescent="0.2">
      <c r="B376725" s="61" t="s">
        <v>176</v>
      </c>
    </row>
    <row r="376726" spans="2:2" x14ac:dyDescent="0.2">
      <c r="B376726" s="61" t="s">
        <v>174</v>
      </c>
    </row>
    <row r="376727" spans="2:2" x14ac:dyDescent="0.2">
      <c r="B376727" s="61" t="s">
        <v>187</v>
      </c>
    </row>
    <row r="376728" spans="2:2" x14ac:dyDescent="0.2">
      <c r="B376728" s="61" t="s">
        <v>188</v>
      </c>
    </row>
    <row r="376729" spans="2:2" x14ac:dyDescent="0.2">
      <c r="B376729" s="61" t="s">
        <v>50</v>
      </c>
    </row>
    <row r="376808" s="61" customFormat="1" x14ac:dyDescent="0.2"/>
    <row r="376809" s="61" customFormat="1" x14ac:dyDescent="0.2"/>
    <row r="376810" s="61" customFormat="1" x14ac:dyDescent="0.2"/>
    <row r="376811" s="61" customFormat="1" x14ac:dyDescent="0.2"/>
    <row r="376812" s="61" customFormat="1" x14ac:dyDescent="0.2"/>
    <row r="376813" s="61" customFormat="1" x14ac:dyDescent="0.2"/>
    <row r="376814" s="61" customFormat="1" x14ac:dyDescent="0.2"/>
    <row r="376815" s="61" customFormat="1" x14ac:dyDescent="0.2"/>
    <row r="376816" s="61" customFormat="1" x14ac:dyDescent="0.2"/>
    <row r="376817" s="61" customFormat="1" x14ac:dyDescent="0.2"/>
    <row r="376818" s="61" customFormat="1" x14ac:dyDescent="0.2"/>
    <row r="376819" s="61" customFormat="1" x14ac:dyDescent="0.2"/>
    <row r="376820" s="61" customFormat="1" x14ac:dyDescent="0.2"/>
    <row r="376821" s="61" customFormat="1" x14ac:dyDescent="0.2"/>
    <row r="376822" s="61" customFormat="1" x14ac:dyDescent="0.2"/>
    <row r="376823" s="61" customFormat="1" x14ac:dyDescent="0.2"/>
    <row r="376824" s="61" customFormat="1" x14ac:dyDescent="0.2"/>
    <row r="376825" s="61" customFormat="1" x14ac:dyDescent="0.2"/>
    <row r="376826" s="61" customFormat="1" x14ac:dyDescent="0.2"/>
    <row r="393095" spans="2:2" x14ac:dyDescent="0.2">
      <c r="B393095" s="61" t="s">
        <v>173</v>
      </c>
    </row>
    <row r="393096" spans="2:2" x14ac:dyDescent="0.2">
      <c r="B393096" s="61" t="s">
        <v>174</v>
      </c>
    </row>
    <row r="393097" spans="2:2" x14ac:dyDescent="0.2">
      <c r="B393097" s="61" t="s">
        <v>175</v>
      </c>
    </row>
    <row r="393098" spans="2:2" x14ac:dyDescent="0.2">
      <c r="B393098" s="61" t="s">
        <v>176</v>
      </c>
    </row>
    <row r="393099" spans="2:2" x14ac:dyDescent="0.2">
      <c r="B393099" s="61" t="s">
        <v>177</v>
      </c>
    </row>
    <row r="393100" spans="2:2" x14ac:dyDescent="0.2">
      <c r="B393100" s="61" t="s">
        <v>178</v>
      </c>
    </row>
    <row r="393101" spans="2:2" x14ac:dyDescent="0.2">
      <c r="B393101" s="61" t="s">
        <v>179</v>
      </c>
    </row>
    <row r="393102" spans="2:2" x14ac:dyDescent="0.2">
      <c r="B393102" s="61" t="s">
        <v>180</v>
      </c>
    </row>
    <row r="393103" spans="2:2" x14ac:dyDescent="0.2">
      <c r="B393103" s="61" t="s">
        <v>181</v>
      </c>
    </row>
    <row r="393104" spans="2:2" x14ac:dyDescent="0.2">
      <c r="B393104" s="61" t="s">
        <v>182</v>
      </c>
    </row>
    <row r="393105" spans="2:2" x14ac:dyDescent="0.2">
      <c r="B393105" s="61" t="s">
        <v>183</v>
      </c>
    </row>
    <row r="393106" spans="2:2" x14ac:dyDescent="0.2">
      <c r="B393106" s="61" t="s">
        <v>184</v>
      </c>
    </row>
    <row r="393107" spans="2:2" x14ac:dyDescent="0.2">
      <c r="B393107" s="61" t="s">
        <v>185</v>
      </c>
    </row>
    <row r="393108" spans="2:2" x14ac:dyDescent="0.2">
      <c r="B393108" s="61" t="s">
        <v>186</v>
      </c>
    </row>
    <row r="393109" spans="2:2" x14ac:dyDescent="0.2">
      <c r="B393109" s="61" t="s">
        <v>176</v>
      </c>
    </row>
    <row r="393110" spans="2:2" x14ac:dyDescent="0.2">
      <c r="B393110" s="61" t="s">
        <v>174</v>
      </c>
    </row>
    <row r="393111" spans="2:2" x14ac:dyDescent="0.2">
      <c r="B393111" s="61" t="s">
        <v>187</v>
      </c>
    </row>
    <row r="393112" spans="2:2" x14ac:dyDescent="0.2">
      <c r="B393112" s="61" t="s">
        <v>188</v>
      </c>
    </row>
    <row r="393113" spans="2:2" x14ac:dyDescent="0.2">
      <c r="B393113" s="61" t="s">
        <v>50</v>
      </c>
    </row>
    <row r="393192" s="61" customFormat="1" x14ac:dyDescent="0.2"/>
    <row r="393193" s="61" customFormat="1" x14ac:dyDescent="0.2"/>
    <row r="393194" s="61" customFormat="1" x14ac:dyDescent="0.2"/>
    <row r="393195" s="61" customFormat="1" x14ac:dyDescent="0.2"/>
    <row r="393196" s="61" customFormat="1" x14ac:dyDescent="0.2"/>
    <row r="393197" s="61" customFormat="1" x14ac:dyDescent="0.2"/>
    <row r="393198" s="61" customFormat="1" x14ac:dyDescent="0.2"/>
    <row r="393199" s="61" customFormat="1" x14ac:dyDescent="0.2"/>
    <row r="393200" s="61" customFormat="1" x14ac:dyDescent="0.2"/>
    <row r="393201" s="61" customFormat="1" x14ac:dyDescent="0.2"/>
    <row r="393202" s="61" customFormat="1" x14ac:dyDescent="0.2"/>
    <row r="393203" s="61" customFormat="1" x14ac:dyDescent="0.2"/>
    <row r="393204" s="61" customFormat="1" x14ac:dyDescent="0.2"/>
    <row r="393205" s="61" customFormat="1" x14ac:dyDescent="0.2"/>
    <row r="393206" s="61" customFormat="1" x14ac:dyDescent="0.2"/>
    <row r="393207" s="61" customFormat="1" x14ac:dyDescent="0.2"/>
    <row r="393208" s="61" customFormat="1" x14ac:dyDescent="0.2"/>
    <row r="393209" s="61" customFormat="1" x14ac:dyDescent="0.2"/>
    <row r="393210" s="61" customFormat="1" x14ac:dyDescent="0.2"/>
    <row r="409479" spans="2:2" x14ac:dyDescent="0.2">
      <c r="B409479" s="61" t="s">
        <v>173</v>
      </c>
    </row>
    <row r="409480" spans="2:2" x14ac:dyDescent="0.2">
      <c r="B409480" s="61" t="s">
        <v>174</v>
      </c>
    </row>
    <row r="409481" spans="2:2" x14ac:dyDescent="0.2">
      <c r="B409481" s="61" t="s">
        <v>175</v>
      </c>
    </row>
    <row r="409482" spans="2:2" x14ac:dyDescent="0.2">
      <c r="B409482" s="61" t="s">
        <v>176</v>
      </c>
    </row>
    <row r="409483" spans="2:2" x14ac:dyDescent="0.2">
      <c r="B409483" s="61" t="s">
        <v>177</v>
      </c>
    </row>
    <row r="409484" spans="2:2" x14ac:dyDescent="0.2">
      <c r="B409484" s="61" t="s">
        <v>178</v>
      </c>
    </row>
    <row r="409485" spans="2:2" x14ac:dyDescent="0.2">
      <c r="B409485" s="61" t="s">
        <v>179</v>
      </c>
    </row>
    <row r="409486" spans="2:2" x14ac:dyDescent="0.2">
      <c r="B409486" s="61" t="s">
        <v>180</v>
      </c>
    </row>
    <row r="409487" spans="2:2" x14ac:dyDescent="0.2">
      <c r="B409487" s="61" t="s">
        <v>181</v>
      </c>
    </row>
    <row r="409488" spans="2:2" x14ac:dyDescent="0.2">
      <c r="B409488" s="61" t="s">
        <v>182</v>
      </c>
    </row>
    <row r="409489" spans="2:2" x14ac:dyDescent="0.2">
      <c r="B409489" s="61" t="s">
        <v>183</v>
      </c>
    </row>
    <row r="409490" spans="2:2" x14ac:dyDescent="0.2">
      <c r="B409490" s="61" t="s">
        <v>184</v>
      </c>
    </row>
    <row r="409491" spans="2:2" x14ac:dyDescent="0.2">
      <c r="B409491" s="61" t="s">
        <v>185</v>
      </c>
    </row>
    <row r="409492" spans="2:2" x14ac:dyDescent="0.2">
      <c r="B409492" s="61" t="s">
        <v>186</v>
      </c>
    </row>
    <row r="409493" spans="2:2" x14ac:dyDescent="0.2">
      <c r="B409493" s="61" t="s">
        <v>176</v>
      </c>
    </row>
    <row r="409494" spans="2:2" x14ac:dyDescent="0.2">
      <c r="B409494" s="61" t="s">
        <v>174</v>
      </c>
    </row>
    <row r="409495" spans="2:2" x14ac:dyDescent="0.2">
      <c r="B409495" s="61" t="s">
        <v>187</v>
      </c>
    </row>
    <row r="409496" spans="2:2" x14ac:dyDescent="0.2">
      <c r="B409496" s="61" t="s">
        <v>188</v>
      </c>
    </row>
    <row r="409497" spans="2:2" x14ac:dyDescent="0.2">
      <c r="B409497" s="61" t="s">
        <v>50</v>
      </c>
    </row>
    <row r="409576" s="61" customFormat="1" x14ac:dyDescent="0.2"/>
    <row r="409577" s="61" customFormat="1" x14ac:dyDescent="0.2"/>
    <row r="409578" s="61" customFormat="1" x14ac:dyDescent="0.2"/>
    <row r="409579" s="61" customFormat="1" x14ac:dyDescent="0.2"/>
    <row r="409580" s="61" customFormat="1" x14ac:dyDescent="0.2"/>
    <row r="409581" s="61" customFormat="1" x14ac:dyDescent="0.2"/>
    <row r="409582" s="61" customFormat="1" x14ac:dyDescent="0.2"/>
    <row r="409583" s="61" customFormat="1" x14ac:dyDescent="0.2"/>
    <row r="409584" s="61" customFormat="1" x14ac:dyDescent="0.2"/>
    <row r="409585" s="61" customFormat="1" x14ac:dyDescent="0.2"/>
    <row r="409586" s="61" customFormat="1" x14ac:dyDescent="0.2"/>
    <row r="409587" s="61" customFormat="1" x14ac:dyDescent="0.2"/>
    <row r="409588" s="61" customFormat="1" x14ac:dyDescent="0.2"/>
    <row r="409589" s="61" customFormat="1" x14ac:dyDescent="0.2"/>
    <row r="409590" s="61" customFormat="1" x14ac:dyDescent="0.2"/>
    <row r="409591" s="61" customFormat="1" x14ac:dyDescent="0.2"/>
    <row r="409592" s="61" customFormat="1" x14ac:dyDescent="0.2"/>
    <row r="409593" s="61" customFormat="1" x14ac:dyDescent="0.2"/>
    <row r="409594" s="61" customFormat="1" x14ac:dyDescent="0.2"/>
    <row r="425863" spans="2:2" x14ac:dyDescent="0.2">
      <c r="B425863" s="61" t="s">
        <v>173</v>
      </c>
    </row>
    <row r="425864" spans="2:2" x14ac:dyDescent="0.2">
      <c r="B425864" s="61" t="s">
        <v>174</v>
      </c>
    </row>
    <row r="425865" spans="2:2" x14ac:dyDescent="0.2">
      <c r="B425865" s="61" t="s">
        <v>175</v>
      </c>
    </row>
    <row r="425866" spans="2:2" x14ac:dyDescent="0.2">
      <c r="B425866" s="61" t="s">
        <v>176</v>
      </c>
    </row>
    <row r="425867" spans="2:2" x14ac:dyDescent="0.2">
      <c r="B425867" s="61" t="s">
        <v>177</v>
      </c>
    </row>
    <row r="425868" spans="2:2" x14ac:dyDescent="0.2">
      <c r="B425868" s="61" t="s">
        <v>178</v>
      </c>
    </row>
    <row r="425869" spans="2:2" x14ac:dyDescent="0.2">
      <c r="B425869" s="61" t="s">
        <v>179</v>
      </c>
    </row>
    <row r="425870" spans="2:2" x14ac:dyDescent="0.2">
      <c r="B425870" s="61" t="s">
        <v>180</v>
      </c>
    </row>
    <row r="425871" spans="2:2" x14ac:dyDescent="0.2">
      <c r="B425871" s="61" t="s">
        <v>181</v>
      </c>
    </row>
    <row r="425872" spans="2:2" x14ac:dyDescent="0.2">
      <c r="B425872" s="61" t="s">
        <v>182</v>
      </c>
    </row>
    <row r="425873" spans="2:2" x14ac:dyDescent="0.2">
      <c r="B425873" s="61" t="s">
        <v>183</v>
      </c>
    </row>
    <row r="425874" spans="2:2" x14ac:dyDescent="0.2">
      <c r="B425874" s="61" t="s">
        <v>184</v>
      </c>
    </row>
    <row r="425875" spans="2:2" x14ac:dyDescent="0.2">
      <c r="B425875" s="61" t="s">
        <v>185</v>
      </c>
    </row>
    <row r="425876" spans="2:2" x14ac:dyDescent="0.2">
      <c r="B425876" s="61" t="s">
        <v>186</v>
      </c>
    </row>
    <row r="425877" spans="2:2" x14ac:dyDescent="0.2">
      <c r="B425877" s="61" t="s">
        <v>176</v>
      </c>
    </row>
    <row r="425878" spans="2:2" x14ac:dyDescent="0.2">
      <c r="B425878" s="61" t="s">
        <v>174</v>
      </c>
    </row>
    <row r="425879" spans="2:2" x14ac:dyDescent="0.2">
      <c r="B425879" s="61" t="s">
        <v>187</v>
      </c>
    </row>
    <row r="425880" spans="2:2" x14ac:dyDescent="0.2">
      <c r="B425880" s="61" t="s">
        <v>188</v>
      </c>
    </row>
    <row r="425881" spans="2:2" x14ac:dyDescent="0.2">
      <c r="B425881" s="61" t="s">
        <v>50</v>
      </c>
    </row>
    <row r="425960" s="61" customFormat="1" x14ac:dyDescent="0.2"/>
    <row r="425961" s="61" customFormat="1" x14ac:dyDescent="0.2"/>
    <row r="425962" s="61" customFormat="1" x14ac:dyDescent="0.2"/>
    <row r="425963" s="61" customFormat="1" x14ac:dyDescent="0.2"/>
    <row r="425964" s="61" customFormat="1" x14ac:dyDescent="0.2"/>
    <row r="425965" s="61" customFormat="1" x14ac:dyDescent="0.2"/>
    <row r="425966" s="61" customFormat="1" x14ac:dyDescent="0.2"/>
    <row r="425967" s="61" customFormat="1" x14ac:dyDescent="0.2"/>
    <row r="425968" s="61" customFormat="1" x14ac:dyDescent="0.2"/>
    <row r="425969" s="61" customFormat="1" x14ac:dyDescent="0.2"/>
    <row r="425970" s="61" customFormat="1" x14ac:dyDescent="0.2"/>
    <row r="425971" s="61" customFormat="1" x14ac:dyDescent="0.2"/>
    <row r="425972" s="61" customFormat="1" x14ac:dyDescent="0.2"/>
    <row r="425973" s="61" customFormat="1" x14ac:dyDescent="0.2"/>
    <row r="425974" s="61" customFormat="1" x14ac:dyDescent="0.2"/>
    <row r="425975" s="61" customFormat="1" x14ac:dyDescent="0.2"/>
    <row r="425976" s="61" customFormat="1" x14ac:dyDescent="0.2"/>
    <row r="425977" s="61" customFormat="1" x14ac:dyDescent="0.2"/>
    <row r="425978" s="61" customFormat="1" x14ac:dyDescent="0.2"/>
    <row r="442247" spans="2:2" x14ac:dyDescent="0.2">
      <c r="B442247" s="61" t="s">
        <v>173</v>
      </c>
    </row>
    <row r="442248" spans="2:2" x14ac:dyDescent="0.2">
      <c r="B442248" s="61" t="s">
        <v>174</v>
      </c>
    </row>
    <row r="442249" spans="2:2" x14ac:dyDescent="0.2">
      <c r="B442249" s="61" t="s">
        <v>175</v>
      </c>
    </row>
    <row r="442250" spans="2:2" x14ac:dyDescent="0.2">
      <c r="B442250" s="61" t="s">
        <v>176</v>
      </c>
    </row>
    <row r="442251" spans="2:2" x14ac:dyDescent="0.2">
      <c r="B442251" s="61" t="s">
        <v>177</v>
      </c>
    </row>
    <row r="442252" spans="2:2" x14ac:dyDescent="0.2">
      <c r="B442252" s="61" t="s">
        <v>178</v>
      </c>
    </row>
    <row r="442253" spans="2:2" x14ac:dyDescent="0.2">
      <c r="B442253" s="61" t="s">
        <v>179</v>
      </c>
    </row>
    <row r="442254" spans="2:2" x14ac:dyDescent="0.2">
      <c r="B442254" s="61" t="s">
        <v>180</v>
      </c>
    </row>
    <row r="442255" spans="2:2" x14ac:dyDescent="0.2">
      <c r="B442255" s="61" t="s">
        <v>181</v>
      </c>
    </row>
    <row r="442256" spans="2:2" x14ac:dyDescent="0.2">
      <c r="B442256" s="61" t="s">
        <v>182</v>
      </c>
    </row>
    <row r="442257" spans="2:2" x14ac:dyDescent="0.2">
      <c r="B442257" s="61" t="s">
        <v>183</v>
      </c>
    </row>
    <row r="442258" spans="2:2" x14ac:dyDescent="0.2">
      <c r="B442258" s="61" t="s">
        <v>184</v>
      </c>
    </row>
    <row r="442259" spans="2:2" x14ac:dyDescent="0.2">
      <c r="B442259" s="61" t="s">
        <v>185</v>
      </c>
    </row>
    <row r="442260" spans="2:2" x14ac:dyDescent="0.2">
      <c r="B442260" s="61" t="s">
        <v>186</v>
      </c>
    </row>
    <row r="442261" spans="2:2" x14ac:dyDescent="0.2">
      <c r="B442261" s="61" t="s">
        <v>176</v>
      </c>
    </row>
    <row r="442262" spans="2:2" x14ac:dyDescent="0.2">
      <c r="B442262" s="61" t="s">
        <v>174</v>
      </c>
    </row>
    <row r="442263" spans="2:2" x14ac:dyDescent="0.2">
      <c r="B442263" s="61" t="s">
        <v>187</v>
      </c>
    </row>
    <row r="442264" spans="2:2" x14ac:dyDescent="0.2">
      <c r="B442264" s="61" t="s">
        <v>188</v>
      </c>
    </row>
    <row r="442265" spans="2:2" x14ac:dyDescent="0.2">
      <c r="B442265" s="61" t="s">
        <v>50</v>
      </c>
    </row>
    <row r="442344" s="61" customFormat="1" x14ac:dyDescent="0.2"/>
    <row r="442345" s="61" customFormat="1" x14ac:dyDescent="0.2"/>
    <row r="442346" s="61" customFormat="1" x14ac:dyDescent="0.2"/>
    <row r="442347" s="61" customFormat="1" x14ac:dyDescent="0.2"/>
    <row r="442348" s="61" customFormat="1" x14ac:dyDescent="0.2"/>
    <row r="442349" s="61" customFormat="1" x14ac:dyDescent="0.2"/>
    <row r="442350" s="61" customFormat="1" x14ac:dyDescent="0.2"/>
    <row r="442351" s="61" customFormat="1" x14ac:dyDescent="0.2"/>
    <row r="442352" s="61" customFormat="1" x14ac:dyDescent="0.2"/>
    <row r="442353" s="61" customFormat="1" x14ac:dyDescent="0.2"/>
    <row r="442354" s="61" customFormat="1" x14ac:dyDescent="0.2"/>
    <row r="442355" s="61" customFormat="1" x14ac:dyDescent="0.2"/>
    <row r="442356" s="61" customFormat="1" x14ac:dyDescent="0.2"/>
    <row r="442357" s="61" customFormat="1" x14ac:dyDescent="0.2"/>
    <row r="442358" s="61" customFormat="1" x14ac:dyDescent="0.2"/>
    <row r="442359" s="61" customFormat="1" x14ac:dyDescent="0.2"/>
    <row r="442360" s="61" customFormat="1" x14ac:dyDescent="0.2"/>
    <row r="442361" s="61" customFormat="1" x14ac:dyDescent="0.2"/>
    <row r="442362" s="61" customFormat="1" x14ac:dyDescent="0.2"/>
    <row r="458631" spans="2:2" x14ac:dyDescent="0.2">
      <c r="B458631" s="61" t="s">
        <v>173</v>
      </c>
    </row>
    <row r="458632" spans="2:2" x14ac:dyDescent="0.2">
      <c r="B458632" s="61" t="s">
        <v>174</v>
      </c>
    </row>
    <row r="458633" spans="2:2" x14ac:dyDescent="0.2">
      <c r="B458633" s="61" t="s">
        <v>175</v>
      </c>
    </row>
    <row r="458634" spans="2:2" x14ac:dyDescent="0.2">
      <c r="B458634" s="61" t="s">
        <v>176</v>
      </c>
    </row>
    <row r="458635" spans="2:2" x14ac:dyDescent="0.2">
      <c r="B458635" s="61" t="s">
        <v>177</v>
      </c>
    </row>
    <row r="458636" spans="2:2" x14ac:dyDescent="0.2">
      <c r="B458636" s="61" t="s">
        <v>178</v>
      </c>
    </row>
    <row r="458637" spans="2:2" x14ac:dyDescent="0.2">
      <c r="B458637" s="61" t="s">
        <v>179</v>
      </c>
    </row>
    <row r="458638" spans="2:2" x14ac:dyDescent="0.2">
      <c r="B458638" s="61" t="s">
        <v>180</v>
      </c>
    </row>
    <row r="458639" spans="2:2" x14ac:dyDescent="0.2">
      <c r="B458639" s="61" t="s">
        <v>181</v>
      </c>
    </row>
    <row r="458640" spans="2:2" x14ac:dyDescent="0.2">
      <c r="B458640" s="61" t="s">
        <v>182</v>
      </c>
    </row>
    <row r="458641" spans="2:2" x14ac:dyDescent="0.2">
      <c r="B458641" s="61" t="s">
        <v>183</v>
      </c>
    </row>
    <row r="458642" spans="2:2" x14ac:dyDescent="0.2">
      <c r="B458642" s="61" t="s">
        <v>184</v>
      </c>
    </row>
    <row r="458643" spans="2:2" x14ac:dyDescent="0.2">
      <c r="B458643" s="61" t="s">
        <v>185</v>
      </c>
    </row>
    <row r="458644" spans="2:2" x14ac:dyDescent="0.2">
      <c r="B458644" s="61" t="s">
        <v>186</v>
      </c>
    </row>
    <row r="458645" spans="2:2" x14ac:dyDescent="0.2">
      <c r="B458645" s="61" t="s">
        <v>176</v>
      </c>
    </row>
    <row r="458646" spans="2:2" x14ac:dyDescent="0.2">
      <c r="B458646" s="61" t="s">
        <v>174</v>
      </c>
    </row>
    <row r="458647" spans="2:2" x14ac:dyDescent="0.2">
      <c r="B458647" s="61" t="s">
        <v>187</v>
      </c>
    </row>
    <row r="458648" spans="2:2" x14ac:dyDescent="0.2">
      <c r="B458648" s="61" t="s">
        <v>188</v>
      </c>
    </row>
    <row r="458649" spans="2:2" x14ac:dyDescent="0.2">
      <c r="B458649" s="61" t="s">
        <v>50</v>
      </c>
    </row>
    <row r="458728" s="61" customFormat="1" x14ac:dyDescent="0.2"/>
    <row r="458729" s="61" customFormat="1" x14ac:dyDescent="0.2"/>
    <row r="458730" s="61" customFormat="1" x14ac:dyDescent="0.2"/>
    <row r="458731" s="61" customFormat="1" x14ac:dyDescent="0.2"/>
    <row r="458732" s="61" customFormat="1" x14ac:dyDescent="0.2"/>
    <row r="458733" s="61" customFormat="1" x14ac:dyDescent="0.2"/>
    <row r="458734" s="61" customFormat="1" x14ac:dyDescent="0.2"/>
    <row r="458735" s="61" customFormat="1" x14ac:dyDescent="0.2"/>
    <row r="458736" s="61" customFormat="1" x14ac:dyDescent="0.2"/>
    <row r="458737" s="61" customFormat="1" x14ac:dyDescent="0.2"/>
    <row r="458738" s="61" customFormat="1" x14ac:dyDescent="0.2"/>
    <row r="458739" s="61" customFormat="1" x14ac:dyDescent="0.2"/>
    <row r="458740" s="61" customFormat="1" x14ac:dyDescent="0.2"/>
    <row r="458741" s="61" customFormat="1" x14ac:dyDescent="0.2"/>
    <row r="458742" s="61" customFormat="1" x14ac:dyDescent="0.2"/>
    <row r="458743" s="61" customFormat="1" x14ac:dyDescent="0.2"/>
    <row r="458744" s="61" customFormat="1" x14ac:dyDescent="0.2"/>
    <row r="458745" s="61" customFormat="1" x14ac:dyDescent="0.2"/>
    <row r="458746" s="61" customFormat="1" x14ac:dyDescent="0.2"/>
    <row r="475015" spans="2:2" x14ac:dyDescent="0.2">
      <c r="B475015" s="61" t="s">
        <v>173</v>
      </c>
    </row>
    <row r="475016" spans="2:2" x14ac:dyDescent="0.2">
      <c r="B475016" s="61" t="s">
        <v>174</v>
      </c>
    </row>
    <row r="475017" spans="2:2" x14ac:dyDescent="0.2">
      <c r="B475017" s="61" t="s">
        <v>175</v>
      </c>
    </row>
    <row r="475018" spans="2:2" x14ac:dyDescent="0.2">
      <c r="B475018" s="61" t="s">
        <v>176</v>
      </c>
    </row>
    <row r="475019" spans="2:2" x14ac:dyDescent="0.2">
      <c r="B475019" s="61" t="s">
        <v>177</v>
      </c>
    </row>
    <row r="475020" spans="2:2" x14ac:dyDescent="0.2">
      <c r="B475020" s="61" t="s">
        <v>178</v>
      </c>
    </row>
    <row r="475021" spans="2:2" x14ac:dyDescent="0.2">
      <c r="B475021" s="61" t="s">
        <v>179</v>
      </c>
    </row>
    <row r="475022" spans="2:2" x14ac:dyDescent="0.2">
      <c r="B475022" s="61" t="s">
        <v>180</v>
      </c>
    </row>
    <row r="475023" spans="2:2" x14ac:dyDescent="0.2">
      <c r="B475023" s="61" t="s">
        <v>181</v>
      </c>
    </row>
    <row r="475024" spans="2:2" x14ac:dyDescent="0.2">
      <c r="B475024" s="61" t="s">
        <v>182</v>
      </c>
    </row>
    <row r="475025" spans="2:2" x14ac:dyDescent="0.2">
      <c r="B475025" s="61" t="s">
        <v>183</v>
      </c>
    </row>
    <row r="475026" spans="2:2" x14ac:dyDescent="0.2">
      <c r="B475026" s="61" t="s">
        <v>184</v>
      </c>
    </row>
    <row r="475027" spans="2:2" x14ac:dyDescent="0.2">
      <c r="B475027" s="61" t="s">
        <v>185</v>
      </c>
    </row>
    <row r="475028" spans="2:2" x14ac:dyDescent="0.2">
      <c r="B475028" s="61" t="s">
        <v>186</v>
      </c>
    </row>
    <row r="475029" spans="2:2" x14ac:dyDescent="0.2">
      <c r="B475029" s="61" t="s">
        <v>176</v>
      </c>
    </row>
    <row r="475030" spans="2:2" x14ac:dyDescent="0.2">
      <c r="B475030" s="61" t="s">
        <v>174</v>
      </c>
    </row>
    <row r="475031" spans="2:2" x14ac:dyDescent="0.2">
      <c r="B475031" s="61" t="s">
        <v>187</v>
      </c>
    </row>
    <row r="475032" spans="2:2" x14ac:dyDescent="0.2">
      <c r="B475032" s="61" t="s">
        <v>188</v>
      </c>
    </row>
    <row r="475033" spans="2:2" x14ac:dyDescent="0.2">
      <c r="B475033" s="61" t="s">
        <v>50</v>
      </c>
    </row>
    <row r="475112" s="61" customFormat="1" x14ac:dyDescent="0.2"/>
    <row r="475113" s="61" customFormat="1" x14ac:dyDescent="0.2"/>
    <row r="475114" s="61" customFormat="1" x14ac:dyDescent="0.2"/>
    <row r="475115" s="61" customFormat="1" x14ac:dyDescent="0.2"/>
    <row r="475116" s="61" customFormat="1" x14ac:dyDescent="0.2"/>
    <row r="475117" s="61" customFormat="1" x14ac:dyDescent="0.2"/>
    <row r="475118" s="61" customFormat="1" x14ac:dyDescent="0.2"/>
    <row r="475119" s="61" customFormat="1" x14ac:dyDescent="0.2"/>
    <row r="475120" s="61" customFormat="1" x14ac:dyDescent="0.2"/>
    <row r="475121" s="61" customFormat="1" x14ac:dyDescent="0.2"/>
    <row r="475122" s="61" customFormat="1" x14ac:dyDescent="0.2"/>
    <row r="475123" s="61" customFormat="1" x14ac:dyDescent="0.2"/>
    <row r="475124" s="61" customFormat="1" x14ac:dyDescent="0.2"/>
    <row r="475125" s="61" customFormat="1" x14ac:dyDescent="0.2"/>
    <row r="475126" s="61" customFormat="1" x14ac:dyDescent="0.2"/>
    <row r="475127" s="61" customFormat="1" x14ac:dyDescent="0.2"/>
    <row r="475128" s="61" customFormat="1" x14ac:dyDescent="0.2"/>
    <row r="475129" s="61" customFormat="1" x14ac:dyDescent="0.2"/>
    <row r="475130" s="61" customFormat="1" x14ac:dyDescent="0.2"/>
    <row r="491399" spans="2:2" x14ac:dyDescent="0.2">
      <c r="B491399" s="61" t="s">
        <v>173</v>
      </c>
    </row>
    <row r="491400" spans="2:2" x14ac:dyDescent="0.2">
      <c r="B491400" s="61" t="s">
        <v>174</v>
      </c>
    </row>
    <row r="491401" spans="2:2" x14ac:dyDescent="0.2">
      <c r="B491401" s="61" t="s">
        <v>175</v>
      </c>
    </row>
    <row r="491402" spans="2:2" x14ac:dyDescent="0.2">
      <c r="B491402" s="61" t="s">
        <v>176</v>
      </c>
    </row>
    <row r="491403" spans="2:2" x14ac:dyDescent="0.2">
      <c r="B491403" s="61" t="s">
        <v>177</v>
      </c>
    </row>
    <row r="491404" spans="2:2" x14ac:dyDescent="0.2">
      <c r="B491404" s="61" t="s">
        <v>178</v>
      </c>
    </row>
    <row r="491405" spans="2:2" x14ac:dyDescent="0.2">
      <c r="B491405" s="61" t="s">
        <v>179</v>
      </c>
    </row>
    <row r="491406" spans="2:2" x14ac:dyDescent="0.2">
      <c r="B491406" s="61" t="s">
        <v>180</v>
      </c>
    </row>
    <row r="491407" spans="2:2" x14ac:dyDescent="0.2">
      <c r="B491407" s="61" t="s">
        <v>181</v>
      </c>
    </row>
    <row r="491408" spans="2:2" x14ac:dyDescent="0.2">
      <c r="B491408" s="61" t="s">
        <v>182</v>
      </c>
    </row>
    <row r="491409" spans="2:2" x14ac:dyDescent="0.2">
      <c r="B491409" s="61" t="s">
        <v>183</v>
      </c>
    </row>
    <row r="491410" spans="2:2" x14ac:dyDescent="0.2">
      <c r="B491410" s="61" t="s">
        <v>184</v>
      </c>
    </row>
    <row r="491411" spans="2:2" x14ac:dyDescent="0.2">
      <c r="B491411" s="61" t="s">
        <v>185</v>
      </c>
    </row>
    <row r="491412" spans="2:2" x14ac:dyDescent="0.2">
      <c r="B491412" s="61" t="s">
        <v>186</v>
      </c>
    </row>
    <row r="491413" spans="2:2" x14ac:dyDescent="0.2">
      <c r="B491413" s="61" t="s">
        <v>176</v>
      </c>
    </row>
    <row r="491414" spans="2:2" x14ac:dyDescent="0.2">
      <c r="B491414" s="61" t="s">
        <v>174</v>
      </c>
    </row>
    <row r="491415" spans="2:2" x14ac:dyDescent="0.2">
      <c r="B491415" s="61" t="s">
        <v>187</v>
      </c>
    </row>
    <row r="491416" spans="2:2" x14ac:dyDescent="0.2">
      <c r="B491416" s="61" t="s">
        <v>188</v>
      </c>
    </row>
    <row r="491417" spans="2:2" x14ac:dyDescent="0.2">
      <c r="B491417" s="61" t="s">
        <v>50</v>
      </c>
    </row>
    <row r="491496" s="61" customFormat="1" x14ac:dyDescent="0.2"/>
    <row r="491497" s="61" customFormat="1" x14ac:dyDescent="0.2"/>
    <row r="491498" s="61" customFormat="1" x14ac:dyDescent="0.2"/>
    <row r="491499" s="61" customFormat="1" x14ac:dyDescent="0.2"/>
    <row r="491500" s="61" customFormat="1" x14ac:dyDescent="0.2"/>
    <row r="491501" s="61" customFormat="1" x14ac:dyDescent="0.2"/>
    <row r="491502" s="61" customFormat="1" x14ac:dyDescent="0.2"/>
    <row r="491503" s="61" customFormat="1" x14ac:dyDescent="0.2"/>
    <row r="491504" s="61" customFormat="1" x14ac:dyDescent="0.2"/>
    <row r="491505" s="61" customFormat="1" x14ac:dyDescent="0.2"/>
    <row r="491506" s="61" customFormat="1" x14ac:dyDescent="0.2"/>
    <row r="491507" s="61" customFormat="1" x14ac:dyDescent="0.2"/>
    <row r="491508" s="61" customFormat="1" x14ac:dyDescent="0.2"/>
    <row r="491509" s="61" customFormat="1" x14ac:dyDescent="0.2"/>
    <row r="491510" s="61" customFormat="1" x14ac:dyDescent="0.2"/>
    <row r="491511" s="61" customFormat="1" x14ac:dyDescent="0.2"/>
    <row r="491512" s="61" customFormat="1" x14ac:dyDescent="0.2"/>
    <row r="491513" s="61" customFormat="1" x14ac:dyDescent="0.2"/>
    <row r="491514" s="61" customFormat="1" x14ac:dyDescent="0.2"/>
    <row r="507783" spans="2:2" x14ac:dyDescent="0.2">
      <c r="B507783" s="61" t="s">
        <v>173</v>
      </c>
    </row>
    <row r="507784" spans="2:2" x14ac:dyDescent="0.2">
      <c r="B507784" s="61" t="s">
        <v>174</v>
      </c>
    </row>
    <row r="507785" spans="2:2" x14ac:dyDescent="0.2">
      <c r="B507785" s="61" t="s">
        <v>175</v>
      </c>
    </row>
    <row r="507786" spans="2:2" x14ac:dyDescent="0.2">
      <c r="B507786" s="61" t="s">
        <v>176</v>
      </c>
    </row>
    <row r="507787" spans="2:2" x14ac:dyDescent="0.2">
      <c r="B507787" s="61" t="s">
        <v>177</v>
      </c>
    </row>
    <row r="507788" spans="2:2" x14ac:dyDescent="0.2">
      <c r="B507788" s="61" t="s">
        <v>178</v>
      </c>
    </row>
    <row r="507789" spans="2:2" x14ac:dyDescent="0.2">
      <c r="B507789" s="61" t="s">
        <v>179</v>
      </c>
    </row>
    <row r="507790" spans="2:2" x14ac:dyDescent="0.2">
      <c r="B507790" s="61" t="s">
        <v>180</v>
      </c>
    </row>
    <row r="507791" spans="2:2" x14ac:dyDescent="0.2">
      <c r="B507791" s="61" t="s">
        <v>181</v>
      </c>
    </row>
    <row r="507792" spans="2:2" x14ac:dyDescent="0.2">
      <c r="B507792" s="61" t="s">
        <v>182</v>
      </c>
    </row>
    <row r="507793" spans="2:2" x14ac:dyDescent="0.2">
      <c r="B507793" s="61" t="s">
        <v>183</v>
      </c>
    </row>
    <row r="507794" spans="2:2" x14ac:dyDescent="0.2">
      <c r="B507794" s="61" t="s">
        <v>184</v>
      </c>
    </row>
    <row r="507795" spans="2:2" x14ac:dyDescent="0.2">
      <c r="B507795" s="61" t="s">
        <v>185</v>
      </c>
    </row>
    <row r="507796" spans="2:2" x14ac:dyDescent="0.2">
      <c r="B507796" s="61" t="s">
        <v>186</v>
      </c>
    </row>
    <row r="507797" spans="2:2" x14ac:dyDescent="0.2">
      <c r="B507797" s="61" t="s">
        <v>176</v>
      </c>
    </row>
    <row r="507798" spans="2:2" x14ac:dyDescent="0.2">
      <c r="B507798" s="61" t="s">
        <v>174</v>
      </c>
    </row>
    <row r="507799" spans="2:2" x14ac:dyDescent="0.2">
      <c r="B507799" s="61" t="s">
        <v>187</v>
      </c>
    </row>
    <row r="507800" spans="2:2" x14ac:dyDescent="0.2">
      <c r="B507800" s="61" t="s">
        <v>188</v>
      </c>
    </row>
    <row r="507801" spans="2:2" x14ac:dyDescent="0.2">
      <c r="B507801" s="61" t="s">
        <v>50</v>
      </c>
    </row>
    <row r="507880" s="61" customFormat="1" x14ac:dyDescent="0.2"/>
    <row r="507881" s="61" customFormat="1" x14ac:dyDescent="0.2"/>
    <row r="507882" s="61" customFormat="1" x14ac:dyDescent="0.2"/>
    <row r="507883" s="61" customFormat="1" x14ac:dyDescent="0.2"/>
    <row r="507884" s="61" customFormat="1" x14ac:dyDescent="0.2"/>
    <row r="507885" s="61" customFormat="1" x14ac:dyDescent="0.2"/>
    <row r="507886" s="61" customFormat="1" x14ac:dyDescent="0.2"/>
    <row r="507887" s="61" customFormat="1" x14ac:dyDescent="0.2"/>
    <row r="507888" s="61" customFormat="1" x14ac:dyDescent="0.2"/>
    <row r="507889" s="61" customFormat="1" x14ac:dyDescent="0.2"/>
    <row r="507890" s="61" customFormat="1" x14ac:dyDescent="0.2"/>
    <row r="507891" s="61" customFormat="1" x14ac:dyDescent="0.2"/>
    <row r="507892" s="61" customFormat="1" x14ac:dyDescent="0.2"/>
    <row r="507893" s="61" customFormat="1" x14ac:dyDescent="0.2"/>
    <row r="507894" s="61" customFormat="1" x14ac:dyDescent="0.2"/>
    <row r="507895" s="61" customFormat="1" x14ac:dyDescent="0.2"/>
    <row r="507896" s="61" customFormat="1" x14ac:dyDescent="0.2"/>
    <row r="507897" s="61" customFormat="1" x14ac:dyDescent="0.2"/>
    <row r="507898" s="61" customFormat="1" x14ac:dyDescent="0.2"/>
    <row r="524167" spans="2:2" x14ac:dyDescent="0.2">
      <c r="B524167" s="61" t="s">
        <v>173</v>
      </c>
    </row>
    <row r="524168" spans="2:2" x14ac:dyDescent="0.2">
      <c r="B524168" s="61" t="s">
        <v>174</v>
      </c>
    </row>
    <row r="524169" spans="2:2" x14ac:dyDescent="0.2">
      <c r="B524169" s="61" t="s">
        <v>175</v>
      </c>
    </row>
    <row r="524170" spans="2:2" x14ac:dyDescent="0.2">
      <c r="B524170" s="61" t="s">
        <v>176</v>
      </c>
    </row>
    <row r="524171" spans="2:2" x14ac:dyDescent="0.2">
      <c r="B524171" s="61" t="s">
        <v>177</v>
      </c>
    </row>
    <row r="524172" spans="2:2" x14ac:dyDescent="0.2">
      <c r="B524172" s="61" t="s">
        <v>178</v>
      </c>
    </row>
    <row r="524173" spans="2:2" x14ac:dyDescent="0.2">
      <c r="B524173" s="61" t="s">
        <v>179</v>
      </c>
    </row>
    <row r="524174" spans="2:2" x14ac:dyDescent="0.2">
      <c r="B524174" s="61" t="s">
        <v>180</v>
      </c>
    </row>
    <row r="524175" spans="2:2" x14ac:dyDescent="0.2">
      <c r="B524175" s="61" t="s">
        <v>181</v>
      </c>
    </row>
    <row r="524176" spans="2:2" x14ac:dyDescent="0.2">
      <c r="B524176" s="61" t="s">
        <v>182</v>
      </c>
    </row>
    <row r="524177" spans="2:2" x14ac:dyDescent="0.2">
      <c r="B524177" s="61" t="s">
        <v>183</v>
      </c>
    </row>
    <row r="524178" spans="2:2" x14ac:dyDescent="0.2">
      <c r="B524178" s="61" t="s">
        <v>184</v>
      </c>
    </row>
    <row r="524179" spans="2:2" x14ac:dyDescent="0.2">
      <c r="B524179" s="61" t="s">
        <v>185</v>
      </c>
    </row>
    <row r="524180" spans="2:2" x14ac:dyDescent="0.2">
      <c r="B524180" s="61" t="s">
        <v>186</v>
      </c>
    </row>
    <row r="524181" spans="2:2" x14ac:dyDescent="0.2">
      <c r="B524181" s="61" t="s">
        <v>176</v>
      </c>
    </row>
    <row r="524182" spans="2:2" x14ac:dyDescent="0.2">
      <c r="B524182" s="61" t="s">
        <v>174</v>
      </c>
    </row>
    <row r="524183" spans="2:2" x14ac:dyDescent="0.2">
      <c r="B524183" s="61" t="s">
        <v>187</v>
      </c>
    </row>
    <row r="524184" spans="2:2" x14ac:dyDescent="0.2">
      <c r="B524184" s="61" t="s">
        <v>188</v>
      </c>
    </row>
    <row r="524185" spans="2:2" x14ac:dyDescent="0.2">
      <c r="B524185" s="61" t="s">
        <v>50</v>
      </c>
    </row>
    <row r="524264" s="61" customFormat="1" x14ac:dyDescent="0.2"/>
    <row r="524265" s="61" customFormat="1" x14ac:dyDescent="0.2"/>
    <row r="524266" s="61" customFormat="1" x14ac:dyDescent="0.2"/>
    <row r="524267" s="61" customFormat="1" x14ac:dyDescent="0.2"/>
    <row r="524268" s="61" customFormat="1" x14ac:dyDescent="0.2"/>
    <row r="524269" s="61" customFormat="1" x14ac:dyDescent="0.2"/>
    <row r="524270" s="61" customFormat="1" x14ac:dyDescent="0.2"/>
    <row r="524271" s="61" customFormat="1" x14ac:dyDescent="0.2"/>
    <row r="524272" s="61" customFormat="1" x14ac:dyDescent="0.2"/>
    <row r="524273" s="61" customFormat="1" x14ac:dyDescent="0.2"/>
    <row r="524274" s="61" customFormat="1" x14ac:dyDescent="0.2"/>
    <row r="524275" s="61" customFormat="1" x14ac:dyDescent="0.2"/>
    <row r="524276" s="61" customFormat="1" x14ac:dyDescent="0.2"/>
    <row r="524277" s="61" customFormat="1" x14ac:dyDescent="0.2"/>
    <row r="524278" s="61" customFormat="1" x14ac:dyDescent="0.2"/>
    <row r="524279" s="61" customFormat="1" x14ac:dyDescent="0.2"/>
    <row r="524280" s="61" customFormat="1" x14ac:dyDescent="0.2"/>
    <row r="524281" s="61" customFormat="1" x14ac:dyDescent="0.2"/>
    <row r="524282" s="61" customFormat="1" x14ac:dyDescent="0.2"/>
    <row r="540551" spans="2:2" x14ac:dyDescent="0.2">
      <c r="B540551" s="61" t="s">
        <v>173</v>
      </c>
    </row>
    <row r="540552" spans="2:2" x14ac:dyDescent="0.2">
      <c r="B540552" s="61" t="s">
        <v>174</v>
      </c>
    </row>
    <row r="540553" spans="2:2" x14ac:dyDescent="0.2">
      <c r="B540553" s="61" t="s">
        <v>175</v>
      </c>
    </row>
    <row r="540554" spans="2:2" x14ac:dyDescent="0.2">
      <c r="B540554" s="61" t="s">
        <v>176</v>
      </c>
    </row>
    <row r="540555" spans="2:2" x14ac:dyDescent="0.2">
      <c r="B540555" s="61" t="s">
        <v>177</v>
      </c>
    </row>
    <row r="540556" spans="2:2" x14ac:dyDescent="0.2">
      <c r="B540556" s="61" t="s">
        <v>178</v>
      </c>
    </row>
    <row r="540557" spans="2:2" x14ac:dyDescent="0.2">
      <c r="B540557" s="61" t="s">
        <v>179</v>
      </c>
    </row>
    <row r="540558" spans="2:2" x14ac:dyDescent="0.2">
      <c r="B540558" s="61" t="s">
        <v>180</v>
      </c>
    </row>
    <row r="540559" spans="2:2" x14ac:dyDescent="0.2">
      <c r="B540559" s="61" t="s">
        <v>181</v>
      </c>
    </row>
    <row r="540560" spans="2:2" x14ac:dyDescent="0.2">
      <c r="B540560" s="61" t="s">
        <v>182</v>
      </c>
    </row>
    <row r="540561" spans="2:2" x14ac:dyDescent="0.2">
      <c r="B540561" s="61" t="s">
        <v>183</v>
      </c>
    </row>
    <row r="540562" spans="2:2" x14ac:dyDescent="0.2">
      <c r="B540562" s="61" t="s">
        <v>184</v>
      </c>
    </row>
    <row r="540563" spans="2:2" x14ac:dyDescent="0.2">
      <c r="B540563" s="61" t="s">
        <v>185</v>
      </c>
    </row>
    <row r="540564" spans="2:2" x14ac:dyDescent="0.2">
      <c r="B540564" s="61" t="s">
        <v>186</v>
      </c>
    </row>
    <row r="540565" spans="2:2" x14ac:dyDescent="0.2">
      <c r="B540565" s="61" t="s">
        <v>176</v>
      </c>
    </row>
    <row r="540566" spans="2:2" x14ac:dyDescent="0.2">
      <c r="B540566" s="61" t="s">
        <v>174</v>
      </c>
    </row>
    <row r="540567" spans="2:2" x14ac:dyDescent="0.2">
      <c r="B540567" s="61" t="s">
        <v>187</v>
      </c>
    </row>
    <row r="540568" spans="2:2" x14ac:dyDescent="0.2">
      <c r="B540568" s="61" t="s">
        <v>188</v>
      </c>
    </row>
    <row r="540569" spans="2:2" x14ac:dyDescent="0.2">
      <c r="B540569" s="61" t="s">
        <v>50</v>
      </c>
    </row>
    <row r="540648" s="61" customFormat="1" x14ac:dyDescent="0.2"/>
    <row r="540649" s="61" customFormat="1" x14ac:dyDescent="0.2"/>
    <row r="540650" s="61" customFormat="1" x14ac:dyDescent="0.2"/>
    <row r="540651" s="61" customFormat="1" x14ac:dyDescent="0.2"/>
    <row r="540652" s="61" customFormat="1" x14ac:dyDescent="0.2"/>
    <row r="540653" s="61" customFormat="1" x14ac:dyDescent="0.2"/>
    <row r="540654" s="61" customFormat="1" x14ac:dyDescent="0.2"/>
    <row r="540655" s="61" customFormat="1" x14ac:dyDescent="0.2"/>
    <row r="540656" s="61" customFormat="1" x14ac:dyDescent="0.2"/>
    <row r="540657" s="61" customFormat="1" x14ac:dyDescent="0.2"/>
    <row r="540658" s="61" customFormat="1" x14ac:dyDescent="0.2"/>
    <row r="540659" s="61" customFormat="1" x14ac:dyDescent="0.2"/>
    <row r="540660" s="61" customFormat="1" x14ac:dyDescent="0.2"/>
    <row r="540661" s="61" customFormat="1" x14ac:dyDescent="0.2"/>
    <row r="540662" s="61" customFormat="1" x14ac:dyDescent="0.2"/>
    <row r="540663" s="61" customFormat="1" x14ac:dyDescent="0.2"/>
    <row r="540664" s="61" customFormat="1" x14ac:dyDescent="0.2"/>
    <row r="540665" s="61" customFormat="1" x14ac:dyDescent="0.2"/>
    <row r="540666" s="61" customFormat="1" x14ac:dyDescent="0.2"/>
    <row r="556935" spans="2:2" x14ac:dyDescent="0.2">
      <c r="B556935" s="61" t="s">
        <v>173</v>
      </c>
    </row>
    <row r="556936" spans="2:2" x14ac:dyDescent="0.2">
      <c r="B556936" s="61" t="s">
        <v>174</v>
      </c>
    </row>
    <row r="556937" spans="2:2" x14ac:dyDescent="0.2">
      <c r="B556937" s="61" t="s">
        <v>175</v>
      </c>
    </row>
    <row r="556938" spans="2:2" x14ac:dyDescent="0.2">
      <c r="B556938" s="61" t="s">
        <v>176</v>
      </c>
    </row>
    <row r="556939" spans="2:2" x14ac:dyDescent="0.2">
      <c r="B556939" s="61" t="s">
        <v>177</v>
      </c>
    </row>
    <row r="556940" spans="2:2" x14ac:dyDescent="0.2">
      <c r="B556940" s="61" t="s">
        <v>178</v>
      </c>
    </row>
    <row r="556941" spans="2:2" x14ac:dyDescent="0.2">
      <c r="B556941" s="61" t="s">
        <v>179</v>
      </c>
    </row>
    <row r="556942" spans="2:2" x14ac:dyDescent="0.2">
      <c r="B556942" s="61" t="s">
        <v>180</v>
      </c>
    </row>
    <row r="556943" spans="2:2" x14ac:dyDescent="0.2">
      <c r="B556943" s="61" t="s">
        <v>181</v>
      </c>
    </row>
    <row r="556944" spans="2:2" x14ac:dyDescent="0.2">
      <c r="B556944" s="61" t="s">
        <v>182</v>
      </c>
    </row>
    <row r="556945" spans="2:2" x14ac:dyDescent="0.2">
      <c r="B556945" s="61" t="s">
        <v>183</v>
      </c>
    </row>
    <row r="556946" spans="2:2" x14ac:dyDescent="0.2">
      <c r="B556946" s="61" t="s">
        <v>184</v>
      </c>
    </row>
    <row r="556947" spans="2:2" x14ac:dyDescent="0.2">
      <c r="B556947" s="61" t="s">
        <v>185</v>
      </c>
    </row>
    <row r="556948" spans="2:2" x14ac:dyDescent="0.2">
      <c r="B556948" s="61" t="s">
        <v>186</v>
      </c>
    </row>
    <row r="556949" spans="2:2" x14ac:dyDescent="0.2">
      <c r="B556949" s="61" t="s">
        <v>176</v>
      </c>
    </row>
    <row r="556950" spans="2:2" x14ac:dyDescent="0.2">
      <c r="B556950" s="61" t="s">
        <v>174</v>
      </c>
    </row>
    <row r="556951" spans="2:2" x14ac:dyDescent="0.2">
      <c r="B556951" s="61" t="s">
        <v>187</v>
      </c>
    </row>
    <row r="556952" spans="2:2" x14ac:dyDescent="0.2">
      <c r="B556952" s="61" t="s">
        <v>188</v>
      </c>
    </row>
    <row r="556953" spans="2:2" x14ac:dyDescent="0.2">
      <c r="B556953" s="61" t="s">
        <v>50</v>
      </c>
    </row>
    <row r="557032" s="61" customFormat="1" x14ac:dyDescent="0.2"/>
    <row r="557033" s="61" customFormat="1" x14ac:dyDescent="0.2"/>
    <row r="557034" s="61" customFormat="1" x14ac:dyDescent="0.2"/>
    <row r="557035" s="61" customFormat="1" x14ac:dyDescent="0.2"/>
    <row r="557036" s="61" customFormat="1" x14ac:dyDescent="0.2"/>
    <row r="557037" s="61" customFormat="1" x14ac:dyDescent="0.2"/>
    <row r="557038" s="61" customFormat="1" x14ac:dyDescent="0.2"/>
    <row r="557039" s="61" customFormat="1" x14ac:dyDescent="0.2"/>
    <row r="557040" s="61" customFormat="1" x14ac:dyDescent="0.2"/>
    <row r="557041" s="61" customFormat="1" x14ac:dyDescent="0.2"/>
    <row r="557042" s="61" customFormat="1" x14ac:dyDescent="0.2"/>
    <row r="557043" s="61" customFormat="1" x14ac:dyDescent="0.2"/>
    <row r="557044" s="61" customFormat="1" x14ac:dyDescent="0.2"/>
    <row r="557045" s="61" customFormat="1" x14ac:dyDescent="0.2"/>
    <row r="557046" s="61" customFormat="1" x14ac:dyDescent="0.2"/>
    <row r="557047" s="61" customFormat="1" x14ac:dyDescent="0.2"/>
    <row r="557048" s="61" customFormat="1" x14ac:dyDescent="0.2"/>
    <row r="557049" s="61" customFormat="1" x14ac:dyDescent="0.2"/>
    <row r="557050" s="61" customFormat="1" x14ac:dyDescent="0.2"/>
    <row r="573319" spans="2:2" x14ac:dyDescent="0.2">
      <c r="B573319" s="61" t="s">
        <v>173</v>
      </c>
    </row>
    <row r="573320" spans="2:2" x14ac:dyDescent="0.2">
      <c r="B573320" s="61" t="s">
        <v>174</v>
      </c>
    </row>
    <row r="573321" spans="2:2" x14ac:dyDescent="0.2">
      <c r="B573321" s="61" t="s">
        <v>175</v>
      </c>
    </row>
    <row r="573322" spans="2:2" x14ac:dyDescent="0.2">
      <c r="B573322" s="61" t="s">
        <v>176</v>
      </c>
    </row>
    <row r="573323" spans="2:2" x14ac:dyDescent="0.2">
      <c r="B573323" s="61" t="s">
        <v>177</v>
      </c>
    </row>
    <row r="573324" spans="2:2" x14ac:dyDescent="0.2">
      <c r="B573324" s="61" t="s">
        <v>178</v>
      </c>
    </row>
    <row r="573325" spans="2:2" x14ac:dyDescent="0.2">
      <c r="B573325" s="61" t="s">
        <v>179</v>
      </c>
    </row>
    <row r="573326" spans="2:2" x14ac:dyDescent="0.2">
      <c r="B573326" s="61" t="s">
        <v>180</v>
      </c>
    </row>
    <row r="573327" spans="2:2" x14ac:dyDescent="0.2">
      <c r="B573327" s="61" t="s">
        <v>181</v>
      </c>
    </row>
    <row r="573328" spans="2:2" x14ac:dyDescent="0.2">
      <c r="B573328" s="61" t="s">
        <v>182</v>
      </c>
    </row>
    <row r="573329" spans="2:2" x14ac:dyDescent="0.2">
      <c r="B573329" s="61" t="s">
        <v>183</v>
      </c>
    </row>
    <row r="573330" spans="2:2" x14ac:dyDescent="0.2">
      <c r="B573330" s="61" t="s">
        <v>184</v>
      </c>
    </row>
    <row r="573331" spans="2:2" x14ac:dyDescent="0.2">
      <c r="B573331" s="61" t="s">
        <v>185</v>
      </c>
    </row>
    <row r="573332" spans="2:2" x14ac:dyDescent="0.2">
      <c r="B573332" s="61" t="s">
        <v>186</v>
      </c>
    </row>
    <row r="573333" spans="2:2" x14ac:dyDescent="0.2">
      <c r="B573333" s="61" t="s">
        <v>176</v>
      </c>
    </row>
    <row r="573334" spans="2:2" x14ac:dyDescent="0.2">
      <c r="B573334" s="61" t="s">
        <v>174</v>
      </c>
    </row>
    <row r="573335" spans="2:2" x14ac:dyDescent="0.2">
      <c r="B573335" s="61" t="s">
        <v>187</v>
      </c>
    </row>
    <row r="573336" spans="2:2" x14ac:dyDescent="0.2">
      <c r="B573336" s="61" t="s">
        <v>188</v>
      </c>
    </row>
    <row r="573337" spans="2:2" x14ac:dyDescent="0.2">
      <c r="B573337" s="61" t="s">
        <v>50</v>
      </c>
    </row>
    <row r="573416" s="61" customFormat="1" x14ac:dyDescent="0.2"/>
    <row r="573417" s="61" customFormat="1" x14ac:dyDescent="0.2"/>
    <row r="573418" s="61" customFormat="1" x14ac:dyDescent="0.2"/>
    <row r="573419" s="61" customFormat="1" x14ac:dyDescent="0.2"/>
    <row r="573420" s="61" customFormat="1" x14ac:dyDescent="0.2"/>
    <row r="573421" s="61" customFormat="1" x14ac:dyDescent="0.2"/>
    <row r="573422" s="61" customFormat="1" x14ac:dyDescent="0.2"/>
    <row r="573423" s="61" customFormat="1" x14ac:dyDescent="0.2"/>
    <row r="573424" s="61" customFormat="1" x14ac:dyDescent="0.2"/>
    <row r="573425" s="61" customFormat="1" x14ac:dyDescent="0.2"/>
    <row r="573426" s="61" customFormat="1" x14ac:dyDescent="0.2"/>
    <row r="573427" s="61" customFormat="1" x14ac:dyDescent="0.2"/>
    <row r="573428" s="61" customFormat="1" x14ac:dyDescent="0.2"/>
    <row r="573429" s="61" customFormat="1" x14ac:dyDescent="0.2"/>
    <row r="573430" s="61" customFormat="1" x14ac:dyDescent="0.2"/>
    <row r="573431" s="61" customFormat="1" x14ac:dyDescent="0.2"/>
    <row r="573432" s="61" customFormat="1" x14ac:dyDescent="0.2"/>
    <row r="573433" s="61" customFormat="1" x14ac:dyDescent="0.2"/>
    <row r="573434" s="61" customFormat="1" x14ac:dyDescent="0.2"/>
    <row r="589703" spans="2:2" x14ac:dyDescent="0.2">
      <c r="B589703" s="61" t="s">
        <v>173</v>
      </c>
    </row>
    <row r="589704" spans="2:2" x14ac:dyDescent="0.2">
      <c r="B589704" s="61" t="s">
        <v>174</v>
      </c>
    </row>
    <row r="589705" spans="2:2" x14ac:dyDescent="0.2">
      <c r="B589705" s="61" t="s">
        <v>175</v>
      </c>
    </row>
    <row r="589706" spans="2:2" x14ac:dyDescent="0.2">
      <c r="B589706" s="61" t="s">
        <v>176</v>
      </c>
    </row>
    <row r="589707" spans="2:2" x14ac:dyDescent="0.2">
      <c r="B589707" s="61" t="s">
        <v>177</v>
      </c>
    </row>
    <row r="589708" spans="2:2" x14ac:dyDescent="0.2">
      <c r="B589708" s="61" t="s">
        <v>178</v>
      </c>
    </row>
    <row r="589709" spans="2:2" x14ac:dyDescent="0.2">
      <c r="B589709" s="61" t="s">
        <v>179</v>
      </c>
    </row>
    <row r="589710" spans="2:2" x14ac:dyDescent="0.2">
      <c r="B589710" s="61" t="s">
        <v>180</v>
      </c>
    </row>
    <row r="589711" spans="2:2" x14ac:dyDescent="0.2">
      <c r="B589711" s="61" t="s">
        <v>181</v>
      </c>
    </row>
    <row r="589712" spans="2:2" x14ac:dyDescent="0.2">
      <c r="B589712" s="61" t="s">
        <v>182</v>
      </c>
    </row>
    <row r="589713" spans="2:2" x14ac:dyDescent="0.2">
      <c r="B589713" s="61" t="s">
        <v>183</v>
      </c>
    </row>
    <row r="589714" spans="2:2" x14ac:dyDescent="0.2">
      <c r="B589714" s="61" t="s">
        <v>184</v>
      </c>
    </row>
    <row r="589715" spans="2:2" x14ac:dyDescent="0.2">
      <c r="B589715" s="61" t="s">
        <v>185</v>
      </c>
    </row>
    <row r="589716" spans="2:2" x14ac:dyDescent="0.2">
      <c r="B589716" s="61" t="s">
        <v>186</v>
      </c>
    </row>
    <row r="589717" spans="2:2" x14ac:dyDescent="0.2">
      <c r="B589717" s="61" t="s">
        <v>176</v>
      </c>
    </row>
    <row r="589718" spans="2:2" x14ac:dyDescent="0.2">
      <c r="B589718" s="61" t="s">
        <v>174</v>
      </c>
    </row>
    <row r="589719" spans="2:2" x14ac:dyDescent="0.2">
      <c r="B589719" s="61" t="s">
        <v>187</v>
      </c>
    </row>
    <row r="589720" spans="2:2" x14ac:dyDescent="0.2">
      <c r="B589720" s="61" t="s">
        <v>188</v>
      </c>
    </row>
    <row r="589721" spans="2:2" x14ac:dyDescent="0.2">
      <c r="B589721" s="61" t="s">
        <v>50</v>
      </c>
    </row>
    <row r="589800" s="61" customFormat="1" x14ac:dyDescent="0.2"/>
    <row r="589801" s="61" customFormat="1" x14ac:dyDescent="0.2"/>
    <row r="589802" s="61" customFormat="1" x14ac:dyDescent="0.2"/>
    <row r="589803" s="61" customFormat="1" x14ac:dyDescent="0.2"/>
    <row r="589804" s="61" customFormat="1" x14ac:dyDescent="0.2"/>
    <row r="589805" s="61" customFormat="1" x14ac:dyDescent="0.2"/>
    <row r="589806" s="61" customFormat="1" x14ac:dyDescent="0.2"/>
    <row r="589807" s="61" customFormat="1" x14ac:dyDescent="0.2"/>
    <row r="589808" s="61" customFormat="1" x14ac:dyDescent="0.2"/>
    <row r="589809" s="61" customFormat="1" x14ac:dyDescent="0.2"/>
    <row r="589810" s="61" customFormat="1" x14ac:dyDescent="0.2"/>
    <row r="589811" s="61" customFormat="1" x14ac:dyDescent="0.2"/>
    <row r="589812" s="61" customFormat="1" x14ac:dyDescent="0.2"/>
    <row r="589813" s="61" customFormat="1" x14ac:dyDescent="0.2"/>
    <row r="589814" s="61" customFormat="1" x14ac:dyDescent="0.2"/>
    <row r="589815" s="61" customFormat="1" x14ac:dyDescent="0.2"/>
    <row r="589816" s="61" customFormat="1" x14ac:dyDescent="0.2"/>
    <row r="589817" s="61" customFormat="1" x14ac:dyDescent="0.2"/>
    <row r="589818" s="61" customFormat="1" x14ac:dyDescent="0.2"/>
    <row r="606087" spans="2:2" x14ac:dyDescent="0.2">
      <c r="B606087" s="61" t="s">
        <v>173</v>
      </c>
    </row>
    <row r="606088" spans="2:2" x14ac:dyDescent="0.2">
      <c r="B606088" s="61" t="s">
        <v>174</v>
      </c>
    </row>
    <row r="606089" spans="2:2" x14ac:dyDescent="0.2">
      <c r="B606089" s="61" t="s">
        <v>175</v>
      </c>
    </row>
    <row r="606090" spans="2:2" x14ac:dyDescent="0.2">
      <c r="B606090" s="61" t="s">
        <v>176</v>
      </c>
    </row>
    <row r="606091" spans="2:2" x14ac:dyDescent="0.2">
      <c r="B606091" s="61" t="s">
        <v>177</v>
      </c>
    </row>
    <row r="606092" spans="2:2" x14ac:dyDescent="0.2">
      <c r="B606092" s="61" t="s">
        <v>178</v>
      </c>
    </row>
    <row r="606093" spans="2:2" x14ac:dyDescent="0.2">
      <c r="B606093" s="61" t="s">
        <v>179</v>
      </c>
    </row>
    <row r="606094" spans="2:2" x14ac:dyDescent="0.2">
      <c r="B606094" s="61" t="s">
        <v>180</v>
      </c>
    </row>
    <row r="606095" spans="2:2" x14ac:dyDescent="0.2">
      <c r="B606095" s="61" t="s">
        <v>181</v>
      </c>
    </row>
    <row r="606096" spans="2:2" x14ac:dyDescent="0.2">
      <c r="B606096" s="61" t="s">
        <v>182</v>
      </c>
    </row>
    <row r="606097" spans="2:2" x14ac:dyDescent="0.2">
      <c r="B606097" s="61" t="s">
        <v>183</v>
      </c>
    </row>
    <row r="606098" spans="2:2" x14ac:dyDescent="0.2">
      <c r="B606098" s="61" t="s">
        <v>184</v>
      </c>
    </row>
    <row r="606099" spans="2:2" x14ac:dyDescent="0.2">
      <c r="B606099" s="61" t="s">
        <v>185</v>
      </c>
    </row>
    <row r="606100" spans="2:2" x14ac:dyDescent="0.2">
      <c r="B606100" s="61" t="s">
        <v>186</v>
      </c>
    </row>
    <row r="606101" spans="2:2" x14ac:dyDescent="0.2">
      <c r="B606101" s="61" t="s">
        <v>176</v>
      </c>
    </row>
    <row r="606102" spans="2:2" x14ac:dyDescent="0.2">
      <c r="B606102" s="61" t="s">
        <v>174</v>
      </c>
    </row>
    <row r="606103" spans="2:2" x14ac:dyDescent="0.2">
      <c r="B606103" s="61" t="s">
        <v>187</v>
      </c>
    </row>
    <row r="606104" spans="2:2" x14ac:dyDescent="0.2">
      <c r="B606104" s="61" t="s">
        <v>188</v>
      </c>
    </row>
    <row r="606105" spans="2:2" x14ac:dyDescent="0.2">
      <c r="B606105" s="61" t="s">
        <v>50</v>
      </c>
    </row>
    <row r="606184" s="61" customFormat="1" x14ac:dyDescent="0.2"/>
    <row r="606185" s="61" customFormat="1" x14ac:dyDescent="0.2"/>
    <row r="606186" s="61" customFormat="1" x14ac:dyDescent="0.2"/>
    <row r="606187" s="61" customFormat="1" x14ac:dyDescent="0.2"/>
    <row r="606188" s="61" customFormat="1" x14ac:dyDescent="0.2"/>
    <row r="606189" s="61" customFormat="1" x14ac:dyDescent="0.2"/>
    <row r="606190" s="61" customFormat="1" x14ac:dyDescent="0.2"/>
    <row r="606191" s="61" customFormat="1" x14ac:dyDescent="0.2"/>
    <row r="606192" s="61" customFormat="1" x14ac:dyDescent="0.2"/>
    <row r="606193" s="61" customFormat="1" x14ac:dyDescent="0.2"/>
    <row r="606194" s="61" customFormat="1" x14ac:dyDescent="0.2"/>
    <row r="606195" s="61" customFormat="1" x14ac:dyDescent="0.2"/>
    <row r="606196" s="61" customFormat="1" x14ac:dyDescent="0.2"/>
    <row r="606197" s="61" customFormat="1" x14ac:dyDescent="0.2"/>
    <row r="606198" s="61" customFormat="1" x14ac:dyDescent="0.2"/>
    <row r="606199" s="61" customFormat="1" x14ac:dyDescent="0.2"/>
    <row r="606200" s="61" customFormat="1" x14ac:dyDescent="0.2"/>
    <row r="606201" s="61" customFormat="1" x14ac:dyDescent="0.2"/>
    <row r="606202" s="61" customFormat="1" x14ac:dyDescent="0.2"/>
    <row r="622471" spans="2:2" x14ac:dyDescent="0.2">
      <c r="B622471" s="61" t="s">
        <v>173</v>
      </c>
    </row>
    <row r="622472" spans="2:2" x14ac:dyDescent="0.2">
      <c r="B622472" s="61" t="s">
        <v>174</v>
      </c>
    </row>
    <row r="622473" spans="2:2" x14ac:dyDescent="0.2">
      <c r="B622473" s="61" t="s">
        <v>175</v>
      </c>
    </row>
    <row r="622474" spans="2:2" x14ac:dyDescent="0.2">
      <c r="B622474" s="61" t="s">
        <v>176</v>
      </c>
    </row>
    <row r="622475" spans="2:2" x14ac:dyDescent="0.2">
      <c r="B622475" s="61" t="s">
        <v>177</v>
      </c>
    </row>
    <row r="622476" spans="2:2" x14ac:dyDescent="0.2">
      <c r="B622476" s="61" t="s">
        <v>178</v>
      </c>
    </row>
    <row r="622477" spans="2:2" x14ac:dyDescent="0.2">
      <c r="B622477" s="61" t="s">
        <v>179</v>
      </c>
    </row>
    <row r="622478" spans="2:2" x14ac:dyDescent="0.2">
      <c r="B622478" s="61" t="s">
        <v>180</v>
      </c>
    </row>
    <row r="622479" spans="2:2" x14ac:dyDescent="0.2">
      <c r="B622479" s="61" t="s">
        <v>181</v>
      </c>
    </row>
    <row r="622480" spans="2:2" x14ac:dyDescent="0.2">
      <c r="B622480" s="61" t="s">
        <v>182</v>
      </c>
    </row>
    <row r="622481" spans="2:2" x14ac:dyDescent="0.2">
      <c r="B622481" s="61" t="s">
        <v>183</v>
      </c>
    </row>
    <row r="622482" spans="2:2" x14ac:dyDescent="0.2">
      <c r="B622482" s="61" t="s">
        <v>184</v>
      </c>
    </row>
    <row r="622483" spans="2:2" x14ac:dyDescent="0.2">
      <c r="B622483" s="61" t="s">
        <v>185</v>
      </c>
    </row>
    <row r="622484" spans="2:2" x14ac:dyDescent="0.2">
      <c r="B622484" s="61" t="s">
        <v>186</v>
      </c>
    </row>
    <row r="622485" spans="2:2" x14ac:dyDescent="0.2">
      <c r="B622485" s="61" t="s">
        <v>176</v>
      </c>
    </row>
    <row r="622486" spans="2:2" x14ac:dyDescent="0.2">
      <c r="B622486" s="61" t="s">
        <v>174</v>
      </c>
    </row>
    <row r="622487" spans="2:2" x14ac:dyDescent="0.2">
      <c r="B622487" s="61" t="s">
        <v>187</v>
      </c>
    </row>
    <row r="622488" spans="2:2" x14ac:dyDescent="0.2">
      <c r="B622488" s="61" t="s">
        <v>188</v>
      </c>
    </row>
    <row r="622489" spans="2:2" x14ac:dyDescent="0.2">
      <c r="B622489" s="61" t="s">
        <v>50</v>
      </c>
    </row>
    <row r="622568" s="61" customFormat="1" x14ac:dyDescent="0.2"/>
    <row r="622569" s="61" customFormat="1" x14ac:dyDescent="0.2"/>
    <row r="622570" s="61" customFormat="1" x14ac:dyDescent="0.2"/>
    <row r="622571" s="61" customFormat="1" x14ac:dyDescent="0.2"/>
    <row r="622572" s="61" customFormat="1" x14ac:dyDescent="0.2"/>
    <row r="622573" s="61" customFormat="1" x14ac:dyDescent="0.2"/>
    <row r="622574" s="61" customFormat="1" x14ac:dyDescent="0.2"/>
    <row r="622575" s="61" customFormat="1" x14ac:dyDescent="0.2"/>
    <row r="622576" s="61" customFormat="1" x14ac:dyDescent="0.2"/>
    <row r="622577" s="61" customFormat="1" x14ac:dyDescent="0.2"/>
    <row r="622578" s="61" customFormat="1" x14ac:dyDescent="0.2"/>
    <row r="622579" s="61" customFormat="1" x14ac:dyDescent="0.2"/>
    <row r="622580" s="61" customFormat="1" x14ac:dyDescent="0.2"/>
    <row r="622581" s="61" customFormat="1" x14ac:dyDescent="0.2"/>
    <row r="622582" s="61" customFormat="1" x14ac:dyDescent="0.2"/>
    <row r="622583" s="61" customFormat="1" x14ac:dyDescent="0.2"/>
    <row r="622584" s="61" customFormat="1" x14ac:dyDescent="0.2"/>
    <row r="622585" s="61" customFormat="1" x14ac:dyDescent="0.2"/>
    <row r="622586" s="61" customFormat="1" x14ac:dyDescent="0.2"/>
    <row r="638855" spans="2:2" x14ac:dyDescent="0.2">
      <c r="B638855" s="61" t="s">
        <v>173</v>
      </c>
    </row>
    <row r="638856" spans="2:2" x14ac:dyDescent="0.2">
      <c r="B638856" s="61" t="s">
        <v>174</v>
      </c>
    </row>
    <row r="638857" spans="2:2" x14ac:dyDescent="0.2">
      <c r="B638857" s="61" t="s">
        <v>175</v>
      </c>
    </row>
    <row r="638858" spans="2:2" x14ac:dyDescent="0.2">
      <c r="B638858" s="61" t="s">
        <v>176</v>
      </c>
    </row>
    <row r="638859" spans="2:2" x14ac:dyDescent="0.2">
      <c r="B638859" s="61" t="s">
        <v>177</v>
      </c>
    </row>
    <row r="638860" spans="2:2" x14ac:dyDescent="0.2">
      <c r="B638860" s="61" t="s">
        <v>178</v>
      </c>
    </row>
    <row r="638861" spans="2:2" x14ac:dyDescent="0.2">
      <c r="B638861" s="61" t="s">
        <v>179</v>
      </c>
    </row>
    <row r="638862" spans="2:2" x14ac:dyDescent="0.2">
      <c r="B638862" s="61" t="s">
        <v>180</v>
      </c>
    </row>
    <row r="638863" spans="2:2" x14ac:dyDescent="0.2">
      <c r="B638863" s="61" t="s">
        <v>181</v>
      </c>
    </row>
    <row r="638864" spans="2:2" x14ac:dyDescent="0.2">
      <c r="B638864" s="61" t="s">
        <v>182</v>
      </c>
    </row>
    <row r="638865" spans="2:2" x14ac:dyDescent="0.2">
      <c r="B638865" s="61" t="s">
        <v>183</v>
      </c>
    </row>
    <row r="638866" spans="2:2" x14ac:dyDescent="0.2">
      <c r="B638866" s="61" t="s">
        <v>184</v>
      </c>
    </row>
    <row r="638867" spans="2:2" x14ac:dyDescent="0.2">
      <c r="B638867" s="61" t="s">
        <v>185</v>
      </c>
    </row>
    <row r="638868" spans="2:2" x14ac:dyDescent="0.2">
      <c r="B638868" s="61" t="s">
        <v>186</v>
      </c>
    </row>
    <row r="638869" spans="2:2" x14ac:dyDescent="0.2">
      <c r="B638869" s="61" t="s">
        <v>176</v>
      </c>
    </row>
    <row r="638870" spans="2:2" x14ac:dyDescent="0.2">
      <c r="B638870" s="61" t="s">
        <v>174</v>
      </c>
    </row>
    <row r="638871" spans="2:2" x14ac:dyDescent="0.2">
      <c r="B638871" s="61" t="s">
        <v>187</v>
      </c>
    </row>
    <row r="638872" spans="2:2" x14ac:dyDescent="0.2">
      <c r="B638872" s="61" t="s">
        <v>188</v>
      </c>
    </row>
    <row r="638873" spans="2:2" x14ac:dyDescent="0.2">
      <c r="B638873" s="61" t="s">
        <v>50</v>
      </c>
    </row>
    <row r="638952" s="61" customFormat="1" x14ac:dyDescent="0.2"/>
    <row r="638953" s="61" customFormat="1" x14ac:dyDescent="0.2"/>
    <row r="638954" s="61" customFormat="1" x14ac:dyDescent="0.2"/>
    <row r="638955" s="61" customFormat="1" x14ac:dyDescent="0.2"/>
    <row r="638956" s="61" customFormat="1" x14ac:dyDescent="0.2"/>
    <row r="638957" s="61" customFormat="1" x14ac:dyDescent="0.2"/>
    <row r="638958" s="61" customFormat="1" x14ac:dyDescent="0.2"/>
    <row r="638959" s="61" customFormat="1" x14ac:dyDescent="0.2"/>
    <row r="638960" s="61" customFormat="1" x14ac:dyDescent="0.2"/>
    <row r="638961" s="61" customFormat="1" x14ac:dyDescent="0.2"/>
    <row r="638962" s="61" customFormat="1" x14ac:dyDescent="0.2"/>
    <row r="638963" s="61" customFormat="1" x14ac:dyDescent="0.2"/>
    <row r="638964" s="61" customFormat="1" x14ac:dyDescent="0.2"/>
    <row r="638965" s="61" customFormat="1" x14ac:dyDescent="0.2"/>
    <row r="638966" s="61" customFormat="1" x14ac:dyDescent="0.2"/>
    <row r="638967" s="61" customFormat="1" x14ac:dyDescent="0.2"/>
    <row r="638968" s="61" customFormat="1" x14ac:dyDescent="0.2"/>
    <row r="638969" s="61" customFormat="1" x14ac:dyDescent="0.2"/>
    <row r="638970" s="61" customFormat="1" x14ac:dyDescent="0.2"/>
    <row r="655239" spans="2:2" x14ac:dyDescent="0.2">
      <c r="B655239" s="61" t="s">
        <v>173</v>
      </c>
    </row>
    <row r="655240" spans="2:2" x14ac:dyDescent="0.2">
      <c r="B655240" s="61" t="s">
        <v>174</v>
      </c>
    </row>
    <row r="655241" spans="2:2" x14ac:dyDescent="0.2">
      <c r="B655241" s="61" t="s">
        <v>175</v>
      </c>
    </row>
    <row r="655242" spans="2:2" x14ac:dyDescent="0.2">
      <c r="B655242" s="61" t="s">
        <v>176</v>
      </c>
    </row>
    <row r="655243" spans="2:2" x14ac:dyDescent="0.2">
      <c r="B655243" s="61" t="s">
        <v>177</v>
      </c>
    </row>
    <row r="655244" spans="2:2" x14ac:dyDescent="0.2">
      <c r="B655244" s="61" t="s">
        <v>178</v>
      </c>
    </row>
    <row r="655245" spans="2:2" x14ac:dyDescent="0.2">
      <c r="B655245" s="61" t="s">
        <v>179</v>
      </c>
    </row>
    <row r="655246" spans="2:2" x14ac:dyDescent="0.2">
      <c r="B655246" s="61" t="s">
        <v>180</v>
      </c>
    </row>
    <row r="655247" spans="2:2" x14ac:dyDescent="0.2">
      <c r="B655247" s="61" t="s">
        <v>181</v>
      </c>
    </row>
    <row r="655248" spans="2:2" x14ac:dyDescent="0.2">
      <c r="B655248" s="61" t="s">
        <v>182</v>
      </c>
    </row>
    <row r="655249" spans="2:2" x14ac:dyDescent="0.2">
      <c r="B655249" s="61" t="s">
        <v>183</v>
      </c>
    </row>
    <row r="655250" spans="2:2" x14ac:dyDescent="0.2">
      <c r="B655250" s="61" t="s">
        <v>184</v>
      </c>
    </row>
    <row r="655251" spans="2:2" x14ac:dyDescent="0.2">
      <c r="B655251" s="61" t="s">
        <v>185</v>
      </c>
    </row>
    <row r="655252" spans="2:2" x14ac:dyDescent="0.2">
      <c r="B655252" s="61" t="s">
        <v>186</v>
      </c>
    </row>
    <row r="655253" spans="2:2" x14ac:dyDescent="0.2">
      <c r="B655253" s="61" t="s">
        <v>176</v>
      </c>
    </row>
    <row r="655254" spans="2:2" x14ac:dyDescent="0.2">
      <c r="B655254" s="61" t="s">
        <v>174</v>
      </c>
    </row>
    <row r="655255" spans="2:2" x14ac:dyDescent="0.2">
      <c r="B655255" s="61" t="s">
        <v>187</v>
      </c>
    </row>
    <row r="655256" spans="2:2" x14ac:dyDescent="0.2">
      <c r="B655256" s="61" t="s">
        <v>188</v>
      </c>
    </row>
    <row r="655257" spans="2:2" x14ac:dyDescent="0.2">
      <c r="B655257" s="61" t="s">
        <v>50</v>
      </c>
    </row>
    <row r="655336" s="61" customFormat="1" x14ac:dyDescent="0.2"/>
    <row r="655337" s="61" customFormat="1" x14ac:dyDescent="0.2"/>
    <row r="655338" s="61" customFormat="1" x14ac:dyDescent="0.2"/>
    <row r="655339" s="61" customFormat="1" x14ac:dyDescent="0.2"/>
    <row r="655340" s="61" customFormat="1" x14ac:dyDescent="0.2"/>
    <row r="655341" s="61" customFormat="1" x14ac:dyDescent="0.2"/>
    <row r="655342" s="61" customFormat="1" x14ac:dyDescent="0.2"/>
    <row r="655343" s="61" customFormat="1" x14ac:dyDescent="0.2"/>
    <row r="655344" s="61" customFormat="1" x14ac:dyDescent="0.2"/>
    <row r="655345" s="61" customFormat="1" x14ac:dyDescent="0.2"/>
    <row r="655346" s="61" customFormat="1" x14ac:dyDescent="0.2"/>
    <row r="655347" s="61" customFormat="1" x14ac:dyDescent="0.2"/>
    <row r="655348" s="61" customFormat="1" x14ac:dyDescent="0.2"/>
    <row r="655349" s="61" customFormat="1" x14ac:dyDescent="0.2"/>
    <row r="655350" s="61" customFormat="1" x14ac:dyDescent="0.2"/>
    <row r="655351" s="61" customFormat="1" x14ac:dyDescent="0.2"/>
    <row r="655352" s="61" customFormat="1" x14ac:dyDescent="0.2"/>
    <row r="655353" s="61" customFormat="1" x14ac:dyDescent="0.2"/>
    <row r="655354" s="61" customFormat="1" x14ac:dyDescent="0.2"/>
    <row r="671623" spans="2:2" x14ac:dyDescent="0.2">
      <c r="B671623" s="61" t="s">
        <v>173</v>
      </c>
    </row>
    <row r="671624" spans="2:2" x14ac:dyDescent="0.2">
      <c r="B671624" s="61" t="s">
        <v>174</v>
      </c>
    </row>
    <row r="671625" spans="2:2" x14ac:dyDescent="0.2">
      <c r="B671625" s="61" t="s">
        <v>175</v>
      </c>
    </row>
    <row r="671626" spans="2:2" x14ac:dyDescent="0.2">
      <c r="B671626" s="61" t="s">
        <v>176</v>
      </c>
    </row>
    <row r="671627" spans="2:2" x14ac:dyDescent="0.2">
      <c r="B671627" s="61" t="s">
        <v>177</v>
      </c>
    </row>
    <row r="671628" spans="2:2" x14ac:dyDescent="0.2">
      <c r="B671628" s="61" t="s">
        <v>178</v>
      </c>
    </row>
    <row r="671629" spans="2:2" x14ac:dyDescent="0.2">
      <c r="B671629" s="61" t="s">
        <v>179</v>
      </c>
    </row>
    <row r="671630" spans="2:2" x14ac:dyDescent="0.2">
      <c r="B671630" s="61" t="s">
        <v>180</v>
      </c>
    </row>
    <row r="671631" spans="2:2" x14ac:dyDescent="0.2">
      <c r="B671631" s="61" t="s">
        <v>181</v>
      </c>
    </row>
    <row r="671632" spans="2:2" x14ac:dyDescent="0.2">
      <c r="B671632" s="61" t="s">
        <v>182</v>
      </c>
    </row>
    <row r="671633" spans="2:2" x14ac:dyDescent="0.2">
      <c r="B671633" s="61" t="s">
        <v>183</v>
      </c>
    </row>
    <row r="671634" spans="2:2" x14ac:dyDescent="0.2">
      <c r="B671634" s="61" t="s">
        <v>184</v>
      </c>
    </row>
    <row r="671635" spans="2:2" x14ac:dyDescent="0.2">
      <c r="B671635" s="61" t="s">
        <v>185</v>
      </c>
    </row>
    <row r="671636" spans="2:2" x14ac:dyDescent="0.2">
      <c r="B671636" s="61" t="s">
        <v>186</v>
      </c>
    </row>
    <row r="671637" spans="2:2" x14ac:dyDescent="0.2">
      <c r="B671637" s="61" t="s">
        <v>176</v>
      </c>
    </row>
    <row r="671638" spans="2:2" x14ac:dyDescent="0.2">
      <c r="B671638" s="61" t="s">
        <v>174</v>
      </c>
    </row>
    <row r="671639" spans="2:2" x14ac:dyDescent="0.2">
      <c r="B671639" s="61" t="s">
        <v>187</v>
      </c>
    </row>
    <row r="671640" spans="2:2" x14ac:dyDescent="0.2">
      <c r="B671640" s="61" t="s">
        <v>188</v>
      </c>
    </row>
    <row r="671641" spans="2:2" x14ac:dyDescent="0.2">
      <c r="B671641" s="61" t="s">
        <v>50</v>
      </c>
    </row>
    <row r="671720" s="61" customFormat="1" x14ac:dyDescent="0.2"/>
    <row r="671721" s="61" customFormat="1" x14ac:dyDescent="0.2"/>
    <row r="671722" s="61" customFormat="1" x14ac:dyDescent="0.2"/>
    <row r="671723" s="61" customFormat="1" x14ac:dyDescent="0.2"/>
    <row r="671724" s="61" customFormat="1" x14ac:dyDescent="0.2"/>
    <row r="671725" s="61" customFormat="1" x14ac:dyDescent="0.2"/>
    <row r="671726" s="61" customFormat="1" x14ac:dyDescent="0.2"/>
    <row r="671727" s="61" customFormat="1" x14ac:dyDescent="0.2"/>
    <row r="671728" s="61" customFormat="1" x14ac:dyDescent="0.2"/>
    <row r="671729" s="61" customFormat="1" x14ac:dyDescent="0.2"/>
    <row r="671730" s="61" customFormat="1" x14ac:dyDescent="0.2"/>
    <row r="671731" s="61" customFormat="1" x14ac:dyDescent="0.2"/>
    <row r="671732" s="61" customFormat="1" x14ac:dyDescent="0.2"/>
    <row r="671733" s="61" customFormat="1" x14ac:dyDescent="0.2"/>
    <row r="671734" s="61" customFormat="1" x14ac:dyDescent="0.2"/>
    <row r="671735" s="61" customFormat="1" x14ac:dyDescent="0.2"/>
    <row r="671736" s="61" customFormat="1" x14ac:dyDescent="0.2"/>
    <row r="671737" s="61" customFormat="1" x14ac:dyDescent="0.2"/>
    <row r="671738" s="61" customFormat="1" x14ac:dyDescent="0.2"/>
    <row r="688007" spans="2:2" x14ac:dyDescent="0.2">
      <c r="B688007" s="61" t="s">
        <v>173</v>
      </c>
    </row>
    <row r="688008" spans="2:2" x14ac:dyDescent="0.2">
      <c r="B688008" s="61" t="s">
        <v>174</v>
      </c>
    </row>
    <row r="688009" spans="2:2" x14ac:dyDescent="0.2">
      <c r="B688009" s="61" t="s">
        <v>175</v>
      </c>
    </row>
    <row r="688010" spans="2:2" x14ac:dyDescent="0.2">
      <c r="B688010" s="61" t="s">
        <v>176</v>
      </c>
    </row>
    <row r="688011" spans="2:2" x14ac:dyDescent="0.2">
      <c r="B688011" s="61" t="s">
        <v>177</v>
      </c>
    </row>
    <row r="688012" spans="2:2" x14ac:dyDescent="0.2">
      <c r="B688012" s="61" t="s">
        <v>178</v>
      </c>
    </row>
    <row r="688013" spans="2:2" x14ac:dyDescent="0.2">
      <c r="B688013" s="61" t="s">
        <v>179</v>
      </c>
    </row>
    <row r="688014" spans="2:2" x14ac:dyDescent="0.2">
      <c r="B688014" s="61" t="s">
        <v>180</v>
      </c>
    </row>
    <row r="688015" spans="2:2" x14ac:dyDescent="0.2">
      <c r="B688015" s="61" t="s">
        <v>181</v>
      </c>
    </row>
    <row r="688016" spans="2:2" x14ac:dyDescent="0.2">
      <c r="B688016" s="61" t="s">
        <v>182</v>
      </c>
    </row>
    <row r="688017" spans="2:2" x14ac:dyDescent="0.2">
      <c r="B688017" s="61" t="s">
        <v>183</v>
      </c>
    </row>
    <row r="688018" spans="2:2" x14ac:dyDescent="0.2">
      <c r="B688018" s="61" t="s">
        <v>184</v>
      </c>
    </row>
    <row r="688019" spans="2:2" x14ac:dyDescent="0.2">
      <c r="B688019" s="61" t="s">
        <v>185</v>
      </c>
    </row>
    <row r="688020" spans="2:2" x14ac:dyDescent="0.2">
      <c r="B688020" s="61" t="s">
        <v>186</v>
      </c>
    </row>
    <row r="688021" spans="2:2" x14ac:dyDescent="0.2">
      <c r="B688021" s="61" t="s">
        <v>176</v>
      </c>
    </row>
    <row r="688022" spans="2:2" x14ac:dyDescent="0.2">
      <c r="B688022" s="61" t="s">
        <v>174</v>
      </c>
    </row>
    <row r="688023" spans="2:2" x14ac:dyDescent="0.2">
      <c r="B688023" s="61" t="s">
        <v>187</v>
      </c>
    </row>
    <row r="688024" spans="2:2" x14ac:dyDescent="0.2">
      <c r="B688024" s="61" t="s">
        <v>188</v>
      </c>
    </row>
    <row r="688025" spans="2:2" x14ac:dyDescent="0.2">
      <c r="B688025" s="61" t="s">
        <v>50</v>
      </c>
    </row>
    <row r="688104" s="61" customFormat="1" x14ac:dyDescent="0.2"/>
    <row r="688105" s="61" customFormat="1" x14ac:dyDescent="0.2"/>
    <row r="688106" s="61" customFormat="1" x14ac:dyDescent="0.2"/>
    <row r="688107" s="61" customFormat="1" x14ac:dyDescent="0.2"/>
    <row r="688108" s="61" customFormat="1" x14ac:dyDescent="0.2"/>
    <row r="688109" s="61" customFormat="1" x14ac:dyDescent="0.2"/>
    <row r="688110" s="61" customFormat="1" x14ac:dyDescent="0.2"/>
    <row r="688111" s="61" customFormat="1" x14ac:dyDescent="0.2"/>
    <row r="688112" s="61" customFormat="1" x14ac:dyDescent="0.2"/>
    <row r="688113" s="61" customFormat="1" x14ac:dyDescent="0.2"/>
    <row r="688114" s="61" customFormat="1" x14ac:dyDescent="0.2"/>
    <row r="688115" s="61" customFormat="1" x14ac:dyDescent="0.2"/>
    <row r="688116" s="61" customFormat="1" x14ac:dyDescent="0.2"/>
    <row r="688117" s="61" customFormat="1" x14ac:dyDescent="0.2"/>
    <row r="688118" s="61" customFormat="1" x14ac:dyDescent="0.2"/>
    <row r="688119" s="61" customFormat="1" x14ac:dyDescent="0.2"/>
    <row r="688120" s="61" customFormat="1" x14ac:dyDescent="0.2"/>
    <row r="688121" s="61" customFormat="1" x14ac:dyDescent="0.2"/>
    <row r="688122" s="61" customFormat="1" x14ac:dyDescent="0.2"/>
    <row r="704391" spans="2:2" x14ac:dyDescent="0.2">
      <c r="B704391" s="61" t="s">
        <v>173</v>
      </c>
    </row>
    <row r="704392" spans="2:2" x14ac:dyDescent="0.2">
      <c r="B704392" s="61" t="s">
        <v>174</v>
      </c>
    </row>
    <row r="704393" spans="2:2" x14ac:dyDescent="0.2">
      <c r="B704393" s="61" t="s">
        <v>175</v>
      </c>
    </row>
    <row r="704394" spans="2:2" x14ac:dyDescent="0.2">
      <c r="B704394" s="61" t="s">
        <v>176</v>
      </c>
    </row>
    <row r="704395" spans="2:2" x14ac:dyDescent="0.2">
      <c r="B704395" s="61" t="s">
        <v>177</v>
      </c>
    </row>
    <row r="704396" spans="2:2" x14ac:dyDescent="0.2">
      <c r="B704396" s="61" t="s">
        <v>178</v>
      </c>
    </row>
    <row r="704397" spans="2:2" x14ac:dyDescent="0.2">
      <c r="B704397" s="61" t="s">
        <v>179</v>
      </c>
    </row>
    <row r="704398" spans="2:2" x14ac:dyDescent="0.2">
      <c r="B704398" s="61" t="s">
        <v>180</v>
      </c>
    </row>
    <row r="704399" spans="2:2" x14ac:dyDescent="0.2">
      <c r="B704399" s="61" t="s">
        <v>181</v>
      </c>
    </row>
    <row r="704400" spans="2:2" x14ac:dyDescent="0.2">
      <c r="B704400" s="61" t="s">
        <v>182</v>
      </c>
    </row>
    <row r="704401" spans="2:2" x14ac:dyDescent="0.2">
      <c r="B704401" s="61" t="s">
        <v>183</v>
      </c>
    </row>
    <row r="704402" spans="2:2" x14ac:dyDescent="0.2">
      <c r="B704402" s="61" t="s">
        <v>184</v>
      </c>
    </row>
    <row r="704403" spans="2:2" x14ac:dyDescent="0.2">
      <c r="B704403" s="61" t="s">
        <v>185</v>
      </c>
    </row>
    <row r="704404" spans="2:2" x14ac:dyDescent="0.2">
      <c r="B704404" s="61" t="s">
        <v>186</v>
      </c>
    </row>
    <row r="704405" spans="2:2" x14ac:dyDescent="0.2">
      <c r="B704405" s="61" t="s">
        <v>176</v>
      </c>
    </row>
    <row r="704406" spans="2:2" x14ac:dyDescent="0.2">
      <c r="B704406" s="61" t="s">
        <v>174</v>
      </c>
    </row>
    <row r="704407" spans="2:2" x14ac:dyDescent="0.2">
      <c r="B704407" s="61" t="s">
        <v>187</v>
      </c>
    </row>
    <row r="704408" spans="2:2" x14ac:dyDescent="0.2">
      <c r="B704408" s="61" t="s">
        <v>188</v>
      </c>
    </row>
    <row r="704409" spans="2:2" x14ac:dyDescent="0.2">
      <c r="B704409" s="61" t="s">
        <v>50</v>
      </c>
    </row>
    <row r="704488" s="61" customFormat="1" x14ac:dyDescent="0.2"/>
    <row r="704489" s="61" customFormat="1" x14ac:dyDescent="0.2"/>
    <row r="704490" s="61" customFormat="1" x14ac:dyDescent="0.2"/>
    <row r="704491" s="61" customFormat="1" x14ac:dyDescent="0.2"/>
    <row r="704492" s="61" customFormat="1" x14ac:dyDescent="0.2"/>
    <row r="704493" s="61" customFormat="1" x14ac:dyDescent="0.2"/>
    <row r="704494" s="61" customFormat="1" x14ac:dyDescent="0.2"/>
    <row r="704495" s="61" customFormat="1" x14ac:dyDescent="0.2"/>
    <row r="704496" s="61" customFormat="1" x14ac:dyDescent="0.2"/>
    <row r="704497" s="61" customFormat="1" x14ac:dyDescent="0.2"/>
    <row r="704498" s="61" customFormat="1" x14ac:dyDescent="0.2"/>
    <row r="704499" s="61" customFormat="1" x14ac:dyDescent="0.2"/>
    <row r="704500" s="61" customFormat="1" x14ac:dyDescent="0.2"/>
    <row r="704501" s="61" customFormat="1" x14ac:dyDescent="0.2"/>
    <row r="704502" s="61" customFormat="1" x14ac:dyDescent="0.2"/>
    <row r="704503" s="61" customFormat="1" x14ac:dyDescent="0.2"/>
    <row r="704504" s="61" customFormat="1" x14ac:dyDescent="0.2"/>
    <row r="704505" s="61" customFormat="1" x14ac:dyDescent="0.2"/>
    <row r="704506" s="61" customFormat="1" x14ac:dyDescent="0.2"/>
    <row r="720775" spans="2:2" x14ac:dyDescent="0.2">
      <c r="B720775" s="61" t="s">
        <v>173</v>
      </c>
    </row>
    <row r="720776" spans="2:2" x14ac:dyDescent="0.2">
      <c r="B720776" s="61" t="s">
        <v>174</v>
      </c>
    </row>
    <row r="720777" spans="2:2" x14ac:dyDescent="0.2">
      <c r="B720777" s="61" t="s">
        <v>175</v>
      </c>
    </row>
    <row r="720778" spans="2:2" x14ac:dyDescent="0.2">
      <c r="B720778" s="61" t="s">
        <v>176</v>
      </c>
    </row>
    <row r="720779" spans="2:2" x14ac:dyDescent="0.2">
      <c r="B720779" s="61" t="s">
        <v>177</v>
      </c>
    </row>
    <row r="720780" spans="2:2" x14ac:dyDescent="0.2">
      <c r="B720780" s="61" t="s">
        <v>178</v>
      </c>
    </row>
    <row r="720781" spans="2:2" x14ac:dyDescent="0.2">
      <c r="B720781" s="61" t="s">
        <v>179</v>
      </c>
    </row>
    <row r="720782" spans="2:2" x14ac:dyDescent="0.2">
      <c r="B720782" s="61" t="s">
        <v>180</v>
      </c>
    </row>
    <row r="720783" spans="2:2" x14ac:dyDescent="0.2">
      <c r="B720783" s="61" t="s">
        <v>181</v>
      </c>
    </row>
    <row r="720784" spans="2:2" x14ac:dyDescent="0.2">
      <c r="B720784" s="61" t="s">
        <v>182</v>
      </c>
    </row>
    <row r="720785" spans="2:2" x14ac:dyDescent="0.2">
      <c r="B720785" s="61" t="s">
        <v>183</v>
      </c>
    </row>
    <row r="720786" spans="2:2" x14ac:dyDescent="0.2">
      <c r="B720786" s="61" t="s">
        <v>184</v>
      </c>
    </row>
    <row r="720787" spans="2:2" x14ac:dyDescent="0.2">
      <c r="B720787" s="61" t="s">
        <v>185</v>
      </c>
    </row>
    <row r="720788" spans="2:2" x14ac:dyDescent="0.2">
      <c r="B720788" s="61" t="s">
        <v>186</v>
      </c>
    </row>
    <row r="720789" spans="2:2" x14ac:dyDescent="0.2">
      <c r="B720789" s="61" t="s">
        <v>176</v>
      </c>
    </row>
    <row r="720790" spans="2:2" x14ac:dyDescent="0.2">
      <c r="B720790" s="61" t="s">
        <v>174</v>
      </c>
    </row>
    <row r="720791" spans="2:2" x14ac:dyDescent="0.2">
      <c r="B720791" s="61" t="s">
        <v>187</v>
      </c>
    </row>
    <row r="720792" spans="2:2" x14ac:dyDescent="0.2">
      <c r="B720792" s="61" t="s">
        <v>188</v>
      </c>
    </row>
    <row r="720793" spans="2:2" x14ac:dyDescent="0.2">
      <c r="B720793" s="61" t="s">
        <v>50</v>
      </c>
    </row>
    <row r="720872" s="61" customFormat="1" x14ac:dyDescent="0.2"/>
    <row r="720873" s="61" customFormat="1" x14ac:dyDescent="0.2"/>
    <row r="720874" s="61" customFormat="1" x14ac:dyDescent="0.2"/>
    <row r="720875" s="61" customFormat="1" x14ac:dyDescent="0.2"/>
    <row r="720876" s="61" customFormat="1" x14ac:dyDescent="0.2"/>
    <row r="720877" s="61" customFormat="1" x14ac:dyDescent="0.2"/>
    <row r="720878" s="61" customFormat="1" x14ac:dyDescent="0.2"/>
    <row r="720879" s="61" customFormat="1" x14ac:dyDescent="0.2"/>
    <row r="720880" s="61" customFormat="1" x14ac:dyDescent="0.2"/>
    <row r="720881" s="61" customFormat="1" x14ac:dyDescent="0.2"/>
    <row r="720882" s="61" customFormat="1" x14ac:dyDescent="0.2"/>
    <row r="720883" s="61" customFormat="1" x14ac:dyDescent="0.2"/>
    <row r="720884" s="61" customFormat="1" x14ac:dyDescent="0.2"/>
    <row r="720885" s="61" customFormat="1" x14ac:dyDescent="0.2"/>
    <row r="720886" s="61" customFormat="1" x14ac:dyDescent="0.2"/>
    <row r="720887" s="61" customFormat="1" x14ac:dyDescent="0.2"/>
    <row r="720888" s="61" customFormat="1" x14ac:dyDescent="0.2"/>
    <row r="720889" s="61" customFormat="1" x14ac:dyDescent="0.2"/>
    <row r="720890" s="61" customFormat="1" x14ac:dyDescent="0.2"/>
    <row r="737159" spans="2:2" x14ac:dyDescent="0.2">
      <c r="B737159" s="61" t="s">
        <v>173</v>
      </c>
    </row>
    <row r="737160" spans="2:2" x14ac:dyDescent="0.2">
      <c r="B737160" s="61" t="s">
        <v>174</v>
      </c>
    </row>
    <row r="737161" spans="2:2" x14ac:dyDescent="0.2">
      <c r="B737161" s="61" t="s">
        <v>175</v>
      </c>
    </row>
    <row r="737162" spans="2:2" x14ac:dyDescent="0.2">
      <c r="B737162" s="61" t="s">
        <v>176</v>
      </c>
    </row>
    <row r="737163" spans="2:2" x14ac:dyDescent="0.2">
      <c r="B737163" s="61" t="s">
        <v>177</v>
      </c>
    </row>
    <row r="737164" spans="2:2" x14ac:dyDescent="0.2">
      <c r="B737164" s="61" t="s">
        <v>178</v>
      </c>
    </row>
    <row r="737165" spans="2:2" x14ac:dyDescent="0.2">
      <c r="B737165" s="61" t="s">
        <v>179</v>
      </c>
    </row>
    <row r="737166" spans="2:2" x14ac:dyDescent="0.2">
      <c r="B737166" s="61" t="s">
        <v>180</v>
      </c>
    </row>
    <row r="737167" spans="2:2" x14ac:dyDescent="0.2">
      <c r="B737167" s="61" t="s">
        <v>181</v>
      </c>
    </row>
    <row r="737168" spans="2:2" x14ac:dyDescent="0.2">
      <c r="B737168" s="61" t="s">
        <v>182</v>
      </c>
    </row>
    <row r="737169" spans="2:2" x14ac:dyDescent="0.2">
      <c r="B737169" s="61" t="s">
        <v>183</v>
      </c>
    </row>
    <row r="737170" spans="2:2" x14ac:dyDescent="0.2">
      <c r="B737170" s="61" t="s">
        <v>184</v>
      </c>
    </row>
    <row r="737171" spans="2:2" x14ac:dyDescent="0.2">
      <c r="B737171" s="61" t="s">
        <v>185</v>
      </c>
    </row>
    <row r="737172" spans="2:2" x14ac:dyDescent="0.2">
      <c r="B737172" s="61" t="s">
        <v>186</v>
      </c>
    </row>
    <row r="737173" spans="2:2" x14ac:dyDescent="0.2">
      <c r="B737173" s="61" t="s">
        <v>176</v>
      </c>
    </row>
    <row r="737174" spans="2:2" x14ac:dyDescent="0.2">
      <c r="B737174" s="61" t="s">
        <v>174</v>
      </c>
    </row>
    <row r="737175" spans="2:2" x14ac:dyDescent="0.2">
      <c r="B737175" s="61" t="s">
        <v>187</v>
      </c>
    </row>
    <row r="737176" spans="2:2" x14ac:dyDescent="0.2">
      <c r="B737176" s="61" t="s">
        <v>188</v>
      </c>
    </row>
    <row r="737177" spans="2:2" x14ac:dyDescent="0.2">
      <c r="B737177" s="61" t="s">
        <v>50</v>
      </c>
    </row>
    <row r="737256" s="61" customFormat="1" x14ac:dyDescent="0.2"/>
    <row r="737257" s="61" customFormat="1" x14ac:dyDescent="0.2"/>
    <row r="737258" s="61" customFormat="1" x14ac:dyDescent="0.2"/>
    <row r="737259" s="61" customFormat="1" x14ac:dyDescent="0.2"/>
    <row r="737260" s="61" customFormat="1" x14ac:dyDescent="0.2"/>
    <row r="737261" s="61" customFormat="1" x14ac:dyDescent="0.2"/>
    <row r="737262" s="61" customFormat="1" x14ac:dyDescent="0.2"/>
    <row r="737263" s="61" customFormat="1" x14ac:dyDescent="0.2"/>
    <row r="737264" s="61" customFormat="1" x14ac:dyDescent="0.2"/>
    <row r="737265" s="61" customFormat="1" x14ac:dyDescent="0.2"/>
    <row r="737266" s="61" customFormat="1" x14ac:dyDescent="0.2"/>
    <row r="737267" s="61" customFormat="1" x14ac:dyDescent="0.2"/>
    <row r="737268" s="61" customFormat="1" x14ac:dyDescent="0.2"/>
    <row r="737269" s="61" customFormat="1" x14ac:dyDescent="0.2"/>
    <row r="737270" s="61" customFormat="1" x14ac:dyDescent="0.2"/>
    <row r="737271" s="61" customFormat="1" x14ac:dyDescent="0.2"/>
    <row r="737272" s="61" customFormat="1" x14ac:dyDescent="0.2"/>
    <row r="737273" s="61" customFormat="1" x14ac:dyDescent="0.2"/>
    <row r="737274" s="61" customFormat="1" x14ac:dyDescent="0.2"/>
    <row r="753543" spans="2:2" x14ac:dyDescent="0.2">
      <c r="B753543" s="61" t="s">
        <v>173</v>
      </c>
    </row>
    <row r="753544" spans="2:2" x14ac:dyDescent="0.2">
      <c r="B753544" s="61" t="s">
        <v>174</v>
      </c>
    </row>
    <row r="753545" spans="2:2" x14ac:dyDescent="0.2">
      <c r="B753545" s="61" t="s">
        <v>175</v>
      </c>
    </row>
    <row r="753546" spans="2:2" x14ac:dyDescent="0.2">
      <c r="B753546" s="61" t="s">
        <v>176</v>
      </c>
    </row>
    <row r="753547" spans="2:2" x14ac:dyDescent="0.2">
      <c r="B753547" s="61" t="s">
        <v>177</v>
      </c>
    </row>
    <row r="753548" spans="2:2" x14ac:dyDescent="0.2">
      <c r="B753548" s="61" t="s">
        <v>178</v>
      </c>
    </row>
    <row r="753549" spans="2:2" x14ac:dyDescent="0.2">
      <c r="B753549" s="61" t="s">
        <v>179</v>
      </c>
    </row>
    <row r="753550" spans="2:2" x14ac:dyDescent="0.2">
      <c r="B753550" s="61" t="s">
        <v>180</v>
      </c>
    </row>
    <row r="753551" spans="2:2" x14ac:dyDescent="0.2">
      <c r="B753551" s="61" t="s">
        <v>181</v>
      </c>
    </row>
    <row r="753552" spans="2:2" x14ac:dyDescent="0.2">
      <c r="B753552" s="61" t="s">
        <v>182</v>
      </c>
    </row>
    <row r="753553" spans="2:2" x14ac:dyDescent="0.2">
      <c r="B753553" s="61" t="s">
        <v>183</v>
      </c>
    </row>
    <row r="753554" spans="2:2" x14ac:dyDescent="0.2">
      <c r="B753554" s="61" t="s">
        <v>184</v>
      </c>
    </row>
    <row r="753555" spans="2:2" x14ac:dyDescent="0.2">
      <c r="B753555" s="61" t="s">
        <v>185</v>
      </c>
    </row>
    <row r="753556" spans="2:2" x14ac:dyDescent="0.2">
      <c r="B753556" s="61" t="s">
        <v>186</v>
      </c>
    </row>
    <row r="753557" spans="2:2" x14ac:dyDescent="0.2">
      <c r="B753557" s="61" t="s">
        <v>176</v>
      </c>
    </row>
    <row r="753558" spans="2:2" x14ac:dyDescent="0.2">
      <c r="B753558" s="61" t="s">
        <v>174</v>
      </c>
    </row>
    <row r="753559" spans="2:2" x14ac:dyDescent="0.2">
      <c r="B753559" s="61" t="s">
        <v>187</v>
      </c>
    </row>
    <row r="753560" spans="2:2" x14ac:dyDescent="0.2">
      <c r="B753560" s="61" t="s">
        <v>188</v>
      </c>
    </row>
    <row r="753561" spans="2:2" x14ac:dyDescent="0.2">
      <c r="B753561" s="61" t="s">
        <v>50</v>
      </c>
    </row>
    <row r="753640" s="61" customFormat="1" x14ac:dyDescent="0.2"/>
    <row r="753641" s="61" customFormat="1" x14ac:dyDescent="0.2"/>
    <row r="753642" s="61" customFormat="1" x14ac:dyDescent="0.2"/>
    <row r="753643" s="61" customFormat="1" x14ac:dyDescent="0.2"/>
    <row r="753644" s="61" customFormat="1" x14ac:dyDescent="0.2"/>
    <row r="753645" s="61" customFormat="1" x14ac:dyDescent="0.2"/>
    <row r="753646" s="61" customFormat="1" x14ac:dyDescent="0.2"/>
    <row r="753647" s="61" customFormat="1" x14ac:dyDescent="0.2"/>
    <row r="753648" s="61" customFormat="1" x14ac:dyDescent="0.2"/>
    <row r="753649" s="61" customFormat="1" x14ac:dyDescent="0.2"/>
    <row r="753650" s="61" customFormat="1" x14ac:dyDescent="0.2"/>
    <row r="753651" s="61" customFormat="1" x14ac:dyDescent="0.2"/>
    <row r="753652" s="61" customFormat="1" x14ac:dyDescent="0.2"/>
    <row r="753653" s="61" customFormat="1" x14ac:dyDescent="0.2"/>
    <row r="753654" s="61" customFormat="1" x14ac:dyDescent="0.2"/>
    <row r="753655" s="61" customFormat="1" x14ac:dyDescent="0.2"/>
    <row r="753656" s="61" customFormat="1" x14ac:dyDescent="0.2"/>
    <row r="753657" s="61" customFormat="1" x14ac:dyDescent="0.2"/>
    <row r="753658" s="61" customFormat="1" x14ac:dyDescent="0.2"/>
    <row r="769927" spans="2:2" x14ac:dyDescent="0.2">
      <c r="B769927" s="61" t="s">
        <v>173</v>
      </c>
    </row>
    <row r="769928" spans="2:2" x14ac:dyDescent="0.2">
      <c r="B769928" s="61" t="s">
        <v>174</v>
      </c>
    </row>
    <row r="769929" spans="2:2" x14ac:dyDescent="0.2">
      <c r="B769929" s="61" t="s">
        <v>175</v>
      </c>
    </row>
    <row r="769930" spans="2:2" x14ac:dyDescent="0.2">
      <c r="B769930" s="61" t="s">
        <v>176</v>
      </c>
    </row>
    <row r="769931" spans="2:2" x14ac:dyDescent="0.2">
      <c r="B769931" s="61" t="s">
        <v>177</v>
      </c>
    </row>
    <row r="769932" spans="2:2" x14ac:dyDescent="0.2">
      <c r="B769932" s="61" t="s">
        <v>178</v>
      </c>
    </row>
    <row r="769933" spans="2:2" x14ac:dyDescent="0.2">
      <c r="B769933" s="61" t="s">
        <v>179</v>
      </c>
    </row>
    <row r="769934" spans="2:2" x14ac:dyDescent="0.2">
      <c r="B769934" s="61" t="s">
        <v>180</v>
      </c>
    </row>
    <row r="769935" spans="2:2" x14ac:dyDescent="0.2">
      <c r="B769935" s="61" t="s">
        <v>181</v>
      </c>
    </row>
    <row r="769936" spans="2:2" x14ac:dyDescent="0.2">
      <c r="B769936" s="61" t="s">
        <v>182</v>
      </c>
    </row>
    <row r="769937" spans="2:2" x14ac:dyDescent="0.2">
      <c r="B769937" s="61" t="s">
        <v>183</v>
      </c>
    </row>
    <row r="769938" spans="2:2" x14ac:dyDescent="0.2">
      <c r="B769938" s="61" t="s">
        <v>184</v>
      </c>
    </row>
    <row r="769939" spans="2:2" x14ac:dyDescent="0.2">
      <c r="B769939" s="61" t="s">
        <v>185</v>
      </c>
    </row>
    <row r="769940" spans="2:2" x14ac:dyDescent="0.2">
      <c r="B769940" s="61" t="s">
        <v>186</v>
      </c>
    </row>
    <row r="769941" spans="2:2" x14ac:dyDescent="0.2">
      <c r="B769941" s="61" t="s">
        <v>176</v>
      </c>
    </row>
    <row r="769942" spans="2:2" x14ac:dyDescent="0.2">
      <c r="B769942" s="61" t="s">
        <v>174</v>
      </c>
    </row>
    <row r="769943" spans="2:2" x14ac:dyDescent="0.2">
      <c r="B769943" s="61" t="s">
        <v>187</v>
      </c>
    </row>
    <row r="769944" spans="2:2" x14ac:dyDescent="0.2">
      <c r="B769944" s="61" t="s">
        <v>188</v>
      </c>
    </row>
    <row r="769945" spans="2:2" x14ac:dyDescent="0.2">
      <c r="B769945" s="61" t="s">
        <v>50</v>
      </c>
    </row>
    <row r="770024" s="61" customFormat="1" x14ac:dyDescent="0.2"/>
    <row r="770025" s="61" customFormat="1" x14ac:dyDescent="0.2"/>
    <row r="770026" s="61" customFormat="1" x14ac:dyDescent="0.2"/>
    <row r="770027" s="61" customFormat="1" x14ac:dyDescent="0.2"/>
    <row r="770028" s="61" customFormat="1" x14ac:dyDescent="0.2"/>
    <row r="770029" s="61" customFormat="1" x14ac:dyDescent="0.2"/>
    <row r="770030" s="61" customFormat="1" x14ac:dyDescent="0.2"/>
    <row r="770031" s="61" customFormat="1" x14ac:dyDescent="0.2"/>
    <row r="770032" s="61" customFormat="1" x14ac:dyDescent="0.2"/>
    <row r="770033" s="61" customFormat="1" x14ac:dyDescent="0.2"/>
    <row r="770034" s="61" customFormat="1" x14ac:dyDescent="0.2"/>
    <row r="770035" s="61" customFormat="1" x14ac:dyDescent="0.2"/>
    <row r="770036" s="61" customFormat="1" x14ac:dyDescent="0.2"/>
    <row r="770037" s="61" customFormat="1" x14ac:dyDescent="0.2"/>
    <row r="770038" s="61" customFormat="1" x14ac:dyDescent="0.2"/>
    <row r="770039" s="61" customFormat="1" x14ac:dyDescent="0.2"/>
    <row r="770040" s="61" customFormat="1" x14ac:dyDescent="0.2"/>
    <row r="770041" s="61" customFormat="1" x14ac:dyDescent="0.2"/>
    <row r="770042" s="61" customFormat="1" x14ac:dyDescent="0.2"/>
    <row r="786311" spans="2:2" x14ac:dyDescent="0.2">
      <c r="B786311" s="61" t="s">
        <v>173</v>
      </c>
    </row>
    <row r="786312" spans="2:2" x14ac:dyDescent="0.2">
      <c r="B786312" s="61" t="s">
        <v>174</v>
      </c>
    </row>
    <row r="786313" spans="2:2" x14ac:dyDescent="0.2">
      <c r="B786313" s="61" t="s">
        <v>175</v>
      </c>
    </row>
    <row r="786314" spans="2:2" x14ac:dyDescent="0.2">
      <c r="B786314" s="61" t="s">
        <v>176</v>
      </c>
    </row>
    <row r="786315" spans="2:2" x14ac:dyDescent="0.2">
      <c r="B786315" s="61" t="s">
        <v>177</v>
      </c>
    </row>
    <row r="786316" spans="2:2" x14ac:dyDescent="0.2">
      <c r="B786316" s="61" t="s">
        <v>178</v>
      </c>
    </row>
    <row r="786317" spans="2:2" x14ac:dyDescent="0.2">
      <c r="B786317" s="61" t="s">
        <v>179</v>
      </c>
    </row>
    <row r="786318" spans="2:2" x14ac:dyDescent="0.2">
      <c r="B786318" s="61" t="s">
        <v>180</v>
      </c>
    </row>
    <row r="786319" spans="2:2" x14ac:dyDescent="0.2">
      <c r="B786319" s="61" t="s">
        <v>181</v>
      </c>
    </row>
    <row r="786320" spans="2:2" x14ac:dyDescent="0.2">
      <c r="B786320" s="61" t="s">
        <v>182</v>
      </c>
    </row>
    <row r="786321" spans="2:2" x14ac:dyDescent="0.2">
      <c r="B786321" s="61" t="s">
        <v>183</v>
      </c>
    </row>
    <row r="786322" spans="2:2" x14ac:dyDescent="0.2">
      <c r="B786322" s="61" t="s">
        <v>184</v>
      </c>
    </row>
    <row r="786323" spans="2:2" x14ac:dyDescent="0.2">
      <c r="B786323" s="61" t="s">
        <v>185</v>
      </c>
    </row>
    <row r="786324" spans="2:2" x14ac:dyDescent="0.2">
      <c r="B786324" s="61" t="s">
        <v>186</v>
      </c>
    </row>
    <row r="786325" spans="2:2" x14ac:dyDescent="0.2">
      <c r="B786325" s="61" t="s">
        <v>176</v>
      </c>
    </row>
    <row r="786326" spans="2:2" x14ac:dyDescent="0.2">
      <c r="B786326" s="61" t="s">
        <v>174</v>
      </c>
    </row>
    <row r="786327" spans="2:2" x14ac:dyDescent="0.2">
      <c r="B786327" s="61" t="s">
        <v>187</v>
      </c>
    </row>
    <row r="786328" spans="2:2" x14ac:dyDescent="0.2">
      <c r="B786328" s="61" t="s">
        <v>188</v>
      </c>
    </row>
    <row r="786329" spans="2:2" x14ac:dyDescent="0.2">
      <c r="B786329" s="61" t="s">
        <v>50</v>
      </c>
    </row>
    <row r="786408" s="61" customFormat="1" x14ac:dyDescent="0.2"/>
    <row r="786409" s="61" customFormat="1" x14ac:dyDescent="0.2"/>
    <row r="786410" s="61" customFormat="1" x14ac:dyDescent="0.2"/>
    <row r="786411" s="61" customFormat="1" x14ac:dyDescent="0.2"/>
    <row r="786412" s="61" customFormat="1" x14ac:dyDescent="0.2"/>
    <row r="786413" s="61" customFormat="1" x14ac:dyDescent="0.2"/>
    <row r="786414" s="61" customFormat="1" x14ac:dyDescent="0.2"/>
    <row r="786415" s="61" customFormat="1" x14ac:dyDescent="0.2"/>
    <row r="786416" s="61" customFormat="1" x14ac:dyDescent="0.2"/>
    <row r="786417" s="61" customFormat="1" x14ac:dyDescent="0.2"/>
    <row r="786418" s="61" customFormat="1" x14ac:dyDescent="0.2"/>
    <row r="786419" s="61" customFormat="1" x14ac:dyDescent="0.2"/>
    <row r="786420" s="61" customFormat="1" x14ac:dyDescent="0.2"/>
    <row r="786421" s="61" customFormat="1" x14ac:dyDescent="0.2"/>
    <row r="786422" s="61" customFormat="1" x14ac:dyDescent="0.2"/>
    <row r="786423" s="61" customFormat="1" x14ac:dyDescent="0.2"/>
    <row r="786424" s="61" customFormat="1" x14ac:dyDescent="0.2"/>
    <row r="786425" s="61" customFormat="1" x14ac:dyDescent="0.2"/>
    <row r="786426" s="61" customFormat="1" x14ac:dyDescent="0.2"/>
    <row r="802695" spans="2:2" x14ac:dyDescent="0.2">
      <c r="B802695" s="61" t="s">
        <v>173</v>
      </c>
    </row>
    <row r="802696" spans="2:2" x14ac:dyDescent="0.2">
      <c r="B802696" s="61" t="s">
        <v>174</v>
      </c>
    </row>
    <row r="802697" spans="2:2" x14ac:dyDescent="0.2">
      <c r="B802697" s="61" t="s">
        <v>175</v>
      </c>
    </row>
    <row r="802698" spans="2:2" x14ac:dyDescent="0.2">
      <c r="B802698" s="61" t="s">
        <v>176</v>
      </c>
    </row>
    <row r="802699" spans="2:2" x14ac:dyDescent="0.2">
      <c r="B802699" s="61" t="s">
        <v>177</v>
      </c>
    </row>
    <row r="802700" spans="2:2" x14ac:dyDescent="0.2">
      <c r="B802700" s="61" t="s">
        <v>178</v>
      </c>
    </row>
    <row r="802701" spans="2:2" x14ac:dyDescent="0.2">
      <c r="B802701" s="61" t="s">
        <v>179</v>
      </c>
    </row>
    <row r="802702" spans="2:2" x14ac:dyDescent="0.2">
      <c r="B802702" s="61" t="s">
        <v>180</v>
      </c>
    </row>
    <row r="802703" spans="2:2" x14ac:dyDescent="0.2">
      <c r="B802703" s="61" t="s">
        <v>181</v>
      </c>
    </row>
    <row r="802704" spans="2:2" x14ac:dyDescent="0.2">
      <c r="B802704" s="61" t="s">
        <v>182</v>
      </c>
    </row>
    <row r="802705" spans="2:2" x14ac:dyDescent="0.2">
      <c r="B802705" s="61" t="s">
        <v>183</v>
      </c>
    </row>
    <row r="802706" spans="2:2" x14ac:dyDescent="0.2">
      <c r="B802706" s="61" t="s">
        <v>184</v>
      </c>
    </row>
    <row r="802707" spans="2:2" x14ac:dyDescent="0.2">
      <c r="B802707" s="61" t="s">
        <v>185</v>
      </c>
    </row>
    <row r="802708" spans="2:2" x14ac:dyDescent="0.2">
      <c r="B802708" s="61" t="s">
        <v>186</v>
      </c>
    </row>
    <row r="802709" spans="2:2" x14ac:dyDescent="0.2">
      <c r="B802709" s="61" t="s">
        <v>176</v>
      </c>
    </row>
    <row r="802710" spans="2:2" x14ac:dyDescent="0.2">
      <c r="B802710" s="61" t="s">
        <v>174</v>
      </c>
    </row>
    <row r="802711" spans="2:2" x14ac:dyDescent="0.2">
      <c r="B802711" s="61" t="s">
        <v>187</v>
      </c>
    </row>
    <row r="802712" spans="2:2" x14ac:dyDescent="0.2">
      <c r="B802712" s="61" t="s">
        <v>188</v>
      </c>
    </row>
    <row r="802713" spans="2:2" x14ac:dyDescent="0.2">
      <c r="B802713" s="61" t="s">
        <v>50</v>
      </c>
    </row>
    <row r="802792" s="61" customFormat="1" x14ac:dyDescent="0.2"/>
    <row r="802793" s="61" customFormat="1" x14ac:dyDescent="0.2"/>
    <row r="802794" s="61" customFormat="1" x14ac:dyDescent="0.2"/>
    <row r="802795" s="61" customFormat="1" x14ac:dyDescent="0.2"/>
    <row r="802796" s="61" customFormat="1" x14ac:dyDescent="0.2"/>
    <row r="802797" s="61" customFormat="1" x14ac:dyDescent="0.2"/>
    <row r="802798" s="61" customFormat="1" x14ac:dyDescent="0.2"/>
    <row r="802799" s="61" customFormat="1" x14ac:dyDescent="0.2"/>
    <row r="802800" s="61" customFormat="1" x14ac:dyDescent="0.2"/>
    <row r="802801" s="61" customFormat="1" x14ac:dyDescent="0.2"/>
    <row r="802802" s="61" customFormat="1" x14ac:dyDescent="0.2"/>
    <row r="802803" s="61" customFormat="1" x14ac:dyDescent="0.2"/>
    <row r="802804" s="61" customFormat="1" x14ac:dyDescent="0.2"/>
    <row r="802805" s="61" customFormat="1" x14ac:dyDescent="0.2"/>
    <row r="802806" s="61" customFormat="1" x14ac:dyDescent="0.2"/>
    <row r="802807" s="61" customFormat="1" x14ac:dyDescent="0.2"/>
    <row r="802808" s="61" customFormat="1" x14ac:dyDescent="0.2"/>
    <row r="802809" s="61" customFormat="1" x14ac:dyDescent="0.2"/>
    <row r="802810" s="61" customFormat="1" x14ac:dyDescent="0.2"/>
    <row r="819079" spans="2:2" x14ac:dyDescent="0.2">
      <c r="B819079" s="61" t="s">
        <v>173</v>
      </c>
    </row>
    <row r="819080" spans="2:2" x14ac:dyDescent="0.2">
      <c r="B819080" s="61" t="s">
        <v>174</v>
      </c>
    </row>
    <row r="819081" spans="2:2" x14ac:dyDescent="0.2">
      <c r="B819081" s="61" t="s">
        <v>175</v>
      </c>
    </row>
    <row r="819082" spans="2:2" x14ac:dyDescent="0.2">
      <c r="B819082" s="61" t="s">
        <v>176</v>
      </c>
    </row>
    <row r="819083" spans="2:2" x14ac:dyDescent="0.2">
      <c r="B819083" s="61" t="s">
        <v>177</v>
      </c>
    </row>
    <row r="819084" spans="2:2" x14ac:dyDescent="0.2">
      <c r="B819084" s="61" t="s">
        <v>178</v>
      </c>
    </row>
    <row r="819085" spans="2:2" x14ac:dyDescent="0.2">
      <c r="B819085" s="61" t="s">
        <v>179</v>
      </c>
    </row>
    <row r="819086" spans="2:2" x14ac:dyDescent="0.2">
      <c r="B819086" s="61" t="s">
        <v>180</v>
      </c>
    </row>
    <row r="819087" spans="2:2" x14ac:dyDescent="0.2">
      <c r="B819087" s="61" t="s">
        <v>181</v>
      </c>
    </row>
    <row r="819088" spans="2:2" x14ac:dyDescent="0.2">
      <c r="B819088" s="61" t="s">
        <v>182</v>
      </c>
    </row>
    <row r="819089" spans="2:2" x14ac:dyDescent="0.2">
      <c r="B819089" s="61" t="s">
        <v>183</v>
      </c>
    </row>
    <row r="819090" spans="2:2" x14ac:dyDescent="0.2">
      <c r="B819090" s="61" t="s">
        <v>184</v>
      </c>
    </row>
    <row r="819091" spans="2:2" x14ac:dyDescent="0.2">
      <c r="B819091" s="61" t="s">
        <v>185</v>
      </c>
    </row>
    <row r="819092" spans="2:2" x14ac:dyDescent="0.2">
      <c r="B819092" s="61" t="s">
        <v>186</v>
      </c>
    </row>
    <row r="819093" spans="2:2" x14ac:dyDescent="0.2">
      <c r="B819093" s="61" t="s">
        <v>176</v>
      </c>
    </row>
    <row r="819094" spans="2:2" x14ac:dyDescent="0.2">
      <c r="B819094" s="61" t="s">
        <v>174</v>
      </c>
    </row>
    <row r="819095" spans="2:2" x14ac:dyDescent="0.2">
      <c r="B819095" s="61" t="s">
        <v>187</v>
      </c>
    </row>
    <row r="819096" spans="2:2" x14ac:dyDescent="0.2">
      <c r="B819096" s="61" t="s">
        <v>188</v>
      </c>
    </row>
    <row r="819097" spans="2:2" x14ac:dyDescent="0.2">
      <c r="B819097" s="61" t="s">
        <v>50</v>
      </c>
    </row>
    <row r="819176" s="61" customFormat="1" x14ac:dyDescent="0.2"/>
    <row r="819177" s="61" customFormat="1" x14ac:dyDescent="0.2"/>
    <row r="819178" s="61" customFormat="1" x14ac:dyDescent="0.2"/>
    <row r="819179" s="61" customFormat="1" x14ac:dyDescent="0.2"/>
    <row r="819180" s="61" customFormat="1" x14ac:dyDescent="0.2"/>
    <row r="819181" s="61" customFormat="1" x14ac:dyDescent="0.2"/>
    <row r="819182" s="61" customFormat="1" x14ac:dyDescent="0.2"/>
    <row r="819183" s="61" customFormat="1" x14ac:dyDescent="0.2"/>
    <row r="819184" s="61" customFormat="1" x14ac:dyDescent="0.2"/>
    <row r="819185" s="61" customFormat="1" x14ac:dyDescent="0.2"/>
    <row r="819186" s="61" customFormat="1" x14ac:dyDescent="0.2"/>
    <row r="819187" s="61" customFormat="1" x14ac:dyDescent="0.2"/>
    <row r="819188" s="61" customFormat="1" x14ac:dyDescent="0.2"/>
    <row r="819189" s="61" customFormat="1" x14ac:dyDescent="0.2"/>
    <row r="819190" s="61" customFormat="1" x14ac:dyDescent="0.2"/>
    <row r="819191" s="61" customFormat="1" x14ac:dyDescent="0.2"/>
    <row r="819192" s="61" customFormat="1" x14ac:dyDescent="0.2"/>
    <row r="819193" s="61" customFormat="1" x14ac:dyDescent="0.2"/>
    <row r="819194" s="61" customFormat="1" x14ac:dyDescent="0.2"/>
    <row r="835463" spans="2:2" x14ac:dyDescent="0.2">
      <c r="B835463" s="61" t="s">
        <v>173</v>
      </c>
    </row>
    <row r="835464" spans="2:2" x14ac:dyDescent="0.2">
      <c r="B835464" s="61" t="s">
        <v>174</v>
      </c>
    </row>
    <row r="835465" spans="2:2" x14ac:dyDescent="0.2">
      <c r="B835465" s="61" t="s">
        <v>175</v>
      </c>
    </row>
    <row r="835466" spans="2:2" x14ac:dyDescent="0.2">
      <c r="B835466" s="61" t="s">
        <v>176</v>
      </c>
    </row>
    <row r="835467" spans="2:2" x14ac:dyDescent="0.2">
      <c r="B835467" s="61" t="s">
        <v>177</v>
      </c>
    </row>
    <row r="835468" spans="2:2" x14ac:dyDescent="0.2">
      <c r="B835468" s="61" t="s">
        <v>178</v>
      </c>
    </row>
    <row r="835469" spans="2:2" x14ac:dyDescent="0.2">
      <c r="B835469" s="61" t="s">
        <v>179</v>
      </c>
    </row>
    <row r="835470" spans="2:2" x14ac:dyDescent="0.2">
      <c r="B835470" s="61" t="s">
        <v>180</v>
      </c>
    </row>
    <row r="835471" spans="2:2" x14ac:dyDescent="0.2">
      <c r="B835471" s="61" t="s">
        <v>181</v>
      </c>
    </row>
    <row r="835472" spans="2:2" x14ac:dyDescent="0.2">
      <c r="B835472" s="61" t="s">
        <v>182</v>
      </c>
    </row>
    <row r="835473" spans="2:2" x14ac:dyDescent="0.2">
      <c r="B835473" s="61" t="s">
        <v>183</v>
      </c>
    </row>
    <row r="835474" spans="2:2" x14ac:dyDescent="0.2">
      <c r="B835474" s="61" t="s">
        <v>184</v>
      </c>
    </row>
    <row r="835475" spans="2:2" x14ac:dyDescent="0.2">
      <c r="B835475" s="61" t="s">
        <v>185</v>
      </c>
    </row>
    <row r="835476" spans="2:2" x14ac:dyDescent="0.2">
      <c r="B835476" s="61" t="s">
        <v>186</v>
      </c>
    </row>
    <row r="835477" spans="2:2" x14ac:dyDescent="0.2">
      <c r="B835477" s="61" t="s">
        <v>176</v>
      </c>
    </row>
    <row r="835478" spans="2:2" x14ac:dyDescent="0.2">
      <c r="B835478" s="61" t="s">
        <v>174</v>
      </c>
    </row>
    <row r="835479" spans="2:2" x14ac:dyDescent="0.2">
      <c r="B835479" s="61" t="s">
        <v>187</v>
      </c>
    </row>
    <row r="835480" spans="2:2" x14ac:dyDescent="0.2">
      <c r="B835480" s="61" t="s">
        <v>188</v>
      </c>
    </row>
    <row r="835481" spans="2:2" x14ac:dyDescent="0.2">
      <c r="B835481" s="61" t="s">
        <v>50</v>
      </c>
    </row>
    <row r="835560" s="61" customFormat="1" x14ac:dyDescent="0.2"/>
    <row r="835561" s="61" customFormat="1" x14ac:dyDescent="0.2"/>
    <row r="835562" s="61" customFormat="1" x14ac:dyDescent="0.2"/>
    <row r="835563" s="61" customFormat="1" x14ac:dyDescent="0.2"/>
    <row r="835564" s="61" customFormat="1" x14ac:dyDescent="0.2"/>
    <row r="835565" s="61" customFormat="1" x14ac:dyDescent="0.2"/>
    <row r="835566" s="61" customFormat="1" x14ac:dyDescent="0.2"/>
    <row r="835567" s="61" customFormat="1" x14ac:dyDescent="0.2"/>
    <row r="835568" s="61" customFormat="1" x14ac:dyDescent="0.2"/>
    <row r="835569" s="61" customFormat="1" x14ac:dyDescent="0.2"/>
    <row r="835570" s="61" customFormat="1" x14ac:dyDescent="0.2"/>
    <row r="835571" s="61" customFormat="1" x14ac:dyDescent="0.2"/>
    <row r="835572" s="61" customFormat="1" x14ac:dyDescent="0.2"/>
    <row r="835573" s="61" customFormat="1" x14ac:dyDescent="0.2"/>
    <row r="835574" s="61" customFormat="1" x14ac:dyDescent="0.2"/>
    <row r="835575" s="61" customFormat="1" x14ac:dyDescent="0.2"/>
    <row r="835576" s="61" customFormat="1" x14ac:dyDescent="0.2"/>
    <row r="835577" s="61" customFormat="1" x14ac:dyDescent="0.2"/>
    <row r="835578" s="61" customFormat="1" x14ac:dyDescent="0.2"/>
    <row r="851847" spans="2:2" x14ac:dyDescent="0.2">
      <c r="B851847" s="61" t="s">
        <v>173</v>
      </c>
    </row>
    <row r="851848" spans="2:2" x14ac:dyDescent="0.2">
      <c r="B851848" s="61" t="s">
        <v>174</v>
      </c>
    </row>
    <row r="851849" spans="2:2" x14ac:dyDescent="0.2">
      <c r="B851849" s="61" t="s">
        <v>175</v>
      </c>
    </row>
    <row r="851850" spans="2:2" x14ac:dyDescent="0.2">
      <c r="B851850" s="61" t="s">
        <v>176</v>
      </c>
    </row>
    <row r="851851" spans="2:2" x14ac:dyDescent="0.2">
      <c r="B851851" s="61" t="s">
        <v>177</v>
      </c>
    </row>
    <row r="851852" spans="2:2" x14ac:dyDescent="0.2">
      <c r="B851852" s="61" t="s">
        <v>178</v>
      </c>
    </row>
    <row r="851853" spans="2:2" x14ac:dyDescent="0.2">
      <c r="B851853" s="61" t="s">
        <v>179</v>
      </c>
    </row>
    <row r="851854" spans="2:2" x14ac:dyDescent="0.2">
      <c r="B851854" s="61" t="s">
        <v>180</v>
      </c>
    </row>
    <row r="851855" spans="2:2" x14ac:dyDescent="0.2">
      <c r="B851855" s="61" t="s">
        <v>181</v>
      </c>
    </row>
    <row r="851856" spans="2:2" x14ac:dyDescent="0.2">
      <c r="B851856" s="61" t="s">
        <v>182</v>
      </c>
    </row>
    <row r="851857" spans="2:2" x14ac:dyDescent="0.2">
      <c r="B851857" s="61" t="s">
        <v>183</v>
      </c>
    </row>
    <row r="851858" spans="2:2" x14ac:dyDescent="0.2">
      <c r="B851858" s="61" t="s">
        <v>184</v>
      </c>
    </row>
    <row r="851859" spans="2:2" x14ac:dyDescent="0.2">
      <c r="B851859" s="61" t="s">
        <v>185</v>
      </c>
    </row>
    <row r="851860" spans="2:2" x14ac:dyDescent="0.2">
      <c r="B851860" s="61" t="s">
        <v>186</v>
      </c>
    </row>
    <row r="851861" spans="2:2" x14ac:dyDescent="0.2">
      <c r="B851861" s="61" t="s">
        <v>176</v>
      </c>
    </row>
    <row r="851862" spans="2:2" x14ac:dyDescent="0.2">
      <c r="B851862" s="61" t="s">
        <v>174</v>
      </c>
    </row>
    <row r="851863" spans="2:2" x14ac:dyDescent="0.2">
      <c r="B851863" s="61" t="s">
        <v>187</v>
      </c>
    </row>
    <row r="851864" spans="2:2" x14ac:dyDescent="0.2">
      <c r="B851864" s="61" t="s">
        <v>188</v>
      </c>
    </row>
    <row r="851865" spans="2:2" x14ac:dyDescent="0.2">
      <c r="B851865" s="61" t="s">
        <v>50</v>
      </c>
    </row>
    <row r="851944" s="61" customFormat="1" x14ac:dyDescent="0.2"/>
    <row r="851945" s="61" customFormat="1" x14ac:dyDescent="0.2"/>
    <row r="851946" s="61" customFormat="1" x14ac:dyDescent="0.2"/>
    <row r="851947" s="61" customFormat="1" x14ac:dyDescent="0.2"/>
    <row r="851948" s="61" customFormat="1" x14ac:dyDescent="0.2"/>
    <row r="851949" s="61" customFormat="1" x14ac:dyDescent="0.2"/>
    <row r="851950" s="61" customFormat="1" x14ac:dyDescent="0.2"/>
    <row r="851951" s="61" customFormat="1" x14ac:dyDescent="0.2"/>
    <row r="851952" s="61" customFormat="1" x14ac:dyDescent="0.2"/>
    <row r="851953" s="61" customFormat="1" x14ac:dyDescent="0.2"/>
    <row r="851954" s="61" customFormat="1" x14ac:dyDescent="0.2"/>
    <row r="851955" s="61" customFormat="1" x14ac:dyDescent="0.2"/>
    <row r="851956" s="61" customFormat="1" x14ac:dyDescent="0.2"/>
    <row r="851957" s="61" customFormat="1" x14ac:dyDescent="0.2"/>
    <row r="851958" s="61" customFormat="1" x14ac:dyDescent="0.2"/>
    <row r="851959" s="61" customFormat="1" x14ac:dyDescent="0.2"/>
    <row r="851960" s="61" customFormat="1" x14ac:dyDescent="0.2"/>
    <row r="851961" s="61" customFormat="1" x14ac:dyDescent="0.2"/>
    <row r="851962" s="61" customFormat="1" x14ac:dyDescent="0.2"/>
    <row r="868231" spans="2:2" x14ac:dyDescent="0.2">
      <c r="B868231" s="61" t="s">
        <v>173</v>
      </c>
    </row>
    <row r="868232" spans="2:2" x14ac:dyDescent="0.2">
      <c r="B868232" s="61" t="s">
        <v>174</v>
      </c>
    </row>
    <row r="868233" spans="2:2" x14ac:dyDescent="0.2">
      <c r="B868233" s="61" t="s">
        <v>175</v>
      </c>
    </row>
    <row r="868234" spans="2:2" x14ac:dyDescent="0.2">
      <c r="B868234" s="61" t="s">
        <v>176</v>
      </c>
    </row>
    <row r="868235" spans="2:2" x14ac:dyDescent="0.2">
      <c r="B868235" s="61" t="s">
        <v>177</v>
      </c>
    </row>
    <row r="868236" spans="2:2" x14ac:dyDescent="0.2">
      <c r="B868236" s="61" t="s">
        <v>178</v>
      </c>
    </row>
    <row r="868237" spans="2:2" x14ac:dyDescent="0.2">
      <c r="B868237" s="61" t="s">
        <v>179</v>
      </c>
    </row>
    <row r="868238" spans="2:2" x14ac:dyDescent="0.2">
      <c r="B868238" s="61" t="s">
        <v>180</v>
      </c>
    </row>
    <row r="868239" spans="2:2" x14ac:dyDescent="0.2">
      <c r="B868239" s="61" t="s">
        <v>181</v>
      </c>
    </row>
    <row r="868240" spans="2:2" x14ac:dyDescent="0.2">
      <c r="B868240" s="61" t="s">
        <v>182</v>
      </c>
    </row>
    <row r="868241" spans="2:2" x14ac:dyDescent="0.2">
      <c r="B868241" s="61" t="s">
        <v>183</v>
      </c>
    </row>
    <row r="868242" spans="2:2" x14ac:dyDescent="0.2">
      <c r="B868242" s="61" t="s">
        <v>184</v>
      </c>
    </row>
    <row r="868243" spans="2:2" x14ac:dyDescent="0.2">
      <c r="B868243" s="61" t="s">
        <v>185</v>
      </c>
    </row>
    <row r="868244" spans="2:2" x14ac:dyDescent="0.2">
      <c r="B868244" s="61" t="s">
        <v>186</v>
      </c>
    </row>
    <row r="868245" spans="2:2" x14ac:dyDescent="0.2">
      <c r="B868245" s="61" t="s">
        <v>176</v>
      </c>
    </row>
    <row r="868246" spans="2:2" x14ac:dyDescent="0.2">
      <c r="B868246" s="61" t="s">
        <v>174</v>
      </c>
    </row>
    <row r="868247" spans="2:2" x14ac:dyDescent="0.2">
      <c r="B868247" s="61" t="s">
        <v>187</v>
      </c>
    </row>
    <row r="868248" spans="2:2" x14ac:dyDescent="0.2">
      <c r="B868248" s="61" t="s">
        <v>188</v>
      </c>
    </row>
    <row r="868249" spans="2:2" x14ac:dyDescent="0.2">
      <c r="B868249" s="61" t="s">
        <v>50</v>
      </c>
    </row>
    <row r="868328" s="61" customFormat="1" x14ac:dyDescent="0.2"/>
    <row r="868329" s="61" customFormat="1" x14ac:dyDescent="0.2"/>
    <row r="868330" s="61" customFormat="1" x14ac:dyDescent="0.2"/>
    <row r="868331" s="61" customFormat="1" x14ac:dyDescent="0.2"/>
    <row r="868332" s="61" customFormat="1" x14ac:dyDescent="0.2"/>
    <row r="868333" s="61" customFormat="1" x14ac:dyDescent="0.2"/>
    <row r="868334" s="61" customFormat="1" x14ac:dyDescent="0.2"/>
    <row r="868335" s="61" customFormat="1" x14ac:dyDescent="0.2"/>
    <row r="868336" s="61" customFormat="1" x14ac:dyDescent="0.2"/>
    <row r="868337" s="61" customFormat="1" x14ac:dyDescent="0.2"/>
    <row r="868338" s="61" customFormat="1" x14ac:dyDescent="0.2"/>
    <row r="868339" s="61" customFormat="1" x14ac:dyDescent="0.2"/>
    <row r="868340" s="61" customFormat="1" x14ac:dyDescent="0.2"/>
    <row r="868341" s="61" customFormat="1" x14ac:dyDescent="0.2"/>
    <row r="868342" s="61" customFormat="1" x14ac:dyDescent="0.2"/>
    <row r="868343" s="61" customFormat="1" x14ac:dyDescent="0.2"/>
    <row r="868344" s="61" customFormat="1" x14ac:dyDescent="0.2"/>
    <row r="868345" s="61" customFormat="1" x14ac:dyDescent="0.2"/>
    <row r="868346" s="61" customFormat="1" x14ac:dyDescent="0.2"/>
    <row r="884615" spans="2:2" x14ac:dyDescent="0.2">
      <c r="B884615" s="61" t="s">
        <v>173</v>
      </c>
    </row>
    <row r="884616" spans="2:2" x14ac:dyDescent="0.2">
      <c r="B884616" s="61" t="s">
        <v>174</v>
      </c>
    </row>
    <row r="884617" spans="2:2" x14ac:dyDescent="0.2">
      <c r="B884617" s="61" t="s">
        <v>175</v>
      </c>
    </row>
    <row r="884618" spans="2:2" x14ac:dyDescent="0.2">
      <c r="B884618" s="61" t="s">
        <v>176</v>
      </c>
    </row>
    <row r="884619" spans="2:2" x14ac:dyDescent="0.2">
      <c r="B884619" s="61" t="s">
        <v>177</v>
      </c>
    </row>
    <row r="884620" spans="2:2" x14ac:dyDescent="0.2">
      <c r="B884620" s="61" t="s">
        <v>178</v>
      </c>
    </row>
    <row r="884621" spans="2:2" x14ac:dyDescent="0.2">
      <c r="B884621" s="61" t="s">
        <v>179</v>
      </c>
    </row>
    <row r="884622" spans="2:2" x14ac:dyDescent="0.2">
      <c r="B884622" s="61" t="s">
        <v>180</v>
      </c>
    </row>
    <row r="884623" spans="2:2" x14ac:dyDescent="0.2">
      <c r="B884623" s="61" t="s">
        <v>181</v>
      </c>
    </row>
    <row r="884624" spans="2:2" x14ac:dyDescent="0.2">
      <c r="B884624" s="61" t="s">
        <v>182</v>
      </c>
    </row>
    <row r="884625" spans="2:2" x14ac:dyDescent="0.2">
      <c r="B884625" s="61" t="s">
        <v>183</v>
      </c>
    </row>
    <row r="884626" spans="2:2" x14ac:dyDescent="0.2">
      <c r="B884626" s="61" t="s">
        <v>184</v>
      </c>
    </row>
    <row r="884627" spans="2:2" x14ac:dyDescent="0.2">
      <c r="B884627" s="61" t="s">
        <v>185</v>
      </c>
    </row>
    <row r="884628" spans="2:2" x14ac:dyDescent="0.2">
      <c r="B884628" s="61" t="s">
        <v>186</v>
      </c>
    </row>
    <row r="884629" spans="2:2" x14ac:dyDescent="0.2">
      <c r="B884629" s="61" t="s">
        <v>176</v>
      </c>
    </row>
    <row r="884630" spans="2:2" x14ac:dyDescent="0.2">
      <c r="B884630" s="61" t="s">
        <v>174</v>
      </c>
    </row>
    <row r="884631" spans="2:2" x14ac:dyDescent="0.2">
      <c r="B884631" s="61" t="s">
        <v>187</v>
      </c>
    </row>
    <row r="884632" spans="2:2" x14ac:dyDescent="0.2">
      <c r="B884632" s="61" t="s">
        <v>188</v>
      </c>
    </row>
    <row r="884633" spans="2:2" x14ac:dyDescent="0.2">
      <c r="B884633" s="61" t="s">
        <v>50</v>
      </c>
    </row>
    <row r="884712" s="61" customFormat="1" x14ac:dyDescent="0.2"/>
    <row r="884713" s="61" customFormat="1" x14ac:dyDescent="0.2"/>
    <row r="884714" s="61" customFormat="1" x14ac:dyDescent="0.2"/>
    <row r="884715" s="61" customFormat="1" x14ac:dyDescent="0.2"/>
    <row r="884716" s="61" customFormat="1" x14ac:dyDescent="0.2"/>
    <row r="884717" s="61" customFormat="1" x14ac:dyDescent="0.2"/>
    <row r="884718" s="61" customFormat="1" x14ac:dyDescent="0.2"/>
    <row r="884719" s="61" customFormat="1" x14ac:dyDescent="0.2"/>
    <row r="884720" s="61" customFormat="1" x14ac:dyDescent="0.2"/>
    <row r="884721" s="61" customFormat="1" x14ac:dyDescent="0.2"/>
    <row r="884722" s="61" customFormat="1" x14ac:dyDescent="0.2"/>
    <row r="884723" s="61" customFormat="1" x14ac:dyDescent="0.2"/>
    <row r="884724" s="61" customFormat="1" x14ac:dyDescent="0.2"/>
    <row r="884725" s="61" customFormat="1" x14ac:dyDescent="0.2"/>
    <row r="884726" s="61" customFormat="1" x14ac:dyDescent="0.2"/>
    <row r="884727" s="61" customFormat="1" x14ac:dyDescent="0.2"/>
    <row r="884728" s="61" customFormat="1" x14ac:dyDescent="0.2"/>
    <row r="884729" s="61" customFormat="1" x14ac:dyDescent="0.2"/>
    <row r="884730" s="61" customFormat="1" x14ac:dyDescent="0.2"/>
    <row r="900999" spans="2:2" x14ac:dyDescent="0.2">
      <c r="B900999" s="61" t="s">
        <v>173</v>
      </c>
    </row>
    <row r="901000" spans="2:2" x14ac:dyDescent="0.2">
      <c r="B901000" s="61" t="s">
        <v>174</v>
      </c>
    </row>
    <row r="901001" spans="2:2" x14ac:dyDescent="0.2">
      <c r="B901001" s="61" t="s">
        <v>175</v>
      </c>
    </row>
    <row r="901002" spans="2:2" x14ac:dyDescent="0.2">
      <c r="B901002" s="61" t="s">
        <v>176</v>
      </c>
    </row>
    <row r="901003" spans="2:2" x14ac:dyDescent="0.2">
      <c r="B901003" s="61" t="s">
        <v>177</v>
      </c>
    </row>
    <row r="901004" spans="2:2" x14ac:dyDescent="0.2">
      <c r="B901004" s="61" t="s">
        <v>178</v>
      </c>
    </row>
    <row r="901005" spans="2:2" x14ac:dyDescent="0.2">
      <c r="B901005" s="61" t="s">
        <v>179</v>
      </c>
    </row>
    <row r="901006" spans="2:2" x14ac:dyDescent="0.2">
      <c r="B901006" s="61" t="s">
        <v>180</v>
      </c>
    </row>
    <row r="901007" spans="2:2" x14ac:dyDescent="0.2">
      <c r="B901007" s="61" t="s">
        <v>181</v>
      </c>
    </row>
    <row r="901008" spans="2:2" x14ac:dyDescent="0.2">
      <c r="B901008" s="61" t="s">
        <v>182</v>
      </c>
    </row>
    <row r="901009" spans="2:2" x14ac:dyDescent="0.2">
      <c r="B901009" s="61" t="s">
        <v>183</v>
      </c>
    </row>
    <row r="901010" spans="2:2" x14ac:dyDescent="0.2">
      <c r="B901010" s="61" t="s">
        <v>184</v>
      </c>
    </row>
    <row r="901011" spans="2:2" x14ac:dyDescent="0.2">
      <c r="B901011" s="61" t="s">
        <v>185</v>
      </c>
    </row>
    <row r="901012" spans="2:2" x14ac:dyDescent="0.2">
      <c r="B901012" s="61" t="s">
        <v>186</v>
      </c>
    </row>
    <row r="901013" spans="2:2" x14ac:dyDescent="0.2">
      <c r="B901013" s="61" t="s">
        <v>176</v>
      </c>
    </row>
    <row r="901014" spans="2:2" x14ac:dyDescent="0.2">
      <c r="B901014" s="61" t="s">
        <v>174</v>
      </c>
    </row>
    <row r="901015" spans="2:2" x14ac:dyDescent="0.2">
      <c r="B901015" s="61" t="s">
        <v>187</v>
      </c>
    </row>
    <row r="901016" spans="2:2" x14ac:dyDescent="0.2">
      <c r="B901016" s="61" t="s">
        <v>188</v>
      </c>
    </row>
    <row r="901017" spans="2:2" x14ac:dyDescent="0.2">
      <c r="B901017" s="61" t="s">
        <v>50</v>
      </c>
    </row>
    <row r="901096" s="61" customFormat="1" x14ac:dyDescent="0.2"/>
    <row r="901097" s="61" customFormat="1" x14ac:dyDescent="0.2"/>
    <row r="901098" s="61" customFormat="1" x14ac:dyDescent="0.2"/>
    <row r="901099" s="61" customFormat="1" x14ac:dyDescent="0.2"/>
    <row r="901100" s="61" customFormat="1" x14ac:dyDescent="0.2"/>
    <row r="901101" s="61" customFormat="1" x14ac:dyDescent="0.2"/>
    <row r="901102" s="61" customFormat="1" x14ac:dyDescent="0.2"/>
    <row r="901103" s="61" customFormat="1" x14ac:dyDescent="0.2"/>
    <row r="901104" s="61" customFormat="1" x14ac:dyDescent="0.2"/>
    <row r="901105" s="61" customFormat="1" x14ac:dyDescent="0.2"/>
    <row r="901106" s="61" customFormat="1" x14ac:dyDescent="0.2"/>
    <row r="901107" s="61" customFormat="1" x14ac:dyDescent="0.2"/>
    <row r="901108" s="61" customFormat="1" x14ac:dyDescent="0.2"/>
    <row r="901109" s="61" customFormat="1" x14ac:dyDescent="0.2"/>
    <row r="901110" s="61" customFormat="1" x14ac:dyDescent="0.2"/>
    <row r="901111" s="61" customFormat="1" x14ac:dyDescent="0.2"/>
    <row r="901112" s="61" customFormat="1" x14ac:dyDescent="0.2"/>
    <row r="901113" s="61" customFormat="1" x14ac:dyDescent="0.2"/>
    <row r="901114" s="61" customFormat="1" x14ac:dyDescent="0.2"/>
    <row r="917383" spans="2:2" x14ac:dyDescent="0.2">
      <c r="B917383" s="61" t="s">
        <v>173</v>
      </c>
    </row>
    <row r="917384" spans="2:2" x14ac:dyDescent="0.2">
      <c r="B917384" s="61" t="s">
        <v>174</v>
      </c>
    </row>
    <row r="917385" spans="2:2" x14ac:dyDescent="0.2">
      <c r="B917385" s="61" t="s">
        <v>175</v>
      </c>
    </row>
    <row r="917386" spans="2:2" x14ac:dyDescent="0.2">
      <c r="B917386" s="61" t="s">
        <v>176</v>
      </c>
    </row>
    <row r="917387" spans="2:2" x14ac:dyDescent="0.2">
      <c r="B917387" s="61" t="s">
        <v>177</v>
      </c>
    </row>
    <row r="917388" spans="2:2" x14ac:dyDescent="0.2">
      <c r="B917388" s="61" t="s">
        <v>178</v>
      </c>
    </row>
    <row r="917389" spans="2:2" x14ac:dyDescent="0.2">
      <c r="B917389" s="61" t="s">
        <v>179</v>
      </c>
    </row>
    <row r="917390" spans="2:2" x14ac:dyDescent="0.2">
      <c r="B917390" s="61" t="s">
        <v>180</v>
      </c>
    </row>
    <row r="917391" spans="2:2" x14ac:dyDescent="0.2">
      <c r="B917391" s="61" t="s">
        <v>181</v>
      </c>
    </row>
    <row r="917392" spans="2:2" x14ac:dyDescent="0.2">
      <c r="B917392" s="61" t="s">
        <v>182</v>
      </c>
    </row>
    <row r="917393" spans="2:2" x14ac:dyDescent="0.2">
      <c r="B917393" s="61" t="s">
        <v>183</v>
      </c>
    </row>
    <row r="917394" spans="2:2" x14ac:dyDescent="0.2">
      <c r="B917394" s="61" t="s">
        <v>184</v>
      </c>
    </row>
    <row r="917395" spans="2:2" x14ac:dyDescent="0.2">
      <c r="B917395" s="61" t="s">
        <v>185</v>
      </c>
    </row>
    <row r="917396" spans="2:2" x14ac:dyDescent="0.2">
      <c r="B917396" s="61" t="s">
        <v>186</v>
      </c>
    </row>
    <row r="917397" spans="2:2" x14ac:dyDescent="0.2">
      <c r="B917397" s="61" t="s">
        <v>176</v>
      </c>
    </row>
    <row r="917398" spans="2:2" x14ac:dyDescent="0.2">
      <c r="B917398" s="61" t="s">
        <v>174</v>
      </c>
    </row>
    <row r="917399" spans="2:2" x14ac:dyDescent="0.2">
      <c r="B917399" s="61" t="s">
        <v>187</v>
      </c>
    </row>
    <row r="917400" spans="2:2" x14ac:dyDescent="0.2">
      <c r="B917400" s="61" t="s">
        <v>188</v>
      </c>
    </row>
    <row r="917401" spans="2:2" x14ac:dyDescent="0.2">
      <c r="B917401" s="61" t="s">
        <v>50</v>
      </c>
    </row>
    <row r="917480" s="61" customFormat="1" x14ac:dyDescent="0.2"/>
    <row r="917481" s="61" customFormat="1" x14ac:dyDescent="0.2"/>
    <row r="917482" s="61" customFormat="1" x14ac:dyDescent="0.2"/>
    <row r="917483" s="61" customFormat="1" x14ac:dyDescent="0.2"/>
    <row r="917484" s="61" customFormat="1" x14ac:dyDescent="0.2"/>
    <row r="917485" s="61" customFormat="1" x14ac:dyDescent="0.2"/>
    <row r="917486" s="61" customFormat="1" x14ac:dyDescent="0.2"/>
    <row r="917487" s="61" customFormat="1" x14ac:dyDescent="0.2"/>
    <row r="917488" s="61" customFormat="1" x14ac:dyDescent="0.2"/>
    <row r="917489" s="61" customFormat="1" x14ac:dyDescent="0.2"/>
    <row r="917490" s="61" customFormat="1" x14ac:dyDescent="0.2"/>
    <row r="917491" s="61" customFormat="1" x14ac:dyDescent="0.2"/>
    <row r="917492" s="61" customFormat="1" x14ac:dyDescent="0.2"/>
    <row r="917493" s="61" customFormat="1" x14ac:dyDescent="0.2"/>
    <row r="917494" s="61" customFormat="1" x14ac:dyDescent="0.2"/>
    <row r="917495" s="61" customFormat="1" x14ac:dyDescent="0.2"/>
    <row r="917496" s="61" customFormat="1" x14ac:dyDescent="0.2"/>
    <row r="917497" s="61" customFormat="1" x14ac:dyDescent="0.2"/>
    <row r="917498" s="61" customFormat="1" x14ac:dyDescent="0.2"/>
    <row r="933767" spans="2:2" x14ac:dyDescent="0.2">
      <c r="B933767" s="61" t="s">
        <v>173</v>
      </c>
    </row>
    <row r="933768" spans="2:2" x14ac:dyDescent="0.2">
      <c r="B933768" s="61" t="s">
        <v>174</v>
      </c>
    </row>
    <row r="933769" spans="2:2" x14ac:dyDescent="0.2">
      <c r="B933769" s="61" t="s">
        <v>175</v>
      </c>
    </row>
    <row r="933770" spans="2:2" x14ac:dyDescent="0.2">
      <c r="B933770" s="61" t="s">
        <v>176</v>
      </c>
    </row>
    <row r="933771" spans="2:2" x14ac:dyDescent="0.2">
      <c r="B933771" s="61" t="s">
        <v>177</v>
      </c>
    </row>
    <row r="933772" spans="2:2" x14ac:dyDescent="0.2">
      <c r="B933772" s="61" t="s">
        <v>178</v>
      </c>
    </row>
    <row r="933773" spans="2:2" x14ac:dyDescent="0.2">
      <c r="B933773" s="61" t="s">
        <v>179</v>
      </c>
    </row>
    <row r="933774" spans="2:2" x14ac:dyDescent="0.2">
      <c r="B933774" s="61" t="s">
        <v>180</v>
      </c>
    </row>
    <row r="933775" spans="2:2" x14ac:dyDescent="0.2">
      <c r="B933775" s="61" t="s">
        <v>181</v>
      </c>
    </row>
    <row r="933776" spans="2:2" x14ac:dyDescent="0.2">
      <c r="B933776" s="61" t="s">
        <v>182</v>
      </c>
    </row>
    <row r="933777" spans="2:2" x14ac:dyDescent="0.2">
      <c r="B933777" s="61" t="s">
        <v>183</v>
      </c>
    </row>
    <row r="933778" spans="2:2" x14ac:dyDescent="0.2">
      <c r="B933778" s="61" t="s">
        <v>184</v>
      </c>
    </row>
    <row r="933779" spans="2:2" x14ac:dyDescent="0.2">
      <c r="B933779" s="61" t="s">
        <v>185</v>
      </c>
    </row>
    <row r="933780" spans="2:2" x14ac:dyDescent="0.2">
      <c r="B933780" s="61" t="s">
        <v>186</v>
      </c>
    </row>
    <row r="933781" spans="2:2" x14ac:dyDescent="0.2">
      <c r="B933781" s="61" t="s">
        <v>176</v>
      </c>
    </row>
    <row r="933782" spans="2:2" x14ac:dyDescent="0.2">
      <c r="B933782" s="61" t="s">
        <v>174</v>
      </c>
    </row>
    <row r="933783" spans="2:2" x14ac:dyDescent="0.2">
      <c r="B933783" s="61" t="s">
        <v>187</v>
      </c>
    </row>
    <row r="933784" spans="2:2" x14ac:dyDescent="0.2">
      <c r="B933784" s="61" t="s">
        <v>188</v>
      </c>
    </row>
    <row r="933785" spans="2:2" x14ac:dyDescent="0.2">
      <c r="B933785" s="61" t="s">
        <v>50</v>
      </c>
    </row>
    <row r="933864" s="61" customFormat="1" x14ac:dyDescent="0.2"/>
    <row r="933865" s="61" customFormat="1" x14ac:dyDescent="0.2"/>
    <row r="933866" s="61" customFormat="1" x14ac:dyDescent="0.2"/>
    <row r="933867" s="61" customFormat="1" x14ac:dyDescent="0.2"/>
    <row r="933868" s="61" customFormat="1" x14ac:dyDescent="0.2"/>
    <row r="933869" s="61" customFormat="1" x14ac:dyDescent="0.2"/>
    <row r="933870" s="61" customFormat="1" x14ac:dyDescent="0.2"/>
    <row r="933871" s="61" customFormat="1" x14ac:dyDescent="0.2"/>
    <row r="933872" s="61" customFormat="1" x14ac:dyDescent="0.2"/>
    <row r="933873" s="61" customFormat="1" x14ac:dyDescent="0.2"/>
    <row r="933874" s="61" customFormat="1" x14ac:dyDescent="0.2"/>
    <row r="933875" s="61" customFormat="1" x14ac:dyDescent="0.2"/>
    <row r="933876" s="61" customFormat="1" x14ac:dyDescent="0.2"/>
    <row r="933877" s="61" customFormat="1" x14ac:dyDescent="0.2"/>
    <row r="933878" s="61" customFormat="1" x14ac:dyDescent="0.2"/>
    <row r="933879" s="61" customFormat="1" x14ac:dyDescent="0.2"/>
    <row r="933880" s="61" customFormat="1" x14ac:dyDescent="0.2"/>
    <row r="933881" s="61" customFormat="1" x14ac:dyDescent="0.2"/>
    <row r="933882" s="61" customFormat="1" x14ac:dyDescent="0.2"/>
    <row r="950151" spans="2:2" x14ac:dyDescent="0.2">
      <c r="B950151" s="61" t="s">
        <v>173</v>
      </c>
    </row>
    <row r="950152" spans="2:2" x14ac:dyDescent="0.2">
      <c r="B950152" s="61" t="s">
        <v>174</v>
      </c>
    </row>
    <row r="950153" spans="2:2" x14ac:dyDescent="0.2">
      <c r="B950153" s="61" t="s">
        <v>175</v>
      </c>
    </row>
    <row r="950154" spans="2:2" x14ac:dyDescent="0.2">
      <c r="B950154" s="61" t="s">
        <v>176</v>
      </c>
    </row>
    <row r="950155" spans="2:2" x14ac:dyDescent="0.2">
      <c r="B950155" s="61" t="s">
        <v>177</v>
      </c>
    </row>
    <row r="950156" spans="2:2" x14ac:dyDescent="0.2">
      <c r="B950156" s="61" t="s">
        <v>178</v>
      </c>
    </row>
    <row r="950157" spans="2:2" x14ac:dyDescent="0.2">
      <c r="B950157" s="61" t="s">
        <v>179</v>
      </c>
    </row>
    <row r="950158" spans="2:2" x14ac:dyDescent="0.2">
      <c r="B950158" s="61" t="s">
        <v>180</v>
      </c>
    </row>
    <row r="950159" spans="2:2" x14ac:dyDescent="0.2">
      <c r="B950159" s="61" t="s">
        <v>181</v>
      </c>
    </row>
    <row r="950160" spans="2:2" x14ac:dyDescent="0.2">
      <c r="B950160" s="61" t="s">
        <v>182</v>
      </c>
    </row>
    <row r="950161" spans="2:2" x14ac:dyDescent="0.2">
      <c r="B950161" s="61" t="s">
        <v>183</v>
      </c>
    </row>
    <row r="950162" spans="2:2" x14ac:dyDescent="0.2">
      <c r="B950162" s="61" t="s">
        <v>184</v>
      </c>
    </row>
    <row r="950163" spans="2:2" x14ac:dyDescent="0.2">
      <c r="B950163" s="61" t="s">
        <v>185</v>
      </c>
    </row>
    <row r="950164" spans="2:2" x14ac:dyDescent="0.2">
      <c r="B950164" s="61" t="s">
        <v>186</v>
      </c>
    </row>
    <row r="950165" spans="2:2" x14ac:dyDescent="0.2">
      <c r="B950165" s="61" t="s">
        <v>176</v>
      </c>
    </row>
    <row r="950166" spans="2:2" x14ac:dyDescent="0.2">
      <c r="B950166" s="61" t="s">
        <v>174</v>
      </c>
    </row>
    <row r="950167" spans="2:2" x14ac:dyDescent="0.2">
      <c r="B950167" s="61" t="s">
        <v>187</v>
      </c>
    </row>
    <row r="950168" spans="2:2" x14ac:dyDescent="0.2">
      <c r="B950168" s="61" t="s">
        <v>188</v>
      </c>
    </row>
    <row r="950169" spans="2:2" x14ac:dyDescent="0.2">
      <c r="B950169" s="61" t="s">
        <v>50</v>
      </c>
    </row>
    <row r="950248" s="61" customFormat="1" x14ac:dyDescent="0.2"/>
    <row r="950249" s="61" customFormat="1" x14ac:dyDescent="0.2"/>
    <row r="950250" s="61" customFormat="1" x14ac:dyDescent="0.2"/>
    <row r="950251" s="61" customFormat="1" x14ac:dyDescent="0.2"/>
    <row r="950252" s="61" customFormat="1" x14ac:dyDescent="0.2"/>
    <row r="950253" s="61" customFormat="1" x14ac:dyDescent="0.2"/>
    <row r="950254" s="61" customFormat="1" x14ac:dyDescent="0.2"/>
    <row r="950255" s="61" customFormat="1" x14ac:dyDescent="0.2"/>
    <row r="950256" s="61" customFormat="1" x14ac:dyDescent="0.2"/>
    <row r="950257" s="61" customFormat="1" x14ac:dyDescent="0.2"/>
    <row r="950258" s="61" customFormat="1" x14ac:dyDescent="0.2"/>
    <row r="950259" s="61" customFormat="1" x14ac:dyDescent="0.2"/>
    <row r="950260" s="61" customFormat="1" x14ac:dyDescent="0.2"/>
    <row r="950261" s="61" customFormat="1" x14ac:dyDescent="0.2"/>
    <row r="950262" s="61" customFormat="1" x14ac:dyDescent="0.2"/>
    <row r="950263" s="61" customFormat="1" x14ac:dyDescent="0.2"/>
    <row r="950264" s="61" customFormat="1" x14ac:dyDescent="0.2"/>
    <row r="950265" s="61" customFormat="1" x14ac:dyDescent="0.2"/>
    <row r="950266" s="61" customFormat="1" x14ac:dyDescent="0.2"/>
    <row r="966535" spans="2:2" x14ac:dyDescent="0.2">
      <c r="B966535" s="61" t="s">
        <v>173</v>
      </c>
    </row>
    <row r="966536" spans="2:2" x14ac:dyDescent="0.2">
      <c r="B966536" s="61" t="s">
        <v>174</v>
      </c>
    </row>
    <row r="966537" spans="2:2" x14ac:dyDescent="0.2">
      <c r="B966537" s="61" t="s">
        <v>175</v>
      </c>
    </row>
    <row r="966538" spans="2:2" x14ac:dyDescent="0.2">
      <c r="B966538" s="61" t="s">
        <v>176</v>
      </c>
    </row>
    <row r="966539" spans="2:2" x14ac:dyDescent="0.2">
      <c r="B966539" s="61" t="s">
        <v>177</v>
      </c>
    </row>
    <row r="966540" spans="2:2" x14ac:dyDescent="0.2">
      <c r="B966540" s="61" t="s">
        <v>178</v>
      </c>
    </row>
    <row r="966541" spans="2:2" x14ac:dyDescent="0.2">
      <c r="B966541" s="61" t="s">
        <v>179</v>
      </c>
    </row>
    <row r="966542" spans="2:2" x14ac:dyDescent="0.2">
      <c r="B966542" s="61" t="s">
        <v>180</v>
      </c>
    </row>
    <row r="966543" spans="2:2" x14ac:dyDescent="0.2">
      <c r="B966543" s="61" t="s">
        <v>181</v>
      </c>
    </row>
    <row r="966544" spans="2:2" x14ac:dyDescent="0.2">
      <c r="B966544" s="61" t="s">
        <v>182</v>
      </c>
    </row>
    <row r="966545" spans="2:2" x14ac:dyDescent="0.2">
      <c r="B966545" s="61" t="s">
        <v>183</v>
      </c>
    </row>
    <row r="966546" spans="2:2" x14ac:dyDescent="0.2">
      <c r="B966546" s="61" t="s">
        <v>184</v>
      </c>
    </row>
    <row r="966547" spans="2:2" x14ac:dyDescent="0.2">
      <c r="B966547" s="61" t="s">
        <v>185</v>
      </c>
    </row>
    <row r="966548" spans="2:2" x14ac:dyDescent="0.2">
      <c r="B966548" s="61" t="s">
        <v>186</v>
      </c>
    </row>
    <row r="966549" spans="2:2" x14ac:dyDescent="0.2">
      <c r="B966549" s="61" t="s">
        <v>176</v>
      </c>
    </row>
    <row r="966550" spans="2:2" x14ac:dyDescent="0.2">
      <c r="B966550" s="61" t="s">
        <v>174</v>
      </c>
    </row>
    <row r="966551" spans="2:2" x14ac:dyDescent="0.2">
      <c r="B966551" s="61" t="s">
        <v>187</v>
      </c>
    </row>
    <row r="966552" spans="2:2" x14ac:dyDescent="0.2">
      <c r="B966552" s="61" t="s">
        <v>188</v>
      </c>
    </row>
    <row r="966553" spans="2:2" x14ac:dyDescent="0.2">
      <c r="B966553" s="61" t="s">
        <v>50</v>
      </c>
    </row>
    <row r="966632" s="61" customFormat="1" x14ac:dyDescent="0.2"/>
    <row r="966633" s="61" customFormat="1" x14ac:dyDescent="0.2"/>
    <row r="966634" s="61" customFormat="1" x14ac:dyDescent="0.2"/>
    <row r="966635" s="61" customFormat="1" x14ac:dyDescent="0.2"/>
    <row r="966636" s="61" customFormat="1" x14ac:dyDescent="0.2"/>
    <row r="966637" s="61" customFormat="1" x14ac:dyDescent="0.2"/>
    <row r="966638" s="61" customFormat="1" x14ac:dyDescent="0.2"/>
    <row r="966639" s="61" customFormat="1" x14ac:dyDescent="0.2"/>
    <row r="966640" s="61" customFormat="1" x14ac:dyDescent="0.2"/>
    <row r="966641" s="61" customFormat="1" x14ac:dyDescent="0.2"/>
    <row r="966642" s="61" customFormat="1" x14ac:dyDescent="0.2"/>
    <row r="966643" s="61" customFormat="1" x14ac:dyDescent="0.2"/>
    <row r="966644" s="61" customFormat="1" x14ac:dyDescent="0.2"/>
    <row r="966645" s="61" customFormat="1" x14ac:dyDescent="0.2"/>
    <row r="966646" s="61" customFormat="1" x14ac:dyDescent="0.2"/>
    <row r="966647" s="61" customFormat="1" x14ac:dyDescent="0.2"/>
    <row r="966648" s="61" customFormat="1" x14ac:dyDescent="0.2"/>
    <row r="966649" s="61" customFormat="1" x14ac:dyDescent="0.2"/>
    <row r="966650" s="61" customFormat="1" x14ac:dyDescent="0.2"/>
    <row r="982919" spans="2:2" x14ac:dyDescent="0.2">
      <c r="B982919" s="61" t="s">
        <v>173</v>
      </c>
    </row>
    <row r="982920" spans="2:2" x14ac:dyDescent="0.2">
      <c r="B982920" s="61" t="s">
        <v>174</v>
      </c>
    </row>
    <row r="982921" spans="2:2" x14ac:dyDescent="0.2">
      <c r="B982921" s="61" t="s">
        <v>175</v>
      </c>
    </row>
    <row r="982922" spans="2:2" x14ac:dyDescent="0.2">
      <c r="B982922" s="61" t="s">
        <v>176</v>
      </c>
    </row>
    <row r="982923" spans="2:2" x14ac:dyDescent="0.2">
      <c r="B982923" s="61" t="s">
        <v>177</v>
      </c>
    </row>
    <row r="982924" spans="2:2" x14ac:dyDescent="0.2">
      <c r="B982924" s="61" t="s">
        <v>178</v>
      </c>
    </row>
    <row r="982925" spans="2:2" x14ac:dyDescent="0.2">
      <c r="B982925" s="61" t="s">
        <v>179</v>
      </c>
    </row>
    <row r="982926" spans="2:2" x14ac:dyDescent="0.2">
      <c r="B982926" s="61" t="s">
        <v>180</v>
      </c>
    </row>
    <row r="982927" spans="2:2" x14ac:dyDescent="0.2">
      <c r="B982927" s="61" t="s">
        <v>181</v>
      </c>
    </row>
    <row r="982928" spans="2:2" x14ac:dyDescent="0.2">
      <c r="B982928" s="61" t="s">
        <v>182</v>
      </c>
    </row>
    <row r="982929" spans="2:2" x14ac:dyDescent="0.2">
      <c r="B982929" s="61" t="s">
        <v>183</v>
      </c>
    </row>
    <row r="982930" spans="2:2" x14ac:dyDescent="0.2">
      <c r="B982930" s="61" t="s">
        <v>184</v>
      </c>
    </row>
    <row r="982931" spans="2:2" x14ac:dyDescent="0.2">
      <c r="B982931" s="61" t="s">
        <v>185</v>
      </c>
    </row>
    <row r="982932" spans="2:2" x14ac:dyDescent="0.2">
      <c r="B982932" s="61" t="s">
        <v>186</v>
      </c>
    </row>
    <row r="982933" spans="2:2" x14ac:dyDescent="0.2">
      <c r="B982933" s="61" t="s">
        <v>176</v>
      </c>
    </row>
    <row r="982934" spans="2:2" x14ac:dyDescent="0.2">
      <c r="B982934" s="61" t="s">
        <v>174</v>
      </c>
    </row>
    <row r="982935" spans="2:2" x14ac:dyDescent="0.2">
      <c r="B982935" s="61" t="s">
        <v>187</v>
      </c>
    </row>
    <row r="982936" spans="2:2" x14ac:dyDescent="0.2">
      <c r="B982936" s="61" t="s">
        <v>188</v>
      </c>
    </row>
    <row r="982937" spans="2:2" x14ac:dyDescent="0.2">
      <c r="B982937" s="61" t="s">
        <v>50</v>
      </c>
    </row>
    <row r="983016" s="61" customFormat="1" x14ac:dyDescent="0.2"/>
    <row r="983017" s="61" customFormat="1" x14ac:dyDescent="0.2"/>
    <row r="983018" s="61" customFormat="1" x14ac:dyDescent="0.2"/>
    <row r="983019" s="61" customFormat="1" x14ac:dyDescent="0.2"/>
    <row r="983020" s="61" customFormat="1" x14ac:dyDescent="0.2"/>
    <row r="983021" s="61" customFormat="1" x14ac:dyDescent="0.2"/>
    <row r="983022" s="61" customFormat="1" x14ac:dyDescent="0.2"/>
    <row r="983023" s="61" customFormat="1" x14ac:dyDescent="0.2"/>
    <row r="983024" s="61" customFormat="1" x14ac:dyDescent="0.2"/>
    <row r="983025" s="61" customFormat="1" x14ac:dyDescent="0.2"/>
    <row r="983026" s="61" customFormat="1" x14ac:dyDescent="0.2"/>
    <row r="983027" s="61" customFormat="1" x14ac:dyDescent="0.2"/>
    <row r="983028" s="61" customFormat="1" x14ac:dyDescent="0.2"/>
    <row r="983029" s="61" customFormat="1" x14ac:dyDescent="0.2"/>
    <row r="983030" s="61" customFormat="1" x14ac:dyDescent="0.2"/>
    <row r="983031" s="61" customFormat="1" x14ac:dyDescent="0.2"/>
    <row r="983032" s="61" customFormat="1" x14ac:dyDescent="0.2"/>
    <row r="983033" s="61" customFormat="1" x14ac:dyDescent="0.2"/>
    <row r="983034" s="61" customFormat="1" x14ac:dyDescent="0.2"/>
    <row r="999303" spans="2:2" x14ac:dyDescent="0.2">
      <c r="B999303" s="61" t="s">
        <v>173</v>
      </c>
    </row>
    <row r="999304" spans="2:2" x14ac:dyDescent="0.2">
      <c r="B999304" s="61" t="s">
        <v>174</v>
      </c>
    </row>
    <row r="999305" spans="2:2" x14ac:dyDescent="0.2">
      <c r="B999305" s="61" t="s">
        <v>175</v>
      </c>
    </row>
    <row r="999306" spans="2:2" x14ac:dyDescent="0.2">
      <c r="B999306" s="61" t="s">
        <v>176</v>
      </c>
    </row>
    <row r="999307" spans="2:2" x14ac:dyDescent="0.2">
      <c r="B999307" s="61" t="s">
        <v>177</v>
      </c>
    </row>
    <row r="999308" spans="2:2" x14ac:dyDescent="0.2">
      <c r="B999308" s="61" t="s">
        <v>178</v>
      </c>
    </row>
    <row r="999309" spans="2:2" x14ac:dyDescent="0.2">
      <c r="B999309" s="61" t="s">
        <v>179</v>
      </c>
    </row>
    <row r="999310" spans="2:2" x14ac:dyDescent="0.2">
      <c r="B999310" s="61" t="s">
        <v>180</v>
      </c>
    </row>
    <row r="999311" spans="2:2" x14ac:dyDescent="0.2">
      <c r="B999311" s="61" t="s">
        <v>181</v>
      </c>
    </row>
    <row r="999312" spans="2:2" x14ac:dyDescent="0.2">
      <c r="B999312" s="61" t="s">
        <v>182</v>
      </c>
    </row>
    <row r="999313" spans="2:2" x14ac:dyDescent="0.2">
      <c r="B999313" s="61" t="s">
        <v>183</v>
      </c>
    </row>
    <row r="999314" spans="2:2" x14ac:dyDescent="0.2">
      <c r="B999314" s="61" t="s">
        <v>184</v>
      </c>
    </row>
    <row r="999315" spans="2:2" x14ac:dyDescent="0.2">
      <c r="B999315" s="61" t="s">
        <v>185</v>
      </c>
    </row>
    <row r="999316" spans="2:2" x14ac:dyDescent="0.2">
      <c r="B999316" s="61" t="s">
        <v>186</v>
      </c>
    </row>
    <row r="999317" spans="2:2" x14ac:dyDescent="0.2">
      <c r="B999317" s="61" t="s">
        <v>176</v>
      </c>
    </row>
    <row r="999318" spans="2:2" x14ac:dyDescent="0.2">
      <c r="B999318" s="61" t="s">
        <v>174</v>
      </c>
    </row>
    <row r="999319" spans="2:2" x14ac:dyDescent="0.2">
      <c r="B999319" s="61" t="s">
        <v>187</v>
      </c>
    </row>
    <row r="999320" spans="2:2" x14ac:dyDescent="0.2">
      <c r="B999320" s="61" t="s">
        <v>188</v>
      </c>
    </row>
    <row r="999321" spans="2:2" x14ac:dyDescent="0.2">
      <c r="B999321" s="61" t="s">
        <v>50</v>
      </c>
    </row>
    <row r="999400" s="61" customFormat="1" x14ac:dyDescent="0.2"/>
    <row r="999401" s="61" customFormat="1" x14ac:dyDescent="0.2"/>
    <row r="999402" s="61" customFormat="1" x14ac:dyDescent="0.2"/>
    <row r="999403" s="61" customFormat="1" x14ac:dyDescent="0.2"/>
    <row r="999404" s="61" customFormat="1" x14ac:dyDescent="0.2"/>
    <row r="999405" s="61" customFormat="1" x14ac:dyDescent="0.2"/>
    <row r="999406" s="61" customFormat="1" x14ac:dyDescent="0.2"/>
    <row r="999407" s="61" customFormat="1" x14ac:dyDescent="0.2"/>
    <row r="999408" s="61" customFormat="1" x14ac:dyDescent="0.2"/>
    <row r="999409" s="61" customFormat="1" x14ac:dyDescent="0.2"/>
    <row r="999410" s="61" customFormat="1" x14ac:dyDescent="0.2"/>
    <row r="999411" s="61" customFormat="1" x14ac:dyDescent="0.2"/>
    <row r="999412" s="61" customFormat="1" x14ac:dyDescent="0.2"/>
    <row r="999413" s="61" customFormat="1" x14ac:dyDescent="0.2"/>
    <row r="999414" s="61" customFormat="1" x14ac:dyDescent="0.2"/>
    <row r="999415" s="61" customFormat="1" x14ac:dyDescent="0.2"/>
    <row r="999416" s="61" customFormat="1" x14ac:dyDescent="0.2"/>
    <row r="999417" s="61" customFormat="1" x14ac:dyDescent="0.2"/>
    <row r="999418" s="61" customFormat="1" x14ac:dyDescent="0.2"/>
    <row r="1015687" spans="2:2" x14ac:dyDescent="0.2">
      <c r="B1015687" s="61" t="s">
        <v>173</v>
      </c>
    </row>
    <row r="1015688" spans="2:2" x14ac:dyDescent="0.2">
      <c r="B1015688" s="61" t="s">
        <v>174</v>
      </c>
    </row>
    <row r="1015689" spans="2:2" x14ac:dyDescent="0.2">
      <c r="B1015689" s="61" t="s">
        <v>175</v>
      </c>
    </row>
    <row r="1015690" spans="2:2" x14ac:dyDescent="0.2">
      <c r="B1015690" s="61" t="s">
        <v>176</v>
      </c>
    </row>
    <row r="1015691" spans="2:2" x14ac:dyDescent="0.2">
      <c r="B1015691" s="61" t="s">
        <v>177</v>
      </c>
    </row>
    <row r="1015692" spans="2:2" x14ac:dyDescent="0.2">
      <c r="B1015692" s="61" t="s">
        <v>178</v>
      </c>
    </row>
    <row r="1015693" spans="2:2" x14ac:dyDescent="0.2">
      <c r="B1015693" s="61" t="s">
        <v>179</v>
      </c>
    </row>
    <row r="1015694" spans="2:2" x14ac:dyDescent="0.2">
      <c r="B1015694" s="61" t="s">
        <v>180</v>
      </c>
    </row>
    <row r="1015695" spans="2:2" x14ac:dyDescent="0.2">
      <c r="B1015695" s="61" t="s">
        <v>181</v>
      </c>
    </row>
    <row r="1015696" spans="2:2" x14ac:dyDescent="0.2">
      <c r="B1015696" s="61" t="s">
        <v>182</v>
      </c>
    </row>
    <row r="1015697" spans="2:2" x14ac:dyDescent="0.2">
      <c r="B1015697" s="61" t="s">
        <v>183</v>
      </c>
    </row>
    <row r="1015698" spans="2:2" x14ac:dyDescent="0.2">
      <c r="B1015698" s="61" t="s">
        <v>184</v>
      </c>
    </row>
    <row r="1015699" spans="2:2" x14ac:dyDescent="0.2">
      <c r="B1015699" s="61" t="s">
        <v>185</v>
      </c>
    </row>
    <row r="1015700" spans="2:2" x14ac:dyDescent="0.2">
      <c r="B1015700" s="61" t="s">
        <v>186</v>
      </c>
    </row>
    <row r="1015701" spans="2:2" x14ac:dyDescent="0.2">
      <c r="B1015701" s="61" t="s">
        <v>176</v>
      </c>
    </row>
    <row r="1015702" spans="2:2" x14ac:dyDescent="0.2">
      <c r="B1015702" s="61" t="s">
        <v>174</v>
      </c>
    </row>
    <row r="1015703" spans="2:2" x14ac:dyDescent="0.2">
      <c r="B1015703" s="61" t="s">
        <v>187</v>
      </c>
    </row>
    <row r="1015704" spans="2:2" x14ac:dyDescent="0.2">
      <c r="B1015704" s="61" t="s">
        <v>188</v>
      </c>
    </row>
    <row r="1015705" spans="2:2" x14ac:dyDescent="0.2">
      <c r="B1015705" s="61" t="s">
        <v>50</v>
      </c>
    </row>
    <row r="1015784" s="61" customFormat="1" x14ac:dyDescent="0.2"/>
    <row r="1015785" s="61" customFormat="1" x14ac:dyDescent="0.2"/>
    <row r="1015786" s="61" customFormat="1" x14ac:dyDescent="0.2"/>
    <row r="1015787" s="61" customFormat="1" x14ac:dyDescent="0.2"/>
    <row r="1015788" s="61" customFormat="1" x14ac:dyDescent="0.2"/>
    <row r="1015789" s="61" customFormat="1" x14ac:dyDescent="0.2"/>
    <row r="1015790" s="61" customFormat="1" x14ac:dyDescent="0.2"/>
    <row r="1015791" s="61" customFormat="1" x14ac:dyDescent="0.2"/>
    <row r="1015792" s="61" customFormat="1" x14ac:dyDescent="0.2"/>
    <row r="1015793" s="61" customFormat="1" x14ac:dyDescent="0.2"/>
    <row r="1015794" s="61" customFormat="1" x14ac:dyDescent="0.2"/>
    <row r="1015795" s="61" customFormat="1" x14ac:dyDescent="0.2"/>
    <row r="1015796" s="61" customFormat="1" x14ac:dyDescent="0.2"/>
    <row r="1015797" s="61" customFormat="1" x14ac:dyDescent="0.2"/>
    <row r="1015798" s="61" customFormat="1" x14ac:dyDescent="0.2"/>
    <row r="1015799" s="61" customFormat="1" x14ac:dyDescent="0.2"/>
    <row r="1015800" s="61" customFormat="1" x14ac:dyDescent="0.2"/>
    <row r="1015801" s="61" customFormat="1" x14ac:dyDescent="0.2"/>
    <row r="1015802" s="61" customFormat="1" x14ac:dyDescent="0.2"/>
    <row r="1032071" spans="2:2" x14ac:dyDescent="0.2">
      <c r="B1032071" s="61" t="s">
        <v>173</v>
      </c>
    </row>
    <row r="1032072" spans="2:2" x14ac:dyDescent="0.2">
      <c r="B1032072" s="61" t="s">
        <v>174</v>
      </c>
    </row>
    <row r="1032073" spans="2:2" x14ac:dyDescent="0.2">
      <c r="B1032073" s="61" t="s">
        <v>175</v>
      </c>
    </row>
    <row r="1032074" spans="2:2" x14ac:dyDescent="0.2">
      <c r="B1032074" s="61" t="s">
        <v>176</v>
      </c>
    </row>
    <row r="1032075" spans="2:2" x14ac:dyDescent="0.2">
      <c r="B1032075" s="61" t="s">
        <v>177</v>
      </c>
    </row>
    <row r="1032076" spans="2:2" x14ac:dyDescent="0.2">
      <c r="B1032076" s="61" t="s">
        <v>178</v>
      </c>
    </row>
    <row r="1032077" spans="2:2" x14ac:dyDescent="0.2">
      <c r="B1032077" s="61" t="s">
        <v>179</v>
      </c>
    </row>
    <row r="1032078" spans="2:2" x14ac:dyDescent="0.2">
      <c r="B1032078" s="61" t="s">
        <v>180</v>
      </c>
    </row>
    <row r="1032079" spans="2:2" x14ac:dyDescent="0.2">
      <c r="B1032079" s="61" t="s">
        <v>181</v>
      </c>
    </row>
    <row r="1032080" spans="2:2" x14ac:dyDescent="0.2">
      <c r="B1032080" s="61" t="s">
        <v>182</v>
      </c>
    </row>
    <row r="1032081" spans="2:2" x14ac:dyDescent="0.2">
      <c r="B1032081" s="61" t="s">
        <v>183</v>
      </c>
    </row>
    <row r="1032082" spans="2:2" x14ac:dyDescent="0.2">
      <c r="B1032082" s="61" t="s">
        <v>184</v>
      </c>
    </row>
    <row r="1032083" spans="2:2" x14ac:dyDescent="0.2">
      <c r="B1032083" s="61" t="s">
        <v>185</v>
      </c>
    </row>
    <row r="1032084" spans="2:2" x14ac:dyDescent="0.2">
      <c r="B1032084" s="61" t="s">
        <v>186</v>
      </c>
    </row>
    <row r="1032085" spans="2:2" x14ac:dyDescent="0.2">
      <c r="B1032085" s="61" t="s">
        <v>176</v>
      </c>
    </row>
    <row r="1032086" spans="2:2" x14ac:dyDescent="0.2">
      <c r="B1032086" s="61" t="s">
        <v>174</v>
      </c>
    </row>
    <row r="1032087" spans="2:2" x14ac:dyDescent="0.2">
      <c r="B1032087" s="61" t="s">
        <v>187</v>
      </c>
    </row>
    <row r="1032088" spans="2:2" x14ac:dyDescent="0.2">
      <c r="B1032088" s="61" t="s">
        <v>188</v>
      </c>
    </row>
    <row r="1032089" spans="2:2" x14ac:dyDescent="0.2">
      <c r="B1032089" s="61" t="s">
        <v>50</v>
      </c>
    </row>
    <row r="1032168" s="61" customFormat="1" x14ac:dyDescent="0.2"/>
    <row r="1032169" s="61" customFormat="1" x14ac:dyDescent="0.2"/>
    <row r="1032170" s="61" customFormat="1" x14ac:dyDescent="0.2"/>
    <row r="1032171" s="61" customFormat="1" x14ac:dyDescent="0.2"/>
    <row r="1032172" s="61" customFormat="1" x14ac:dyDescent="0.2"/>
    <row r="1032173" s="61" customFormat="1" x14ac:dyDescent="0.2"/>
    <row r="1032174" s="61" customFormat="1" x14ac:dyDescent="0.2"/>
    <row r="1032175" s="61" customFormat="1" x14ac:dyDescent="0.2"/>
    <row r="1032176" s="61" customFormat="1" x14ac:dyDescent="0.2"/>
    <row r="1032177" s="61" customFormat="1" x14ac:dyDescent="0.2"/>
    <row r="1032178" s="61" customFormat="1" x14ac:dyDescent="0.2"/>
    <row r="1032179" s="61" customFormat="1" x14ac:dyDescent="0.2"/>
    <row r="1032180" s="61" customFormat="1" x14ac:dyDescent="0.2"/>
    <row r="1032181" s="61" customFormat="1" x14ac:dyDescent="0.2"/>
    <row r="1032182" s="61" customFormat="1" x14ac:dyDescent="0.2"/>
    <row r="1032183" s="61" customFormat="1" x14ac:dyDescent="0.2"/>
    <row r="1032184" s="61" customFormat="1" x14ac:dyDescent="0.2"/>
    <row r="1032185" s="61" customFormat="1" x14ac:dyDescent="0.2"/>
    <row r="1032186" s="61" customFormat="1" x14ac:dyDescent="0.2"/>
  </sheetData>
  <mergeCells count="2">
    <mergeCell ref="E14:N14"/>
    <mergeCell ref="E15:I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3B639-D476-419C-A911-5E8490F92A96}">
  <dimension ref="A1:M1032073"/>
  <sheetViews>
    <sheetView topLeftCell="A4" workbookViewId="0">
      <selection activeCell="N25" sqref="N1:N1048576"/>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3" x14ac:dyDescent="0.2">
      <c r="A1" s="76" t="str">
        <f>'SAO - DSC'!F1</f>
        <v>Western Rockcastle Association</v>
      </c>
    </row>
    <row r="2" spans="1:13" x14ac:dyDescent="0.2">
      <c r="A2" s="76" t="s">
        <v>204</v>
      </c>
    </row>
    <row r="4" spans="1:13" x14ac:dyDescent="0.2">
      <c r="A4" s="76" t="s">
        <v>486</v>
      </c>
    </row>
    <row r="6" spans="1:13" x14ac:dyDescent="0.2">
      <c r="D6" s="425" t="s">
        <v>205</v>
      </c>
      <c r="E6" s="425"/>
      <c r="F6" s="425"/>
      <c r="G6" s="425"/>
      <c r="H6" s="425"/>
      <c r="I6" s="425"/>
      <c r="J6" s="425"/>
      <c r="K6" s="425"/>
      <c r="L6" s="425"/>
      <c r="M6" s="425"/>
    </row>
    <row r="7" spans="1:13" x14ac:dyDescent="0.2">
      <c r="D7" s="425" t="s">
        <v>206</v>
      </c>
      <c r="E7" s="425"/>
      <c r="F7" s="425"/>
      <c r="G7" s="425"/>
      <c r="H7" s="425"/>
    </row>
    <row r="8" spans="1:13" x14ac:dyDescent="0.2">
      <c r="B8" s="77"/>
      <c r="D8" s="77" t="s">
        <v>207</v>
      </c>
    </row>
    <row r="9" spans="1:13" x14ac:dyDescent="0.2">
      <c r="B9" s="77"/>
      <c r="D9" s="77" t="s">
        <v>208</v>
      </c>
      <c r="H9" s="77"/>
      <c r="I9" s="77"/>
      <c r="L9" s="77" t="s">
        <v>75</v>
      </c>
    </row>
    <row r="10" spans="1:13" x14ac:dyDescent="0.2">
      <c r="A10" s="304" t="s">
        <v>165</v>
      </c>
      <c r="B10" s="77"/>
      <c r="D10" s="304" t="s">
        <v>209</v>
      </c>
      <c r="F10" s="304" t="s">
        <v>300</v>
      </c>
      <c r="H10" s="304" t="s">
        <v>301</v>
      </c>
      <c r="J10" s="304" t="s">
        <v>302</v>
      </c>
      <c r="L10" s="304" t="s">
        <v>50</v>
      </c>
    </row>
    <row r="11" spans="1:13" x14ac:dyDescent="0.2">
      <c r="A11" s="64" t="s">
        <v>474</v>
      </c>
      <c r="D11" s="76" t="s">
        <v>303</v>
      </c>
      <c r="L11" s="76">
        <f>SUM(F11:J11)</f>
        <v>0</v>
      </c>
    </row>
    <row r="12" spans="1:13" x14ac:dyDescent="0.2">
      <c r="A12" s="64" t="s">
        <v>475</v>
      </c>
      <c r="D12" s="76" t="s">
        <v>210</v>
      </c>
      <c r="F12" s="76">
        <v>25.32</v>
      </c>
      <c r="H12" s="76">
        <v>465.7</v>
      </c>
      <c r="J12" s="76">
        <v>1.18</v>
      </c>
      <c r="L12" s="76">
        <f t="shared" ref="L12:L19" si="0">SUM(F12:J12)</f>
        <v>492.2</v>
      </c>
    </row>
    <row r="13" spans="1:13" x14ac:dyDescent="0.2">
      <c r="A13" s="64" t="s">
        <v>476</v>
      </c>
      <c r="D13" s="76" t="s">
        <v>304</v>
      </c>
      <c r="F13" s="76">
        <v>51</v>
      </c>
      <c r="H13" s="76">
        <v>1777.38</v>
      </c>
      <c r="J13" s="76">
        <v>2.0699999999999998</v>
      </c>
      <c r="L13" s="76">
        <f t="shared" si="0"/>
        <v>1830.45</v>
      </c>
    </row>
    <row r="14" spans="1:13" x14ac:dyDescent="0.2">
      <c r="A14" s="64" t="s">
        <v>477</v>
      </c>
      <c r="D14" s="76" t="s">
        <v>210</v>
      </c>
      <c r="F14" s="76">
        <v>25.32</v>
      </c>
      <c r="H14" s="76">
        <v>1553.68</v>
      </c>
      <c r="J14" s="76">
        <v>1.18</v>
      </c>
      <c r="L14" s="76">
        <f t="shared" si="0"/>
        <v>1580.18</v>
      </c>
    </row>
    <row r="15" spans="1:13" x14ac:dyDescent="0.2">
      <c r="A15" s="64" t="s">
        <v>478</v>
      </c>
      <c r="D15" s="76" t="s">
        <v>304</v>
      </c>
      <c r="F15" s="76">
        <v>85.76</v>
      </c>
      <c r="H15" s="76">
        <v>2646.75</v>
      </c>
      <c r="J15" s="76">
        <v>3.25</v>
      </c>
      <c r="L15" s="76">
        <f t="shared" si="0"/>
        <v>2735.76</v>
      </c>
    </row>
    <row r="16" spans="1:13" x14ac:dyDescent="0.2">
      <c r="A16" s="64" t="s">
        <v>479</v>
      </c>
      <c r="D16" s="76" t="s">
        <v>303</v>
      </c>
      <c r="L16" s="76">
        <f t="shared" si="0"/>
        <v>0</v>
      </c>
    </row>
    <row r="17" spans="1:12" x14ac:dyDescent="0.2">
      <c r="A17" s="64" t="s">
        <v>480</v>
      </c>
      <c r="D17" s="76" t="s">
        <v>210</v>
      </c>
      <c r="F17" s="76">
        <v>25.32</v>
      </c>
      <c r="H17" s="76">
        <v>1582.15</v>
      </c>
      <c r="J17" s="76">
        <v>1.18</v>
      </c>
      <c r="L17" s="76">
        <f t="shared" si="0"/>
        <v>1608.65</v>
      </c>
    </row>
    <row r="18" spans="1:12" x14ac:dyDescent="0.2">
      <c r="A18" s="64" t="s">
        <v>481</v>
      </c>
      <c r="D18" s="76" t="s">
        <v>304</v>
      </c>
      <c r="F18" s="76">
        <v>60.07</v>
      </c>
      <c r="H18" s="76">
        <v>2100.7199999999998</v>
      </c>
      <c r="J18" s="76">
        <v>2.02</v>
      </c>
      <c r="L18" s="76">
        <f t="shared" si="0"/>
        <v>2162.81</v>
      </c>
    </row>
    <row r="19" spans="1:12" x14ac:dyDescent="0.2">
      <c r="A19" s="64" t="s">
        <v>482</v>
      </c>
      <c r="D19" s="76" t="s">
        <v>304</v>
      </c>
      <c r="F19" s="76">
        <v>60.07</v>
      </c>
      <c r="H19" s="76">
        <v>2507.44</v>
      </c>
      <c r="J19" s="76">
        <v>2.02</v>
      </c>
      <c r="L19" s="76">
        <f t="shared" si="0"/>
        <v>2569.5300000000002</v>
      </c>
    </row>
    <row r="20" spans="1:12" ht="15.75" thickBot="1" x14ac:dyDescent="0.25">
      <c r="A20" s="76" t="s">
        <v>170</v>
      </c>
      <c r="B20" s="77"/>
      <c r="F20" s="223">
        <f>SUM(F11:F19)</f>
        <v>332.85999999999996</v>
      </c>
      <c r="H20" s="223">
        <f>SUM(H11:H19)</f>
        <v>12633.82</v>
      </c>
      <c r="J20" s="223">
        <f>SUM(J11:J19)</f>
        <v>12.899999999999999</v>
      </c>
      <c r="L20" s="223">
        <f>SUM(L11:L19)</f>
        <v>12979.58</v>
      </c>
    </row>
    <row r="21" spans="1:12" ht="15.75" thickTop="1" x14ac:dyDescent="0.2">
      <c r="B21" s="77"/>
    </row>
    <row r="22" spans="1:12" x14ac:dyDescent="0.2">
      <c r="A22" s="64" t="s">
        <v>305</v>
      </c>
      <c r="B22" s="77"/>
      <c r="F22" s="76">
        <f>F20</f>
        <v>332.85999999999996</v>
      </c>
      <c r="H22" s="76">
        <f>H20</f>
        <v>12633.82</v>
      </c>
      <c r="J22" s="76">
        <f>J20</f>
        <v>12.899999999999999</v>
      </c>
      <c r="L22" s="76">
        <f>L20</f>
        <v>12979.58</v>
      </c>
    </row>
    <row r="23" spans="1:12" x14ac:dyDescent="0.2">
      <c r="A23" s="64" t="s">
        <v>211</v>
      </c>
      <c r="B23" s="77"/>
      <c r="F23" s="76">
        <v>12</v>
      </c>
      <c r="H23" s="76">
        <v>12</v>
      </c>
      <c r="J23" s="76">
        <v>12</v>
      </c>
      <c r="L23" s="76">
        <v>12</v>
      </c>
    </row>
    <row r="24" spans="1:12" ht="15.75" thickBot="1" x14ac:dyDescent="0.25">
      <c r="A24" s="64" t="s">
        <v>466</v>
      </c>
      <c r="B24" s="77"/>
      <c r="F24" s="223">
        <f>ROUND(F22*F23,0)</f>
        <v>3994</v>
      </c>
      <c r="H24" s="223">
        <f>ROUND(H22*H23,0)</f>
        <v>151606</v>
      </c>
      <c r="J24" s="223">
        <f>ROUND(J22*J23,0)</f>
        <v>155</v>
      </c>
      <c r="L24" s="223">
        <f>ROUND(L22*L23,0)</f>
        <v>155755</v>
      </c>
    </row>
    <row r="25" spans="1:12" ht="15.75" thickTop="1" x14ac:dyDescent="0.2">
      <c r="B25" s="77"/>
    </row>
    <row r="26" spans="1:12" x14ac:dyDescent="0.2">
      <c r="B26" s="77"/>
    </row>
    <row r="28" spans="1:12" ht="18" x14ac:dyDescent="0.4">
      <c r="A28" s="4"/>
      <c r="B28" s="388"/>
      <c r="H28" s="64"/>
      <c r="J28" s="321" t="s">
        <v>375</v>
      </c>
      <c r="L28" s="321"/>
    </row>
    <row r="29" spans="1:12" ht="18" x14ac:dyDescent="0.4">
      <c r="A29" s="4"/>
      <c r="B29" s="388"/>
      <c r="H29" s="321" t="s">
        <v>107</v>
      </c>
      <c r="J29" s="321" t="s">
        <v>373</v>
      </c>
      <c r="L29" s="321" t="s">
        <v>47</v>
      </c>
    </row>
    <row r="30" spans="1:12" x14ac:dyDescent="0.2">
      <c r="A30" s="426" t="s">
        <v>371</v>
      </c>
      <c r="B30" s="426"/>
      <c r="C30" s="426"/>
      <c r="D30" s="426"/>
      <c r="H30" s="318" t="s">
        <v>372</v>
      </c>
      <c r="J30" s="318" t="s">
        <v>374</v>
      </c>
      <c r="L30" s="318" t="s">
        <v>462</v>
      </c>
    </row>
    <row r="31" spans="1:12" x14ac:dyDescent="0.2">
      <c r="A31" s="64" t="s">
        <v>308</v>
      </c>
      <c r="B31" s="389">
        <v>661.54</v>
      </c>
      <c r="C31" s="64"/>
      <c r="D31" s="64"/>
      <c r="H31" s="76">
        <f>ROUND(SUM(H12,H14,H17)*12,0)</f>
        <v>43218</v>
      </c>
      <c r="J31" s="395">
        <v>0.79</v>
      </c>
      <c r="L31" s="209">
        <f>ROUND(H31*J31,0)</f>
        <v>34142</v>
      </c>
    </row>
    <row r="32" spans="1:12" x14ac:dyDescent="0.2">
      <c r="A32" s="64" t="s">
        <v>309</v>
      </c>
      <c r="B32" s="389"/>
      <c r="C32" s="64"/>
      <c r="D32" s="64"/>
      <c r="H32" s="76">
        <f>ROUND(SUM(H13,H15,H18:H19)*12,0)</f>
        <v>108387</v>
      </c>
      <c r="J32" s="395">
        <v>0.66</v>
      </c>
      <c r="L32" s="76">
        <f>ROUND(H32*J32,0)</f>
        <v>71535</v>
      </c>
    </row>
    <row r="33" spans="1:13" x14ac:dyDescent="0.2">
      <c r="A33" s="64" t="s">
        <v>1</v>
      </c>
      <c r="B33" s="389">
        <v>6.3</v>
      </c>
      <c r="C33" s="64"/>
      <c r="D33" s="64"/>
      <c r="H33" s="76">
        <f>'Reclass Emp Bonus'!L6</f>
        <v>9498</v>
      </c>
      <c r="J33" s="395">
        <v>1</v>
      </c>
      <c r="L33" s="76">
        <f t="shared" ref="L33:L35" si="1">ROUND(H33*J33,0)</f>
        <v>9498</v>
      </c>
    </row>
    <row r="34" spans="1:13" x14ac:dyDescent="0.2">
      <c r="A34" s="64" t="s">
        <v>300</v>
      </c>
      <c r="B34" s="389">
        <v>17.75</v>
      </c>
      <c r="C34" s="64"/>
      <c r="D34" s="64"/>
      <c r="H34" s="76">
        <f>ROUND(F24,0)</f>
        <v>3994</v>
      </c>
      <c r="J34" s="395">
        <v>0.6</v>
      </c>
      <c r="L34" s="76">
        <f t="shared" si="1"/>
        <v>2396</v>
      </c>
    </row>
    <row r="35" spans="1:13" ht="18" x14ac:dyDescent="0.4">
      <c r="A35" s="64" t="s">
        <v>302</v>
      </c>
      <c r="B35" s="389">
        <v>0</v>
      </c>
      <c r="C35" s="64"/>
      <c r="D35" s="64"/>
      <c r="H35" s="76">
        <f>ROUND(J24,0)</f>
        <v>155</v>
      </c>
      <c r="J35" s="395">
        <v>1</v>
      </c>
      <c r="L35" s="222">
        <f t="shared" si="1"/>
        <v>155</v>
      </c>
      <c r="M35" s="390">
        <f>B35-L35</f>
        <v>-155</v>
      </c>
    </row>
    <row r="36" spans="1:13" ht="16.5" thickBot="1" x14ac:dyDescent="0.3">
      <c r="A36" s="64" t="s">
        <v>376</v>
      </c>
      <c r="B36" s="391"/>
      <c r="C36" s="64"/>
      <c r="D36" s="64"/>
      <c r="H36" s="223">
        <f>SUM(H31:H35)</f>
        <v>165252</v>
      </c>
      <c r="K36" s="392">
        <f>SUM(M31:M35)</f>
        <v>-155</v>
      </c>
      <c r="L36" s="76">
        <f>SUM(L31:L35)</f>
        <v>117726</v>
      </c>
    </row>
    <row r="37" spans="1:13" ht="16.5" thickTop="1" x14ac:dyDescent="0.25">
      <c r="A37" s="64" t="s">
        <v>489</v>
      </c>
      <c r="B37" s="391"/>
      <c r="C37" s="393"/>
      <c r="D37" s="64"/>
      <c r="E37" s="392">
        <f>K36*D37</f>
        <v>0</v>
      </c>
      <c r="L37" s="222">
        <f>-H36</f>
        <v>-165252</v>
      </c>
    </row>
    <row r="38" spans="1:13" ht="15.75" thickBot="1" x14ac:dyDescent="0.25">
      <c r="A38" s="64" t="s">
        <v>172</v>
      </c>
      <c r="B38" s="321"/>
      <c r="C38" s="64"/>
      <c r="D38" s="64"/>
      <c r="L38" s="223">
        <f>SUM(L36:L37)</f>
        <v>-47526</v>
      </c>
    </row>
    <row r="39" spans="1:13" ht="15.75" thickTop="1" x14ac:dyDescent="0.2">
      <c r="A39" s="64"/>
      <c r="B39" s="77"/>
    </row>
    <row r="40" spans="1:13" x14ac:dyDescent="0.2">
      <c r="A40" s="64"/>
      <c r="B40" s="77"/>
    </row>
    <row r="41" spans="1:13" x14ac:dyDescent="0.2">
      <c r="B41" s="77"/>
    </row>
    <row r="42" spans="1:13" x14ac:dyDescent="0.2">
      <c r="B42" s="77"/>
    </row>
    <row r="43" spans="1:13" x14ac:dyDescent="0.2">
      <c r="B43" s="77"/>
    </row>
    <row r="44" spans="1:13" x14ac:dyDescent="0.2">
      <c r="B44" s="77"/>
    </row>
    <row r="45" spans="1:13" x14ac:dyDescent="0.2">
      <c r="B45" s="77"/>
    </row>
    <row r="46" spans="1:13" x14ac:dyDescent="0.2">
      <c r="B46" s="77"/>
    </row>
    <row r="47" spans="1:13" x14ac:dyDescent="0.2">
      <c r="B47" s="77"/>
    </row>
    <row r="48" spans="1:13"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1" spans="2:2" x14ac:dyDescent="0.2">
      <c r="B16221" s="77"/>
    </row>
    <row r="16222" spans="2:2" x14ac:dyDescent="0.2">
      <c r="B16222" s="77"/>
    </row>
    <row r="16223" spans="2:2" x14ac:dyDescent="0.2">
      <c r="B16223" s="77"/>
    </row>
    <row r="16224" spans="2:2" x14ac:dyDescent="0.2">
      <c r="B16224" s="77"/>
    </row>
    <row r="16225" spans="2:2" x14ac:dyDescent="0.2">
      <c r="B16225" s="77"/>
    </row>
    <row r="16226" spans="2:2" x14ac:dyDescent="0.2">
      <c r="B16226" s="77"/>
    </row>
    <row r="16227" spans="2:2" x14ac:dyDescent="0.2">
      <c r="B16227" s="77"/>
    </row>
    <row r="16228" spans="2:2" x14ac:dyDescent="0.2">
      <c r="B16228" s="77"/>
    </row>
    <row r="16229" spans="2:2" x14ac:dyDescent="0.2">
      <c r="B16229" s="77"/>
    </row>
    <row r="16230" spans="2:2" x14ac:dyDescent="0.2">
      <c r="B16230" s="77"/>
    </row>
    <row r="16231" spans="2:2" x14ac:dyDescent="0.2">
      <c r="B16231" s="77"/>
    </row>
    <row r="16232" spans="2:2" x14ac:dyDescent="0.2">
      <c r="B16232" s="77"/>
    </row>
    <row r="16233" spans="2:2" x14ac:dyDescent="0.2">
      <c r="B16233" s="77"/>
    </row>
    <row r="16234" spans="2:2" x14ac:dyDescent="0.2">
      <c r="B16234" s="77"/>
    </row>
    <row r="16235" spans="2:2" x14ac:dyDescent="0.2">
      <c r="B16235" s="77"/>
    </row>
    <row r="16236" spans="2:2" x14ac:dyDescent="0.2">
      <c r="B16236" s="77"/>
    </row>
    <row r="16237" spans="2:2" x14ac:dyDescent="0.2">
      <c r="B16237" s="77"/>
    </row>
    <row r="16238" spans="2:2" x14ac:dyDescent="0.2">
      <c r="B16238" s="77"/>
    </row>
    <row r="16239" spans="2:2" x14ac:dyDescent="0.2">
      <c r="B16239" s="77"/>
    </row>
    <row r="16240" spans="2:2" x14ac:dyDescent="0.2">
      <c r="B16240" s="77"/>
    </row>
    <row r="16241" spans="2:2" x14ac:dyDescent="0.2">
      <c r="B16241" s="77"/>
    </row>
    <row r="16242" spans="2:2" x14ac:dyDescent="0.2">
      <c r="B16242" s="77"/>
    </row>
    <row r="16243" spans="2:2" x14ac:dyDescent="0.2">
      <c r="B16243" s="77"/>
    </row>
    <row r="16244" spans="2:2" x14ac:dyDescent="0.2">
      <c r="B16244" s="77"/>
    </row>
    <row r="16247" spans="2:2" x14ac:dyDescent="0.2">
      <c r="B16247" s="76" t="s">
        <v>173</v>
      </c>
    </row>
    <row r="16248" spans="2:2" x14ac:dyDescent="0.2">
      <c r="B16248" s="76" t="s">
        <v>174</v>
      </c>
    </row>
    <row r="16249" spans="2:2" x14ac:dyDescent="0.2">
      <c r="B16249" s="76" t="s">
        <v>175</v>
      </c>
    </row>
    <row r="16250" spans="2:2" x14ac:dyDescent="0.2">
      <c r="B16250" s="76" t="s">
        <v>176</v>
      </c>
    </row>
    <row r="16251" spans="2:2" x14ac:dyDescent="0.2">
      <c r="B16251" s="76" t="s">
        <v>177</v>
      </c>
    </row>
    <row r="16252" spans="2:2" x14ac:dyDescent="0.2">
      <c r="B16252" s="76" t="s">
        <v>178</v>
      </c>
    </row>
    <row r="16253" spans="2:2" x14ac:dyDescent="0.2">
      <c r="B16253" s="76" t="s">
        <v>179</v>
      </c>
    </row>
    <row r="16254" spans="2:2" x14ac:dyDescent="0.2">
      <c r="B16254" s="76" t="s">
        <v>180</v>
      </c>
    </row>
    <row r="16255" spans="2:2" x14ac:dyDescent="0.2">
      <c r="B16255" s="76" t="s">
        <v>181</v>
      </c>
    </row>
    <row r="16256" spans="2:2" x14ac:dyDescent="0.2">
      <c r="B16256" s="76" t="s">
        <v>182</v>
      </c>
    </row>
    <row r="16257" spans="2:2" x14ac:dyDescent="0.2">
      <c r="B16257" s="76" t="s">
        <v>183</v>
      </c>
    </row>
    <row r="16258" spans="2:2" x14ac:dyDescent="0.2">
      <c r="B16258" s="76" t="s">
        <v>184</v>
      </c>
    </row>
    <row r="16259" spans="2:2" x14ac:dyDescent="0.2">
      <c r="B16259" s="76" t="s">
        <v>185</v>
      </c>
    </row>
    <row r="16260" spans="2:2" x14ac:dyDescent="0.2">
      <c r="B16260" s="76" t="s">
        <v>186</v>
      </c>
    </row>
    <row r="16261" spans="2:2" x14ac:dyDescent="0.2">
      <c r="B16261" s="76" t="s">
        <v>176</v>
      </c>
    </row>
    <row r="16262" spans="2:2" x14ac:dyDescent="0.2">
      <c r="B16262" s="76" t="s">
        <v>174</v>
      </c>
    </row>
    <row r="16263" spans="2:2" x14ac:dyDescent="0.2">
      <c r="B16263" s="76" t="s">
        <v>187</v>
      </c>
    </row>
    <row r="16264" spans="2:2" x14ac:dyDescent="0.2">
      <c r="B16264" s="76" t="s">
        <v>188</v>
      </c>
    </row>
    <row r="16265" spans="2:2" x14ac:dyDescent="0.2">
      <c r="B16265" s="76" t="s">
        <v>50</v>
      </c>
    </row>
    <row r="32631" spans="2:2" x14ac:dyDescent="0.2">
      <c r="B32631" s="76" t="s">
        <v>173</v>
      </c>
    </row>
    <row r="32632" spans="2:2" x14ac:dyDescent="0.2">
      <c r="B32632" s="76" t="s">
        <v>174</v>
      </c>
    </row>
    <row r="32633" spans="2:2" x14ac:dyDescent="0.2">
      <c r="B32633" s="76" t="s">
        <v>175</v>
      </c>
    </row>
    <row r="32634" spans="2:2" x14ac:dyDescent="0.2">
      <c r="B32634" s="76" t="s">
        <v>176</v>
      </c>
    </row>
    <row r="32635" spans="2:2" x14ac:dyDescent="0.2">
      <c r="B32635" s="76" t="s">
        <v>177</v>
      </c>
    </row>
    <row r="32636" spans="2:2" x14ac:dyDescent="0.2">
      <c r="B32636" s="76" t="s">
        <v>178</v>
      </c>
    </row>
    <row r="32637" spans="2:2" x14ac:dyDescent="0.2">
      <c r="B32637" s="76" t="s">
        <v>179</v>
      </c>
    </row>
    <row r="32638" spans="2:2" x14ac:dyDescent="0.2">
      <c r="B32638" s="76" t="s">
        <v>180</v>
      </c>
    </row>
    <row r="32639" spans="2:2" x14ac:dyDescent="0.2">
      <c r="B32639" s="76" t="s">
        <v>181</v>
      </c>
    </row>
    <row r="32640" spans="2:2" x14ac:dyDescent="0.2">
      <c r="B32640" s="76" t="s">
        <v>182</v>
      </c>
    </row>
    <row r="32641" spans="2:2" x14ac:dyDescent="0.2">
      <c r="B32641" s="76" t="s">
        <v>183</v>
      </c>
    </row>
    <row r="32642" spans="2:2" x14ac:dyDescent="0.2">
      <c r="B32642" s="76" t="s">
        <v>184</v>
      </c>
    </row>
    <row r="32643" spans="2:2" x14ac:dyDescent="0.2">
      <c r="B32643" s="76" t="s">
        <v>185</v>
      </c>
    </row>
    <row r="32644" spans="2:2" x14ac:dyDescent="0.2">
      <c r="B32644" s="76" t="s">
        <v>186</v>
      </c>
    </row>
    <row r="32645" spans="2:2" x14ac:dyDescent="0.2">
      <c r="B32645" s="76" t="s">
        <v>176</v>
      </c>
    </row>
    <row r="32646" spans="2:2" x14ac:dyDescent="0.2">
      <c r="B32646" s="76" t="s">
        <v>174</v>
      </c>
    </row>
    <row r="32647" spans="2:2" x14ac:dyDescent="0.2">
      <c r="B32647" s="76" t="s">
        <v>187</v>
      </c>
    </row>
    <row r="32648" spans="2:2" x14ac:dyDescent="0.2">
      <c r="B32648" s="76" t="s">
        <v>188</v>
      </c>
    </row>
    <row r="32649" spans="2:2" x14ac:dyDescent="0.2">
      <c r="B32649" s="76" t="s">
        <v>50</v>
      </c>
    </row>
    <row r="49015" spans="2:2" x14ac:dyDescent="0.2">
      <c r="B49015" s="76" t="s">
        <v>173</v>
      </c>
    </row>
    <row r="49016" spans="2:2" x14ac:dyDescent="0.2">
      <c r="B49016" s="76" t="s">
        <v>174</v>
      </c>
    </row>
    <row r="49017" spans="2:2" x14ac:dyDescent="0.2">
      <c r="B49017" s="76" t="s">
        <v>175</v>
      </c>
    </row>
    <row r="49018" spans="2:2" x14ac:dyDescent="0.2">
      <c r="B49018" s="76" t="s">
        <v>176</v>
      </c>
    </row>
    <row r="49019" spans="2:2" x14ac:dyDescent="0.2">
      <c r="B49019" s="76" t="s">
        <v>177</v>
      </c>
    </row>
    <row r="49020" spans="2:2" x14ac:dyDescent="0.2">
      <c r="B49020" s="76" t="s">
        <v>178</v>
      </c>
    </row>
    <row r="49021" spans="2:2" x14ac:dyDescent="0.2">
      <c r="B49021" s="76" t="s">
        <v>179</v>
      </c>
    </row>
    <row r="49022" spans="2:2" x14ac:dyDescent="0.2">
      <c r="B49022" s="76" t="s">
        <v>180</v>
      </c>
    </row>
    <row r="49023" spans="2:2" x14ac:dyDescent="0.2">
      <c r="B49023" s="76" t="s">
        <v>181</v>
      </c>
    </row>
    <row r="49024" spans="2:2" x14ac:dyDescent="0.2">
      <c r="B49024" s="76" t="s">
        <v>182</v>
      </c>
    </row>
    <row r="49025" spans="2:2" x14ac:dyDescent="0.2">
      <c r="B49025" s="76" t="s">
        <v>183</v>
      </c>
    </row>
    <row r="49026" spans="2:2" x14ac:dyDescent="0.2">
      <c r="B49026" s="76" t="s">
        <v>184</v>
      </c>
    </row>
    <row r="49027" spans="2:2" x14ac:dyDescent="0.2">
      <c r="B49027" s="76" t="s">
        <v>185</v>
      </c>
    </row>
    <row r="49028" spans="2:2" x14ac:dyDescent="0.2">
      <c r="B49028" s="76" t="s">
        <v>186</v>
      </c>
    </row>
    <row r="49029" spans="2:2" x14ac:dyDescent="0.2">
      <c r="B49029" s="76" t="s">
        <v>176</v>
      </c>
    </row>
    <row r="49030" spans="2:2" x14ac:dyDescent="0.2">
      <c r="B49030" s="76" t="s">
        <v>174</v>
      </c>
    </row>
    <row r="49031" spans="2:2" x14ac:dyDescent="0.2">
      <c r="B49031" s="76" t="s">
        <v>187</v>
      </c>
    </row>
    <row r="49032" spans="2:2" x14ac:dyDescent="0.2">
      <c r="B49032" s="76" t="s">
        <v>188</v>
      </c>
    </row>
    <row r="49033" spans="2:2" x14ac:dyDescent="0.2">
      <c r="B49033" s="76" t="s">
        <v>50</v>
      </c>
    </row>
    <row r="65399" spans="2:2" x14ac:dyDescent="0.2">
      <c r="B65399" s="76" t="s">
        <v>173</v>
      </c>
    </row>
    <row r="65400" spans="2:2" x14ac:dyDescent="0.2">
      <c r="B65400" s="76" t="s">
        <v>174</v>
      </c>
    </row>
    <row r="65401" spans="2:2" x14ac:dyDescent="0.2">
      <c r="B65401" s="76" t="s">
        <v>175</v>
      </c>
    </row>
    <row r="65402" spans="2:2" x14ac:dyDescent="0.2">
      <c r="B65402" s="76" t="s">
        <v>176</v>
      </c>
    </row>
    <row r="65403" spans="2:2" x14ac:dyDescent="0.2">
      <c r="B65403" s="76" t="s">
        <v>177</v>
      </c>
    </row>
    <row r="65404" spans="2:2" x14ac:dyDescent="0.2">
      <c r="B65404" s="76" t="s">
        <v>178</v>
      </c>
    </row>
    <row r="65405" spans="2:2" x14ac:dyDescent="0.2">
      <c r="B65405" s="76" t="s">
        <v>179</v>
      </c>
    </row>
    <row r="65406" spans="2:2" x14ac:dyDescent="0.2">
      <c r="B65406" s="76" t="s">
        <v>180</v>
      </c>
    </row>
    <row r="65407" spans="2:2" x14ac:dyDescent="0.2">
      <c r="B65407" s="76" t="s">
        <v>181</v>
      </c>
    </row>
    <row r="65408" spans="2:2" x14ac:dyDescent="0.2">
      <c r="B65408" s="76" t="s">
        <v>182</v>
      </c>
    </row>
    <row r="65409" spans="2:2" x14ac:dyDescent="0.2">
      <c r="B65409" s="76" t="s">
        <v>183</v>
      </c>
    </row>
    <row r="65410" spans="2:2" x14ac:dyDescent="0.2">
      <c r="B65410" s="76" t="s">
        <v>184</v>
      </c>
    </row>
    <row r="65411" spans="2:2" x14ac:dyDescent="0.2">
      <c r="B65411" s="76" t="s">
        <v>185</v>
      </c>
    </row>
    <row r="65412" spans="2:2" x14ac:dyDescent="0.2">
      <c r="B65412" s="76" t="s">
        <v>186</v>
      </c>
    </row>
    <row r="65413" spans="2:2" x14ac:dyDescent="0.2">
      <c r="B65413" s="76" t="s">
        <v>176</v>
      </c>
    </row>
    <row r="65414" spans="2:2" x14ac:dyDescent="0.2">
      <c r="B65414" s="76" t="s">
        <v>174</v>
      </c>
    </row>
    <row r="65415" spans="2:2" x14ac:dyDescent="0.2">
      <c r="B65415" s="76" t="s">
        <v>187</v>
      </c>
    </row>
    <row r="65416" spans="2:2" x14ac:dyDescent="0.2">
      <c r="B65416" s="76" t="s">
        <v>188</v>
      </c>
    </row>
    <row r="65417" spans="2:2" x14ac:dyDescent="0.2">
      <c r="B65417" s="76" t="s">
        <v>50</v>
      </c>
    </row>
    <row r="81783" spans="2:2" x14ac:dyDescent="0.2">
      <c r="B81783" s="76" t="s">
        <v>173</v>
      </c>
    </row>
    <row r="81784" spans="2:2" x14ac:dyDescent="0.2">
      <c r="B81784" s="76" t="s">
        <v>174</v>
      </c>
    </row>
    <row r="81785" spans="2:2" x14ac:dyDescent="0.2">
      <c r="B81785" s="76" t="s">
        <v>175</v>
      </c>
    </row>
    <row r="81786" spans="2:2" x14ac:dyDescent="0.2">
      <c r="B81786" s="76" t="s">
        <v>176</v>
      </c>
    </row>
    <row r="81787" spans="2:2" x14ac:dyDescent="0.2">
      <c r="B81787" s="76" t="s">
        <v>177</v>
      </c>
    </row>
    <row r="81788" spans="2:2" x14ac:dyDescent="0.2">
      <c r="B81788" s="76" t="s">
        <v>178</v>
      </c>
    </row>
    <row r="81789" spans="2:2" x14ac:dyDescent="0.2">
      <c r="B81789" s="76" t="s">
        <v>179</v>
      </c>
    </row>
    <row r="81790" spans="2:2" x14ac:dyDescent="0.2">
      <c r="B81790" s="76" t="s">
        <v>180</v>
      </c>
    </row>
    <row r="81791" spans="2:2" x14ac:dyDescent="0.2">
      <c r="B81791" s="76" t="s">
        <v>181</v>
      </c>
    </row>
    <row r="81792" spans="2:2" x14ac:dyDescent="0.2">
      <c r="B81792" s="76" t="s">
        <v>182</v>
      </c>
    </row>
    <row r="81793" spans="2:2" x14ac:dyDescent="0.2">
      <c r="B81793" s="76" t="s">
        <v>183</v>
      </c>
    </row>
    <row r="81794" spans="2:2" x14ac:dyDescent="0.2">
      <c r="B81794" s="76" t="s">
        <v>184</v>
      </c>
    </row>
    <row r="81795" spans="2:2" x14ac:dyDescent="0.2">
      <c r="B81795" s="76" t="s">
        <v>185</v>
      </c>
    </row>
    <row r="81796" spans="2:2" x14ac:dyDescent="0.2">
      <c r="B81796" s="76" t="s">
        <v>186</v>
      </c>
    </row>
    <row r="81797" spans="2:2" x14ac:dyDescent="0.2">
      <c r="B81797" s="76" t="s">
        <v>176</v>
      </c>
    </row>
    <row r="81798" spans="2:2" x14ac:dyDescent="0.2">
      <c r="B81798" s="76" t="s">
        <v>174</v>
      </c>
    </row>
    <row r="81799" spans="2:2" x14ac:dyDescent="0.2">
      <c r="B81799" s="76" t="s">
        <v>187</v>
      </c>
    </row>
    <row r="81800" spans="2:2" x14ac:dyDescent="0.2">
      <c r="B81800" s="76" t="s">
        <v>188</v>
      </c>
    </row>
    <row r="81801" spans="2:2" x14ac:dyDescent="0.2">
      <c r="B81801" s="76" t="s">
        <v>50</v>
      </c>
    </row>
    <row r="98167" spans="2:2" x14ac:dyDescent="0.2">
      <c r="B98167" s="76" t="s">
        <v>173</v>
      </c>
    </row>
    <row r="98168" spans="2:2" x14ac:dyDescent="0.2">
      <c r="B98168" s="76" t="s">
        <v>174</v>
      </c>
    </row>
    <row r="98169" spans="2:2" x14ac:dyDescent="0.2">
      <c r="B98169" s="76" t="s">
        <v>175</v>
      </c>
    </row>
    <row r="98170" spans="2:2" x14ac:dyDescent="0.2">
      <c r="B98170" s="76" t="s">
        <v>176</v>
      </c>
    </row>
    <row r="98171" spans="2:2" x14ac:dyDescent="0.2">
      <c r="B98171" s="76" t="s">
        <v>177</v>
      </c>
    </row>
    <row r="98172" spans="2:2" x14ac:dyDescent="0.2">
      <c r="B98172" s="76" t="s">
        <v>178</v>
      </c>
    </row>
    <row r="98173" spans="2:2" x14ac:dyDescent="0.2">
      <c r="B98173" s="76" t="s">
        <v>179</v>
      </c>
    </row>
    <row r="98174" spans="2:2" x14ac:dyDescent="0.2">
      <c r="B98174" s="76" t="s">
        <v>180</v>
      </c>
    </row>
    <row r="98175" spans="2:2" x14ac:dyDescent="0.2">
      <c r="B98175" s="76" t="s">
        <v>181</v>
      </c>
    </row>
    <row r="98176" spans="2:2" x14ac:dyDescent="0.2">
      <c r="B98176" s="76" t="s">
        <v>182</v>
      </c>
    </row>
    <row r="98177" spans="2:2" x14ac:dyDescent="0.2">
      <c r="B98177" s="76" t="s">
        <v>183</v>
      </c>
    </row>
    <row r="98178" spans="2:2" x14ac:dyDescent="0.2">
      <c r="B98178" s="76" t="s">
        <v>184</v>
      </c>
    </row>
    <row r="98179" spans="2:2" x14ac:dyDescent="0.2">
      <c r="B98179" s="76" t="s">
        <v>185</v>
      </c>
    </row>
    <row r="98180" spans="2:2" x14ac:dyDescent="0.2">
      <c r="B98180" s="76" t="s">
        <v>186</v>
      </c>
    </row>
    <row r="98181" spans="2:2" x14ac:dyDescent="0.2">
      <c r="B98181" s="76" t="s">
        <v>176</v>
      </c>
    </row>
    <row r="98182" spans="2:2" x14ac:dyDescent="0.2">
      <c r="B98182" s="76" t="s">
        <v>174</v>
      </c>
    </row>
    <row r="98183" spans="2:2" x14ac:dyDescent="0.2">
      <c r="B98183" s="76" t="s">
        <v>187</v>
      </c>
    </row>
    <row r="98184" spans="2:2" x14ac:dyDescent="0.2">
      <c r="B98184" s="76" t="s">
        <v>188</v>
      </c>
    </row>
    <row r="98185" spans="2:2" x14ac:dyDescent="0.2">
      <c r="B98185" s="76" t="s">
        <v>50</v>
      </c>
    </row>
    <row r="114551" spans="2:2" x14ac:dyDescent="0.2">
      <c r="B114551" s="76" t="s">
        <v>173</v>
      </c>
    </row>
    <row r="114552" spans="2:2" x14ac:dyDescent="0.2">
      <c r="B114552" s="76" t="s">
        <v>174</v>
      </c>
    </row>
    <row r="114553" spans="2:2" x14ac:dyDescent="0.2">
      <c r="B114553" s="76" t="s">
        <v>175</v>
      </c>
    </row>
    <row r="114554" spans="2:2" x14ac:dyDescent="0.2">
      <c r="B114554" s="76" t="s">
        <v>176</v>
      </c>
    </row>
    <row r="114555" spans="2:2" x14ac:dyDescent="0.2">
      <c r="B114555" s="76" t="s">
        <v>177</v>
      </c>
    </row>
    <row r="114556" spans="2:2" x14ac:dyDescent="0.2">
      <c r="B114556" s="76" t="s">
        <v>178</v>
      </c>
    </row>
    <row r="114557" spans="2:2" x14ac:dyDescent="0.2">
      <c r="B114557" s="76" t="s">
        <v>179</v>
      </c>
    </row>
    <row r="114558" spans="2:2" x14ac:dyDescent="0.2">
      <c r="B114558" s="76" t="s">
        <v>180</v>
      </c>
    </row>
    <row r="114559" spans="2:2" x14ac:dyDescent="0.2">
      <c r="B114559" s="76" t="s">
        <v>181</v>
      </c>
    </row>
    <row r="114560" spans="2:2" x14ac:dyDescent="0.2">
      <c r="B114560" s="76" t="s">
        <v>182</v>
      </c>
    </row>
    <row r="114561" spans="2:2" x14ac:dyDescent="0.2">
      <c r="B114561" s="76" t="s">
        <v>183</v>
      </c>
    </row>
    <row r="114562" spans="2:2" x14ac:dyDescent="0.2">
      <c r="B114562" s="76" t="s">
        <v>184</v>
      </c>
    </row>
    <row r="114563" spans="2:2" x14ac:dyDescent="0.2">
      <c r="B114563" s="76" t="s">
        <v>185</v>
      </c>
    </row>
    <row r="114564" spans="2:2" x14ac:dyDescent="0.2">
      <c r="B114564" s="76" t="s">
        <v>186</v>
      </c>
    </row>
    <row r="114565" spans="2:2" x14ac:dyDescent="0.2">
      <c r="B114565" s="76" t="s">
        <v>176</v>
      </c>
    </row>
    <row r="114566" spans="2:2" x14ac:dyDescent="0.2">
      <c r="B114566" s="76" t="s">
        <v>174</v>
      </c>
    </row>
    <row r="114567" spans="2:2" x14ac:dyDescent="0.2">
      <c r="B114567" s="76" t="s">
        <v>187</v>
      </c>
    </row>
    <row r="114568" spans="2:2" x14ac:dyDescent="0.2">
      <c r="B114568" s="76" t="s">
        <v>188</v>
      </c>
    </row>
    <row r="114569" spans="2:2" x14ac:dyDescent="0.2">
      <c r="B114569" s="76" t="s">
        <v>50</v>
      </c>
    </row>
    <row r="130935" spans="2:2" x14ac:dyDescent="0.2">
      <c r="B130935" s="76" t="s">
        <v>173</v>
      </c>
    </row>
    <row r="130936" spans="2:2" x14ac:dyDescent="0.2">
      <c r="B130936" s="76" t="s">
        <v>174</v>
      </c>
    </row>
    <row r="130937" spans="2:2" x14ac:dyDescent="0.2">
      <c r="B130937" s="76" t="s">
        <v>175</v>
      </c>
    </row>
    <row r="130938" spans="2:2" x14ac:dyDescent="0.2">
      <c r="B130938" s="76" t="s">
        <v>176</v>
      </c>
    </row>
    <row r="130939" spans="2:2" x14ac:dyDescent="0.2">
      <c r="B130939" s="76" t="s">
        <v>177</v>
      </c>
    </row>
    <row r="130940" spans="2:2" x14ac:dyDescent="0.2">
      <c r="B130940" s="76" t="s">
        <v>178</v>
      </c>
    </row>
    <row r="130941" spans="2:2" x14ac:dyDescent="0.2">
      <c r="B130941" s="76" t="s">
        <v>179</v>
      </c>
    </row>
    <row r="130942" spans="2:2" x14ac:dyDescent="0.2">
      <c r="B130942" s="76" t="s">
        <v>180</v>
      </c>
    </row>
    <row r="130943" spans="2:2" x14ac:dyDescent="0.2">
      <c r="B130943" s="76" t="s">
        <v>181</v>
      </c>
    </row>
    <row r="130944" spans="2:2" x14ac:dyDescent="0.2">
      <c r="B130944" s="76" t="s">
        <v>182</v>
      </c>
    </row>
    <row r="130945" spans="2:2" x14ac:dyDescent="0.2">
      <c r="B130945" s="76" t="s">
        <v>183</v>
      </c>
    </row>
    <row r="130946" spans="2:2" x14ac:dyDescent="0.2">
      <c r="B130946" s="76" t="s">
        <v>184</v>
      </c>
    </row>
    <row r="130947" spans="2:2" x14ac:dyDescent="0.2">
      <c r="B130947" s="76" t="s">
        <v>185</v>
      </c>
    </row>
    <row r="130948" spans="2:2" x14ac:dyDescent="0.2">
      <c r="B130948" s="76" t="s">
        <v>186</v>
      </c>
    </row>
    <row r="130949" spans="2:2" x14ac:dyDescent="0.2">
      <c r="B130949" s="76" t="s">
        <v>176</v>
      </c>
    </row>
    <row r="130950" spans="2:2" x14ac:dyDescent="0.2">
      <c r="B130950" s="76" t="s">
        <v>174</v>
      </c>
    </row>
    <row r="130951" spans="2:2" x14ac:dyDescent="0.2">
      <c r="B130951" s="76" t="s">
        <v>187</v>
      </c>
    </row>
    <row r="130952" spans="2:2" x14ac:dyDescent="0.2">
      <c r="B130952" s="76" t="s">
        <v>188</v>
      </c>
    </row>
    <row r="130953" spans="2:2" x14ac:dyDescent="0.2">
      <c r="B130953" s="76" t="s">
        <v>50</v>
      </c>
    </row>
    <row r="147319" spans="2:2" x14ac:dyDescent="0.2">
      <c r="B147319" s="76" t="s">
        <v>173</v>
      </c>
    </row>
    <row r="147320" spans="2:2" x14ac:dyDescent="0.2">
      <c r="B147320" s="76" t="s">
        <v>174</v>
      </c>
    </row>
    <row r="147321" spans="2:2" x14ac:dyDescent="0.2">
      <c r="B147321" s="76" t="s">
        <v>175</v>
      </c>
    </row>
    <row r="147322" spans="2:2" x14ac:dyDescent="0.2">
      <c r="B147322" s="76" t="s">
        <v>176</v>
      </c>
    </row>
    <row r="147323" spans="2:2" x14ac:dyDescent="0.2">
      <c r="B147323" s="76" t="s">
        <v>177</v>
      </c>
    </row>
    <row r="147324" spans="2:2" x14ac:dyDescent="0.2">
      <c r="B147324" s="76" t="s">
        <v>178</v>
      </c>
    </row>
    <row r="147325" spans="2:2" x14ac:dyDescent="0.2">
      <c r="B147325" s="76" t="s">
        <v>179</v>
      </c>
    </row>
    <row r="147326" spans="2:2" x14ac:dyDescent="0.2">
      <c r="B147326" s="76" t="s">
        <v>180</v>
      </c>
    </row>
    <row r="147327" spans="2:2" x14ac:dyDescent="0.2">
      <c r="B147327" s="76" t="s">
        <v>181</v>
      </c>
    </row>
    <row r="147328" spans="2:2" x14ac:dyDescent="0.2">
      <c r="B147328" s="76" t="s">
        <v>182</v>
      </c>
    </row>
    <row r="147329" spans="2:2" x14ac:dyDescent="0.2">
      <c r="B147329" s="76" t="s">
        <v>183</v>
      </c>
    </row>
    <row r="147330" spans="2:2" x14ac:dyDescent="0.2">
      <c r="B147330" s="76" t="s">
        <v>184</v>
      </c>
    </row>
    <row r="147331" spans="2:2" x14ac:dyDescent="0.2">
      <c r="B147331" s="76" t="s">
        <v>185</v>
      </c>
    </row>
    <row r="147332" spans="2:2" x14ac:dyDescent="0.2">
      <c r="B147332" s="76" t="s">
        <v>186</v>
      </c>
    </row>
    <row r="147333" spans="2:2" x14ac:dyDescent="0.2">
      <c r="B147333" s="76" t="s">
        <v>176</v>
      </c>
    </row>
    <row r="147334" spans="2:2" x14ac:dyDescent="0.2">
      <c r="B147334" s="76" t="s">
        <v>174</v>
      </c>
    </row>
    <row r="147335" spans="2:2" x14ac:dyDescent="0.2">
      <c r="B147335" s="76" t="s">
        <v>187</v>
      </c>
    </row>
    <row r="147336" spans="2:2" x14ac:dyDescent="0.2">
      <c r="B147336" s="76" t="s">
        <v>188</v>
      </c>
    </row>
    <row r="147337" spans="2:2" x14ac:dyDescent="0.2">
      <c r="B147337" s="76" t="s">
        <v>50</v>
      </c>
    </row>
    <row r="163703" spans="2:2" x14ac:dyDescent="0.2">
      <c r="B163703" s="76" t="s">
        <v>173</v>
      </c>
    </row>
    <row r="163704" spans="2:2" x14ac:dyDescent="0.2">
      <c r="B163704" s="76" t="s">
        <v>174</v>
      </c>
    </row>
    <row r="163705" spans="2:2" x14ac:dyDescent="0.2">
      <c r="B163705" s="76" t="s">
        <v>175</v>
      </c>
    </row>
    <row r="163706" spans="2:2" x14ac:dyDescent="0.2">
      <c r="B163706" s="76" t="s">
        <v>176</v>
      </c>
    </row>
    <row r="163707" spans="2:2" x14ac:dyDescent="0.2">
      <c r="B163707" s="76" t="s">
        <v>177</v>
      </c>
    </row>
    <row r="163708" spans="2:2" x14ac:dyDescent="0.2">
      <c r="B163708" s="76" t="s">
        <v>178</v>
      </c>
    </row>
    <row r="163709" spans="2:2" x14ac:dyDescent="0.2">
      <c r="B163709" s="76" t="s">
        <v>179</v>
      </c>
    </row>
    <row r="163710" spans="2:2" x14ac:dyDescent="0.2">
      <c r="B163710" s="76" t="s">
        <v>180</v>
      </c>
    </row>
    <row r="163711" spans="2:2" x14ac:dyDescent="0.2">
      <c r="B163711" s="76" t="s">
        <v>181</v>
      </c>
    </row>
    <row r="163712" spans="2:2" x14ac:dyDescent="0.2">
      <c r="B163712" s="76" t="s">
        <v>182</v>
      </c>
    </row>
    <row r="163713" spans="2:2" x14ac:dyDescent="0.2">
      <c r="B163713" s="76" t="s">
        <v>183</v>
      </c>
    </row>
    <row r="163714" spans="2:2" x14ac:dyDescent="0.2">
      <c r="B163714" s="76" t="s">
        <v>184</v>
      </c>
    </row>
    <row r="163715" spans="2:2" x14ac:dyDescent="0.2">
      <c r="B163715" s="76" t="s">
        <v>185</v>
      </c>
    </row>
    <row r="163716" spans="2:2" x14ac:dyDescent="0.2">
      <c r="B163716" s="76" t="s">
        <v>186</v>
      </c>
    </row>
    <row r="163717" spans="2:2" x14ac:dyDescent="0.2">
      <c r="B163717" s="76" t="s">
        <v>176</v>
      </c>
    </row>
    <row r="163718" spans="2:2" x14ac:dyDescent="0.2">
      <c r="B163718" s="76" t="s">
        <v>174</v>
      </c>
    </row>
    <row r="163719" spans="2:2" x14ac:dyDescent="0.2">
      <c r="B163719" s="76" t="s">
        <v>187</v>
      </c>
    </row>
    <row r="163720" spans="2:2" x14ac:dyDescent="0.2">
      <c r="B163720" s="76" t="s">
        <v>188</v>
      </c>
    </row>
    <row r="163721" spans="2:2" x14ac:dyDescent="0.2">
      <c r="B163721" s="76" t="s">
        <v>50</v>
      </c>
    </row>
    <row r="180087" spans="2:2" x14ac:dyDescent="0.2">
      <c r="B180087" s="76" t="s">
        <v>173</v>
      </c>
    </row>
    <row r="180088" spans="2:2" x14ac:dyDescent="0.2">
      <c r="B180088" s="76" t="s">
        <v>174</v>
      </c>
    </row>
    <row r="180089" spans="2:2" x14ac:dyDescent="0.2">
      <c r="B180089" s="76" t="s">
        <v>175</v>
      </c>
    </row>
    <row r="180090" spans="2:2" x14ac:dyDescent="0.2">
      <c r="B180090" s="76" t="s">
        <v>176</v>
      </c>
    </row>
    <row r="180091" spans="2:2" x14ac:dyDescent="0.2">
      <c r="B180091" s="76" t="s">
        <v>177</v>
      </c>
    </row>
    <row r="180092" spans="2:2" x14ac:dyDescent="0.2">
      <c r="B180092" s="76" t="s">
        <v>178</v>
      </c>
    </row>
    <row r="180093" spans="2:2" x14ac:dyDescent="0.2">
      <c r="B180093" s="76" t="s">
        <v>179</v>
      </c>
    </row>
    <row r="180094" spans="2:2" x14ac:dyDescent="0.2">
      <c r="B180094" s="76" t="s">
        <v>180</v>
      </c>
    </row>
    <row r="180095" spans="2:2" x14ac:dyDescent="0.2">
      <c r="B180095" s="76" t="s">
        <v>181</v>
      </c>
    </row>
    <row r="180096" spans="2:2" x14ac:dyDescent="0.2">
      <c r="B180096" s="76" t="s">
        <v>182</v>
      </c>
    </row>
    <row r="180097" spans="2:2" x14ac:dyDescent="0.2">
      <c r="B180097" s="76" t="s">
        <v>183</v>
      </c>
    </row>
    <row r="180098" spans="2:2" x14ac:dyDescent="0.2">
      <c r="B180098" s="76" t="s">
        <v>184</v>
      </c>
    </row>
    <row r="180099" spans="2:2" x14ac:dyDescent="0.2">
      <c r="B180099" s="76" t="s">
        <v>185</v>
      </c>
    </row>
    <row r="180100" spans="2:2" x14ac:dyDescent="0.2">
      <c r="B180100" s="76" t="s">
        <v>186</v>
      </c>
    </row>
    <row r="180101" spans="2:2" x14ac:dyDescent="0.2">
      <c r="B180101" s="76" t="s">
        <v>176</v>
      </c>
    </row>
    <row r="180102" spans="2:2" x14ac:dyDescent="0.2">
      <c r="B180102" s="76" t="s">
        <v>174</v>
      </c>
    </row>
    <row r="180103" spans="2:2" x14ac:dyDescent="0.2">
      <c r="B180103" s="76" t="s">
        <v>187</v>
      </c>
    </row>
    <row r="180104" spans="2:2" x14ac:dyDescent="0.2">
      <c r="B180104" s="76" t="s">
        <v>188</v>
      </c>
    </row>
    <row r="180105" spans="2:2" x14ac:dyDescent="0.2">
      <c r="B180105" s="76" t="s">
        <v>50</v>
      </c>
    </row>
    <row r="196471" spans="2:2" x14ac:dyDescent="0.2">
      <c r="B196471" s="76" t="s">
        <v>173</v>
      </c>
    </row>
    <row r="196472" spans="2:2" x14ac:dyDescent="0.2">
      <c r="B196472" s="76" t="s">
        <v>174</v>
      </c>
    </row>
    <row r="196473" spans="2:2" x14ac:dyDescent="0.2">
      <c r="B196473" s="76" t="s">
        <v>175</v>
      </c>
    </row>
    <row r="196474" spans="2:2" x14ac:dyDescent="0.2">
      <c r="B196474" s="76" t="s">
        <v>176</v>
      </c>
    </row>
    <row r="196475" spans="2:2" x14ac:dyDescent="0.2">
      <c r="B196475" s="76" t="s">
        <v>177</v>
      </c>
    </row>
    <row r="196476" spans="2:2" x14ac:dyDescent="0.2">
      <c r="B196476" s="76" t="s">
        <v>178</v>
      </c>
    </row>
    <row r="196477" spans="2:2" x14ac:dyDescent="0.2">
      <c r="B196477" s="76" t="s">
        <v>179</v>
      </c>
    </row>
    <row r="196478" spans="2:2" x14ac:dyDescent="0.2">
      <c r="B196478" s="76" t="s">
        <v>180</v>
      </c>
    </row>
    <row r="196479" spans="2:2" x14ac:dyDescent="0.2">
      <c r="B196479" s="76" t="s">
        <v>181</v>
      </c>
    </row>
    <row r="196480" spans="2:2" x14ac:dyDescent="0.2">
      <c r="B196480" s="76" t="s">
        <v>182</v>
      </c>
    </row>
    <row r="196481" spans="2:2" x14ac:dyDescent="0.2">
      <c r="B196481" s="76" t="s">
        <v>183</v>
      </c>
    </row>
    <row r="196482" spans="2:2" x14ac:dyDescent="0.2">
      <c r="B196482" s="76" t="s">
        <v>184</v>
      </c>
    </row>
    <row r="196483" spans="2:2" x14ac:dyDescent="0.2">
      <c r="B196483" s="76" t="s">
        <v>185</v>
      </c>
    </row>
    <row r="196484" spans="2:2" x14ac:dyDescent="0.2">
      <c r="B196484" s="76" t="s">
        <v>186</v>
      </c>
    </row>
    <row r="196485" spans="2:2" x14ac:dyDescent="0.2">
      <c r="B196485" s="76" t="s">
        <v>176</v>
      </c>
    </row>
    <row r="196486" spans="2:2" x14ac:dyDescent="0.2">
      <c r="B196486" s="76" t="s">
        <v>174</v>
      </c>
    </row>
    <row r="196487" spans="2:2" x14ac:dyDescent="0.2">
      <c r="B196487" s="76" t="s">
        <v>187</v>
      </c>
    </row>
    <row r="196488" spans="2:2" x14ac:dyDescent="0.2">
      <c r="B196488" s="76" t="s">
        <v>188</v>
      </c>
    </row>
    <row r="196489" spans="2:2" x14ac:dyDescent="0.2">
      <c r="B196489" s="76" t="s">
        <v>50</v>
      </c>
    </row>
    <row r="212855" spans="2:2" x14ac:dyDescent="0.2">
      <c r="B212855" s="76" t="s">
        <v>173</v>
      </c>
    </row>
    <row r="212856" spans="2:2" x14ac:dyDescent="0.2">
      <c r="B212856" s="76" t="s">
        <v>174</v>
      </c>
    </row>
    <row r="212857" spans="2:2" x14ac:dyDescent="0.2">
      <c r="B212857" s="76" t="s">
        <v>175</v>
      </c>
    </row>
    <row r="212858" spans="2:2" x14ac:dyDescent="0.2">
      <c r="B212858" s="76" t="s">
        <v>176</v>
      </c>
    </row>
    <row r="212859" spans="2:2" x14ac:dyDescent="0.2">
      <c r="B212859" s="76" t="s">
        <v>177</v>
      </c>
    </row>
    <row r="212860" spans="2:2" x14ac:dyDescent="0.2">
      <c r="B212860" s="76" t="s">
        <v>178</v>
      </c>
    </row>
    <row r="212861" spans="2:2" x14ac:dyDescent="0.2">
      <c r="B212861" s="76" t="s">
        <v>179</v>
      </c>
    </row>
    <row r="212862" spans="2:2" x14ac:dyDescent="0.2">
      <c r="B212862" s="76" t="s">
        <v>180</v>
      </c>
    </row>
    <row r="212863" spans="2:2" x14ac:dyDescent="0.2">
      <c r="B212863" s="76" t="s">
        <v>181</v>
      </c>
    </row>
    <row r="212864" spans="2:2" x14ac:dyDescent="0.2">
      <c r="B212864" s="76" t="s">
        <v>182</v>
      </c>
    </row>
    <row r="212865" spans="2:2" x14ac:dyDescent="0.2">
      <c r="B212865" s="76" t="s">
        <v>183</v>
      </c>
    </row>
    <row r="212866" spans="2:2" x14ac:dyDescent="0.2">
      <c r="B212866" s="76" t="s">
        <v>184</v>
      </c>
    </row>
    <row r="212867" spans="2:2" x14ac:dyDescent="0.2">
      <c r="B212867" s="76" t="s">
        <v>185</v>
      </c>
    </row>
    <row r="212868" spans="2:2" x14ac:dyDescent="0.2">
      <c r="B212868" s="76" t="s">
        <v>186</v>
      </c>
    </row>
    <row r="212869" spans="2:2" x14ac:dyDescent="0.2">
      <c r="B212869" s="76" t="s">
        <v>176</v>
      </c>
    </row>
    <row r="212870" spans="2:2" x14ac:dyDescent="0.2">
      <c r="B212870" s="76" t="s">
        <v>174</v>
      </c>
    </row>
    <row r="212871" spans="2:2" x14ac:dyDescent="0.2">
      <c r="B212871" s="76" t="s">
        <v>187</v>
      </c>
    </row>
    <row r="212872" spans="2:2" x14ac:dyDescent="0.2">
      <c r="B212872" s="76" t="s">
        <v>188</v>
      </c>
    </row>
    <row r="212873" spans="2:2" x14ac:dyDescent="0.2">
      <c r="B212873" s="76" t="s">
        <v>50</v>
      </c>
    </row>
    <row r="229239" spans="2:2" x14ac:dyDescent="0.2">
      <c r="B229239" s="76" t="s">
        <v>173</v>
      </c>
    </row>
    <row r="229240" spans="2:2" x14ac:dyDescent="0.2">
      <c r="B229240" s="76" t="s">
        <v>174</v>
      </c>
    </row>
    <row r="229241" spans="2:2" x14ac:dyDescent="0.2">
      <c r="B229241" s="76" t="s">
        <v>175</v>
      </c>
    </row>
    <row r="229242" spans="2:2" x14ac:dyDescent="0.2">
      <c r="B229242" s="76" t="s">
        <v>176</v>
      </c>
    </row>
    <row r="229243" spans="2:2" x14ac:dyDescent="0.2">
      <c r="B229243" s="76" t="s">
        <v>177</v>
      </c>
    </row>
    <row r="229244" spans="2:2" x14ac:dyDescent="0.2">
      <c r="B229244" s="76" t="s">
        <v>178</v>
      </c>
    </row>
    <row r="229245" spans="2:2" x14ac:dyDescent="0.2">
      <c r="B229245" s="76" t="s">
        <v>179</v>
      </c>
    </row>
    <row r="229246" spans="2:2" x14ac:dyDescent="0.2">
      <c r="B229246" s="76" t="s">
        <v>180</v>
      </c>
    </row>
    <row r="229247" spans="2:2" x14ac:dyDescent="0.2">
      <c r="B229247" s="76" t="s">
        <v>181</v>
      </c>
    </row>
    <row r="229248" spans="2:2" x14ac:dyDescent="0.2">
      <c r="B229248" s="76" t="s">
        <v>182</v>
      </c>
    </row>
    <row r="229249" spans="2:2" x14ac:dyDescent="0.2">
      <c r="B229249" s="76" t="s">
        <v>183</v>
      </c>
    </row>
    <row r="229250" spans="2:2" x14ac:dyDescent="0.2">
      <c r="B229250" s="76" t="s">
        <v>184</v>
      </c>
    </row>
    <row r="229251" spans="2:2" x14ac:dyDescent="0.2">
      <c r="B229251" s="76" t="s">
        <v>185</v>
      </c>
    </row>
    <row r="229252" spans="2:2" x14ac:dyDescent="0.2">
      <c r="B229252" s="76" t="s">
        <v>186</v>
      </c>
    </row>
    <row r="229253" spans="2:2" x14ac:dyDescent="0.2">
      <c r="B229253" s="76" t="s">
        <v>176</v>
      </c>
    </row>
    <row r="229254" spans="2:2" x14ac:dyDescent="0.2">
      <c r="B229254" s="76" t="s">
        <v>174</v>
      </c>
    </row>
    <row r="229255" spans="2:2" x14ac:dyDescent="0.2">
      <c r="B229255" s="76" t="s">
        <v>187</v>
      </c>
    </row>
    <row r="229256" spans="2:2" x14ac:dyDescent="0.2">
      <c r="B229256" s="76" t="s">
        <v>188</v>
      </c>
    </row>
    <row r="229257" spans="2:2" x14ac:dyDescent="0.2">
      <c r="B229257" s="76" t="s">
        <v>50</v>
      </c>
    </row>
    <row r="245623" spans="2:2" x14ac:dyDescent="0.2">
      <c r="B245623" s="76" t="s">
        <v>173</v>
      </c>
    </row>
    <row r="245624" spans="2:2" x14ac:dyDescent="0.2">
      <c r="B245624" s="76" t="s">
        <v>174</v>
      </c>
    </row>
    <row r="245625" spans="2:2" x14ac:dyDescent="0.2">
      <c r="B245625" s="76" t="s">
        <v>175</v>
      </c>
    </row>
    <row r="245626" spans="2:2" x14ac:dyDescent="0.2">
      <c r="B245626" s="76" t="s">
        <v>176</v>
      </c>
    </row>
    <row r="245627" spans="2:2" x14ac:dyDescent="0.2">
      <c r="B245627" s="76" t="s">
        <v>177</v>
      </c>
    </row>
    <row r="245628" spans="2:2" x14ac:dyDescent="0.2">
      <c r="B245628" s="76" t="s">
        <v>178</v>
      </c>
    </row>
    <row r="245629" spans="2:2" x14ac:dyDescent="0.2">
      <c r="B245629" s="76" t="s">
        <v>179</v>
      </c>
    </row>
    <row r="245630" spans="2:2" x14ac:dyDescent="0.2">
      <c r="B245630" s="76" t="s">
        <v>180</v>
      </c>
    </row>
    <row r="245631" spans="2:2" x14ac:dyDescent="0.2">
      <c r="B245631" s="76" t="s">
        <v>181</v>
      </c>
    </row>
    <row r="245632" spans="2:2" x14ac:dyDescent="0.2">
      <c r="B245632" s="76" t="s">
        <v>182</v>
      </c>
    </row>
    <row r="245633" spans="2:2" x14ac:dyDescent="0.2">
      <c r="B245633" s="76" t="s">
        <v>183</v>
      </c>
    </row>
    <row r="245634" spans="2:2" x14ac:dyDescent="0.2">
      <c r="B245634" s="76" t="s">
        <v>184</v>
      </c>
    </row>
    <row r="245635" spans="2:2" x14ac:dyDescent="0.2">
      <c r="B245635" s="76" t="s">
        <v>185</v>
      </c>
    </row>
    <row r="245636" spans="2:2" x14ac:dyDescent="0.2">
      <c r="B245636" s="76" t="s">
        <v>186</v>
      </c>
    </row>
    <row r="245637" spans="2:2" x14ac:dyDescent="0.2">
      <c r="B245637" s="76" t="s">
        <v>176</v>
      </c>
    </row>
    <row r="245638" spans="2:2" x14ac:dyDescent="0.2">
      <c r="B245638" s="76" t="s">
        <v>174</v>
      </c>
    </row>
    <row r="245639" spans="2:2" x14ac:dyDescent="0.2">
      <c r="B245639" s="76" t="s">
        <v>187</v>
      </c>
    </row>
    <row r="245640" spans="2:2" x14ac:dyDescent="0.2">
      <c r="B245640" s="76" t="s">
        <v>188</v>
      </c>
    </row>
    <row r="245641" spans="2:2" x14ac:dyDescent="0.2">
      <c r="B245641" s="76" t="s">
        <v>50</v>
      </c>
    </row>
    <row r="262007" spans="2:2" x14ac:dyDescent="0.2">
      <c r="B262007" s="76" t="s">
        <v>173</v>
      </c>
    </row>
    <row r="262008" spans="2:2" x14ac:dyDescent="0.2">
      <c r="B262008" s="76" t="s">
        <v>174</v>
      </c>
    </row>
    <row r="262009" spans="2:2" x14ac:dyDescent="0.2">
      <c r="B262009" s="76" t="s">
        <v>175</v>
      </c>
    </row>
    <row r="262010" spans="2:2" x14ac:dyDescent="0.2">
      <c r="B262010" s="76" t="s">
        <v>176</v>
      </c>
    </row>
    <row r="262011" spans="2:2" x14ac:dyDescent="0.2">
      <c r="B262011" s="76" t="s">
        <v>177</v>
      </c>
    </row>
    <row r="262012" spans="2:2" x14ac:dyDescent="0.2">
      <c r="B262012" s="76" t="s">
        <v>178</v>
      </c>
    </row>
    <row r="262013" spans="2:2" x14ac:dyDescent="0.2">
      <c r="B262013" s="76" t="s">
        <v>179</v>
      </c>
    </row>
    <row r="262014" spans="2:2" x14ac:dyDescent="0.2">
      <c r="B262014" s="76" t="s">
        <v>180</v>
      </c>
    </row>
    <row r="262015" spans="2:2" x14ac:dyDescent="0.2">
      <c r="B262015" s="76" t="s">
        <v>181</v>
      </c>
    </row>
    <row r="262016" spans="2:2" x14ac:dyDescent="0.2">
      <c r="B262016" s="76" t="s">
        <v>182</v>
      </c>
    </row>
    <row r="262017" spans="2:2" x14ac:dyDescent="0.2">
      <c r="B262017" s="76" t="s">
        <v>183</v>
      </c>
    </row>
    <row r="262018" spans="2:2" x14ac:dyDescent="0.2">
      <c r="B262018" s="76" t="s">
        <v>184</v>
      </c>
    </row>
    <row r="262019" spans="2:2" x14ac:dyDescent="0.2">
      <c r="B262019" s="76" t="s">
        <v>185</v>
      </c>
    </row>
    <row r="262020" spans="2:2" x14ac:dyDescent="0.2">
      <c r="B262020" s="76" t="s">
        <v>186</v>
      </c>
    </row>
    <row r="262021" spans="2:2" x14ac:dyDescent="0.2">
      <c r="B262021" s="76" t="s">
        <v>176</v>
      </c>
    </row>
    <row r="262022" spans="2:2" x14ac:dyDescent="0.2">
      <c r="B262022" s="76" t="s">
        <v>174</v>
      </c>
    </row>
    <row r="262023" spans="2:2" x14ac:dyDescent="0.2">
      <c r="B262023" s="76" t="s">
        <v>187</v>
      </c>
    </row>
    <row r="262024" spans="2:2" x14ac:dyDescent="0.2">
      <c r="B262024" s="76" t="s">
        <v>188</v>
      </c>
    </row>
    <row r="262025" spans="2:2" x14ac:dyDescent="0.2">
      <c r="B262025" s="76" t="s">
        <v>50</v>
      </c>
    </row>
    <row r="278391" spans="2:2" x14ac:dyDescent="0.2">
      <c r="B278391" s="76" t="s">
        <v>173</v>
      </c>
    </row>
    <row r="278392" spans="2:2" x14ac:dyDescent="0.2">
      <c r="B278392" s="76" t="s">
        <v>174</v>
      </c>
    </row>
    <row r="278393" spans="2:2" x14ac:dyDescent="0.2">
      <c r="B278393" s="76" t="s">
        <v>175</v>
      </c>
    </row>
    <row r="278394" spans="2:2" x14ac:dyDescent="0.2">
      <c r="B278394" s="76" t="s">
        <v>176</v>
      </c>
    </row>
    <row r="278395" spans="2:2" x14ac:dyDescent="0.2">
      <c r="B278395" s="76" t="s">
        <v>177</v>
      </c>
    </row>
    <row r="278396" spans="2:2" x14ac:dyDescent="0.2">
      <c r="B278396" s="76" t="s">
        <v>178</v>
      </c>
    </row>
    <row r="278397" spans="2:2" x14ac:dyDescent="0.2">
      <c r="B278397" s="76" t="s">
        <v>179</v>
      </c>
    </row>
    <row r="278398" spans="2:2" x14ac:dyDescent="0.2">
      <c r="B278398" s="76" t="s">
        <v>180</v>
      </c>
    </row>
    <row r="278399" spans="2:2" x14ac:dyDescent="0.2">
      <c r="B278399" s="76" t="s">
        <v>181</v>
      </c>
    </row>
    <row r="278400" spans="2:2" x14ac:dyDescent="0.2">
      <c r="B278400" s="76" t="s">
        <v>182</v>
      </c>
    </row>
    <row r="278401" spans="2:2" x14ac:dyDescent="0.2">
      <c r="B278401" s="76" t="s">
        <v>183</v>
      </c>
    </row>
    <row r="278402" spans="2:2" x14ac:dyDescent="0.2">
      <c r="B278402" s="76" t="s">
        <v>184</v>
      </c>
    </row>
    <row r="278403" spans="2:2" x14ac:dyDescent="0.2">
      <c r="B278403" s="76" t="s">
        <v>185</v>
      </c>
    </row>
    <row r="278404" spans="2:2" x14ac:dyDescent="0.2">
      <c r="B278404" s="76" t="s">
        <v>186</v>
      </c>
    </row>
    <row r="278405" spans="2:2" x14ac:dyDescent="0.2">
      <c r="B278405" s="76" t="s">
        <v>176</v>
      </c>
    </row>
    <row r="278406" spans="2:2" x14ac:dyDescent="0.2">
      <c r="B278406" s="76" t="s">
        <v>174</v>
      </c>
    </row>
    <row r="278407" spans="2:2" x14ac:dyDescent="0.2">
      <c r="B278407" s="76" t="s">
        <v>187</v>
      </c>
    </row>
    <row r="278408" spans="2:2" x14ac:dyDescent="0.2">
      <c r="B278408" s="76" t="s">
        <v>188</v>
      </c>
    </row>
    <row r="278409" spans="2:2" x14ac:dyDescent="0.2">
      <c r="B278409" s="76" t="s">
        <v>50</v>
      </c>
    </row>
    <row r="294775" spans="2:2" x14ac:dyDescent="0.2">
      <c r="B294775" s="76" t="s">
        <v>173</v>
      </c>
    </row>
    <row r="294776" spans="2:2" x14ac:dyDescent="0.2">
      <c r="B294776" s="76" t="s">
        <v>174</v>
      </c>
    </row>
    <row r="294777" spans="2:2" x14ac:dyDescent="0.2">
      <c r="B294777" s="76" t="s">
        <v>175</v>
      </c>
    </row>
    <row r="294778" spans="2:2" x14ac:dyDescent="0.2">
      <c r="B294778" s="76" t="s">
        <v>176</v>
      </c>
    </row>
    <row r="294779" spans="2:2" x14ac:dyDescent="0.2">
      <c r="B294779" s="76" t="s">
        <v>177</v>
      </c>
    </row>
    <row r="294780" spans="2:2" x14ac:dyDescent="0.2">
      <c r="B294780" s="76" t="s">
        <v>178</v>
      </c>
    </row>
    <row r="294781" spans="2:2" x14ac:dyDescent="0.2">
      <c r="B294781" s="76" t="s">
        <v>179</v>
      </c>
    </row>
    <row r="294782" spans="2:2" x14ac:dyDescent="0.2">
      <c r="B294782" s="76" t="s">
        <v>180</v>
      </c>
    </row>
    <row r="294783" spans="2:2" x14ac:dyDescent="0.2">
      <c r="B294783" s="76" t="s">
        <v>181</v>
      </c>
    </row>
    <row r="294784" spans="2:2" x14ac:dyDescent="0.2">
      <c r="B294784" s="76" t="s">
        <v>182</v>
      </c>
    </row>
    <row r="294785" spans="2:2" x14ac:dyDescent="0.2">
      <c r="B294785" s="76" t="s">
        <v>183</v>
      </c>
    </row>
    <row r="294786" spans="2:2" x14ac:dyDescent="0.2">
      <c r="B294786" s="76" t="s">
        <v>184</v>
      </c>
    </row>
    <row r="294787" spans="2:2" x14ac:dyDescent="0.2">
      <c r="B294787" s="76" t="s">
        <v>185</v>
      </c>
    </row>
    <row r="294788" spans="2:2" x14ac:dyDescent="0.2">
      <c r="B294788" s="76" t="s">
        <v>186</v>
      </c>
    </row>
    <row r="294789" spans="2:2" x14ac:dyDescent="0.2">
      <c r="B294789" s="76" t="s">
        <v>176</v>
      </c>
    </row>
    <row r="294790" spans="2:2" x14ac:dyDescent="0.2">
      <c r="B294790" s="76" t="s">
        <v>174</v>
      </c>
    </row>
    <row r="294791" spans="2:2" x14ac:dyDescent="0.2">
      <c r="B294791" s="76" t="s">
        <v>187</v>
      </c>
    </row>
    <row r="294792" spans="2:2" x14ac:dyDescent="0.2">
      <c r="B294792" s="76" t="s">
        <v>188</v>
      </c>
    </row>
    <row r="294793" spans="2:2" x14ac:dyDescent="0.2">
      <c r="B294793" s="76" t="s">
        <v>50</v>
      </c>
    </row>
    <row r="311159" spans="2:2" x14ac:dyDescent="0.2">
      <c r="B311159" s="76" t="s">
        <v>173</v>
      </c>
    </row>
    <row r="311160" spans="2:2" x14ac:dyDescent="0.2">
      <c r="B311160" s="76" t="s">
        <v>174</v>
      </c>
    </row>
    <row r="311161" spans="2:2" x14ac:dyDescent="0.2">
      <c r="B311161" s="76" t="s">
        <v>175</v>
      </c>
    </row>
    <row r="311162" spans="2:2" x14ac:dyDescent="0.2">
      <c r="B311162" s="76" t="s">
        <v>176</v>
      </c>
    </row>
    <row r="311163" spans="2:2" x14ac:dyDescent="0.2">
      <c r="B311163" s="76" t="s">
        <v>177</v>
      </c>
    </row>
    <row r="311164" spans="2:2" x14ac:dyDescent="0.2">
      <c r="B311164" s="76" t="s">
        <v>178</v>
      </c>
    </row>
    <row r="311165" spans="2:2" x14ac:dyDescent="0.2">
      <c r="B311165" s="76" t="s">
        <v>179</v>
      </c>
    </row>
    <row r="311166" spans="2:2" x14ac:dyDescent="0.2">
      <c r="B311166" s="76" t="s">
        <v>180</v>
      </c>
    </row>
    <row r="311167" spans="2:2" x14ac:dyDescent="0.2">
      <c r="B311167" s="76" t="s">
        <v>181</v>
      </c>
    </row>
    <row r="311168" spans="2:2" x14ac:dyDescent="0.2">
      <c r="B311168" s="76" t="s">
        <v>182</v>
      </c>
    </row>
    <row r="311169" spans="2:2" x14ac:dyDescent="0.2">
      <c r="B311169" s="76" t="s">
        <v>183</v>
      </c>
    </row>
    <row r="311170" spans="2:2" x14ac:dyDescent="0.2">
      <c r="B311170" s="76" t="s">
        <v>184</v>
      </c>
    </row>
    <row r="311171" spans="2:2" x14ac:dyDescent="0.2">
      <c r="B311171" s="76" t="s">
        <v>185</v>
      </c>
    </row>
    <row r="311172" spans="2:2" x14ac:dyDescent="0.2">
      <c r="B311172" s="76" t="s">
        <v>186</v>
      </c>
    </row>
    <row r="311173" spans="2:2" x14ac:dyDescent="0.2">
      <c r="B311173" s="76" t="s">
        <v>176</v>
      </c>
    </row>
    <row r="311174" spans="2:2" x14ac:dyDescent="0.2">
      <c r="B311174" s="76" t="s">
        <v>174</v>
      </c>
    </row>
    <row r="311175" spans="2:2" x14ac:dyDescent="0.2">
      <c r="B311175" s="76" t="s">
        <v>187</v>
      </c>
    </row>
    <row r="311176" spans="2:2" x14ac:dyDescent="0.2">
      <c r="B311176" s="76" t="s">
        <v>188</v>
      </c>
    </row>
    <row r="311177" spans="2:2" x14ac:dyDescent="0.2">
      <c r="B311177" s="76" t="s">
        <v>50</v>
      </c>
    </row>
    <row r="327543" spans="2:2" x14ac:dyDescent="0.2">
      <c r="B327543" s="76" t="s">
        <v>173</v>
      </c>
    </row>
    <row r="327544" spans="2:2" x14ac:dyDescent="0.2">
      <c r="B327544" s="76" t="s">
        <v>174</v>
      </c>
    </row>
    <row r="327545" spans="2:2" x14ac:dyDescent="0.2">
      <c r="B327545" s="76" t="s">
        <v>175</v>
      </c>
    </row>
    <row r="327546" spans="2:2" x14ac:dyDescent="0.2">
      <c r="B327546" s="76" t="s">
        <v>176</v>
      </c>
    </row>
    <row r="327547" spans="2:2" x14ac:dyDescent="0.2">
      <c r="B327547" s="76" t="s">
        <v>177</v>
      </c>
    </row>
    <row r="327548" spans="2:2" x14ac:dyDescent="0.2">
      <c r="B327548" s="76" t="s">
        <v>178</v>
      </c>
    </row>
    <row r="327549" spans="2:2" x14ac:dyDescent="0.2">
      <c r="B327549" s="76" t="s">
        <v>179</v>
      </c>
    </row>
    <row r="327550" spans="2:2" x14ac:dyDescent="0.2">
      <c r="B327550" s="76" t="s">
        <v>180</v>
      </c>
    </row>
    <row r="327551" spans="2:2" x14ac:dyDescent="0.2">
      <c r="B327551" s="76" t="s">
        <v>181</v>
      </c>
    </row>
    <row r="327552" spans="2:2" x14ac:dyDescent="0.2">
      <c r="B327552" s="76" t="s">
        <v>182</v>
      </c>
    </row>
    <row r="327553" spans="2:2" x14ac:dyDescent="0.2">
      <c r="B327553" s="76" t="s">
        <v>183</v>
      </c>
    </row>
    <row r="327554" spans="2:2" x14ac:dyDescent="0.2">
      <c r="B327554" s="76" t="s">
        <v>184</v>
      </c>
    </row>
    <row r="327555" spans="2:2" x14ac:dyDescent="0.2">
      <c r="B327555" s="76" t="s">
        <v>185</v>
      </c>
    </row>
    <row r="327556" spans="2:2" x14ac:dyDescent="0.2">
      <c r="B327556" s="76" t="s">
        <v>186</v>
      </c>
    </row>
    <row r="327557" spans="2:2" x14ac:dyDescent="0.2">
      <c r="B327557" s="76" t="s">
        <v>176</v>
      </c>
    </row>
    <row r="327558" spans="2:2" x14ac:dyDescent="0.2">
      <c r="B327558" s="76" t="s">
        <v>174</v>
      </c>
    </row>
    <row r="327559" spans="2:2" x14ac:dyDescent="0.2">
      <c r="B327559" s="76" t="s">
        <v>187</v>
      </c>
    </row>
    <row r="327560" spans="2:2" x14ac:dyDescent="0.2">
      <c r="B327560" s="76" t="s">
        <v>188</v>
      </c>
    </row>
    <row r="327561" spans="2:2" x14ac:dyDescent="0.2">
      <c r="B327561" s="76" t="s">
        <v>50</v>
      </c>
    </row>
    <row r="343927" spans="2:2" x14ac:dyDescent="0.2">
      <c r="B343927" s="76" t="s">
        <v>173</v>
      </c>
    </row>
    <row r="343928" spans="2:2" x14ac:dyDescent="0.2">
      <c r="B343928" s="76" t="s">
        <v>174</v>
      </c>
    </row>
    <row r="343929" spans="2:2" x14ac:dyDescent="0.2">
      <c r="B343929" s="76" t="s">
        <v>175</v>
      </c>
    </row>
    <row r="343930" spans="2:2" x14ac:dyDescent="0.2">
      <c r="B343930" s="76" t="s">
        <v>176</v>
      </c>
    </row>
    <row r="343931" spans="2:2" x14ac:dyDescent="0.2">
      <c r="B343931" s="76" t="s">
        <v>177</v>
      </c>
    </row>
    <row r="343932" spans="2:2" x14ac:dyDescent="0.2">
      <c r="B343932" s="76" t="s">
        <v>178</v>
      </c>
    </row>
    <row r="343933" spans="2:2" x14ac:dyDescent="0.2">
      <c r="B343933" s="76" t="s">
        <v>179</v>
      </c>
    </row>
    <row r="343934" spans="2:2" x14ac:dyDescent="0.2">
      <c r="B343934" s="76" t="s">
        <v>180</v>
      </c>
    </row>
    <row r="343935" spans="2:2" x14ac:dyDescent="0.2">
      <c r="B343935" s="76" t="s">
        <v>181</v>
      </c>
    </row>
    <row r="343936" spans="2:2" x14ac:dyDescent="0.2">
      <c r="B343936" s="76" t="s">
        <v>182</v>
      </c>
    </row>
    <row r="343937" spans="2:2" x14ac:dyDescent="0.2">
      <c r="B343937" s="76" t="s">
        <v>183</v>
      </c>
    </row>
    <row r="343938" spans="2:2" x14ac:dyDescent="0.2">
      <c r="B343938" s="76" t="s">
        <v>184</v>
      </c>
    </row>
    <row r="343939" spans="2:2" x14ac:dyDescent="0.2">
      <c r="B343939" s="76" t="s">
        <v>185</v>
      </c>
    </row>
    <row r="343940" spans="2:2" x14ac:dyDescent="0.2">
      <c r="B343940" s="76" t="s">
        <v>186</v>
      </c>
    </row>
    <row r="343941" spans="2:2" x14ac:dyDescent="0.2">
      <c r="B343941" s="76" t="s">
        <v>176</v>
      </c>
    </row>
    <row r="343942" spans="2:2" x14ac:dyDescent="0.2">
      <c r="B343942" s="76" t="s">
        <v>174</v>
      </c>
    </row>
    <row r="343943" spans="2:2" x14ac:dyDescent="0.2">
      <c r="B343943" s="76" t="s">
        <v>187</v>
      </c>
    </row>
    <row r="343944" spans="2:2" x14ac:dyDescent="0.2">
      <c r="B343944" s="76" t="s">
        <v>188</v>
      </c>
    </row>
    <row r="343945" spans="2:2" x14ac:dyDescent="0.2">
      <c r="B343945" s="76" t="s">
        <v>50</v>
      </c>
    </row>
    <row r="360311" spans="2:2" x14ac:dyDescent="0.2">
      <c r="B360311" s="76" t="s">
        <v>173</v>
      </c>
    </row>
    <row r="360312" spans="2:2" x14ac:dyDescent="0.2">
      <c r="B360312" s="76" t="s">
        <v>174</v>
      </c>
    </row>
    <row r="360313" spans="2:2" x14ac:dyDescent="0.2">
      <c r="B360313" s="76" t="s">
        <v>175</v>
      </c>
    </row>
    <row r="360314" spans="2:2" x14ac:dyDescent="0.2">
      <c r="B360314" s="76" t="s">
        <v>176</v>
      </c>
    </row>
    <row r="360315" spans="2:2" x14ac:dyDescent="0.2">
      <c r="B360315" s="76" t="s">
        <v>177</v>
      </c>
    </row>
    <row r="360316" spans="2:2" x14ac:dyDescent="0.2">
      <c r="B360316" s="76" t="s">
        <v>178</v>
      </c>
    </row>
    <row r="360317" spans="2:2" x14ac:dyDescent="0.2">
      <c r="B360317" s="76" t="s">
        <v>179</v>
      </c>
    </row>
    <row r="360318" spans="2:2" x14ac:dyDescent="0.2">
      <c r="B360318" s="76" t="s">
        <v>180</v>
      </c>
    </row>
    <row r="360319" spans="2:2" x14ac:dyDescent="0.2">
      <c r="B360319" s="76" t="s">
        <v>181</v>
      </c>
    </row>
    <row r="360320" spans="2:2" x14ac:dyDescent="0.2">
      <c r="B360320" s="76" t="s">
        <v>182</v>
      </c>
    </row>
    <row r="360321" spans="2:2" x14ac:dyDescent="0.2">
      <c r="B360321" s="76" t="s">
        <v>183</v>
      </c>
    </row>
    <row r="360322" spans="2:2" x14ac:dyDescent="0.2">
      <c r="B360322" s="76" t="s">
        <v>184</v>
      </c>
    </row>
    <row r="360323" spans="2:2" x14ac:dyDescent="0.2">
      <c r="B360323" s="76" t="s">
        <v>185</v>
      </c>
    </row>
    <row r="360324" spans="2:2" x14ac:dyDescent="0.2">
      <c r="B360324" s="76" t="s">
        <v>186</v>
      </c>
    </row>
    <row r="360325" spans="2:2" x14ac:dyDescent="0.2">
      <c r="B360325" s="76" t="s">
        <v>176</v>
      </c>
    </row>
    <row r="360326" spans="2:2" x14ac:dyDescent="0.2">
      <c r="B360326" s="76" t="s">
        <v>174</v>
      </c>
    </row>
    <row r="360327" spans="2:2" x14ac:dyDescent="0.2">
      <c r="B360327" s="76" t="s">
        <v>187</v>
      </c>
    </row>
    <row r="360328" spans="2:2" x14ac:dyDescent="0.2">
      <c r="B360328" s="76" t="s">
        <v>188</v>
      </c>
    </row>
    <row r="360329" spans="2:2" x14ac:dyDescent="0.2">
      <c r="B360329" s="76" t="s">
        <v>50</v>
      </c>
    </row>
    <row r="376695" spans="2:2" x14ac:dyDescent="0.2">
      <c r="B376695" s="76" t="s">
        <v>173</v>
      </c>
    </row>
    <row r="376696" spans="2:2" x14ac:dyDescent="0.2">
      <c r="B376696" s="76" t="s">
        <v>174</v>
      </c>
    </row>
    <row r="376697" spans="2:2" x14ac:dyDescent="0.2">
      <c r="B376697" s="76" t="s">
        <v>175</v>
      </c>
    </row>
    <row r="376698" spans="2:2" x14ac:dyDescent="0.2">
      <c r="B376698" s="76" t="s">
        <v>176</v>
      </c>
    </row>
    <row r="376699" spans="2:2" x14ac:dyDescent="0.2">
      <c r="B376699" s="76" t="s">
        <v>177</v>
      </c>
    </row>
    <row r="376700" spans="2:2" x14ac:dyDescent="0.2">
      <c r="B376700" s="76" t="s">
        <v>178</v>
      </c>
    </row>
    <row r="376701" spans="2:2" x14ac:dyDescent="0.2">
      <c r="B376701" s="76" t="s">
        <v>179</v>
      </c>
    </row>
    <row r="376702" spans="2:2" x14ac:dyDescent="0.2">
      <c r="B376702" s="76" t="s">
        <v>180</v>
      </c>
    </row>
    <row r="376703" spans="2:2" x14ac:dyDescent="0.2">
      <c r="B376703" s="76" t="s">
        <v>181</v>
      </c>
    </row>
    <row r="376704" spans="2:2" x14ac:dyDescent="0.2">
      <c r="B376704" s="76" t="s">
        <v>182</v>
      </c>
    </row>
    <row r="376705" spans="2:2" x14ac:dyDescent="0.2">
      <c r="B376705" s="76" t="s">
        <v>183</v>
      </c>
    </row>
    <row r="376706" spans="2:2" x14ac:dyDescent="0.2">
      <c r="B376706" s="76" t="s">
        <v>184</v>
      </c>
    </row>
    <row r="376707" spans="2:2" x14ac:dyDescent="0.2">
      <c r="B376707" s="76" t="s">
        <v>185</v>
      </c>
    </row>
    <row r="376708" spans="2:2" x14ac:dyDescent="0.2">
      <c r="B376708" s="76" t="s">
        <v>186</v>
      </c>
    </row>
    <row r="376709" spans="2:2" x14ac:dyDescent="0.2">
      <c r="B376709" s="76" t="s">
        <v>176</v>
      </c>
    </row>
    <row r="376710" spans="2:2" x14ac:dyDescent="0.2">
      <c r="B376710" s="76" t="s">
        <v>174</v>
      </c>
    </row>
    <row r="376711" spans="2:2" x14ac:dyDescent="0.2">
      <c r="B376711" s="76" t="s">
        <v>187</v>
      </c>
    </row>
    <row r="376712" spans="2:2" x14ac:dyDescent="0.2">
      <c r="B376712" s="76" t="s">
        <v>188</v>
      </c>
    </row>
    <row r="376713" spans="2:2" x14ac:dyDescent="0.2">
      <c r="B376713" s="76" t="s">
        <v>50</v>
      </c>
    </row>
    <row r="393079" spans="2:2" x14ac:dyDescent="0.2">
      <c r="B393079" s="76" t="s">
        <v>173</v>
      </c>
    </row>
    <row r="393080" spans="2:2" x14ac:dyDescent="0.2">
      <c r="B393080" s="76" t="s">
        <v>174</v>
      </c>
    </row>
    <row r="393081" spans="2:2" x14ac:dyDescent="0.2">
      <c r="B393081" s="76" t="s">
        <v>175</v>
      </c>
    </row>
    <row r="393082" spans="2:2" x14ac:dyDescent="0.2">
      <c r="B393082" s="76" t="s">
        <v>176</v>
      </c>
    </row>
    <row r="393083" spans="2:2" x14ac:dyDescent="0.2">
      <c r="B393083" s="76" t="s">
        <v>177</v>
      </c>
    </row>
    <row r="393084" spans="2:2" x14ac:dyDescent="0.2">
      <c r="B393084" s="76" t="s">
        <v>178</v>
      </c>
    </row>
    <row r="393085" spans="2:2" x14ac:dyDescent="0.2">
      <c r="B393085" s="76" t="s">
        <v>179</v>
      </c>
    </row>
    <row r="393086" spans="2:2" x14ac:dyDescent="0.2">
      <c r="B393086" s="76" t="s">
        <v>180</v>
      </c>
    </row>
    <row r="393087" spans="2:2" x14ac:dyDescent="0.2">
      <c r="B393087" s="76" t="s">
        <v>181</v>
      </c>
    </row>
    <row r="393088" spans="2:2" x14ac:dyDescent="0.2">
      <c r="B393088" s="76" t="s">
        <v>182</v>
      </c>
    </row>
    <row r="393089" spans="2:2" x14ac:dyDescent="0.2">
      <c r="B393089" s="76" t="s">
        <v>183</v>
      </c>
    </row>
    <row r="393090" spans="2:2" x14ac:dyDescent="0.2">
      <c r="B393090" s="76" t="s">
        <v>184</v>
      </c>
    </row>
    <row r="393091" spans="2:2" x14ac:dyDescent="0.2">
      <c r="B393091" s="76" t="s">
        <v>185</v>
      </c>
    </row>
    <row r="393092" spans="2:2" x14ac:dyDescent="0.2">
      <c r="B393092" s="76" t="s">
        <v>186</v>
      </c>
    </row>
    <row r="393093" spans="2:2" x14ac:dyDescent="0.2">
      <c r="B393093" s="76" t="s">
        <v>176</v>
      </c>
    </row>
    <row r="393094" spans="2:2" x14ac:dyDescent="0.2">
      <c r="B393094" s="76" t="s">
        <v>174</v>
      </c>
    </row>
    <row r="393095" spans="2:2" x14ac:dyDescent="0.2">
      <c r="B393095" s="76" t="s">
        <v>187</v>
      </c>
    </row>
    <row r="393096" spans="2:2" x14ac:dyDescent="0.2">
      <c r="B393096" s="76" t="s">
        <v>188</v>
      </c>
    </row>
    <row r="393097" spans="2:2" x14ac:dyDescent="0.2">
      <c r="B393097" s="76" t="s">
        <v>50</v>
      </c>
    </row>
    <row r="409463" spans="2:2" x14ac:dyDescent="0.2">
      <c r="B409463" s="76" t="s">
        <v>173</v>
      </c>
    </row>
    <row r="409464" spans="2:2" x14ac:dyDescent="0.2">
      <c r="B409464" s="76" t="s">
        <v>174</v>
      </c>
    </row>
    <row r="409465" spans="2:2" x14ac:dyDescent="0.2">
      <c r="B409465" s="76" t="s">
        <v>175</v>
      </c>
    </row>
    <row r="409466" spans="2:2" x14ac:dyDescent="0.2">
      <c r="B409466" s="76" t="s">
        <v>176</v>
      </c>
    </row>
    <row r="409467" spans="2:2" x14ac:dyDescent="0.2">
      <c r="B409467" s="76" t="s">
        <v>177</v>
      </c>
    </row>
    <row r="409468" spans="2:2" x14ac:dyDescent="0.2">
      <c r="B409468" s="76" t="s">
        <v>178</v>
      </c>
    </row>
    <row r="409469" spans="2:2" x14ac:dyDescent="0.2">
      <c r="B409469" s="76" t="s">
        <v>179</v>
      </c>
    </row>
    <row r="409470" spans="2:2" x14ac:dyDescent="0.2">
      <c r="B409470" s="76" t="s">
        <v>180</v>
      </c>
    </row>
    <row r="409471" spans="2:2" x14ac:dyDescent="0.2">
      <c r="B409471" s="76" t="s">
        <v>181</v>
      </c>
    </row>
    <row r="409472" spans="2:2" x14ac:dyDescent="0.2">
      <c r="B409472" s="76" t="s">
        <v>182</v>
      </c>
    </row>
    <row r="409473" spans="2:2" x14ac:dyDescent="0.2">
      <c r="B409473" s="76" t="s">
        <v>183</v>
      </c>
    </row>
    <row r="409474" spans="2:2" x14ac:dyDescent="0.2">
      <c r="B409474" s="76" t="s">
        <v>184</v>
      </c>
    </row>
    <row r="409475" spans="2:2" x14ac:dyDescent="0.2">
      <c r="B409475" s="76" t="s">
        <v>185</v>
      </c>
    </row>
    <row r="409476" spans="2:2" x14ac:dyDescent="0.2">
      <c r="B409476" s="76" t="s">
        <v>186</v>
      </c>
    </row>
    <row r="409477" spans="2:2" x14ac:dyDescent="0.2">
      <c r="B409477" s="76" t="s">
        <v>176</v>
      </c>
    </row>
    <row r="409478" spans="2:2" x14ac:dyDescent="0.2">
      <c r="B409478" s="76" t="s">
        <v>174</v>
      </c>
    </row>
    <row r="409479" spans="2:2" x14ac:dyDescent="0.2">
      <c r="B409479" s="76" t="s">
        <v>187</v>
      </c>
    </row>
    <row r="409480" spans="2:2" x14ac:dyDescent="0.2">
      <c r="B409480" s="76" t="s">
        <v>188</v>
      </c>
    </row>
    <row r="409481" spans="2:2" x14ac:dyDescent="0.2">
      <c r="B409481" s="76" t="s">
        <v>50</v>
      </c>
    </row>
    <row r="425847" spans="2:2" x14ac:dyDescent="0.2">
      <c r="B425847" s="76" t="s">
        <v>173</v>
      </c>
    </row>
    <row r="425848" spans="2:2" x14ac:dyDescent="0.2">
      <c r="B425848" s="76" t="s">
        <v>174</v>
      </c>
    </row>
    <row r="425849" spans="2:2" x14ac:dyDescent="0.2">
      <c r="B425849" s="76" t="s">
        <v>175</v>
      </c>
    </row>
    <row r="425850" spans="2:2" x14ac:dyDescent="0.2">
      <c r="B425850" s="76" t="s">
        <v>176</v>
      </c>
    </row>
    <row r="425851" spans="2:2" x14ac:dyDescent="0.2">
      <c r="B425851" s="76" t="s">
        <v>177</v>
      </c>
    </row>
    <row r="425852" spans="2:2" x14ac:dyDescent="0.2">
      <c r="B425852" s="76" t="s">
        <v>178</v>
      </c>
    </row>
    <row r="425853" spans="2:2" x14ac:dyDescent="0.2">
      <c r="B425853" s="76" t="s">
        <v>179</v>
      </c>
    </row>
    <row r="425854" spans="2:2" x14ac:dyDescent="0.2">
      <c r="B425854" s="76" t="s">
        <v>180</v>
      </c>
    </row>
    <row r="425855" spans="2:2" x14ac:dyDescent="0.2">
      <c r="B425855" s="76" t="s">
        <v>181</v>
      </c>
    </row>
    <row r="425856" spans="2:2" x14ac:dyDescent="0.2">
      <c r="B425856" s="76" t="s">
        <v>182</v>
      </c>
    </row>
    <row r="425857" spans="2:2" x14ac:dyDescent="0.2">
      <c r="B425857" s="76" t="s">
        <v>183</v>
      </c>
    </row>
    <row r="425858" spans="2:2" x14ac:dyDescent="0.2">
      <c r="B425858" s="76" t="s">
        <v>184</v>
      </c>
    </row>
    <row r="425859" spans="2:2" x14ac:dyDescent="0.2">
      <c r="B425859" s="76" t="s">
        <v>185</v>
      </c>
    </row>
    <row r="425860" spans="2:2" x14ac:dyDescent="0.2">
      <c r="B425860" s="76" t="s">
        <v>186</v>
      </c>
    </row>
    <row r="425861" spans="2:2" x14ac:dyDescent="0.2">
      <c r="B425861" s="76" t="s">
        <v>176</v>
      </c>
    </row>
    <row r="425862" spans="2:2" x14ac:dyDescent="0.2">
      <c r="B425862" s="76" t="s">
        <v>174</v>
      </c>
    </row>
    <row r="425863" spans="2:2" x14ac:dyDescent="0.2">
      <c r="B425863" s="76" t="s">
        <v>187</v>
      </c>
    </row>
    <row r="425864" spans="2:2" x14ac:dyDescent="0.2">
      <c r="B425864" s="76" t="s">
        <v>188</v>
      </c>
    </row>
    <row r="425865" spans="2:2" x14ac:dyDescent="0.2">
      <c r="B425865" s="76" t="s">
        <v>50</v>
      </c>
    </row>
    <row r="442231" spans="2:2" x14ac:dyDescent="0.2">
      <c r="B442231" s="76" t="s">
        <v>173</v>
      </c>
    </row>
    <row r="442232" spans="2:2" x14ac:dyDescent="0.2">
      <c r="B442232" s="76" t="s">
        <v>174</v>
      </c>
    </row>
    <row r="442233" spans="2:2" x14ac:dyDescent="0.2">
      <c r="B442233" s="76" t="s">
        <v>175</v>
      </c>
    </row>
    <row r="442234" spans="2:2" x14ac:dyDescent="0.2">
      <c r="B442234" s="76" t="s">
        <v>176</v>
      </c>
    </row>
    <row r="442235" spans="2:2" x14ac:dyDescent="0.2">
      <c r="B442235" s="76" t="s">
        <v>177</v>
      </c>
    </row>
    <row r="442236" spans="2:2" x14ac:dyDescent="0.2">
      <c r="B442236" s="76" t="s">
        <v>178</v>
      </c>
    </row>
    <row r="442237" spans="2:2" x14ac:dyDescent="0.2">
      <c r="B442237" s="76" t="s">
        <v>179</v>
      </c>
    </row>
    <row r="442238" spans="2:2" x14ac:dyDescent="0.2">
      <c r="B442238" s="76" t="s">
        <v>180</v>
      </c>
    </row>
    <row r="442239" spans="2:2" x14ac:dyDescent="0.2">
      <c r="B442239" s="76" t="s">
        <v>181</v>
      </c>
    </row>
    <row r="442240" spans="2:2" x14ac:dyDescent="0.2">
      <c r="B442240" s="76" t="s">
        <v>182</v>
      </c>
    </row>
    <row r="442241" spans="2:2" x14ac:dyDescent="0.2">
      <c r="B442241" s="76" t="s">
        <v>183</v>
      </c>
    </row>
    <row r="442242" spans="2:2" x14ac:dyDescent="0.2">
      <c r="B442242" s="76" t="s">
        <v>184</v>
      </c>
    </row>
    <row r="442243" spans="2:2" x14ac:dyDescent="0.2">
      <c r="B442243" s="76" t="s">
        <v>185</v>
      </c>
    </row>
    <row r="442244" spans="2:2" x14ac:dyDescent="0.2">
      <c r="B442244" s="76" t="s">
        <v>186</v>
      </c>
    </row>
    <row r="442245" spans="2:2" x14ac:dyDescent="0.2">
      <c r="B442245" s="76" t="s">
        <v>176</v>
      </c>
    </row>
    <row r="442246" spans="2:2" x14ac:dyDescent="0.2">
      <c r="B442246" s="76" t="s">
        <v>174</v>
      </c>
    </row>
    <row r="442247" spans="2:2" x14ac:dyDescent="0.2">
      <c r="B442247" s="76" t="s">
        <v>187</v>
      </c>
    </row>
    <row r="442248" spans="2:2" x14ac:dyDescent="0.2">
      <c r="B442248" s="76" t="s">
        <v>188</v>
      </c>
    </row>
    <row r="442249" spans="2:2" x14ac:dyDescent="0.2">
      <c r="B442249" s="76" t="s">
        <v>50</v>
      </c>
    </row>
    <row r="458615" spans="2:2" x14ac:dyDescent="0.2">
      <c r="B458615" s="76" t="s">
        <v>173</v>
      </c>
    </row>
    <row r="458616" spans="2:2" x14ac:dyDescent="0.2">
      <c r="B458616" s="76" t="s">
        <v>174</v>
      </c>
    </row>
    <row r="458617" spans="2:2" x14ac:dyDescent="0.2">
      <c r="B458617" s="76" t="s">
        <v>175</v>
      </c>
    </row>
    <row r="458618" spans="2:2" x14ac:dyDescent="0.2">
      <c r="B458618" s="76" t="s">
        <v>176</v>
      </c>
    </row>
    <row r="458619" spans="2:2" x14ac:dyDescent="0.2">
      <c r="B458619" s="76" t="s">
        <v>177</v>
      </c>
    </row>
    <row r="458620" spans="2:2" x14ac:dyDescent="0.2">
      <c r="B458620" s="76" t="s">
        <v>178</v>
      </c>
    </row>
    <row r="458621" spans="2:2" x14ac:dyDescent="0.2">
      <c r="B458621" s="76" t="s">
        <v>179</v>
      </c>
    </row>
    <row r="458622" spans="2:2" x14ac:dyDescent="0.2">
      <c r="B458622" s="76" t="s">
        <v>180</v>
      </c>
    </row>
    <row r="458623" spans="2:2" x14ac:dyDescent="0.2">
      <c r="B458623" s="76" t="s">
        <v>181</v>
      </c>
    </row>
    <row r="458624" spans="2:2" x14ac:dyDescent="0.2">
      <c r="B458624" s="76" t="s">
        <v>182</v>
      </c>
    </row>
    <row r="458625" spans="2:2" x14ac:dyDescent="0.2">
      <c r="B458625" s="76" t="s">
        <v>183</v>
      </c>
    </row>
    <row r="458626" spans="2:2" x14ac:dyDescent="0.2">
      <c r="B458626" s="76" t="s">
        <v>184</v>
      </c>
    </row>
    <row r="458627" spans="2:2" x14ac:dyDescent="0.2">
      <c r="B458627" s="76" t="s">
        <v>185</v>
      </c>
    </row>
    <row r="458628" spans="2:2" x14ac:dyDescent="0.2">
      <c r="B458628" s="76" t="s">
        <v>186</v>
      </c>
    </row>
    <row r="458629" spans="2:2" x14ac:dyDescent="0.2">
      <c r="B458629" s="76" t="s">
        <v>176</v>
      </c>
    </row>
    <row r="458630" spans="2:2" x14ac:dyDescent="0.2">
      <c r="B458630" s="76" t="s">
        <v>174</v>
      </c>
    </row>
    <row r="458631" spans="2:2" x14ac:dyDescent="0.2">
      <c r="B458631" s="76" t="s">
        <v>187</v>
      </c>
    </row>
    <row r="458632" spans="2:2" x14ac:dyDescent="0.2">
      <c r="B458632" s="76" t="s">
        <v>188</v>
      </c>
    </row>
    <row r="458633" spans="2:2" x14ac:dyDescent="0.2">
      <c r="B458633" s="76" t="s">
        <v>50</v>
      </c>
    </row>
    <row r="474999" spans="2:2" x14ac:dyDescent="0.2">
      <c r="B474999" s="76" t="s">
        <v>173</v>
      </c>
    </row>
    <row r="475000" spans="2:2" x14ac:dyDescent="0.2">
      <c r="B475000" s="76" t="s">
        <v>174</v>
      </c>
    </row>
    <row r="475001" spans="2:2" x14ac:dyDescent="0.2">
      <c r="B475001" s="76" t="s">
        <v>175</v>
      </c>
    </row>
    <row r="475002" spans="2:2" x14ac:dyDescent="0.2">
      <c r="B475002" s="76" t="s">
        <v>176</v>
      </c>
    </row>
    <row r="475003" spans="2:2" x14ac:dyDescent="0.2">
      <c r="B475003" s="76" t="s">
        <v>177</v>
      </c>
    </row>
    <row r="475004" spans="2:2" x14ac:dyDescent="0.2">
      <c r="B475004" s="76" t="s">
        <v>178</v>
      </c>
    </row>
    <row r="475005" spans="2:2" x14ac:dyDescent="0.2">
      <c r="B475005" s="76" t="s">
        <v>179</v>
      </c>
    </row>
    <row r="475006" spans="2:2" x14ac:dyDescent="0.2">
      <c r="B475006" s="76" t="s">
        <v>180</v>
      </c>
    </row>
    <row r="475007" spans="2:2" x14ac:dyDescent="0.2">
      <c r="B475007" s="76" t="s">
        <v>181</v>
      </c>
    </row>
    <row r="475008" spans="2:2" x14ac:dyDescent="0.2">
      <c r="B475008" s="76" t="s">
        <v>182</v>
      </c>
    </row>
    <row r="475009" spans="2:2" x14ac:dyDescent="0.2">
      <c r="B475009" s="76" t="s">
        <v>183</v>
      </c>
    </row>
    <row r="475010" spans="2:2" x14ac:dyDescent="0.2">
      <c r="B475010" s="76" t="s">
        <v>184</v>
      </c>
    </row>
    <row r="475011" spans="2:2" x14ac:dyDescent="0.2">
      <c r="B475011" s="76" t="s">
        <v>185</v>
      </c>
    </row>
    <row r="475012" spans="2:2" x14ac:dyDescent="0.2">
      <c r="B475012" s="76" t="s">
        <v>186</v>
      </c>
    </row>
    <row r="475013" spans="2:2" x14ac:dyDescent="0.2">
      <c r="B475013" s="76" t="s">
        <v>176</v>
      </c>
    </row>
    <row r="475014" spans="2:2" x14ac:dyDescent="0.2">
      <c r="B475014" s="76" t="s">
        <v>174</v>
      </c>
    </row>
    <row r="475015" spans="2:2" x14ac:dyDescent="0.2">
      <c r="B475015" s="76" t="s">
        <v>187</v>
      </c>
    </row>
    <row r="475016" spans="2:2" x14ac:dyDescent="0.2">
      <c r="B475016" s="76" t="s">
        <v>188</v>
      </c>
    </row>
    <row r="475017" spans="2:2" x14ac:dyDescent="0.2">
      <c r="B475017" s="76" t="s">
        <v>50</v>
      </c>
    </row>
    <row r="491383" spans="2:2" x14ac:dyDescent="0.2">
      <c r="B491383" s="76" t="s">
        <v>173</v>
      </c>
    </row>
    <row r="491384" spans="2:2" x14ac:dyDescent="0.2">
      <c r="B491384" s="76" t="s">
        <v>174</v>
      </c>
    </row>
    <row r="491385" spans="2:2" x14ac:dyDescent="0.2">
      <c r="B491385" s="76" t="s">
        <v>175</v>
      </c>
    </row>
    <row r="491386" spans="2:2" x14ac:dyDescent="0.2">
      <c r="B491386" s="76" t="s">
        <v>176</v>
      </c>
    </row>
    <row r="491387" spans="2:2" x14ac:dyDescent="0.2">
      <c r="B491387" s="76" t="s">
        <v>177</v>
      </c>
    </row>
    <row r="491388" spans="2:2" x14ac:dyDescent="0.2">
      <c r="B491388" s="76" t="s">
        <v>178</v>
      </c>
    </row>
    <row r="491389" spans="2:2" x14ac:dyDescent="0.2">
      <c r="B491389" s="76" t="s">
        <v>179</v>
      </c>
    </row>
    <row r="491390" spans="2:2" x14ac:dyDescent="0.2">
      <c r="B491390" s="76" t="s">
        <v>180</v>
      </c>
    </row>
    <row r="491391" spans="2:2" x14ac:dyDescent="0.2">
      <c r="B491391" s="76" t="s">
        <v>181</v>
      </c>
    </row>
    <row r="491392" spans="2:2" x14ac:dyDescent="0.2">
      <c r="B491392" s="76" t="s">
        <v>182</v>
      </c>
    </row>
    <row r="491393" spans="2:2" x14ac:dyDescent="0.2">
      <c r="B491393" s="76" t="s">
        <v>183</v>
      </c>
    </row>
    <row r="491394" spans="2:2" x14ac:dyDescent="0.2">
      <c r="B491394" s="76" t="s">
        <v>184</v>
      </c>
    </row>
    <row r="491395" spans="2:2" x14ac:dyDescent="0.2">
      <c r="B491395" s="76" t="s">
        <v>185</v>
      </c>
    </row>
    <row r="491396" spans="2:2" x14ac:dyDescent="0.2">
      <c r="B491396" s="76" t="s">
        <v>186</v>
      </c>
    </row>
    <row r="491397" spans="2:2" x14ac:dyDescent="0.2">
      <c r="B491397" s="76" t="s">
        <v>176</v>
      </c>
    </row>
    <row r="491398" spans="2:2" x14ac:dyDescent="0.2">
      <c r="B491398" s="76" t="s">
        <v>174</v>
      </c>
    </row>
    <row r="491399" spans="2:2" x14ac:dyDescent="0.2">
      <c r="B491399" s="76" t="s">
        <v>187</v>
      </c>
    </row>
    <row r="491400" spans="2:2" x14ac:dyDescent="0.2">
      <c r="B491400" s="76" t="s">
        <v>188</v>
      </c>
    </row>
    <row r="491401" spans="2:2" x14ac:dyDescent="0.2">
      <c r="B491401" s="76" t="s">
        <v>50</v>
      </c>
    </row>
    <row r="507767" spans="2:2" x14ac:dyDescent="0.2">
      <c r="B507767" s="76" t="s">
        <v>173</v>
      </c>
    </row>
    <row r="507768" spans="2:2" x14ac:dyDescent="0.2">
      <c r="B507768" s="76" t="s">
        <v>174</v>
      </c>
    </row>
    <row r="507769" spans="2:2" x14ac:dyDescent="0.2">
      <c r="B507769" s="76" t="s">
        <v>175</v>
      </c>
    </row>
    <row r="507770" spans="2:2" x14ac:dyDescent="0.2">
      <c r="B507770" s="76" t="s">
        <v>176</v>
      </c>
    </row>
    <row r="507771" spans="2:2" x14ac:dyDescent="0.2">
      <c r="B507771" s="76" t="s">
        <v>177</v>
      </c>
    </row>
    <row r="507772" spans="2:2" x14ac:dyDescent="0.2">
      <c r="B507772" s="76" t="s">
        <v>178</v>
      </c>
    </row>
    <row r="507773" spans="2:2" x14ac:dyDescent="0.2">
      <c r="B507773" s="76" t="s">
        <v>179</v>
      </c>
    </row>
    <row r="507774" spans="2:2" x14ac:dyDescent="0.2">
      <c r="B507774" s="76" t="s">
        <v>180</v>
      </c>
    </row>
    <row r="507775" spans="2:2" x14ac:dyDescent="0.2">
      <c r="B507775" s="76" t="s">
        <v>181</v>
      </c>
    </row>
    <row r="507776" spans="2:2" x14ac:dyDescent="0.2">
      <c r="B507776" s="76" t="s">
        <v>182</v>
      </c>
    </row>
    <row r="507777" spans="2:2" x14ac:dyDescent="0.2">
      <c r="B507777" s="76" t="s">
        <v>183</v>
      </c>
    </row>
    <row r="507778" spans="2:2" x14ac:dyDescent="0.2">
      <c r="B507778" s="76" t="s">
        <v>184</v>
      </c>
    </row>
    <row r="507779" spans="2:2" x14ac:dyDescent="0.2">
      <c r="B507779" s="76" t="s">
        <v>185</v>
      </c>
    </row>
    <row r="507780" spans="2:2" x14ac:dyDescent="0.2">
      <c r="B507780" s="76" t="s">
        <v>186</v>
      </c>
    </row>
    <row r="507781" spans="2:2" x14ac:dyDescent="0.2">
      <c r="B507781" s="76" t="s">
        <v>176</v>
      </c>
    </row>
    <row r="507782" spans="2:2" x14ac:dyDescent="0.2">
      <c r="B507782" s="76" t="s">
        <v>174</v>
      </c>
    </row>
    <row r="507783" spans="2:2" x14ac:dyDescent="0.2">
      <c r="B507783" s="76" t="s">
        <v>187</v>
      </c>
    </row>
    <row r="507784" spans="2:2" x14ac:dyDescent="0.2">
      <c r="B507784" s="76" t="s">
        <v>188</v>
      </c>
    </row>
    <row r="507785" spans="2:2" x14ac:dyDescent="0.2">
      <c r="B507785" s="76" t="s">
        <v>50</v>
      </c>
    </row>
    <row r="524151" spans="2:2" x14ac:dyDescent="0.2">
      <c r="B524151" s="76" t="s">
        <v>173</v>
      </c>
    </row>
    <row r="524152" spans="2:2" x14ac:dyDescent="0.2">
      <c r="B524152" s="76" t="s">
        <v>174</v>
      </c>
    </row>
    <row r="524153" spans="2:2" x14ac:dyDescent="0.2">
      <c r="B524153" s="76" t="s">
        <v>175</v>
      </c>
    </row>
    <row r="524154" spans="2:2" x14ac:dyDescent="0.2">
      <c r="B524154" s="76" t="s">
        <v>176</v>
      </c>
    </row>
    <row r="524155" spans="2:2" x14ac:dyDescent="0.2">
      <c r="B524155" s="76" t="s">
        <v>177</v>
      </c>
    </row>
    <row r="524156" spans="2:2" x14ac:dyDescent="0.2">
      <c r="B524156" s="76" t="s">
        <v>178</v>
      </c>
    </row>
    <row r="524157" spans="2:2" x14ac:dyDescent="0.2">
      <c r="B524157" s="76" t="s">
        <v>179</v>
      </c>
    </row>
    <row r="524158" spans="2:2" x14ac:dyDescent="0.2">
      <c r="B524158" s="76" t="s">
        <v>180</v>
      </c>
    </row>
    <row r="524159" spans="2:2" x14ac:dyDescent="0.2">
      <c r="B524159" s="76" t="s">
        <v>181</v>
      </c>
    </row>
    <row r="524160" spans="2:2" x14ac:dyDescent="0.2">
      <c r="B524160" s="76" t="s">
        <v>182</v>
      </c>
    </row>
    <row r="524161" spans="2:2" x14ac:dyDescent="0.2">
      <c r="B524161" s="76" t="s">
        <v>183</v>
      </c>
    </row>
    <row r="524162" spans="2:2" x14ac:dyDescent="0.2">
      <c r="B524162" s="76" t="s">
        <v>184</v>
      </c>
    </row>
    <row r="524163" spans="2:2" x14ac:dyDescent="0.2">
      <c r="B524163" s="76" t="s">
        <v>185</v>
      </c>
    </row>
    <row r="524164" spans="2:2" x14ac:dyDescent="0.2">
      <c r="B524164" s="76" t="s">
        <v>186</v>
      </c>
    </row>
    <row r="524165" spans="2:2" x14ac:dyDescent="0.2">
      <c r="B524165" s="76" t="s">
        <v>176</v>
      </c>
    </row>
    <row r="524166" spans="2:2" x14ac:dyDescent="0.2">
      <c r="B524166" s="76" t="s">
        <v>174</v>
      </c>
    </row>
    <row r="524167" spans="2:2" x14ac:dyDescent="0.2">
      <c r="B524167" s="76" t="s">
        <v>187</v>
      </c>
    </row>
    <row r="524168" spans="2:2" x14ac:dyDescent="0.2">
      <c r="B524168" s="76" t="s">
        <v>188</v>
      </c>
    </row>
    <row r="524169" spans="2:2" x14ac:dyDescent="0.2">
      <c r="B524169" s="76" t="s">
        <v>50</v>
      </c>
    </row>
    <row r="540535" spans="2:2" x14ac:dyDescent="0.2">
      <c r="B540535" s="76" t="s">
        <v>173</v>
      </c>
    </row>
    <row r="540536" spans="2:2" x14ac:dyDescent="0.2">
      <c r="B540536" s="76" t="s">
        <v>174</v>
      </c>
    </row>
    <row r="540537" spans="2:2" x14ac:dyDescent="0.2">
      <c r="B540537" s="76" t="s">
        <v>175</v>
      </c>
    </row>
    <row r="540538" spans="2:2" x14ac:dyDescent="0.2">
      <c r="B540538" s="76" t="s">
        <v>176</v>
      </c>
    </row>
    <row r="540539" spans="2:2" x14ac:dyDescent="0.2">
      <c r="B540539" s="76" t="s">
        <v>177</v>
      </c>
    </row>
    <row r="540540" spans="2:2" x14ac:dyDescent="0.2">
      <c r="B540540" s="76" t="s">
        <v>178</v>
      </c>
    </row>
    <row r="540541" spans="2:2" x14ac:dyDescent="0.2">
      <c r="B540541" s="76" t="s">
        <v>179</v>
      </c>
    </row>
    <row r="540542" spans="2:2" x14ac:dyDescent="0.2">
      <c r="B540542" s="76" t="s">
        <v>180</v>
      </c>
    </row>
    <row r="540543" spans="2:2" x14ac:dyDescent="0.2">
      <c r="B540543" s="76" t="s">
        <v>181</v>
      </c>
    </row>
    <row r="540544" spans="2:2" x14ac:dyDescent="0.2">
      <c r="B540544" s="76" t="s">
        <v>182</v>
      </c>
    </row>
    <row r="540545" spans="2:2" x14ac:dyDescent="0.2">
      <c r="B540545" s="76" t="s">
        <v>183</v>
      </c>
    </row>
    <row r="540546" spans="2:2" x14ac:dyDescent="0.2">
      <c r="B540546" s="76" t="s">
        <v>184</v>
      </c>
    </row>
    <row r="540547" spans="2:2" x14ac:dyDescent="0.2">
      <c r="B540547" s="76" t="s">
        <v>185</v>
      </c>
    </row>
    <row r="540548" spans="2:2" x14ac:dyDescent="0.2">
      <c r="B540548" s="76" t="s">
        <v>186</v>
      </c>
    </row>
    <row r="540549" spans="2:2" x14ac:dyDescent="0.2">
      <c r="B540549" s="76" t="s">
        <v>176</v>
      </c>
    </row>
    <row r="540550" spans="2:2" x14ac:dyDescent="0.2">
      <c r="B540550" s="76" t="s">
        <v>174</v>
      </c>
    </row>
    <row r="540551" spans="2:2" x14ac:dyDescent="0.2">
      <c r="B540551" s="76" t="s">
        <v>187</v>
      </c>
    </row>
    <row r="540552" spans="2:2" x14ac:dyDescent="0.2">
      <c r="B540552" s="76" t="s">
        <v>188</v>
      </c>
    </row>
    <row r="540553" spans="2:2" x14ac:dyDescent="0.2">
      <c r="B540553" s="76" t="s">
        <v>50</v>
      </c>
    </row>
    <row r="556919" spans="2:2" x14ac:dyDescent="0.2">
      <c r="B556919" s="76" t="s">
        <v>173</v>
      </c>
    </row>
    <row r="556920" spans="2:2" x14ac:dyDescent="0.2">
      <c r="B556920" s="76" t="s">
        <v>174</v>
      </c>
    </row>
    <row r="556921" spans="2:2" x14ac:dyDescent="0.2">
      <c r="B556921" s="76" t="s">
        <v>175</v>
      </c>
    </row>
    <row r="556922" spans="2:2" x14ac:dyDescent="0.2">
      <c r="B556922" s="76" t="s">
        <v>176</v>
      </c>
    </row>
    <row r="556923" spans="2:2" x14ac:dyDescent="0.2">
      <c r="B556923" s="76" t="s">
        <v>177</v>
      </c>
    </row>
    <row r="556924" spans="2:2" x14ac:dyDescent="0.2">
      <c r="B556924" s="76" t="s">
        <v>178</v>
      </c>
    </row>
    <row r="556925" spans="2:2" x14ac:dyDescent="0.2">
      <c r="B556925" s="76" t="s">
        <v>179</v>
      </c>
    </row>
    <row r="556926" spans="2:2" x14ac:dyDescent="0.2">
      <c r="B556926" s="76" t="s">
        <v>180</v>
      </c>
    </row>
    <row r="556927" spans="2:2" x14ac:dyDescent="0.2">
      <c r="B556927" s="76" t="s">
        <v>181</v>
      </c>
    </row>
    <row r="556928" spans="2:2" x14ac:dyDescent="0.2">
      <c r="B556928" s="76" t="s">
        <v>182</v>
      </c>
    </row>
    <row r="556929" spans="2:2" x14ac:dyDescent="0.2">
      <c r="B556929" s="76" t="s">
        <v>183</v>
      </c>
    </row>
    <row r="556930" spans="2:2" x14ac:dyDescent="0.2">
      <c r="B556930" s="76" t="s">
        <v>184</v>
      </c>
    </row>
    <row r="556931" spans="2:2" x14ac:dyDescent="0.2">
      <c r="B556931" s="76" t="s">
        <v>185</v>
      </c>
    </row>
    <row r="556932" spans="2:2" x14ac:dyDescent="0.2">
      <c r="B556932" s="76" t="s">
        <v>186</v>
      </c>
    </row>
    <row r="556933" spans="2:2" x14ac:dyDescent="0.2">
      <c r="B556933" s="76" t="s">
        <v>176</v>
      </c>
    </row>
    <row r="556934" spans="2:2" x14ac:dyDescent="0.2">
      <c r="B556934" s="76" t="s">
        <v>174</v>
      </c>
    </row>
    <row r="556935" spans="2:2" x14ac:dyDescent="0.2">
      <c r="B556935" s="76" t="s">
        <v>187</v>
      </c>
    </row>
    <row r="556936" spans="2:2" x14ac:dyDescent="0.2">
      <c r="B556936" s="76" t="s">
        <v>188</v>
      </c>
    </row>
    <row r="556937" spans="2:2" x14ac:dyDescent="0.2">
      <c r="B556937" s="76" t="s">
        <v>50</v>
      </c>
    </row>
    <row r="573303" spans="2:2" x14ac:dyDescent="0.2">
      <c r="B573303" s="76" t="s">
        <v>173</v>
      </c>
    </row>
    <row r="573304" spans="2:2" x14ac:dyDescent="0.2">
      <c r="B573304" s="76" t="s">
        <v>174</v>
      </c>
    </row>
    <row r="573305" spans="2:2" x14ac:dyDescent="0.2">
      <c r="B573305" s="76" t="s">
        <v>175</v>
      </c>
    </row>
    <row r="573306" spans="2:2" x14ac:dyDescent="0.2">
      <c r="B573306" s="76" t="s">
        <v>176</v>
      </c>
    </row>
    <row r="573307" spans="2:2" x14ac:dyDescent="0.2">
      <c r="B573307" s="76" t="s">
        <v>177</v>
      </c>
    </row>
    <row r="573308" spans="2:2" x14ac:dyDescent="0.2">
      <c r="B573308" s="76" t="s">
        <v>178</v>
      </c>
    </row>
    <row r="573309" spans="2:2" x14ac:dyDescent="0.2">
      <c r="B573309" s="76" t="s">
        <v>179</v>
      </c>
    </row>
    <row r="573310" spans="2:2" x14ac:dyDescent="0.2">
      <c r="B573310" s="76" t="s">
        <v>180</v>
      </c>
    </row>
    <row r="573311" spans="2:2" x14ac:dyDescent="0.2">
      <c r="B573311" s="76" t="s">
        <v>181</v>
      </c>
    </row>
    <row r="573312" spans="2:2" x14ac:dyDescent="0.2">
      <c r="B573312" s="76" t="s">
        <v>182</v>
      </c>
    </row>
    <row r="573313" spans="2:2" x14ac:dyDescent="0.2">
      <c r="B573313" s="76" t="s">
        <v>183</v>
      </c>
    </row>
    <row r="573314" spans="2:2" x14ac:dyDescent="0.2">
      <c r="B573314" s="76" t="s">
        <v>184</v>
      </c>
    </row>
    <row r="573315" spans="2:2" x14ac:dyDescent="0.2">
      <c r="B573315" s="76" t="s">
        <v>185</v>
      </c>
    </row>
    <row r="573316" spans="2:2" x14ac:dyDescent="0.2">
      <c r="B573316" s="76" t="s">
        <v>186</v>
      </c>
    </row>
    <row r="573317" spans="2:2" x14ac:dyDescent="0.2">
      <c r="B573317" s="76" t="s">
        <v>176</v>
      </c>
    </row>
    <row r="573318" spans="2:2" x14ac:dyDescent="0.2">
      <c r="B573318" s="76" t="s">
        <v>174</v>
      </c>
    </row>
    <row r="573319" spans="2:2" x14ac:dyDescent="0.2">
      <c r="B573319" s="76" t="s">
        <v>187</v>
      </c>
    </row>
    <row r="573320" spans="2:2" x14ac:dyDescent="0.2">
      <c r="B573320" s="76" t="s">
        <v>188</v>
      </c>
    </row>
    <row r="573321" spans="2:2" x14ac:dyDescent="0.2">
      <c r="B573321" s="76" t="s">
        <v>50</v>
      </c>
    </row>
    <row r="589687" spans="2:2" x14ac:dyDescent="0.2">
      <c r="B589687" s="76" t="s">
        <v>173</v>
      </c>
    </row>
    <row r="589688" spans="2:2" x14ac:dyDescent="0.2">
      <c r="B589688" s="76" t="s">
        <v>174</v>
      </c>
    </row>
    <row r="589689" spans="2:2" x14ac:dyDescent="0.2">
      <c r="B589689" s="76" t="s">
        <v>175</v>
      </c>
    </row>
    <row r="589690" spans="2:2" x14ac:dyDescent="0.2">
      <c r="B589690" s="76" t="s">
        <v>176</v>
      </c>
    </row>
    <row r="589691" spans="2:2" x14ac:dyDescent="0.2">
      <c r="B589691" s="76" t="s">
        <v>177</v>
      </c>
    </row>
    <row r="589692" spans="2:2" x14ac:dyDescent="0.2">
      <c r="B589692" s="76" t="s">
        <v>178</v>
      </c>
    </row>
    <row r="589693" spans="2:2" x14ac:dyDescent="0.2">
      <c r="B589693" s="76" t="s">
        <v>179</v>
      </c>
    </row>
    <row r="589694" spans="2:2" x14ac:dyDescent="0.2">
      <c r="B589694" s="76" t="s">
        <v>180</v>
      </c>
    </row>
    <row r="589695" spans="2:2" x14ac:dyDescent="0.2">
      <c r="B589695" s="76" t="s">
        <v>181</v>
      </c>
    </row>
    <row r="589696" spans="2:2" x14ac:dyDescent="0.2">
      <c r="B589696" s="76" t="s">
        <v>182</v>
      </c>
    </row>
    <row r="589697" spans="2:2" x14ac:dyDescent="0.2">
      <c r="B589697" s="76" t="s">
        <v>183</v>
      </c>
    </row>
    <row r="589698" spans="2:2" x14ac:dyDescent="0.2">
      <c r="B589698" s="76" t="s">
        <v>184</v>
      </c>
    </row>
    <row r="589699" spans="2:2" x14ac:dyDescent="0.2">
      <c r="B589699" s="76" t="s">
        <v>185</v>
      </c>
    </row>
    <row r="589700" spans="2:2" x14ac:dyDescent="0.2">
      <c r="B589700" s="76" t="s">
        <v>186</v>
      </c>
    </row>
    <row r="589701" spans="2:2" x14ac:dyDescent="0.2">
      <c r="B589701" s="76" t="s">
        <v>176</v>
      </c>
    </row>
    <row r="589702" spans="2:2" x14ac:dyDescent="0.2">
      <c r="B589702" s="76" t="s">
        <v>174</v>
      </c>
    </row>
    <row r="589703" spans="2:2" x14ac:dyDescent="0.2">
      <c r="B589703" s="76" t="s">
        <v>187</v>
      </c>
    </row>
    <row r="589704" spans="2:2" x14ac:dyDescent="0.2">
      <c r="B589704" s="76" t="s">
        <v>188</v>
      </c>
    </row>
    <row r="589705" spans="2:2" x14ac:dyDescent="0.2">
      <c r="B589705" s="76" t="s">
        <v>50</v>
      </c>
    </row>
    <row r="606071" spans="2:2" x14ac:dyDescent="0.2">
      <c r="B606071" s="76" t="s">
        <v>173</v>
      </c>
    </row>
    <row r="606072" spans="2:2" x14ac:dyDescent="0.2">
      <c r="B606072" s="76" t="s">
        <v>174</v>
      </c>
    </row>
    <row r="606073" spans="2:2" x14ac:dyDescent="0.2">
      <c r="B606073" s="76" t="s">
        <v>175</v>
      </c>
    </row>
    <row r="606074" spans="2:2" x14ac:dyDescent="0.2">
      <c r="B606074" s="76" t="s">
        <v>176</v>
      </c>
    </row>
    <row r="606075" spans="2:2" x14ac:dyDescent="0.2">
      <c r="B606075" s="76" t="s">
        <v>177</v>
      </c>
    </row>
    <row r="606076" spans="2:2" x14ac:dyDescent="0.2">
      <c r="B606076" s="76" t="s">
        <v>178</v>
      </c>
    </row>
    <row r="606077" spans="2:2" x14ac:dyDescent="0.2">
      <c r="B606077" s="76" t="s">
        <v>179</v>
      </c>
    </row>
    <row r="606078" spans="2:2" x14ac:dyDescent="0.2">
      <c r="B606078" s="76" t="s">
        <v>180</v>
      </c>
    </row>
    <row r="606079" spans="2:2" x14ac:dyDescent="0.2">
      <c r="B606079" s="76" t="s">
        <v>181</v>
      </c>
    </row>
    <row r="606080" spans="2:2" x14ac:dyDescent="0.2">
      <c r="B606080" s="76" t="s">
        <v>182</v>
      </c>
    </row>
    <row r="606081" spans="2:2" x14ac:dyDescent="0.2">
      <c r="B606081" s="76" t="s">
        <v>183</v>
      </c>
    </row>
    <row r="606082" spans="2:2" x14ac:dyDescent="0.2">
      <c r="B606082" s="76" t="s">
        <v>184</v>
      </c>
    </row>
    <row r="606083" spans="2:2" x14ac:dyDescent="0.2">
      <c r="B606083" s="76" t="s">
        <v>185</v>
      </c>
    </row>
    <row r="606084" spans="2:2" x14ac:dyDescent="0.2">
      <c r="B606084" s="76" t="s">
        <v>186</v>
      </c>
    </row>
    <row r="606085" spans="2:2" x14ac:dyDescent="0.2">
      <c r="B606085" s="76" t="s">
        <v>176</v>
      </c>
    </row>
    <row r="606086" spans="2:2" x14ac:dyDescent="0.2">
      <c r="B606086" s="76" t="s">
        <v>174</v>
      </c>
    </row>
    <row r="606087" spans="2:2" x14ac:dyDescent="0.2">
      <c r="B606087" s="76" t="s">
        <v>187</v>
      </c>
    </row>
    <row r="606088" spans="2:2" x14ac:dyDescent="0.2">
      <c r="B606088" s="76" t="s">
        <v>188</v>
      </c>
    </row>
    <row r="606089" spans="2:2" x14ac:dyDescent="0.2">
      <c r="B606089" s="76" t="s">
        <v>50</v>
      </c>
    </row>
    <row r="622455" spans="2:2" x14ac:dyDescent="0.2">
      <c r="B622455" s="76" t="s">
        <v>173</v>
      </c>
    </row>
    <row r="622456" spans="2:2" x14ac:dyDescent="0.2">
      <c r="B622456" s="76" t="s">
        <v>174</v>
      </c>
    </row>
    <row r="622457" spans="2:2" x14ac:dyDescent="0.2">
      <c r="B622457" s="76" t="s">
        <v>175</v>
      </c>
    </row>
    <row r="622458" spans="2:2" x14ac:dyDescent="0.2">
      <c r="B622458" s="76" t="s">
        <v>176</v>
      </c>
    </row>
    <row r="622459" spans="2:2" x14ac:dyDescent="0.2">
      <c r="B622459" s="76" t="s">
        <v>177</v>
      </c>
    </row>
    <row r="622460" spans="2:2" x14ac:dyDescent="0.2">
      <c r="B622460" s="76" t="s">
        <v>178</v>
      </c>
    </row>
    <row r="622461" spans="2:2" x14ac:dyDescent="0.2">
      <c r="B622461" s="76" t="s">
        <v>179</v>
      </c>
    </row>
    <row r="622462" spans="2:2" x14ac:dyDescent="0.2">
      <c r="B622462" s="76" t="s">
        <v>180</v>
      </c>
    </row>
    <row r="622463" spans="2:2" x14ac:dyDescent="0.2">
      <c r="B622463" s="76" t="s">
        <v>181</v>
      </c>
    </row>
    <row r="622464" spans="2:2" x14ac:dyDescent="0.2">
      <c r="B622464" s="76" t="s">
        <v>182</v>
      </c>
    </row>
    <row r="622465" spans="2:2" x14ac:dyDescent="0.2">
      <c r="B622465" s="76" t="s">
        <v>183</v>
      </c>
    </row>
    <row r="622466" spans="2:2" x14ac:dyDescent="0.2">
      <c r="B622466" s="76" t="s">
        <v>184</v>
      </c>
    </row>
    <row r="622467" spans="2:2" x14ac:dyDescent="0.2">
      <c r="B622467" s="76" t="s">
        <v>185</v>
      </c>
    </row>
    <row r="622468" spans="2:2" x14ac:dyDescent="0.2">
      <c r="B622468" s="76" t="s">
        <v>186</v>
      </c>
    </row>
    <row r="622469" spans="2:2" x14ac:dyDescent="0.2">
      <c r="B622469" s="76" t="s">
        <v>176</v>
      </c>
    </row>
    <row r="622470" spans="2:2" x14ac:dyDescent="0.2">
      <c r="B622470" s="76" t="s">
        <v>174</v>
      </c>
    </row>
    <row r="622471" spans="2:2" x14ac:dyDescent="0.2">
      <c r="B622471" s="76" t="s">
        <v>187</v>
      </c>
    </row>
    <row r="622472" spans="2:2" x14ac:dyDescent="0.2">
      <c r="B622472" s="76" t="s">
        <v>188</v>
      </c>
    </row>
    <row r="622473" spans="2:2" x14ac:dyDescent="0.2">
      <c r="B622473" s="76" t="s">
        <v>50</v>
      </c>
    </row>
    <row r="638839" spans="2:2" x14ac:dyDescent="0.2">
      <c r="B638839" s="76" t="s">
        <v>173</v>
      </c>
    </row>
    <row r="638840" spans="2:2" x14ac:dyDescent="0.2">
      <c r="B638840" s="76" t="s">
        <v>174</v>
      </c>
    </row>
    <row r="638841" spans="2:2" x14ac:dyDescent="0.2">
      <c r="B638841" s="76" t="s">
        <v>175</v>
      </c>
    </row>
    <row r="638842" spans="2:2" x14ac:dyDescent="0.2">
      <c r="B638842" s="76" t="s">
        <v>176</v>
      </c>
    </row>
    <row r="638843" spans="2:2" x14ac:dyDescent="0.2">
      <c r="B638843" s="76" t="s">
        <v>177</v>
      </c>
    </row>
    <row r="638844" spans="2:2" x14ac:dyDescent="0.2">
      <c r="B638844" s="76" t="s">
        <v>178</v>
      </c>
    </row>
    <row r="638845" spans="2:2" x14ac:dyDescent="0.2">
      <c r="B638845" s="76" t="s">
        <v>179</v>
      </c>
    </row>
    <row r="638846" spans="2:2" x14ac:dyDescent="0.2">
      <c r="B638846" s="76" t="s">
        <v>180</v>
      </c>
    </row>
    <row r="638847" spans="2:2" x14ac:dyDescent="0.2">
      <c r="B638847" s="76" t="s">
        <v>181</v>
      </c>
    </row>
    <row r="638848" spans="2:2" x14ac:dyDescent="0.2">
      <c r="B638848" s="76" t="s">
        <v>182</v>
      </c>
    </row>
    <row r="638849" spans="2:2" x14ac:dyDescent="0.2">
      <c r="B638849" s="76" t="s">
        <v>183</v>
      </c>
    </row>
    <row r="638850" spans="2:2" x14ac:dyDescent="0.2">
      <c r="B638850" s="76" t="s">
        <v>184</v>
      </c>
    </row>
    <row r="638851" spans="2:2" x14ac:dyDescent="0.2">
      <c r="B638851" s="76" t="s">
        <v>185</v>
      </c>
    </row>
    <row r="638852" spans="2:2" x14ac:dyDescent="0.2">
      <c r="B638852" s="76" t="s">
        <v>186</v>
      </c>
    </row>
    <row r="638853" spans="2:2" x14ac:dyDescent="0.2">
      <c r="B638853" s="76" t="s">
        <v>176</v>
      </c>
    </row>
    <row r="638854" spans="2:2" x14ac:dyDescent="0.2">
      <c r="B638854" s="76" t="s">
        <v>174</v>
      </c>
    </row>
    <row r="638855" spans="2:2" x14ac:dyDescent="0.2">
      <c r="B638855" s="76" t="s">
        <v>187</v>
      </c>
    </row>
    <row r="638856" spans="2:2" x14ac:dyDescent="0.2">
      <c r="B638856" s="76" t="s">
        <v>188</v>
      </c>
    </row>
    <row r="638857" spans="2:2" x14ac:dyDescent="0.2">
      <c r="B638857" s="76" t="s">
        <v>50</v>
      </c>
    </row>
    <row r="655223" spans="2:2" x14ac:dyDescent="0.2">
      <c r="B655223" s="76" t="s">
        <v>173</v>
      </c>
    </row>
    <row r="655224" spans="2:2" x14ac:dyDescent="0.2">
      <c r="B655224" s="76" t="s">
        <v>174</v>
      </c>
    </row>
    <row r="655225" spans="2:2" x14ac:dyDescent="0.2">
      <c r="B655225" s="76" t="s">
        <v>175</v>
      </c>
    </row>
    <row r="655226" spans="2:2" x14ac:dyDescent="0.2">
      <c r="B655226" s="76" t="s">
        <v>176</v>
      </c>
    </row>
    <row r="655227" spans="2:2" x14ac:dyDescent="0.2">
      <c r="B655227" s="76" t="s">
        <v>177</v>
      </c>
    </row>
    <row r="655228" spans="2:2" x14ac:dyDescent="0.2">
      <c r="B655228" s="76" t="s">
        <v>178</v>
      </c>
    </row>
    <row r="655229" spans="2:2" x14ac:dyDescent="0.2">
      <c r="B655229" s="76" t="s">
        <v>179</v>
      </c>
    </row>
    <row r="655230" spans="2:2" x14ac:dyDescent="0.2">
      <c r="B655230" s="76" t="s">
        <v>180</v>
      </c>
    </row>
    <row r="655231" spans="2:2" x14ac:dyDescent="0.2">
      <c r="B655231" s="76" t="s">
        <v>181</v>
      </c>
    </row>
    <row r="655232" spans="2:2" x14ac:dyDescent="0.2">
      <c r="B655232" s="76" t="s">
        <v>182</v>
      </c>
    </row>
    <row r="655233" spans="2:2" x14ac:dyDescent="0.2">
      <c r="B655233" s="76" t="s">
        <v>183</v>
      </c>
    </row>
    <row r="655234" spans="2:2" x14ac:dyDescent="0.2">
      <c r="B655234" s="76" t="s">
        <v>184</v>
      </c>
    </row>
    <row r="655235" spans="2:2" x14ac:dyDescent="0.2">
      <c r="B655235" s="76" t="s">
        <v>185</v>
      </c>
    </row>
    <row r="655236" spans="2:2" x14ac:dyDescent="0.2">
      <c r="B655236" s="76" t="s">
        <v>186</v>
      </c>
    </row>
    <row r="655237" spans="2:2" x14ac:dyDescent="0.2">
      <c r="B655237" s="76" t="s">
        <v>176</v>
      </c>
    </row>
    <row r="655238" spans="2:2" x14ac:dyDescent="0.2">
      <c r="B655238" s="76" t="s">
        <v>174</v>
      </c>
    </row>
    <row r="655239" spans="2:2" x14ac:dyDescent="0.2">
      <c r="B655239" s="76" t="s">
        <v>187</v>
      </c>
    </row>
    <row r="655240" spans="2:2" x14ac:dyDescent="0.2">
      <c r="B655240" s="76" t="s">
        <v>188</v>
      </c>
    </row>
    <row r="655241" spans="2:2" x14ac:dyDescent="0.2">
      <c r="B655241" s="76" t="s">
        <v>50</v>
      </c>
    </row>
    <row r="671607" spans="2:2" x14ac:dyDescent="0.2">
      <c r="B671607" s="76" t="s">
        <v>173</v>
      </c>
    </row>
    <row r="671608" spans="2:2" x14ac:dyDescent="0.2">
      <c r="B671608" s="76" t="s">
        <v>174</v>
      </c>
    </row>
    <row r="671609" spans="2:2" x14ac:dyDescent="0.2">
      <c r="B671609" s="76" t="s">
        <v>175</v>
      </c>
    </row>
    <row r="671610" spans="2:2" x14ac:dyDescent="0.2">
      <c r="B671610" s="76" t="s">
        <v>176</v>
      </c>
    </row>
    <row r="671611" spans="2:2" x14ac:dyDescent="0.2">
      <c r="B671611" s="76" t="s">
        <v>177</v>
      </c>
    </row>
    <row r="671612" spans="2:2" x14ac:dyDescent="0.2">
      <c r="B671612" s="76" t="s">
        <v>178</v>
      </c>
    </row>
    <row r="671613" spans="2:2" x14ac:dyDescent="0.2">
      <c r="B671613" s="76" t="s">
        <v>179</v>
      </c>
    </row>
    <row r="671614" spans="2:2" x14ac:dyDescent="0.2">
      <c r="B671614" s="76" t="s">
        <v>180</v>
      </c>
    </row>
    <row r="671615" spans="2:2" x14ac:dyDescent="0.2">
      <c r="B671615" s="76" t="s">
        <v>181</v>
      </c>
    </row>
    <row r="671616" spans="2:2" x14ac:dyDescent="0.2">
      <c r="B671616" s="76" t="s">
        <v>182</v>
      </c>
    </row>
    <row r="671617" spans="2:2" x14ac:dyDescent="0.2">
      <c r="B671617" s="76" t="s">
        <v>183</v>
      </c>
    </row>
    <row r="671618" spans="2:2" x14ac:dyDescent="0.2">
      <c r="B671618" s="76" t="s">
        <v>184</v>
      </c>
    </row>
    <row r="671619" spans="2:2" x14ac:dyDescent="0.2">
      <c r="B671619" s="76" t="s">
        <v>185</v>
      </c>
    </row>
    <row r="671620" spans="2:2" x14ac:dyDescent="0.2">
      <c r="B671620" s="76" t="s">
        <v>186</v>
      </c>
    </row>
    <row r="671621" spans="2:2" x14ac:dyDescent="0.2">
      <c r="B671621" s="76" t="s">
        <v>176</v>
      </c>
    </row>
    <row r="671622" spans="2:2" x14ac:dyDescent="0.2">
      <c r="B671622" s="76" t="s">
        <v>174</v>
      </c>
    </row>
    <row r="671623" spans="2:2" x14ac:dyDescent="0.2">
      <c r="B671623" s="76" t="s">
        <v>187</v>
      </c>
    </row>
    <row r="671624" spans="2:2" x14ac:dyDescent="0.2">
      <c r="B671624" s="76" t="s">
        <v>188</v>
      </c>
    </row>
    <row r="671625" spans="2:2" x14ac:dyDescent="0.2">
      <c r="B671625" s="76" t="s">
        <v>50</v>
      </c>
    </row>
    <row r="687991" spans="2:2" x14ac:dyDescent="0.2">
      <c r="B687991" s="76" t="s">
        <v>173</v>
      </c>
    </row>
    <row r="687992" spans="2:2" x14ac:dyDescent="0.2">
      <c r="B687992" s="76" t="s">
        <v>174</v>
      </c>
    </row>
    <row r="687993" spans="2:2" x14ac:dyDescent="0.2">
      <c r="B687993" s="76" t="s">
        <v>175</v>
      </c>
    </row>
    <row r="687994" spans="2:2" x14ac:dyDescent="0.2">
      <c r="B687994" s="76" t="s">
        <v>176</v>
      </c>
    </row>
    <row r="687995" spans="2:2" x14ac:dyDescent="0.2">
      <c r="B687995" s="76" t="s">
        <v>177</v>
      </c>
    </row>
    <row r="687996" spans="2:2" x14ac:dyDescent="0.2">
      <c r="B687996" s="76" t="s">
        <v>178</v>
      </c>
    </row>
    <row r="687997" spans="2:2" x14ac:dyDescent="0.2">
      <c r="B687997" s="76" t="s">
        <v>179</v>
      </c>
    </row>
    <row r="687998" spans="2:2" x14ac:dyDescent="0.2">
      <c r="B687998" s="76" t="s">
        <v>180</v>
      </c>
    </row>
    <row r="687999" spans="2:2" x14ac:dyDescent="0.2">
      <c r="B687999" s="76" t="s">
        <v>181</v>
      </c>
    </row>
    <row r="688000" spans="2:2" x14ac:dyDescent="0.2">
      <c r="B688000" s="76" t="s">
        <v>182</v>
      </c>
    </row>
    <row r="688001" spans="2:2" x14ac:dyDescent="0.2">
      <c r="B688001" s="76" t="s">
        <v>183</v>
      </c>
    </row>
    <row r="688002" spans="2:2" x14ac:dyDescent="0.2">
      <c r="B688002" s="76" t="s">
        <v>184</v>
      </c>
    </row>
    <row r="688003" spans="2:2" x14ac:dyDescent="0.2">
      <c r="B688003" s="76" t="s">
        <v>185</v>
      </c>
    </row>
    <row r="688004" spans="2:2" x14ac:dyDescent="0.2">
      <c r="B688004" s="76" t="s">
        <v>186</v>
      </c>
    </row>
    <row r="688005" spans="2:2" x14ac:dyDescent="0.2">
      <c r="B688005" s="76" t="s">
        <v>176</v>
      </c>
    </row>
    <row r="688006" spans="2:2" x14ac:dyDescent="0.2">
      <c r="B688006" s="76" t="s">
        <v>174</v>
      </c>
    </row>
    <row r="688007" spans="2:2" x14ac:dyDescent="0.2">
      <c r="B688007" s="76" t="s">
        <v>187</v>
      </c>
    </row>
    <row r="688008" spans="2:2" x14ac:dyDescent="0.2">
      <c r="B688008" s="76" t="s">
        <v>188</v>
      </c>
    </row>
    <row r="688009" spans="2:2" x14ac:dyDescent="0.2">
      <c r="B688009" s="76" t="s">
        <v>50</v>
      </c>
    </row>
    <row r="704375" spans="2:2" x14ac:dyDescent="0.2">
      <c r="B704375" s="76" t="s">
        <v>173</v>
      </c>
    </row>
    <row r="704376" spans="2:2" x14ac:dyDescent="0.2">
      <c r="B704376" s="76" t="s">
        <v>174</v>
      </c>
    </row>
    <row r="704377" spans="2:2" x14ac:dyDescent="0.2">
      <c r="B704377" s="76" t="s">
        <v>175</v>
      </c>
    </row>
    <row r="704378" spans="2:2" x14ac:dyDescent="0.2">
      <c r="B704378" s="76" t="s">
        <v>176</v>
      </c>
    </row>
    <row r="704379" spans="2:2" x14ac:dyDescent="0.2">
      <c r="B704379" s="76" t="s">
        <v>177</v>
      </c>
    </row>
    <row r="704380" spans="2:2" x14ac:dyDescent="0.2">
      <c r="B704380" s="76" t="s">
        <v>178</v>
      </c>
    </row>
    <row r="704381" spans="2:2" x14ac:dyDescent="0.2">
      <c r="B704381" s="76" t="s">
        <v>179</v>
      </c>
    </row>
    <row r="704382" spans="2:2" x14ac:dyDescent="0.2">
      <c r="B704382" s="76" t="s">
        <v>180</v>
      </c>
    </row>
    <row r="704383" spans="2:2" x14ac:dyDescent="0.2">
      <c r="B704383" s="76" t="s">
        <v>181</v>
      </c>
    </row>
    <row r="704384" spans="2:2" x14ac:dyDescent="0.2">
      <c r="B704384" s="76" t="s">
        <v>182</v>
      </c>
    </row>
    <row r="704385" spans="2:2" x14ac:dyDescent="0.2">
      <c r="B704385" s="76" t="s">
        <v>183</v>
      </c>
    </row>
    <row r="704386" spans="2:2" x14ac:dyDescent="0.2">
      <c r="B704386" s="76" t="s">
        <v>184</v>
      </c>
    </row>
    <row r="704387" spans="2:2" x14ac:dyDescent="0.2">
      <c r="B704387" s="76" t="s">
        <v>185</v>
      </c>
    </row>
    <row r="704388" spans="2:2" x14ac:dyDescent="0.2">
      <c r="B704388" s="76" t="s">
        <v>186</v>
      </c>
    </row>
    <row r="704389" spans="2:2" x14ac:dyDescent="0.2">
      <c r="B704389" s="76" t="s">
        <v>176</v>
      </c>
    </row>
    <row r="704390" spans="2:2" x14ac:dyDescent="0.2">
      <c r="B704390" s="76" t="s">
        <v>174</v>
      </c>
    </row>
    <row r="704391" spans="2:2" x14ac:dyDescent="0.2">
      <c r="B704391" s="76" t="s">
        <v>187</v>
      </c>
    </row>
    <row r="704392" spans="2:2" x14ac:dyDescent="0.2">
      <c r="B704392" s="76" t="s">
        <v>188</v>
      </c>
    </row>
    <row r="704393" spans="2:2" x14ac:dyDescent="0.2">
      <c r="B704393" s="76" t="s">
        <v>50</v>
      </c>
    </row>
    <row r="720759" spans="2:2" x14ac:dyDescent="0.2">
      <c r="B720759" s="76" t="s">
        <v>173</v>
      </c>
    </row>
    <row r="720760" spans="2:2" x14ac:dyDescent="0.2">
      <c r="B720760" s="76" t="s">
        <v>174</v>
      </c>
    </row>
    <row r="720761" spans="2:2" x14ac:dyDescent="0.2">
      <c r="B720761" s="76" t="s">
        <v>175</v>
      </c>
    </row>
    <row r="720762" spans="2:2" x14ac:dyDescent="0.2">
      <c r="B720762" s="76" t="s">
        <v>176</v>
      </c>
    </row>
    <row r="720763" spans="2:2" x14ac:dyDescent="0.2">
      <c r="B720763" s="76" t="s">
        <v>177</v>
      </c>
    </row>
    <row r="720764" spans="2:2" x14ac:dyDescent="0.2">
      <c r="B720764" s="76" t="s">
        <v>178</v>
      </c>
    </row>
    <row r="720765" spans="2:2" x14ac:dyDescent="0.2">
      <c r="B720765" s="76" t="s">
        <v>179</v>
      </c>
    </row>
    <row r="720766" spans="2:2" x14ac:dyDescent="0.2">
      <c r="B720766" s="76" t="s">
        <v>180</v>
      </c>
    </row>
    <row r="720767" spans="2:2" x14ac:dyDescent="0.2">
      <c r="B720767" s="76" t="s">
        <v>181</v>
      </c>
    </row>
    <row r="720768" spans="2:2" x14ac:dyDescent="0.2">
      <c r="B720768" s="76" t="s">
        <v>182</v>
      </c>
    </row>
    <row r="720769" spans="2:2" x14ac:dyDescent="0.2">
      <c r="B720769" s="76" t="s">
        <v>183</v>
      </c>
    </row>
    <row r="720770" spans="2:2" x14ac:dyDescent="0.2">
      <c r="B720770" s="76" t="s">
        <v>184</v>
      </c>
    </row>
    <row r="720771" spans="2:2" x14ac:dyDescent="0.2">
      <c r="B720771" s="76" t="s">
        <v>185</v>
      </c>
    </row>
    <row r="720772" spans="2:2" x14ac:dyDescent="0.2">
      <c r="B720772" s="76" t="s">
        <v>186</v>
      </c>
    </row>
    <row r="720773" spans="2:2" x14ac:dyDescent="0.2">
      <c r="B720773" s="76" t="s">
        <v>176</v>
      </c>
    </row>
    <row r="720774" spans="2:2" x14ac:dyDescent="0.2">
      <c r="B720774" s="76" t="s">
        <v>174</v>
      </c>
    </row>
    <row r="720775" spans="2:2" x14ac:dyDescent="0.2">
      <c r="B720775" s="76" t="s">
        <v>187</v>
      </c>
    </row>
    <row r="720776" spans="2:2" x14ac:dyDescent="0.2">
      <c r="B720776" s="76" t="s">
        <v>188</v>
      </c>
    </row>
    <row r="720777" spans="2:2" x14ac:dyDescent="0.2">
      <c r="B720777" s="76" t="s">
        <v>50</v>
      </c>
    </row>
    <row r="737143" spans="2:2" x14ac:dyDescent="0.2">
      <c r="B737143" s="76" t="s">
        <v>173</v>
      </c>
    </row>
    <row r="737144" spans="2:2" x14ac:dyDescent="0.2">
      <c r="B737144" s="76" t="s">
        <v>174</v>
      </c>
    </row>
    <row r="737145" spans="2:2" x14ac:dyDescent="0.2">
      <c r="B737145" s="76" t="s">
        <v>175</v>
      </c>
    </row>
    <row r="737146" spans="2:2" x14ac:dyDescent="0.2">
      <c r="B737146" s="76" t="s">
        <v>176</v>
      </c>
    </row>
    <row r="737147" spans="2:2" x14ac:dyDescent="0.2">
      <c r="B737147" s="76" t="s">
        <v>177</v>
      </c>
    </row>
    <row r="737148" spans="2:2" x14ac:dyDescent="0.2">
      <c r="B737148" s="76" t="s">
        <v>178</v>
      </c>
    </row>
    <row r="737149" spans="2:2" x14ac:dyDescent="0.2">
      <c r="B737149" s="76" t="s">
        <v>179</v>
      </c>
    </row>
    <row r="737150" spans="2:2" x14ac:dyDescent="0.2">
      <c r="B737150" s="76" t="s">
        <v>180</v>
      </c>
    </row>
    <row r="737151" spans="2:2" x14ac:dyDescent="0.2">
      <c r="B737151" s="76" t="s">
        <v>181</v>
      </c>
    </row>
    <row r="737152" spans="2:2" x14ac:dyDescent="0.2">
      <c r="B737152" s="76" t="s">
        <v>182</v>
      </c>
    </row>
    <row r="737153" spans="2:2" x14ac:dyDescent="0.2">
      <c r="B737153" s="76" t="s">
        <v>183</v>
      </c>
    </row>
    <row r="737154" spans="2:2" x14ac:dyDescent="0.2">
      <c r="B737154" s="76" t="s">
        <v>184</v>
      </c>
    </row>
    <row r="737155" spans="2:2" x14ac:dyDescent="0.2">
      <c r="B737155" s="76" t="s">
        <v>185</v>
      </c>
    </row>
    <row r="737156" spans="2:2" x14ac:dyDescent="0.2">
      <c r="B737156" s="76" t="s">
        <v>186</v>
      </c>
    </row>
    <row r="737157" spans="2:2" x14ac:dyDescent="0.2">
      <c r="B737157" s="76" t="s">
        <v>176</v>
      </c>
    </row>
    <row r="737158" spans="2:2" x14ac:dyDescent="0.2">
      <c r="B737158" s="76" t="s">
        <v>174</v>
      </c>
    </row>
    <row r="737159" spans="2:2" x14ac:dyDescent="0.2">
      <c r="B737159" s="76" t="s">
        <v>187</v>
      </c>
    </row>
    <row r="737160" spans="2:2" x14ac:dyDescent="0.2">
      <c r="B737160" s="76" t="s">
        <v>188</v>
      </c>
    </row>
    <row r="737161" spans="2:2" x14ac:dyDescent="0.2">
      <c r="B737161" s="76" t="s">
        <v>50</v>
      </c>
    </row>
    <row r="753527" spans="2:2" x14ac:dyDescent="0.2">
      <c r="B753527" s="76" t="s">
        <v>173</v>
      </c>
    </row>
    <row r="753528" spans="2:2" x14ac:dyDescent="0.2">
      <c r="B753528" s="76" t="s">
        <v>174</v>
      </c>
    </row>
    <row r="753529" spans="2:2" x14ac:dyDescent="0.2">
      <c r="B753529" s="76" t="s">
        <v>175</v>
      </c>
    </row>
    <row r="753530" spans="2:2" x14ac:dyDescent="0.2">
      <c r="B753530" s="76" t="s">
        <v>176</v>
      </c>
    </row>
    <row r="753531" spans="2:2" x14ac:dyDescent="0.2">
      <c r="B753531" s="76" t="s">
        <v>177</v>
      </c>
    </row>
    <row r="753532" spans="2:2" x14ac:dyDescent="0.2">
      <c r="B753532" s="76" t="s">
        <v>178</v>
      </c>
    </row>
    <row r="753533" spans="2:2" x14ac:dyDescent="0.2">
      <c r="B753533" s="76" t="s">
        <v>179</v>
      </c>
    </row>
    <row r="753534" spans="2:2" x14ac:dyDescent="0.2">
      <c r="B753534" s="76" t="s">
        <v>180</v>
      </c>
    </row>
    <row r="753535" spans="2:2" x14ac:dyDescent="0.2">
      <c r="B753535" s="76" t="s">
        <v>181</v>
      </c>
    </row>
    <row r="753536" spans="2:2" x14ac:dyDescent="0.2">
      <c r="B753536" s="76" t="s">
        <v>182</v>
      </c>
    </row>
    <row r="753537" spans="2:2" x14ac:dyDescent="0.2">
      <c r="B753537" s="76" t="s">
        <v>183</v>
      </c>
    </row>
    <row r="753538" spans="2:2" x14ac:dyDescent="0.2">
      <c r="B753538" s="76" t="s">
        <v>184</v>
      </c>
    </row>
    <row r="753539" spans="2:2" x14ac:dyDescent="0.2">
      <c r="B753539" s="76" t="s">
        <v>185</v>
      </c>
    </row>
    <row r="753540" spans="2:2" x14ac:dyDescent="0.2">
      <c r="B753540" s="76" t="s">
        <v>186</v>
      </c>
    </row>
    <row r="753541" spans="2:2" x14ac:dyDescent="0.2">
      <c r="B753541" s="76" t="s">
        <v>176</v>
      </c>
    </row>
    <row r="753542" spans="2:2" x14ac:dyDescent="0.2">
      <c r="B753542" s="76" t="s">
        <v>174</v>
      </c>
    </row>
    <row r="753543" spans="2:2" x14ac:dyDescent="0.2">
      <c r="B753543" s="76" t="s">
        <v>187</v>
      </c>
    </row>
    <row r="753544" spans="2:2" x14ac:dyDescent="0.2">
      <c r="B753544" s="76" t="s">
        <v>188</v>
      </c>
    </row>
    <row r="753545" spans="2:2" x14ac:dyDescent="0.2">
      <c r="B753545" s="76" t="s">
        <v>50</v>
      </c>
    </row>
    <row r="769911" spans="2:2" x14ac:dyDescent="0.2">
      <c r="B769911" s="76" t="s">
        <v>173</v>
      </c>
    </row>
    <row r="769912" spans="2:2" x14ac:dyDescent="0.2">
      <c r="B769912" s="76" t="s">
        <v>174</v>
      </c>
    </row>
    <row r="769913" spans="2:2" x14ac:dyDescent="0.2">
      <c r="B769913" s="76" t="s">
        <v>175</v>
      </c>
    </row>
    <row r="769914" spans="2:2" x14ac:dyDescent="0.2">
      <c r="B769914" s="76" t="s">
        <v>176</v>
      </c>
    </row>
    <row r="769915" spans="2:2" x14ac:dyDescent="0.2">
      <c r="B769915" s="76" t="s">
        <v>177</v>
      </c>
    </row>
    <row r="769916" spans="2:2" x14ac:dyDescent="0.2">
      <c r="B769916" s="76" t="s">
        <v>178</v>
      </c>
    </row>
    <row r="769917" spans="2:2" x14ac:dyDescent="0.2">
      <c r="B769917" s="76" t="s">
        <v>179</v>
      </c>
    </row>
    <row r="769918" spans="2:2" x14ac:dyDescent="0.2">
      <c r="B769918" s="76" t="s">
        <v>180</v>
      </c>
    </row>
    <row r="769919" spans="2:2" x14ac:dyDescent="0.2">
      <c r="B769919" s="76" t="s">
        <v>181</v>
      </c>
    </row>
    <row r="769920" spans="2:2" x14ac:dyDescent="0.2">
      <c r="B769920" s="76" t="s">
        <v>182</v>
      </c>
    </row>
    <row r="769921" spans="2:2" x14ac:dyDescent="0.2">
      <c r="B769921" s="76" t="s">
        <v>183</v>
      </c>
    </row>
    <row r="769922" spans="2:2" x14ac:dyDescent="0.2">
      <c r="B769922" s="76" t="s">
        <v>184</v>
      </c>
    </row>
    <row r="769923" spans="2:2" x14ac:dyDescent="0.2">
      <c r="B769923" s="76" t="s">
        <v>185</v>
      </c>
    </row>
    <row r="769924" spans="2:2" x14ac:dyDescent="0.2">
      <c r="B769924" s="76" t="s">
        <v>186</v>
      </c>
    </row>
    <row r="769925" spans="2:2" x14ac:dyDescent="0.2">
      <c r="B769925" s="76" t="s">
        <v>176</v>
      </c>
    </row>
    <row r="769926" spans="2:2" x14ac:dyDescent="0.2">
      <c r="B769926" s="76" t="s">
        <v>174</v>
      </c>
    </row>
    <row r="769927" spans="2:2" x14ac:dyDescent="0.2">
      <c r="B769927" s="76" t="s">
        <v>187</v>
      </c>
    </row>
    <row r="769928" spans="2:2" x14ac:dyDescent="0.2">
      <c r="B769928" s="76" t="s">
        <v>188</v>
      </c>
    </row>
    <row r="769929" spans="2:2" x14ac:dyDescent="0.2">
      <c r="B769929" s="76" t="s">
        <v>50</v>
      </c>
    </row>
    <row r="786295" spans="2:2" x14ac:dyDescent="0.2">
      <c r="B786295" s="76" t="s">
        <v>173</v>
      </c>
    </row>
    <row r="786296" spans="2:2" x14ac:dyDescent="0.2">
      <c r="B786296" s="76" t="s">
        <v>174</v>
      </c>
    </row>
    <row r="786297" spans="2:2" x14ac:dyDescent="0.2">
      <c r="B786297" s="76" t="s">
        <v>175</v>
      </c>
    </row>
    <row r="786298" spans="2:2" x14ac:dyDescent="0.2">
      <c r="B786298" s="76" t="s">
        <v>176</v>
      </c>
    </row>
    <row r="786299" spans="2:2" x14ac:dyDescent="0.2">
      <c r="B786299" s="76" t="s">
        <v>177</v>
      </c>
    </row>
    <row r="786300" spans="2:2" x14ac:dyDescent="0.2">
      <c r="B786300" s="76" t="s">
        <v>178</v>
      </c>
    </row>
    <row r="786301" spans="2:2" x14ac:dyDescent="0.2">
      <c r="B786301" s="76" t="s">
        <v>179</v>
      </c>
    </row>
    <row r="786302" spans="2:2" x14ac:dyDescent="0.2">
      <c r="B786302" s="76" t="s">
        <v>180</v>
      </c>
    </row>
    <row r="786303" spans="2:2" x14ac:dyDescent="0.2">
      <c r="B786303" s="76" t="s">
        <v>181</v>
      </c>
    </row>
    <row r="786304" spans="2:2" x14ac:dyDescent="0.2">
      <c r="B786304" s="76" t="s">
        <v>182</v>
      </c>
    </row>
    <row r="786305" spans="2:2" x14ac:dyDescent="0.2">
      <c r="B786305" s="76" t="s">
        <v>183</v>
      </c>
    </row>
    <row r="786306" spans="2:2" x14ac:dyDescent="0.2">
      <c r="B786306" s="76" t="s">
        <v>184</v>
      </c>
    </row>
    <row r="786307" spans="2:2" x14ac:dyDescent="0.2">
      <c r="B786307" s="76" t="s">
        <v>185</v>
      </c>
    </row>
    <row r="786308" spans="2:2" x14ac:dyDescent="0.2">
      <c r="B786308" s="76" t="s">
        <v>186</v>
      </c>
    </row>
    <row r="786309" spans="2:2" x14ac:dyDescent="0.2">
      <c r="B786309" s="76" t="s">
        <v>176</v>
      </c>
    </row>
    <row r="786310" spans="2:2" x14ac:dyDescent="0.2">
      <c r="B786310" s="76" t="s">
        <v>174</v>
      </c>
    </row>
    <row r="786311" spans="2:2" x14ac:dyDescent="0.2">
      <c r="B786311" s="76" t="s">
        <v>187</v>
      </c>
    </row>
    <row r="786312" spans="2:2" x14ac:dyDescent="0.2">
      <c r="B786312" s="76" t="s">
        <v>188</v>
      </c>
    </row>
    <row r="786313" spans="2:2" x14ac:dyDescent="0.2">
      <c r="B786313" s="76" t="s">
        <v>50</v>
      </c>
    </row>
    <row r="802679" spans="2:2" x14ac:dyDescent="0.2">
      <c r="B802679" s="76" t="s">
        <v>173</v>
      </c>
    </row>
    <row r="802680" spans="2:2" x14ac:dyDescent="0.2">
      <c r="B802680" s="76" t="s">
        <v>174</v>
      </c>
    </row>
    <row r="802681" spans="2:2" x14ac:dyDescent="0.2">
      <c r="B802681" s="76" t="s">
        <v>175</v>
      </c>
    </row>
    <row r="802682" spans="2:2" x14ac:dyDescent="0.2">
      <c r="B802682" s="76" t="s">
        <v>176</v>
      </c>
    </row>
    <row r="802683" spans="2:2" x14ac:dyDescent="0.2">
      <c r="B802683" s="76" t="s">
        <v>177</v>
      </c>
    </row>
    <row r="802684" spans="2:2" x14ac:dyDescent="0.2">
      <c r="B802684" s="76" t="s">
        <v>178</v>
      </c>
    </row>
    <row r="802685" spans="2:2" x14ac:dyDescent="0.2">
      <c r="B802685" s="76" t="s">
        <v>179</v>
      </c>
    </row>
    <row r="802686" spans="2:2" x14ac:dyDescent="0.2">
      <c r="B802686" s="76" t="s">
        <v>180</v>
      </c>
    </row>
    <row r="802687" spans="2:2" x14ac:dyDescent="0.2">
      <c r="B802687" s="76" t="s">
        <v>181</v>
      </c>
    </row>
    <row r="802688" spans="2:2" x14ac:dyDescent="0.2">
      <c r="B802688" s="76" t="s">
        <v>182</v>
      </c>
    </row>
    <row r="802689" spans="2:2" x14ac:dyDescent="0.2">
      <c r="B802689" s="76" t="s">
        <v>183</v>
      </c>
    </row>
    <row r="802690" spans="2:2" x14ac:dyDescent="0.2">
      <c r="B802690" s="76" t="s">
        <v>184</v>
      </c>
    </row>
    <row r="802691" spans="2:2" x14ac:dyDescent="0.2">
      <c r="B802691" s="76" t="s">
        <v>185</v>
      </c>
    </row>
    <row r="802692" spans="2:2" x14ac:dyDescent="0.2">
      <c r="B802692" s="76" t="s">
        <v>186</v>
      </c>
    </row>
    <row r="802693" spans="2:2" x14ac:dyDescent="0.2">
      <c r="B802693" s="76" t="s">
        <v>176</v>
      </c>
    </row>
    <row r="802694" spans="2:2" x14ac:dyDescent="0.2">
      <c r="B802694" s="76" t="s">
        <v>174</v>
      </c>
    </row>
    <row r="802695" spans="2:2" x14ac:dyDescent="0.2">
      <c r="B802695" s="76" t="s">
        <v>187</v>
      </c>
    </row>
    <row r="802696" spans="2:2" x14ac:dyDescent="0.2">
      <c r="B802696" s="76" t="s">
        <v>188</v>
      </c>
    </row>
    <row r="802697" spans="2:2" x14ac:dyDescent="0.2">
      <c r="B802697" s="76" t="s">
        <v>50</v>
      </c>
    </row>
    <row r="819063" spans="2:2" x14ac:dyDescent="0.2">
      <c r="B819063" s="76" t="s">
        <v>173</v>
      </c>
    </row>
    <row r="819064" spans="2:2" x14ac:dyDescent="0.2">
      <c r="B819064" s="76" t="s">
        <v>174</v>
      </c>
    </row>
    <row r="819065" spans="2:2" x14ac:dyDescent="0.2">
      <c r="B819065" s="76" t="s">
        <v>175</v>
      </c>
    </row>
    <row r="819066" spans="2:2" x14ac:dyDescent="0.2">
      <c r="B819066" s="76" t="s">
        <v>176</v>
      </c>
    </row>
    <row r="819067" spans="2:2" x14ac:dyDescent="0.2">
      <c r="B819067" s="76" t="s">
        <v>177</v>
      </c>
    </row>
    <row r="819068" spans="2:2" x14ac:dyDescent="0.2">
      <c r="B819068" s="76" t="s">
        <v>178</v>
      </c>
    </row>
    <row r="819069" spans="2:2" x14ac:dyDescent="0.2">
      <c r="B819069" s="76" t="s">
        <v>179</v>
      </c>
    </row>
    <row r="819070" spans="2:2" x14ac:dyDescent="0.2">
      <c r="B819070" s="76" t="s">
        <v>180</v>
      </c>
    </row>
    <row r="819071" spans="2:2" x14ac:dyDescent="0.2">
      <c r="B819071" s="76" t="s">
        <v>181</v>
      </c>
    </row>
    <row r="819072" spans="2:2" x14ac:dyDescent="0.2">
      <c r="B819072" s="76" t="s">
        <v>182</v>
      </c>
    </row>
    <row r="819073" spans="2:2" x14ac:dyDescent="0.2">
      <c r="B819073" s="76" t="s">
        <v>183</v>
      </c>
    </row>
    <row r="819074" spans="2:2" x14ac:dyDescent="0.2">
      <c r="B819074" s="76" t="s">
        <v>184</v>
      </c>
    </row>
    <row r="819075" spans="2:2" x14ac:dyDescent="0.2">
      <c r="B819075" s="76" t="s">
        <v>185</v>
      </c>
    </row>
    <row r="819076" spans="2:2" x14ac:dyDescent="0.2">
      <c r="B819076" s="76" t="s">
        <v>186</v>
      </c>
    </row>
    <row r="819077" spans="2:2" x14ac:dyDescent="0.2">
      <c r="B819077" s="76" t="s">
        <v>176</v>
      </c>
    </row>
    <row r="819078" spans="2:2" x14ac:dyDescent="0.2">
      <c r="B819078" s="76" t="s">
        <v>174</v>
      </c>
    </row>
    <row r="819079" spans="2:2" x14ac:dyDescent="0.2">
      <c r="B819079" s="76" t="s">
        <v>187</v>
      </c>
    </row>
    <row r="819080" spans="2:2" x14ac:dyDescent="0.2">
      <c r="B819080" s="76" t="s">
        <v>188</v>
      </c>
    </row>
    <row r="819081" spans="2:2" x14ac:dyDescent="0.2">
      <c r="B819081" s="76" t="s">
        <v>50</v>
      </c>
    </row>
    <row r="835447" spans="2:2" x14ac:dyDescent="0.2">
      <c r="B835447" s="76" t="s">
        <v>173</v>
      </c>
    </row>
    <row r="835448" spans="2:2" x14ac:dyDescent="0.2">
      <c r="B835448" s="76" t="s">
        <v>174</v>
      </c>
    </row>
    <row r="835449" spans="2:2" x14ac:dyDescent="0.2">
      <c r="B835449" s="76" t="s">
        <v>175</v>
      </c>
    </row>
    <row r="835450" spans="2:2" x14ac:dyDescent="0.2">
      <c r="B835450" s="76" t="s">
        <v>176</v>
      </c>
    </row>
    <row r="835451" spans="2:2" x14ac:dyDescent="0.2">
      <c r="B835451" s="76" t="s">
        <v>177</v>
      </c>
    </row>
    <row r="835452" spans="2:2" x14ac:dyDescent="0.2">
      <c r="B835452" s="76" t="s">
        <v>178</v>
      </c>
    </row>
    <row r="835453" spans="2:2" x14ac:dyDescent="0.2">
      <c r="B835453" s="76" t="s">
        <v>179</v>
      </c>
    </row>
    <row r="835454" spans="2:2" x14ac:dyDescent="0.2">
      <c r="B835454" s="76" t="s">
        <v>180</v>
      </c>
    </row>
    <row r="835455" spans="2:2" x14ac:dyDescent="0.2">
      <c r="B835455" s="76" t="s">
        <v>181</v>
      </c>
    </row>
    <row r="835456" spans="2:2" x14ac:dyDescent="0.2">
      <c r="B835456" s="76" t="s">
        <v>182</v>
      </c>
    </row>
    <row r="835457" spans="2:2" x14ac:dyDescent="0.2">
      <c r="B835457" s="76" t="s">
        <v>183</v>
      </c>
    </row>
    <row r="835458" spans="2:2" x14ac:dyDescent="0.2">
      <c r="B835458" s="76" t="s">
        <v>184</v>
      </c>
    </row>
    <row r="835459" spans="2:2" x14ac:dyDescent="0.2">
      <c r="B835459" s="76" t="s">
        <v>185</v>
      </c>
    </row>
    <row r="835460" spans="2:2" x14ac:dyDescent="0.2">
      <c r="B835460" s="76" t="s">
        <v>186</v>
      </c>
    </row>
    <row r="835461" spans="2:2" x14ac:dyDescent="0.2">
      <c r="B835461" s="76" t="s">
        <v>176</v>
      </c>
    </row>
    <row r="835462" spans="2:2" x14ac:dyDescent="0.2">
      <c r="B835462" s="76" t="s">
        <v>174</v>
      </c>
    </row>
    <row r="835463" spans="2:2" x14ac:dyDescent="0.2">
      <c r="B835463" s="76" t="s">
        <v>187</v>
      </c>
    </row>
    <row r="835464" spans="2:2" x14ac:dyDescent="0.2">
      <c r="B835464" s="76" t="s">
        <v>188</v>
      </c>
    </row>
    <row r="835465" spans="2:2" x14ac:dyDescent="0.2">
      <c r="B835465" s="76" t="s">
        <v>50</v>
      </c>
    </row>
    <row r="851831" spans="2:2" x14ac:dyDescent="0.2">
      <c r="B851831" s="76" t="s">
        <v>173</v>
      </c>
    </row>
    <row r="851832" spans="2:2" x14ac:dyDescent="0.2">
      <c r="B851832" s="76" t="s">
        <v>174</v>
      </c>
    </row>
    <row r="851833" spans="2:2" x14ac:dyDescent="0.2">
      <c r="B851833" s="76" t="s">
        <v>175</v>
      </c>
    </row>
    <row r="851834" spans="2:2" x14ac:dyDescent="0.2">
      <c r="B851834" s="76" t="s">
        <v>176</v>
      </c>
    </row>
    <row r="851835" spans="2:2" x14ac:dyDescent="0.2">
      <c r="B851835" s="76" t="s">
        <v>177</v>
      </c>
    </row>
    <row r="851836" spans="2:2" x14ac:dyDescent="0.2">
      <c r="B851836" s="76" t="s">
        <v>178</v>
      </c>
    </row>
    <row r="851837" spans="2:2" x14ac:dyDescent="0.2">
      <c r="B851837" s="76" t="s">
        <v>179</v>
      </c>
    </row>
    <row r="851838" spans="2:2" x14ac:dyDescent="0.2">
      <c r="B851838" s="76" t="s">
        <v>180</v>
      </c>
    </row>
    <row r="851839" spans="2:2" x14ac:dyDescent="0.2">
      <c r="B851839" s="76" t="s">
        <v>181</v>
      </c>
    </row>
    <row r="851840" spans="2:2" x14ac:dyDescent="0.2">
      <c r="B851840" s="76" t="s">
        <v>182</v>
      </c>
    </row>
    <row r="851841" spans="2:2" x14ac:dyDescent="0.2">
      <c r="B851841" s="76" t="s">
        <v>183</v>
      </c>
    </row>
    <row r="851842" spans="2:2" x14ac:dyDescent="0.2">
      <c r="B851842" s="76" t="s">
        <v>184</v>
      </c>
    </row>
    <row r="851843" spans="2:2" x14ac:dyDescent="0.2">
      <c r="B851843" s="76" t="s">
        <v>185</v>
      </c>
    </row>
    <row r="851844" spans="2:2" x14ac:dyDescent="0.2">
      <c r="B851844" s="76" t="s">
        <v>186</v>
      </c>
    </row>
    <row r="851845" spans="2:2" x14ac:dyDescent="0.2">
      <c r="B851845" s="76" t="s">
        <v>176</v>
      </c>
    </row>
    <row r="851846" spans="2:2" x14ac:dyDescent="0.2">
      <c r="B851846" s="76" t="s">
        <v>174</v>
      </c>
    </row>
    <row r="851847" spans="2:2" x14ac:dyDescent="0.2">
      <c r="B851847" s="76" t="s">
        <v>187</v>
      </c>
    </row>
    <row r="851848" spans="2:2" x14ac:dyDescent="0.2">
      <c r="B851848" s="76" t="s">
        <v>188</v>
      </c>
    </row>
    <row r="851849" spans="2:2" x14ac:dyDescent="0.2">
      <c r="B851849" s="76" t="s">
        <v>50</v>
      </c>
    </row>
    <row r="868215" spans="2:2" x14ac:dyDescent="0.2">
      <c r="B868215" s="76" t="s">
        <v>173</v>
      </c>
    </row>
    <row r="868216" spans="2:2" x14ac:dyDescent="0.2">
      <c r="B868216" s="76" t="s">
        <v>174</v>
      </c>
    </row>
    <row r="868217" spans="2:2" x14ac:dyDescent="0.2">
      <c r="B868217" s="76" t="s">
        <v>175</v>
      </c>
    </row>
    <row r="868218" spans="2:2" x14ac:dyDescent="0.2">
      <c r="B868218" s="76" t="s">
        <v>176</v>
      </c>
    </row>
    <row r="868219" spans="2:2" x14ac:dyDescent="0.2">
      <c r="B868219" s="76" t="s">
        <v>177</v>
      </c>
    </row>
    <row r="868220" spans="2:2" x14ac:dyDescent="0.2">
      <c r="B868220" s="76" t="s">
        <v>178</v>
      </c>
    </row>
    <row r="868221" spans="2:2" x14ac:dyDescent="0.2">
      <c r="B868221" s="76" t="s">
        <v>179</v>
      </c>
    </row>
    <row r="868222" spans="2:2" x14ac:dyDescent="0.2">
      <c r="B868222" s="76" t="s">
        <v>180</v>
      </c>
    </row>
    <row r="868223" spans="2:2" x14ac:dyDescent="0.2">
      <c r="B868223" s="76" t="s">
        <v>181</v>
      </c>
    </row>
    <row r="868224" spans="2:2" x14ac:dyDescent="0.2">
      <c r="B868224" s="76" t="s">
        <v>182</v>
      </c>
    </row>
    <row r="868225" spans="2:2" x14ac:dyDescent="0.2">
      <c r="B868225" s="76" t="s">
        <v>183</v>
      </c>
    </row>
    <row r="868226" spans="2:2" x14ac:dyDescent="0.2">
      <c r="B868226" s="76" t="s">
        <v>184</v>
      </c>
    </row>
    <row r="868227" spans="2:2" x14ac:dyDescent="0.2">
      <c r="B868227" s="76" t="s">
        <v>185</v>
      </c>
    </row>
    <row r="868228" spans="2:2" x14ac:dyDescent="0.2">
      <c r="B868228" s="76" t="s">
        <v>186</v>
      </c>
    </row>
    <row r="868229" spans="2:2" x14ac:dyDescent="0.2">
      <c r="B868229" s="76" t="s">
        <v>176</v>
      </c>
    </row>
    <row r="868230" spans="2:2" x14ac:dyDescent="0.2">
      <c r="B868230" s="76" t="s">
        <v>174</v>
      </c>
    </row>
    <row r="868231" spans="2:2" x14ac:dyDescent="0.2">
      <c r="B868231" s="76" t="s">
        <v>187</v>
      </c>
    </row>
    <row r="868232" spans="2:2" x14ac:dyDescent="0.2">
      <c r="B868232" s="76" t="s">
        <v>188</v>
      </c>
    </row>
    <row r="868233" spans="2:2" x14ac:dyDescent="0.2">
      <c r="B868233" s="76" t="s">
        <v>50</v>
      </c>
    </row>
    <row r="884599" spans="2:2" x14ac:dyDescent="0.2">
      <c r="B884599" s="76" t="s">
        <v>173</v>
      </c>
    </row>
    <row r="884600" spans="2:2" x14ac:dyDescent="0.2">
      <c r="B884600" s="76" t="s">
        <v>174</v>
      </c>
    </row>
    <row r="884601" spans="2:2" x14ac:dyDescent="0.2">
      <c r="B884601" s="76" t="s">
        <v>175</v>
      </c>
    </row>
    <row r="884602" spans="2:2" x14ac:dyDescent="0.2">
      <c r="B884602" s="76" t="s">
        <v>176</v>
      </c>
    </row>
    <row r="884603" spans="2:2" x14ac:dyDescent="0.2">
      <c r="B884603" s="76" t="s">
        <v>177</v>
      </c>
    </row>
    <row r="884604" spans="2:2" x14ac:dyDescent="0.2">
      <c r="B884604" s="76" t="s">
        <v>178</v>
      </c>
    </row>
    <row r="884605" spans="2:2" x14ac:dyDescent="0.2">
      <c r="B884605" s="76" t="s">
        <v>179</v>
      </c>
    </row>
    <row r="884606" spans="2:2" x14ac:dyDescent="0.2">
      <c r="B884606" s="76" t="s">
        <v>180</v>
      </c>
    </row>
    <row r="884607" spans="2:2" x14ac:dyDescent="0.2">
      <c r="B884607" s="76" t="s">
        <v>181</v>
      </c>
    </row>
    <row r="884608" spans="2:2" x14ac:dyDescent="0.2">
      <c r="B884608" s="76" t="s">
        <v>182</v>
      </c>
    </row>
    <row r="884609" spans="2:2" x14ac:dyDescent="0.2">
      <c r="B884609" s="76" t="s">
        <v>183</v>
      </c>
    </row>
    <row r="884610" spans="2:2" x14ac:dyDescent="0.2">
      <c r="B884610" s="76" t="s">
        <v>184</v>
      </c>
    </row>
    <row r="884611" spans="2:2" x14ac:dyDescent="0.2">
      <c r="B884611" s="76" t="s">
        <v>185</v>
      </c>
    </row>
    <row r="884612" spans="2:2" x14ac:dyDescent="0.2">
      <c r="B884612" s="76" t="s">
        <v>186</v>
      </c>
    </row>
    <row r="884613" spans="2:2" x14ac:dyDescent="0.2">
      <c r="B884613" s="76" t="s">
        <v>176</v>
      </c>
    </row>
    <row r="884614" spans="2:2" x14ac:dyDescent="0.2">
      <c r="B884614" s="76" t="s">
        <v>174</v>
      </c>
    </row>
    <row r="884615" spans="2:2" x14ac:dyDescent="0.2">
      <c r="B884615" s="76" t="s">
        <v>187</v>
      </c>
    </row>
    <row r="884616" spans="2:2" x14ac:dyDescent="0.2">
      <c r="B884616" s="76" t="s">
        <v>188</v>
      </c>
    </row>
    <row r="884617" spans="2:2" x14ac:dyDescent="0.2">
      <c r="B884617" s="76" t="s">
        <v>50</v>
      </c>
    </row>
    <row r="900983" spans="2:2" x14ac:dyDescent="0.2">
      <c r="B900983" s="76" t="s">
        <v>173</v>
      </c>
    </row>
    <row r="900984" spans="2:2" x14ac:dyDescent="0.2">
      <c r="B900984" s="76" t="s">
        <v>174</v>
      </c>
    </row>
    <row r="900985" spans="2:2" x14ac:dyDescent="0.2">
      <c r="B900985" s="76" t="s">
        <v>175</v>
      </c>
    </row>
    <row r="900986" spans="2:2" x14ac:dyDescent="0.2">
      <c r="B900986" s="76" t="s">
        <v>176</v>
      </c>
    </row>
    <row r="900987" spans="2:2" x14ac:dyDescent="0.2">
      <c r="B900987" s="76" t="s">
        <v>177</v>
      </c>
    </row>
    <row r="900988" spans="2:2" x14ac:dyDescent="0.2">
      <c r="B900988" s="76" t="s">
        <v>178</v>
      </c>
    </row>
    <row r="900989" spans="2:2" x14ac:dyDescent="0.2">
      <c r="B900989" s="76" t="s">
        <v>179</v>
      </c>
    </row>
    <row r="900990" spans="2:2" x14ac:dyDescent="0.2">
      <c r="B900990" s="76" t="s">
        <v>180</v>
      </c>
    </row>
    <row r="900991" spans="2:2" x14ac:dyDescent="0.2">
      <c r="B900991" s="76" t="s">
        <v>181</v>
      </c>
    </row>
    <row r="900992" spans="2:2" x14ac:dyDescent="0.2">
      <c r="B900992" s="76" t="s">
        <v>182</v>
      </c>
    </row>
    <row r="900993" spans="2:2" x14ac:dyDescent="0.2">
      <c r="B900993" s="76" t="s">
        <v>183</v>
      </c>
    </row>
    <row r="900994" spans="2:2" x14ac:dyDescent="0.2">
      <c r="B900994" s="76" t="s">
        <v>184</v>
      </c>
    </row>
    <row r="900995" spans="2:2" x14ac:dyDescent="0.2">
      <c r="B900995" s="76" t="s">
        <v>185</v>
      </c>
    </row>
    <row r="900996" spans="2:2" x14ac:dyDescent="0.2">
      <c r="B900996" s="76" t="s">
        <v>186</v>
      </c>
    </row>
    <row r="900997" spans="2:2" x14ac:dyDescent="0.2">
      <c r="B900997" s="76" t="s">
        <v>176</v>
      </c>
    </row>
    <row r="900998" spans="2:2" x14ac:dyDescent="0.2">
      <c r="B900998" s="76" t="s">
        <v>174</v>
      </c>
    </row>
    <row r="900999" spans="2:2" x14ac:dyDescent="0.2">
      <c r="B900999" s="76" t="s">
        <v>187</v>
      </c>
    </row>
    <row r="901000" spans="2:2" x14ac:dyDescent="0.2">
      <c r="B901000" s="76" t="s">
        <v>188</v>
      </c>
    </row>
    <row r="901001" spans="2:2" x14ac:dyDescent="0.2">
      <c r="B901001" s="76" t="s">
        <v>50</v>
      </c>
    </row>
    <row r="917367" spans="2:2" x14ac:dyDescent="0.2">
      <c r="B917367" s="76" t="s">
        <v>173</v>
      </c>
    </row>
    <row r="917368" spans="2:2" x14ac:dyDescent="0.2">
      <c r="B917368" s="76" t="s">
        <v>174</v>
      </c>
    </row>
    <row r="917369" spans="2:2" x14ac:dyDescent="0.2">
      <c r="B917369" s="76" t="s">
        <v>175</v>
      </c>
    </row>
    <row r="917370" spans="2:2" x14ac:dyDescent="0.2">
      <c r="B917370" s="76" t="s">
        <v>176</v>
      </c>
    </row>
    <row r="917371" spans="2:2" x14ac:dyDescent="0.2">
      <c r="B917371" s="76" t="s">
        <v>177</v>
      </c>
    </row>
    <row r="917372" spans="2:2" x14ac:dyDescent="0.2">
      <c r="B917372" s="76" t="s">
        <v>178</v>
      </c>
    </row>
    <row r="917373" spans="2:2" x14ac:dyDescent="0.2">
      <c r="B917373" s="76" t="s">
        <v>179</v>
      </c>
    </row>
    <row r="917374" spans="2:2" x14ac:dyDescent="0.2">
      <c r="B917374" s="76" t="s">
        <v>180</v>
      </c>
    </row>
    <row r="917375" spans="2:2" x14ac:dyDescent="0.2">
      <c r="B917375" s="76" t="s">
        <v>181</v>
      </c>
    </row>
    <row r="917376" spans="2:2" x14ac:dyDescent="0.2">
      <c r="B917376" s="76" t="s">
        <v>182</v>
      </c>
    </row>
    <row r="917377" spans="2:2" x14ac:dyDescent="0.2">
      <c r="B917377" s="76" t="s">
        <v>183</v>
      </c>
    </row>
    <row r="917378" spans="2:2" x14ac:dyDescent="0.2">
      <c r="B917378" s="76" t="s">
        <v>184</v>
      </c>
    </row>
    <row r="917379" spans="2:2" x14ac:dyDescent="0.2">
      <c r="B917379" s="76" t="s">
        <v>185</v>
      </c>
    </row>
    <row r="917380" spans="2:2" x14ac:dyDescent="0.2">
      <c r="B917380" s="76" t="s">
        <v>186</v>
      </c>
    </row>
    <row r="917381" spans="2:2" x14ac:dyDescent="0.2">
      <c r="B917381" s="76" t="s">
        <v>176</v>
      </c>
    </row>
    <row r="917382" spans="2:2" x14ac:dyDescent="0.2">
      <c r="B917382" s="76" t="s">
        <v>174</v>
      </c>
    </row>
    <row r="917383" spans="2:2" x14ac:dyDescent="0.2">
      <c r="B917383" s="76" t="s">
        <v>187</v>
      </c>
    </row>
    <row r="917384" spans="2:2" x14ac:dyDescent="0.2">
      <c r="B917384" s="76" t="s">
        <v>188</v>
      </c>
    </row>
    <row r="917385" spans="2:2" x14ac:dyDescent="0.2">
      <c r="B917385" s="76" t="s">
        <v>50</v>
      </c>
    </row>
    <row r="933751" spans="2:2" x14ac:dyDescent="0.2">
      <c r="B933751" s="76" t="s">
        <v>173</v>
      </c>
    </row>
    <row r="933752" spans="2:2" x14ac:dyDescent="0.2">
      <c r="B933752" s="76" t="s">
        <v>174</v>
      </c>
    </row>
    <row r="933753" spans="2:2" x14ac:dyDescent="0.2">
      <c r="B933753" s="76" t="s">
        <v>175</v>
      </c>
    </row>
    <row r="933754" spans="2:2" x14ac:dyDescent="0.2">
      <c r="B933754" s="76" t="s">
        <v>176</v>
      </c>
    </row>
    <row r="933755" spans="2:2" x14ac:dyDescent="0.2">
      <c r="B933755" s="76" t="s">
        <v>177</v>
      </c>
    </row>
    <row r="933756" spans="2:2" x14ac:dyDescent="0.2">
      <c r="B933756" s="76" t="s">
        <v>178</v>
      </c>
    </row>
    <row r="933757" spans="2:2" x14ac:dyDescent="0.2">
      <c r="B933757" s="76" t="s">
        <v>179</v>
      </c>
    </row>
    <row r="933758" spans="2:2" x14ac:dyDescent="0.2">
      <c r="B933758" s="76" t="s">
        <v>180</v>
      </c>
    </row>
    <row r="933759" spans="2:2" x14ac:dyDescent="0.2">
      <c r="B933759" s="76" t="s">
        <v>181</v>
      </c>
    </row>
    <row r="933760" spans="2:2" x14ac:dyDescent="0.2">
      <c r="B933760" s="76" t="s">
        <v>182</v>
      </c>
    </row>
    <row r="933761" spans="2:2" x14ac:dyDescent="0.2">
      <c r="B933761" s="76" t="s">
        <v>183</v>
      </c>
    </row>
    <row r="933762" spans="2:2" x14ac:dyDescent="0.2">
      <c r="B933762" s="76" t="s">
        <v>184</v>
      </c>
    </row>
    <row r="933763" spans="2:2" x14ac:dyDescent="0.2">
      <c r="B933763" s="76" t="s">
        <v>185</v>
      </c>
    </row>
    <row r="933764" spans="2:2" x14ac:dyDescent="0.2">
      <c r="B933764" s="76" t="s">
        <v>186</v>
      </c>
    </row>
    <row r="933765" spans="2:2" x14ac:dyDescent="0.2">
      <c r="B933765" s="76" t="s">
        <v>176</v>
      </c>
    </row>
    <row r="933766" spans="2:2" x14ac:dyDescent="0.2">
      <c r="B933766" s="76" t="s">
        <v>174</v>
      </c>
    </row>
    <row r="933767" spans="2:2" x14ac:dyDescent="0.2">
      <c r="B933767" s="76" t="s">
        <v>187</v>
      </c>
    </row>
    <row r="933768" spans="2:2" x14ac:dyDescent="0.2">
      <c r="B933768" s="76" t="s">
        <v>188</v>
      </c>
    </row>
    <row r="933769" spans="2:2" x14ac:dyDescent="0.2">
      <c r="B933769" s="76" t="s">
        <v>50</v>
      </c>
    </row>
    <row r="950135" spans="2:2" x14ac:dyDescent="0.2">
      <c r="B950135" s="76" t="s">
        <v>173</v>
      </c>
    </row>
    <row r="950136" spans="2:2" x14ac:dyDescent="0.2">
      <c r="B950136" s="76" t="s">
        <v>174</v>
      </c>
    </row>
    <row r="950137" spans="2:2" x14ac:dyDescent="0.2">
      <c r="B950137" s="76" t="s">
        <v>175</v>
      </c>
    </row>
    <row r="950138" spans="2:2" x14ac:dyDescent="0.2">
      <c r="B950138" s="76" t="s">
        <v>176</v>
      </c>
    </row>
    <row r="950139" spans="2:2" x14ac:dyDescent="0.2">
      <c r="B950139" s="76" t="s">
        <v>177</v>
      </c>
    </row>
    <row r="950140" spans="2:2" x14ac:dyDescent="0.2">
      <c r="B950140" s="76" t="s">
        <v>178</v>
      </c>
    </row>
    <row r="950141" spans="2:2" x14ac:dyDescent="0.2">
      <c r="B950141" s="76" t="s">
        <v>179</v>
      </c>
    </row>
    <row r="950142" spans="2:2" x14ac:dyDescent="0.2">
      <c r="B950142" s="76" t="s">
        <v>180</v>
      </c>
    </row>
    <row r="950143" spans="2:2" x14ac:dyDescent="0.2">
      <c r="B950143" s="76" t="s">
        <v>181</v>
      </c>
    </row>
    <row r="950144" spans="2:2" x14ac:dyDescent="0.2">
      <c r="B950144" s="76" t="s">
        <v>182</v>
      </c>
    </row>
    <row r="950145" spans="2:2" x14ac:dyDescent="0.2">
      <c r="B950145" s="76" t="s">
        <v>183</v>
      </c>
    </row>
    <row r="950146" spans="2:2" x14ac:dyDescent="0.2">
      <c r="B950146" s="76" t="s">
        <v>184</v>
      </c>
    </row>
    <row r="950147" spans="2:2" x14ac:dyDescent="0.2">
      <c r="B950147" s="76" t="s">
        <v>185</v>
      </c>
    </row>
    <row r="950148" spans="2:2" x14ac:dyDescent="0.2">
      <c r="B950148" s="76" t="s">
        <v>186</v>
      </c>
    </row>
    <row r="950149" spans="2:2" x14ac:dyDescent="0.2">
      <c r="B950149" s="76" t="s">
        <v>176</v>
      </c>
    </row>
    <row r="950150" spans="2:2" x14ac:dyDescent="0.2">
      <c r="B950150" s="76" t="s">
        <v>174</v>
      </c>
    </row>
    <row r="950151" spans="2:2" x14ac:dyDescent="0.2">
      <c r="B950151" s="76" t="s">
        <v>187</v>
      </c>
    </row>
    <row r="950152" spans="2:2" x14ac:dyDescent="0.2">
      <c r="B950152" s="76" t="s">
        <v>188</v>
      </c>
    </row>
    <row r="950153" spans="2:2" x14ac:dyDescent="0.2">
      <c r="B950153" s="76" t="s">
        <v>50</v>
      </c>
    </row>
    <row r="966519" spans="2:2" x14ac:dyDescent="0.2">
      <c r="B966519" s="76" t="s">
        <v>173</v>
      </c>
    </row>
    <row r="966520" spans="2:2" x14ac:dyDescent="0.2">
      <c r="B966520" s="76" t="s">
        <v>174</v>
      </c>
    </row>
    <row r="966521" spans="2:2" x14ac:dyDescent="0.2">
      <c r="B966521" s="76" t="s">
        <v>175</v>
      </c>
    </row>
    <row r="966522" spans="2:2" x14ac:dyDescent="0.2">
      <c r="B966522" s="76" t="s">
        <v>176</v>
      </c>
    </row>
    <row r="966523" spans="2:2" x14ac:dyDescent="0.2">
      <c r="B966523" s="76" t="s">
        <v>177</v>
      </c>
    </row>
    <row r="966524" spans="2:2" x14ac:dyDescent="0.2">
      <c r="B966524" s="76" t="s">
        <v>178</v>
      </c>
    </row>
    <row r="966525" spans="2:2" x14ac:dyDescent="0.2">
      <c r="B966525" s="76" t="s">
        <v>179</v>
      </c>
    </row>
    <row r="966526" spans="2:2" x14ac:dyDescent="0.2">
      <c r="B966526" s="76" t="s">
        <v>180</v>
      </c>
    </row>
    <row r="966527" spans="2:2" x14ac:dyDescent="0.2">
      <c r="B966527" s="76" t="s">
        <v>181</v>
      </c>
    </row>
    <row r="966528" spans="2:2" x14ac:dyDescent="0.2">
      <c r="B966528" s="76" t="s">
        <v>182</v>
      </c>
    </row>
    <row r="966529" spans="2:2" x14ac:dyDescent="0.2">
      <c r="B966529" s="76" t="s">
        <v>183</v>
      </c>
    </row>
    <row r="966530" spans="2:2" x14ac:dyDescent="0.2">
      <c r="B966530" s="76" t="s">
        <v>184</v>
      </c>
    </row>
    <row r="966531" spans="2:2" x14ac:dyDescent="0.2">
      <c r="B966531" s="76" t="s">
        <v>185</v>
      </c>
    </row>
    <row r="966532" spans="2:2" x14ac:dyDescent="0.2">
      <c r="B966532" s="76" t="s">
        <v>186</v>
      </c>
    </row>
    <row r="966533" spans="2:2" x14ac:dyDescent="0.2">
      <c r="B966533" s="76" t="s">
        <v>176</v>
      </c>
    </row>
    <row r="966534" spans="2:2" x14ac:dyDescent="0.2">
      <c r="B966534" s="76" t="s">
        <v>174</v>
      </c>
    </row>
    <row r="966535" spans="2:2" x14ac:dyDescent="0.2">
      <c r="B966535" s="76" t="s">
        <v>187</v>
      </c>
    </row>
    <row r="966536" spans="2:2" x14ac:dyDescent="0.2">
      <c r="B966536" s="76" t="s">
        <v>188</v>
      </c>
    </row>
    <row r="966537" spans="2:2" x14ac:dyDescent="0.2">
      <c r="B966537" s="76" t="s">
        <v>50</v>
      </c>
    </row>
    <row r="982903" spans="2:2" x14ac:dyDescent="0.2">
      <c r="B982903" s="76" t="s">
        <v>173</v>
      </c>
    </row>
    <row r="982904" spans="2:2" x14ac:dyDescent="0.2">
      <c r="B982904" s="76" t="s">
        <v>174</v>
      </c>
    </row>
    <row r="982905" spans="2:2" x14ac:dyDescent="0.2">
      <c r="B982905" s="76" t="s">
        <v>175</v>
      </c>
    </row>
    <row r="982906" spans="2:2" x14ac:dyDescent="0.2">
      <c r="B982906" s="76" t="s">
        <v>176</v>
      </c>
    </row>
    <row r="982907" spans="2:2" x14ac:dyDescent="0.2">
      <c r="B982907" s="76" t="s">
        <v>177</v>
      </c>
    </row>
    <row r="982908" spans="2:2" x14ac:dyDescent="0.2">
      <c r="B982908" s="76" t="s">
        <v>178</v>
      </c>
    </row>
    <row r="982909" spans="2:2" x14ac:dyDescent="0.2">
      <c r="B982909" s="76" t="s">
        <v>179</v>
      </c>
    </row>
    <row r="982910" spans="2:2" x14ac:dyDescent="0.2">
      <c r="B982910" s="76" t="s">
        <v>180</v>
      </c>
    </row>
    <row r="982911" spans="2:2" x14ac:dyDescent="0.2">
      <c r="B982911" s="76" t="s">
        <v>181</v>
      </c>
    </row>
    <row r="982912" spans="2:2" x14ac:dyDescent="0.2">
      <c r="B982912" s="76" t="s">
        <v>182</v>
      </c>
    </row>
    <row r="982913" spans="2:2" x14ac:dyDescent="0.2">
      <c r="B982913" s="76" t="s">
        <v>183</v>
      </c>
    </row>
    <row r="982914" spans="2:2" x14ac:dyDescent="0.2">
      <c r="B982914" s="76" t="s">
        <v>184</v>
      </c>
    </row>
    <row r="982915" spans="2:2" x14ac:dyDescent="0.2">
      <c r="B982915" s="76" t="s">
        <v>185</v>
      </c>
    </row>
    <row r="982916" spans="2:2" x14ac:dyDescent="0.2">
      <c r="B982916" s="76" t="s">
        <v>186</v>
      </c>
    </row>
    <row r="982917" spans="2:2" x14ac:dyDescent="0.2">
      <c r="B982917" s="76" t="s">
        <v>176</v>
      </c>
    </row>
    <row r="982918" spans="2:2" x14ac:dyDescent="0.2">
      <c r="B982918" s="76" t="s">
        <v>174</v>
      </c>
    </row>
    <row r="982919" spans="2:2" x14ac:dyDescent="0.2">
      <c r="B982919" s="76" t="s">
        <v>187</v>
      </c>
    </row>
    <row r="982920" spans="2:2" x14ac:dyDescent="0.2">
      <c r="B982920" s="76" t="s">
        <v>188</v>
      </c>
    </row>
    <row r="982921" spans="2:2" x14ac:dyDescent="0.2">
      <c r="B982921" s="76" t="s">
        <v>50</v>
      </c>
    </row>
    <row r="999287" spans="2:2" x14ac:dyDescent="0.2">
      <c r="B999287" s="76" t="s">
        <v>173</v>
      </c>
    </row>
    <row r="999288" spans="2:2" x14ac:dyDescent="0.2">
      <c r="B999288" s="76" t="s">
        <v>174</v>
      </c>
    </row>
    <row r="999289" spans="2:2" x14ac:dyDescent="0.2">
      <c r="B999289" s="76" t="s">
        <v>175</v>
      </c>
    </row>
    <row r="999290" spans="2:2" x14ac:dyDescent="0.2">
      <c r="B999290" s="76" t="s">
        <v>176</v>
      </c>
    </row>
    <row r="999291" spans="2:2" x14ac:dyDescent="0.2">
      <c r="B999291" s="76" t="s">
        <v>177</v>
      </c>
    </row>
    <row r="999292" spans="2:2" x14ac:dyDescent="0.2">
      <c r="B999292" s="76" t="s">
        <v>178</v>
      </c>
    </row>
    <row r="999293" spans="2:2" x14ac:dyDescent="0.2">
      <c r="B999293" s="76" t="s">
        <v>179</v>
      </c>
    </row>
    <row r="999294" spans="2:2" x14ac:dyDescent="0.2">
      <c r="B999294" s="76" t="s">
        <v>180</v>
      </c>
    </row>
    <row r="999295" spans="2:2" x14ac:dyDescent="0.2">
      <c r="B999295" s="76" t="s">
        <v>181</v>
      </c>
    </row>
    <row r="999296" spans="2:2" x14ac:dyDescent="0.2">
      <c r="B999296" s="76" t="s">
        <v>182</v>
      </c>
    </row>
    <row r="999297" spans="2:2" x14ac:dyDescent="0.2">
      <c r="B999297" s="76" t="s">
        <v>183</v>
      </c>
    </row>
    <row r="999298" spans="2:2" x14ac:dyDescent="0.2">
      <c r="B999298" s="76" t="s">
        <v>184</v>
      </c>
    </row>
    <row r="999299" spans="2:2" x14ac:dyDescent="0.2">
      <c r="B999299" s="76" t="s">
        <v>185</v>
      </c>
    </row>
    <row r="999300" spans="2:2" x14ac:dyDescent="0.2">
      <c r="B999300" s="76" t="s">
        <v>186</v>
      </c>
    </row>
    <row r="999301" spans="2:2" x14ac:dyDescent="0.2">
      <c r="B999301" s="76" t="s">
        <v>176</v>
      </c>
    </row>
    <row r="999302" spans="2:2" x14ac:dyDescent="0.2">
      <c r="B999302" s="76" t="s">
        <v>174</v>
      </c>
    </row>
    <row r="999303" spans="2:2" x14ac:dyDescent="0.2">
      <c r="B999303" s="76" t="s">
        <v>187</v>
      </c>
    </row>
    <row r="999304" spans="2:2" x14ac:dyDescent="0.2">
      <c r="B999304" s="76" t="s">
        <v>188</v>
      </c>
    </row>
    <row r="999305" spans="2:2" x14ac:dyDescent="0.2">
      <c r="B999305" s="76" t="s">
        <v>50</v>
      </c>
    </row>
    <row r="1015671" spans="2:2" x14ac:dyDescent="0.2">
      <c r="B1015671" s="76" t="s">
        <v>173</v>
      </c>
    </row>
    <row r="1015672" spans="2:2" x14ac:dyDescent="0.2">
      <c r="B1015672" s="76" t="s">
        <v>174</v>
      </c>
    </row>
    <row r="1015673" spans="2:2" x14ac:dyDescent="0.2">
      <c r="B1015673" s="76" t="s">
        <v>175</v>
      </c>
    </row>
    <row r="1015674" spans="2:2" x14ac:dyDescent="0.2">
      <c r="B1015674" s="76" t="s">
        <v>176</v>
      </c>
    </row>
    <row r="1015675" spans="2:2" x14ac:dyDescent="0.2">
      <c r="B1015675" s="76" t="s">
        <v>177</v>
      </c>
    </row>
    <row r="1015676" spans="2:2" x14ac:dyDescent="0.2">
      <c r="B1015676" s="76" t="s">
        <v>178</v>
      </c>
    </row>
    <row r="1015677" spans="2:2" x14ac:dyDescent="0.2">
      <c r="B1015677" s="76" t="s">
        <v>179</v>
      </c>
    </row>
    <row r="1015678" spans="2:2" x14ac:dyDescent="0.2">
      <c r="B1015678" s="76" t="s">
        <v>180</v>
      </c>
    </row>
    <row r="1015679" spans="2:2" x14ac:dyDescent="0.2">
      <c r="B1015679" s="76" t="s">
        <v>181</v>
      </c>
    </row>
    <row r="1015680" spans="2:2" x14ac:dyDescent="0.2">
      <c r="B1015680" s="76" t="s">
        <v>182</v>
      </c>
    </row>
    <row r="1015681" spans="2:2" x14ac:dyDescent="0.2">
      <c r="B1015681" s="76" t="s">
        <v>183</v>
      </c>
    </row>
    <row r="1015682" spans="2:2" x14ac:dyDescent="0.2">
      <c r="B1015682" s="76" t="s">
        <v>184</v>
      </c>
    </row>
    <row r="1015683" spans="2:2" x14ac:dyDescent="0.2">
      <c r="B1015683" s="76" t="s">
        <v>185</v>
      </c>
    </row>
    <row r="1015684" spans="2:2" x14ac:dyDescent="0.2">
      <c r="B1015684" s="76" t="s">
        <v>186</v>
      </c>
    </row>
    <row r="1015685" spans="2:2" x14ac:dyDescent="0.2">
      <c r="B1015685" s="76" t="s">
        <v>176</v>
      </c>
    </row>
    <row r="1015686" spans="2:2" x14ac:dyDescent="0.2">
      <c r="B1015686" s="76" t="s">
        <v>174</v>
      </c>
    </row>
    <row r="1015687" spans="2:2" x14ac:dyDescent="0.2">
      <c r="B1015687" s="76" t="s">
        <v>187</v>
      </c>
    </row>
    <row r="1015688" spans="2:2" x14ac:dyDescent="0.2">
      <c r="B1015688" s="76" t="s">
        <v>188</v>
      </c>
    </row>
    <row r="1015689" spans="2:2" x14ac:dyDescent="0.2">
      <c r="B1015689" s="76" t="s">
        <v>50</v>
      </c>
    </row>
    <row r="1032055" spans="2:2" x14ac:dyDescent="0.2">
      <c r="B1032055" s="76" t="s">
        <v>173</v>
      </c>
    </row>
    <row r="1032056" spans="2:2" x14ac:dyDescent="0.2">
      <c r="B1032056" s="76" t="s">
        <v>174</v>
      </c>
    </row>
    <row r="1032057" spans="2:2" x14ac:dyDescent="0.2">
      <c r="B1032057" s="76" t="s">
        <v>175</v>
      </c>
    </row>
    <row r="1032058" spans="2:2" x14ac:dyDescent="0.2">
      <c r="B1032058" s="76" t="s">
        <v>176</v>
      </c>
    </row>
    <row r="1032059" spans="2:2" x14ac:dyDescent="0.2">
      <c r="B1032059" s="76" t="s">
        <v>177</v>
      </c>
    </row>
    <row r="1032060" spans="2:2" x14ac:dyDescent="0.2">
      <c r="B1032060" s="76" t="s">
        <v>178</v>
      </c>
    </row>
    <row r="1032061" spans="2:2" x14ac:dyDescent="0.2">
      <c r="B1032061" s="76" t="s">
        <v>179</v>
      </c>
    </row>
    <row r="1032062" spans="2:2" x14ac:dyDescent="0.2">
      <c r="B1032062" s="76" t="s">
        <v>180</v>
      </c>
    </row>
    <row r="1032063" spans="2:2" x14ac:dyDescent="0.2">
      <c r="B1032063" s="76" t="s">
        <v>181</v>
      </c>
    </row>
    <row r="1032064" spans="2:2" x14ac:dyDescent="0.2">
      <c r="B1032064" s="76" t="s">
        <v>182</v>
      </c>
    </row>
    <row r="1032065" spans="2:2" x14ac:dyDescent="0.2">
      <c r="B1032065" s="76" t="s">
        <v>183</v>
      </c>
    </row>
    <row r="1032066" spans="2:2" x14ac:dyDescent="0.2">
      <c r="B1032066" s="76" t="s">
        <v>184</v>
      </c>
    </row>
    <row r="1032067" spans="2:2" x14ac:dyDescent="0.2">
      <c r="B1032067" s="76" t="s">
        <v>185</v>
      </c>
    </row>
    <row r="1032068" spans="2:2" x14ac:dyDescent="0.2">
      <c r="B1032068" s="76" t="s">
        <v>186</v>
      </c>
    </row>
    <row r="1032069" spans="2:2" x14ac:dyDescent="0.2">
      <c r="B1032069" s="76" t="s">
        <v>176</v>
      </c>
    </row>
    <row r="1032070" spans="2:2" x14ac:dyDescent="0.2">
      <c r="B1032070" s="76" t="s">
        <v>174</v>
      </c>
    </row>
    <row r="1032071" spans="2:2" x14ac:dyDescent="0.2">
      <c r="B1032071" s="76" t="s">
        <v>187</v>
      </c>
    </row>
    <row r="1032072" spans="2:2" x14ac:dyDescent="0.2">
      <c r="B1032072" s="76" t="s">
        <v>188</v>
      </c>
    </row>
    <row r="1032073" spans="2:2" x14ac:dyDescent="0.2">
      <c r="B1032073" s="76" t="s">
        <v>50</v>
      </c>
    </row>
  </sheetData>
  <mergeCells count="3">
    <mergeCell ref="D6:M6"/>
    <mergeCell ref="D7:H7"/>
    <mergeCell ref="A30:D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4</vt:i4>
      </vt:variant>
    </vt:vector>
  </HeadingPairs>
  <TitlesOfParts>
    <vt:vector size="52" baseType="lpstr">
      <vt:lpstr>SAO - DSC</vt:lpstr>
      <vt:lpstr>SAO - Op Ratio</vt:lpstr>
      <vt:lpstr>Adj Rev to Reflect Audit</vt:lpstr>
      <vt:lpstr>Reclass Emp Bonus</vt:lpstr>
      <vt:lpstr>Warrenty Reimb</vt:lpstr>
      <vt:lpstr>Emp Sal &amp; Wages</vt:lpstr>
      <vt:lpstr>Tap-ons</vt:lpstr>
      <vt:lpstr>Decrease In Anthem Premium</vt:lpstr>
      <vt:lpstr>Allowable Emp Insurance</vt:lpstr>
      <vt:lpstr>Retirement</vt:lpstr>
      <vt:lpstr>Emp Benefits Aly Method</vt:lpstr>
      <vt:lpstr>Excess Water Loss</vt:lpstr>
      <vt:lpstr>Mt Vernon Water Works</vt:lpstr>
      <vt:lpstr>Broadhead Water &amp; Sewer</vt:lpstr>
      <vt:lpstr>Southern Madison WD</vt:lpstr>
      <vt:lpstr>Monthly Loss Reports</vt:lpstr>
      <vt:lpstr>Miscellaneous</vt:lpstr>
      <vt:lpstr>Dep Adj</vt:lpstr>
      <vt:lpstr>Dep New Installations</vt:lpstr>
      <vt:lpstr>NARUC Dep Lives</vt:lpstr>
      <vt:lpstr>Debt Sch</vt:lpstr>
      <vt:lpstr>RD 1996</vt:lpstr>
      <vt:lpstr>RD 1999</vt:lpstr>
      <vt:lpstr>RD 2001</vt:lpstr>
      <vt:lpstr>RD 2004</vt:lpstr>
      <vt:lpstr>RD 2006</vt:lpstr>
      <vt:lpstr>RD 2010</vt:lpstr>
      <vt:lpstr>RD 2014</vt:lpstr>
      <vt:lpstr>RD 2024</vt:lpstr>
      <vt:lpstr>Cur Rates 2023</vt:lpstr>
      <vt:lpstr>CurRates CN 2023-00334</vt:lpstr>
      <vt:lpstr>Rates Comp DSC</vt:lpstr>
      <vt:lpstr>Rates Comp OR</vt:lpstr>
      <vt:lpstr>Revised Rate Comp OR</vt:lpstr>
      <vt:lpstr>BA CY 2023 Rates</vt:lpstr>
      <vt:lpstr>CN 2023-000334 Rates</vt:lpstr>
      <vt:lpstr>Prop BA OR</vt:lpstr>
      <vt:lpstr>PropBA DSC</vt:lpstr>
      <vt:lpstr>Table A</vt:lpstr>
      <vt:lpstr>Tble B</vt:lpstr>
      <vt:lpstr>Table C</vt:lpstr>
      <vt:lpstr>Sheet2</vt:lpstr>
      <vt:lpstr>Table D</vt:lpstr>
      <vt:lpstr>Cust Notice</vt:lpstr>
      <vt:lpstr>34x58 Inch</vt:lpstr>
      <vt:lpstr>1-Inch</vt:lpstr>
      <vt:lpstr>1 12-Inch</vt:lpstr>
      <vt:lpstr>2-Inch</vt:lpstr>
      <vt:lpstr>'BA CY 2023 Rates'!Print_Area</vt:lpstr>
      <vt:lpstr>'CurRates CN 2023-00334'!Print_Area</vt:lpstr>
      <vt:lpstr>'Debt Sch'!Print_Area</vt:lpstr>
      <vt:lpstr>'SAO - 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Alan</dc:creator>
  <cp:lastModifiedBy>Mark Frost</cp:lastModifiedBy>
  <cp:lastPrinted>2024-12-30T22:51:35Z</cp:lastPrinted>
  <dcterms:created xsi:type="dcterms:W3CDTF">2016-05-18T14:12:06Z</dcterms:created>
  <dcterms:modified xsi:type="dcterms:W3CDTF">2025-05-13T10:43:18Z</dcterms:modified>
</cp:coreProperties>
</file>