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Muhlenberg County WD/"/>
    </mc:Choice>
  </mc:AlternateContent>
  <xr:revisionPtr revIDLastSave="0" documentId="8_{FD6F1039-2D99-4DA6-B34A-B650C0A15AA2}" xr6:coauthVersionLast="47" xr6:coauthVersionMax="47" xr10:uidLastSave="{00000000-0000-0000-0000-000000000000}"/>
  <bookViews>
    <workbookView xWindow="-98" yWindow="-98" windowWidth="21795" windowHeight="13875" xr2:uid="{E69DD71D-08B2-441A-8541-2384ADC9D3D0}"/>
  </bookViews>
  <sheets>
    <sheet name="2023" sheetId="1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3" l="1"/>
  <c r="Y32" i="3" s="1"/>
  <c r="W21" i="3"/>
  <c r="W32" i="3" s="1"/>
  <c r="U21" i="3"/>
  <c r="X32" i="1"/>
  <c r="Z32" i="3"/>
  <c r="X32" i="3"/>
  <c r="V32" i="3"/>
  <c r="U32" i="3"/>
  <c r="P32" i="3"/>
  <c r="AA29" i="3"/>
  <c r="O29" i="3"/>
  <c r="Q29" i="3" s="1"/>
  <c r="R29" i="3" s="1"/>
  <c r="AA28" i="3"/>
  <c r="O28" i="3"/>
  <c r="Q28" i="3" s="1"/>
  <c r="R28" i="3" s="1"/>
  <c r="AA27" i="3"/>
  <c r="O27" i="3"/>
  <c r="Q27" i="3" s="1"/>
  <c r="R27" i="3" s="1"/>
  <c r="AA26" i="3"/>
  <c r="O26" i="3"/>
  <c r="Q26" i="3" s="1"/>
  <c r="R26" i="3" s="1"/>
  <c r="AA25" i="3"/>
  <c r="O25" i="3"/>
  <c r="Q25" i="3" s="1"/>
  <c r="R25" i="3" s="1"/>
  <c r="AA24" i="3"/>
  <c r="O24" i="3"/>
  <c r="Q24" i="3" s="1"/>
  <c r="R24" i="3" s="1"/>
  <c r="AA23" i="3"/>
  <c r="O23" i="3"/>
  <c r="Q23" i="3" s="1"/>
  <c r="R23" i="3" s="1"/>
  <c r="AA22" i="3"/>
  <c r="O22" i="3"/>
  <c r="Q22" i="3" s="1"/>
  <c r="R22" i="3" s="1"/>
  <c r="O21" i="3"/>
  <c r="Q21" i="3" s="1"/>
  <c r="R21" i="3" s="1"/>
  <c r="AA20" i="3"/>
  <c r="O20" i="3"/>
  <c r="Q20" i="3" s="1"/>
  <c r="R20" i="3" s="1"/>
  <c r="AA19" i="3"/>
  <c r="O19" i="3"/>
  <c r="Q19" i="3" s="1"/>
  <c r="R19" i="3" s="1"/>
  <c r="AA18" i="3"/>
  <c r="O18" i="3"/>
  <c r="Q18" i="3" s="1"/>
  <c r="R18" i="3" s="1"/>
  <c r="AA17" i="3"/>
  <c r="O17" i="3"/>
  <c r="Q17" i="3" s="1"/>
  <c r="R17" i="3" s="1"/>
  <c r="AA16" i="3"/>
  <c r="O16" i="3"/>
  <c r="Q16" i="3" s="1"/>
  <c r="R16" i="3" s="1"/>
  <c r="AA15" i="3"/>
  <c r="O15" i="3"/>
  <c r="Q15" i="3" s="1"/>
  <c r="R15" i="3" s="1"/>
  <c r="AA14" i="3"/>
  <c r="O14" i="3"/>
  <c r="Q14" i="3" s="1"/>
  <c r="R14" i="3" s="1"/>
  <c r="AA13" i="3"/>
  <c r="O13" i="3"/>
  <c r="Q13" i="3" s="1"/>
  <c r="R13" i="3" s="1"/>
  <c r="AA12" i="3"/>
  <c r="O12" i="3"/>
  <c r="Q12" i="3" s="1"/>
  <c r="R12" i="3" s="1"/>
  <c r="AA11" i="3"/>
  <c r="O11" i="3"/>
  <c r="Q11" i="3" s="1"/>
  <c r="R11" i="3" s="1"/>
  <c r="AA10" i="3"/>
  <c r="O10" i="3"/>
  <c r="Q10" i="3" s="1"/>
  <c r="R10" i="3" s="1"/>
  <c r="AA9" i="3"/>
  <c r="O9" i="3"/>
  <c r="Q9" i="3" s="1"/>
  <c r="R9" i="3" s="1"/>
  <c r="AA8" i="3"/>
  <c r="O8" i="3"/>
  <c r="Q8" i="3" s="1"/>
  <c r="R8" i="3" s="1"/>
  <c r="AA7" i="3"/>
  <c r="O7" i="3"/>
  <c r="Q7" i="3" s="1"/>
  <c r="R7" i="3" s="1"/>
  <c r="AA6" i="3"/>
  <c r="O6" i="3"/>
  <c r="Z32" i="1"/>
  <c r="Y32" i="1"/>
  <c r="W32" i="1"/>
  <c r="V32" i="1"/>
  <c r="U32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6" i="1"/>
  <c r="P32" i="1"/>
  <c r="O7" i="1"/>
  <c r="Q7" i="1" s="1"/>
  <c r="R7" i="1" s="1"/>
  <c r="O8" i="1"/>
  <c r="Q8" i="1" s="1"/>
  <c r="R8" i="1" s="1"/>
  <c r="O9" i="1"/>
  <c r="Q9" i="1" s="1"/>
  <c r="R9" i="1" s="1"/>
  <c r="O10" i="1"/>
  <c r="Q10" i="1" s="1"/>
  <c r="R10" i="1" s="1"/>
  <c r="O11" i="1"/>
  <c r="Q11" i="1" s="1"/>
  <c r="R11" i="1" s="1"/>
  <c r="O12" i="1"/>
  <c r="Q12" i="1" s="1"/>
  <c r="R12" i="1" s="1"/>
  <c r="O13" i="1"/>
  <c r="Q13" i="1" s="1"/>
  <c r="R13" i="1" s="1"/>
  <c r="O14" i="1"/>
  <c r="Q14" i="1" s="1"/>
  <c r="R14" i="1" s="1"/>
  <c r="O15" i="1"/>
  <c r="Q15" i="1" s="1"/>
  <c r="R15" i="1" s="1"/>
  <c r="O16" i="1"/>
  <c r="Q16" i="1" s="1"/>
  <c r="R16" i="1" s="1"/>
  <c r="O17" i="1"/>
  <c r="Q17" i="1" s="1"/>
  <c r="R17" i="1" s="1"/>
  <c r="O18" i="1"/>
  <c r="Q18" i="1" s="1"/>
  <c r="R18" i="1" s="1"/>
  <c r="O19" i="1"/>
  <c r="Q19" i="1" s="1"/>
  <c r="R19" i="1" s="1"/>
  <c r="O20" i="1"/>
  <c r="Q20" i="1" s="1"/>
  <c r="R20" i="1" s="1"/>
  <c r="O21" i="1"/>
  <c r="Q21" i="1" s="1"/>
  <c r="R21" i="1" s="1"/>
  <c r="O22" i="1"/>
  <c r="Q22" i="1" s="1"/>
  <c r="R22" i="1" s="1"/>
  <c r="O23" i="1"/>
  <c r="Q23" i="1" s="1"/>
  <c r="R23" i="1" s="1"/>
  <c r="O24" i="1"/>
  <c r="Q24" i="1" s="1"/>
  <c r="R24" i="1" s="1"/>
  <c r="O25" i="1"/>
  <c r="Q25" i="1" s="1"/>
  <c r="R25" i="1" s="1"/>
  <c r="O26" i="1"/>
  <c r="Q26" i="1" s="1"/>
  <c r="R26" i="1" s="1"/>
  <c r="O27" i="1"/>
  <c r="Q27" i="1" s="1"/>
  <c r="R27" i="1" s="1"/>
  <c r="O28" i="1"/>
  <c r="Q28" i="1" s="1"/>
  <c r="R28" i="1" s="1"/>
  <c r="O29" i="1"/>
  <c r="Q29" i="1" s="1"/>
  <c r="R29" i="1" s="1"/>
  <c r="O6" i="1"/>
  <c r="Q6" i="1" s="1"/>
  <c r="R6" i="1" s="1"/>
  <c r="AA21" i="3" l="1"/>
  <c r="AA32" i="3" s="1"/>
  <c r="O32" i="3"/>
  <c r="AA32" i="1"/>
  <c r="Q6" i="3"/>
  <c r="R32" i="1"/>
  <c r="O32" i="1"/>
  <c r="Q32" i="1"/>
  <c r="R6" i="3" l="1"/>
  <c r="R32" i="3" s="1"/>
  <c r="Q32" i="3"/>
</calcChain>
</file>

<file path=xl/sharedStrings.xml><?xml version="1.0" encoding="utf-8"?>
<sst xmlns="http://schemas.openxmlformats.org/spreadsheetml/2006/main" count="145" uniqueCount="43">
  <si>
    <t>Gross</t>
  </si>
  <si>
    <t>Job Titles</t>
  </si>
  <si>
    <t>Hours Worked</t>
  </si>
  <si>
    <t>Office Manager</t>
  </si>
  <si>
    <t>Office wages</t>
  </si>
  <si>
    <t>Operations</t>
  </si>
  <si>
    <t>Superintendent</t>
  </si>
  <si>
    <t>Fica Cost</t>
  </si>
  <si>
    <t>Pay Rate</t>
  </si>
  <si>
    <t>Date</t>
  </si>
  <si>
    <t>Hired</t>
  </si>
  <si>
    <t>Terminated</t>
  </si>
  <si>
    <t>Boot Allowance</t>
  </si>
  <si>
    <t>Birthday pay</t>
  </si>
  <si>
    <t>Bonus Pay</t>
  </si>
  <si>
    <t>Christmas Bonus</t>
  </si>
  <si>
    <t>Holiday</t>
  </si>
  <si>
    <t>Reg Pay</t>
  </si>
  <si>
    <t>Sick Pay</t>
  </si>
  <si>
    <t>Vacation Pay</t>
  </si>
  <si>
    <t>Total</t>
  </si>
  <si>
    <t>Regular Pay</t>
  </si>
  <si>
    <t>Overtime Pay</t>
  </si>
  <si>
    <t>Employee Benefits</t>
  </si>
  <si>
    <t>Medical</t>
  </si>
  <si>
    <t>Dental</t>
  </si>
  <si>
    <t>Life</t>
  </si>
  <si>
    <t>Type of Coverage</t>
  </si>
  <si>
    <t>Note 1</t>
  </si>
  <si>
    <t>Note 1: S=Single; F=Family;N=None</t>
  </si>
  <si>
    <t>Other</t>
  </si>
  <si>
    <t>Total Benefits</t>
  </si>
  <si>
    <t>On Call Pay</t>
  </si>
  <si>
    <t>Truck Allowance</t>
  </si>
  <si>
    <t>Sample Testing</t>
  </si>
  <si>
    <t>Vision</t>
  </si>
  <si>
    <t>Family</t>
  </si>
  <si>
    <t>Dependent</t>
  </si>
  <si>
    <t>Spouse</t>
  </si>
  <si>
    <t>Single</t>
  </si>
  <si>
    <t>Family &amp; Dependent</t>
  </si>
  <si>
    <t xml:space="preserve">Family </t>
  </si>
  <si>
    <t>Commissioner-treated as W-2 employee (same pay for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</si>
</sst>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0" xfId="0" applyNumberFormat="1"/>
    <xf numFmtId="14" fontId="0" fillId="0" borderId="0" xfId="0" applyNumberFormat="1"/>
    <xf numFmtId="43" fontId="0" fillId="0" borderId="0" xfId="0" applyNumberFormat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10E4-FC8A-4E26-86FA-2065F798E444}">
  <dimension ref="A3:AA34"/>
  <sheetViews>
    <sheetView tabSelected="1" workbookViewId="0">
      <selection activeCell="W7" sqref="W7"/>
    </sheetView>
  </sheetViews>
  <sheetFormatPr defaultRowHeight="14.25" x14ac:dyDescent="0.45"/>
  <cols>
    <col min="1" max="1" width="54.86328125" bestFit="1" customWidth="1"/>
    <col min="2" max="16" width="15.73046875" customWidth="1"/>
    <col min="17" max="17" width="11.59765625" bestFit="1" customWidth="1"/>
    <col min="18" max="18" width="10.59765625" customWidth="1"/>
    <col min="19" max="19" width="10.3984375" bestFit="1" customWidth="1"/>
    <col min="20" max="20" width="11" bestFit="1" customWidth="1"/>
    <col min="21" max="21" width="17.1328125" customWidth="1"/>
    <col min="22" max="22" width="18.265625" customWidth="1"/>
    <col min="23" max="23" width="10.59765625" bestFit="1" customWidth="1"/>
    <col min="24" max="24" width="9.59765625" customWidth="1"/>
    <col min="25" max="25" width="9.59765625" bestFit="1" customWidth="1"/>
    <col min="27" max="27" width="12.86328125" bestFit="1" customWidth="1"/>
  </cols>
  <sheetData>
    <row r="3" spans="1:27" x14ac:dyDescent="0.45">
      <c r="D3" s="11" t="s">
        <v>21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2" t="s">
        <v>20</v>
      </c>
      <c r="Q3" s="2">
        <v>2023</v>
      </c>
      <c r="R3">
        <v>7.6499999999999999E-2</v>
      </c>
      <c r="S3" s="2" t="s">
        <v>9</v>
      </c>
      <c r="T3" s="2" t="s">
        <v>9</v>
      </c>
      <c r="U3" s="11" t="s">
        <v>23</v>
      </c>
      <c r="V3" s="11"/>
      <c r="W3" s="11"/>
      <c r="X3" s="11"/>
      <c r="Y3" s="11"/>
      <c r="Z3" s="11"/>
    </row>
    <row r="4" spans="1:27" x14ac:dyDescent="0.45">
      <c r="A4" s="1" t="s">
        <v>1</v>
      </c>
      <c r="B4" s="1" t="s">
        <v>2</v>
      </c>
      <c r="C4" s="1" t="s">
        <v>8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32</v>
      </c>
      <c r="J4" s="1" t="s">
        <v>17</v>
      </c>
      <c r="K4" s="1" t="s">
        <v>34</v>
      </c>
      <c r="L4" s="1" t="s">
        <v>18</v>
      </c>
      <c r="M4" s="1" t="s">
        <v>33</v>
      </c>
      <c r="N4" s="1" t="s">
        <v>19</v>
      </c>
      <c r="O4" s="1" t="s">
        <v>21</v>
      </c>
      <c r="P4" s="1" t="s">
        <v>22</v>
      </c>
      <c r="Q4" s="3" t="s">
        <v>0</v>
      </c>
      <c r="R4" s="1" t="s">
        <v>7</v>
      </c>
      <c r="S4" s="3" t="s">
        <v>10</v>
      </c>
      <c r="T4" s="3" t="s">
        <v>11</v>
      </c>
      <c r="U4" s="6" t="s">
        <v>24</v>
      </c>
      <c r="V4" s="6" t="s">
        <v>27</v>
      </c>
      <c r="W4" s="6" t="s">
        <v>25</v>
      </c>
      <c r="X4" s="6" t="s">
        <v>35</v>
      </c>
      <c r="Y4" s="6" t="s">
        <v>26</v>
      </c>
      <c r="Z4" s="7" t="s">
        <v>30</v>
      </c>
      <c r="AA4" s="6" t="s">
        <v>31</v>
      </c>
    </row>
    <row r="5" spans="1:27" x14ac:dyDescent="0.4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2"/>
      <c r="S5" s="2"/>
      <c r="T5" s="2"/>
      <c r="U5" s="2"/>
      <c r="V5" s="6" t="s">
        <v>28</v>
      </c>
      <c r="W5" s="2"/>
      <c r="X5" s="2"/>
      <c r="Y5" s="2"/>
    </row>
    <row r="6" spans="1:27" x14ac:dyDescent="0.45">
      <c r="A6" t="s">
        <v>42</v>
      </c>
      <c r="B6">
        <v>2080</v>
      </c>
      <c r="C6" s="10">
        <v>2.88</v>
      </c>
      <c r="D6" s="10"/>
      <c r="E6" s="10"/>
      <c r="F6" s="10"/>
      <c r="G6" s="10"/>
      <c r="H6" s="10"/>
      <c r="I6" s="10"/>
      <c r="J6" s="10">
        <v>6000</v>
      </c>
      <c r="K6" s="10"/>
      <c r="L6" s="10"/>
      <c r="M6" s="10"/>
      <c r="N6" s="10"/>
      <c r="O6" s="4">
        <f t="shared" ref="O6:O29" si="0">SUM(D6:N6)</f>
        <v>6000</v>
      </c>
      <c r="P6" s="10"/>
      <c r="Q6" s="10">
        <f>+O6+P6</f>
        <v>6000</v>
      </c>
      <c r="R6" s="10">
        <f>+Q6*$R$3</f>
        <v>459</v>
      </c>
      <c r="S6" s="9">
        <v>41639</v>
      </c>
      <c r="U6" s="10"/>
      <c r="AA6" s="4">
        <f>SUM(U6:Z6)</f>
        <v>0</v>
      </c>
    </row>
    <row r="7" spans="1:27" x14ac:dyDescent="0.45">
      <c r="A7" t="s">
        <v>42</v>
      </c>
      <c r="B7">
        <v>2080</v>
      </c>
      <c r="C7" s="10">
        <v>2.88</v>
      </c>
      <c r="D7" s="10"/>
      <c r="E7" s="10"/>
      <c r="F7" s="10"/>
      <c r="G7" s="10"/>
      <c r="H7" s="10"/>
      <c r="I7" s="10"/>
      <c r="J7" s="10">
        <v>6000</v>
      </c>
      <c r="K7" s="10"/>
      <c r="L7" s="10"/>
      <c r="M7" s="10"/>
      <c r="N7" s="10"/>
      <c r="O7" s="4">
        <f t="shared" si="0"/>
        <v>6000</v>
      </c>
      <c r="P7" s="10"/>
      <c r="Q7" s="10">
        <f t="shared" ref="Q7:Q29" si="1">+O7+P7</f>
        <v>6000</v>
      </c>
      <c r="R7" s="10">
        <f t="shared" ref="R7:R29" si="2">+Q7*$R$3</f>
        <v>459</v>
      </c>
      <c r="S7" s="9">
        <v>44863</v>
      </c>
      <c r="U7" s="10"/>
      <c r="W7" s="10"/>
      <c r="X7" s="10"/>
      <c r="Y7" s="10"/>
      <c r="Z7" s="10"/>
      <c r="AA7" s="4">
        <f t="shared" ref="AA7:AA29" si="3">SUM(U7:Z7)</f>
        <v>0</v>
      </c>
    </row>
    <row r="8" spans="1:27" x14ac:dyDescent="0.45">
      <c r="A8" t="s">
        <v>42</v>
      </c>
      <c r="B8">
        <v>1040</v>
      </c>
      <c r="C8" s="10">
        <v>2.88</v>
      </c>
      <c r="D8" s="10"/>
      <c r="E8" s="10"/>
      <c r="F8" s="10"/>
      <c r="G8" s="10"/>
      <c r="H8" s="10"/>
      <c r="I8" s="10"/>
      <c r="J8" s="10">
        <v>3000</v>
      </c>
      <c r="K8" s="10"/>
      <c r="L8" s="10"/>
      <c r="M8" s="10"/>
      <c r="N8" s="10"/>
      <c r="O8" s="4">
        <f t="shared" si="0"/>
        <v>3000</v>
      </c>
      <c r="P8" s="10"/>
      <c r="Q8" s="10">
        <f t="shared" si="1"/>
        <v>3000</v>
      </c>
      <c r="R8" s="10">
        <f t="shared" si="2"/>
        <v>229.5</v>
      </c>
      <c r="S8" s="9">
        <v>45106</v>
      </c>
      <c r="U8" s="10"/>
      <c r="W8" s="10"/>
      <c r="X8" s="10"/>
      <c r="Y8" s="10"/>
      <c r="Z8" s="10"/>
      <c r="AA8" s="4">
        <f t="shared" si="3"/>
        <v>0</v>
      </c>
    </row>
    <row r="9" spans="1:27" x14ac:dyDescent="0.45">
      <c r="A9" t="s">
        <v>42</v>
      </c>
      <c r="B9">
        <v>1040</v>
      </c>
      <c r="C9" s="10">
        <v>2.88</v>
      </c>
      <c r="D9" s="10"/>
      <c r="E9" s="10"/>
      <c r="F9" s="10"/>
      <c r="G9" s="10"/>
      <c r="H9" s="10"/>
      <c r="I9" s="10"/>
      <c r="J9" s="10">
        <v>3000</v>
      </c>
      <c r="K9" s="10"/>
      <c r="L9" s="10"/>
      <c r="M9" s="10"/>
      <c r="N9" s="10"/>
      <c r="O9" s="4">
        <f t="shared" si="0"/>
        <v>3000</v>
      </c>
      <c r="P9" s="10"/>
      <c r="Q9" s="10">
        <f t="shared" si="1"/>
        <v>3000</v>
      </c>
      <c r="R9" s="10">
        <f t="shared" si="2"/>
        <v>229.5</v>
      </c>
      <c r="S9" s="9">
        <v>40050</v>
      </c>
      <c r="T9" s="9">
        <v>45106</v>
      </c>
      <c r="U9" s="10"/>
      <c r="W9" s="10"/>
      <c r="X9" s="10"/>
      <c r="Y9" s="10"/>
      <c r="Z9" s="10"/>
      <c r="AA9" s="4">
        <f t="shared" si="3"/>
        <v>0</v>
      </c>
    </row>
    <row r="10" spans="1:27" x14ac:dyDescent="0.45">
      <c r="A10" t="s">
        <v>3</v>
      </c>
      <c r="B10">
        <v>2287</v>
      </c>
      <c r="C10" s="10">
        <v>22.8</v>
      </c>
      <c r="D10" s="10">
        <v>173.71</v>
      </c>
      <c r="E10" s="10">
        <v>182.4</v>
      </c>
      <c r="F10" s="10">
        <v>694.84</v>
      </c>
      <c r="G10" s="10">
        <v>1002</v>
      </c>
      <c r="H10" s="10">
        <v>2824</v>
      </c>
      <c r="I10" s="10"/>
      <c r="J10" s="10">
        <v>41284.199999999997</v>
      </c>
      <c r="K10" s="10"/>
      <c r="L10" s="10">
        <v>2749.8</v>
      </c>
      <c r="M10" s="10"/>
      <c r="N10" s="10">
        <v>2826</v>
      </c>
      <c r="O10" s="4">
        <f t="shared" si="0"/>
        <v>51736.95</v>
      </c>
      <c r="P10" s="10">
        <v>4183.55</v>
      </c>
      <c r="Q10" s="10">
        <f t="shared" si="1"/>
        <v>55920.5</v>
      </c>
      <c r="R10" s="10">
        <f t="shared" si="2"/>
        <v>4277.9182499999997</v>
      </c>
      <c r="S10" s="9">
        <v>43271</v>
      </c>
      <c r="U10" s="10">
        <v>21165.06</v>
      </c>
      <c r="V10" t="s">
        <v>37</v>
      </c>
      <c r="W10" s="10">
        <v>930</v>
      </c>
      <c r="X10" s="10">
        <v>167.16</v>
      </c>
      <c r="Y10" s="10">
        <v>675.72</v>
      </c>
      <c r="Z10" s="10"/>
      <c r="AA10" s="4">
        <f t="shared" si="3"/>
        <v>22937.940000000002</v>
      </c>
    </row>
    <row r="11" spans="1:27" x14ac:dyDescent="0.45">
      <c r="A11" t="s">
        <v>3</v>
      </c>
      <c r="B11">
        <v>2458</v>
      </c>
      <c r="C11" s="10">
        <v>24.12</v>
      </c>
      <c r="D11" s="10">
        <v>171.73</v>
      </c>
      <c r="E11" s="10">
        <v>210.96</v>
      </c>
      <c r="F11" s="10">
        <v>686.92</v>
      </c>
      <c r="G11" s="10">
        <v>1054.8</v>
      </c>
      <c r="H11" s="10">
        <v>2982.4</v>
      </c>
      <c r="I11" s="10"/>
      <c r="J11" s="10">
        <v>45957.72</v>
      </c>
      <c r="K11" s="10"/>
      <c r="L11" s="10">
        <v>2734.44</v>
      </c>
      <c r="M11" s="10"/>
      <c r="N11" s="10">
        <v>3949.2</v>
      </c>
      <c r="O11" s="4">
        <f t="shared" si="0"/>
        <v>57748.17</v>
      </c>
      <c r="P11" s="10">
        <v>5999.73</v>
      </c>
      <c r="Q11" s="10">
        <f t="shared" si="1"/>
        <v>63747.899999999994</v>
      </c>
      <c r="R11" s="10">
        <f t="shared" si="2"/>
        <v>4876.7143499999993</v>
      </c>
      <c r="S11" s="9">
        <v>37725</v>
      </c>
      <c r="T11" s="9">
        <v>45657</v>
      </c>
      <c r="U11" s="10">
        <v>24684.63</v>
      </c>
      <c r="V11" t="s">
        <v>38</v>
      </c>
      <c r="W11" s="10">
        <v>744.64</v>
      </c>
      <c r="X11" s="10">
        <v>181.2</v>
      </c>
      <c r="Y11" s="10">
        <v>581.28</v>
      </c>
      <c r="Z11" s="10"/>
      <c r="AA11" s="4">
        <f t="shared" si="3"/>
        <v>26191.75</v>
      </c>
    </row>
    <row r="12" spans="1:27" x14ac:dyDescent="0.45">
      <c r="A12" t="s">
        <v>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4">
        <f t="shared" si="0"/>
        <v>0</v>
      </c>
      <c r="P12" s="10"/>
      <c r="Q12" s="10">
        <f t="shared" si="1"/>
        <v>0</v>
      </c>
      <c r="R12" s="10">
        <f t="shared" si="2"/>
        <v>0</v>
      </c>
      <c r="S12" s="9">
        <v>45432</v>
      </c>
      <c r="U12" s="10"/>
      <c r="W12" s="10"/>
      <c r="X12" s="10"/>
      <c r="Y12" s="10"/>
      <c r="Z12" s="10"/>
      <c r="AA12" s="4">
        <f t="shared" si="3"/>
        <v>0</v>
      </c>
    </row>
    <row r="13" spans="1:27" x14ac:dyDescent="0.45">
      <c r="A13" t="s">
        <v>4</v>
      </c>
      <c r="B13">
        <v>270</v>
      </c>
      <c r="C13" s="10">
        <v>16.079999999999998</v>
      </c>
      <c r="D13" s="10"/>
      <c r="E13" s="10"/>
      <c r="F13" s="10"/>
      <c r="G13" s="10"/>
      <c r="H13" s="10"/>
      <c r="I13" s="10"/>
      <c r="J13" s="10">
        <v>4368.3100000000004</v>
      </c>
      <c r="K13" s="10"/>
      <c r="L13" s="10"/>
      <c r="M13" s="10"/>
      <c r="N13" s="10"/>
      <c r="O13" s="4">
        <f t="shared" si="0"/>
        <v>4368.3100000000004</v>
      </c>
      <c r="P13" s="10"/>
      <c r="Q13" s="10">
        <f t="shared" si="1"/>
        <v>4368.3100000000004</v>
      </c>
      <c r="R13" s="10">
        <f t="shared" si="2"/>
        <v>334.17571500000003</v>
      </c>
      <c r="S13" s="9">
        <v>42629</v>
      </c>
      <c r="T13" s="9">
        <v>45157</v>
      </c>
      <c r="U13" s="10"/>
      <c r="W13" s="10"/>
      <c r="X13" s="10"/>
      <c r="Y13" s="10"/>
      <c r="Z13" s="10"/>
      <c r="AA13" s="4">
        <f t="shared" si="3"/>
        <v>0</v>
      </c>
    </row>
    <row r="14" spans="1:27" x14ac:dyDescent="0.45">
      <c r="A14" t="s">
        <v>4</v>
      </c>
      <c r="B14">
        <v>2195</v>
      </c>
      <c r="C14" s="10">
        <v>22.02</v>
      </c>
      <c r="D14" s="10">
        <v>171.73</v>
      </c>
      <c r="E14" s="10">
        <v>176.16</v>
      </c>
      <c r="F14" s="10">
        <v>686.92</v>
      </c>
      <c r="G14" s="10">
        <v>970.8</v>
      </c>
      <c r="H14" s="10">
        <v>2730.4</v>
      </c>
      <c r="I14" s="10"/>
      <c r="J14" s="10">
        <v>39467.879999999997</v>
      </c>
      <c r="K14" s="10"/>
      <c r="L14" s="10">
        <v>1984.76</v>
      </c>
      <c r="M14" s="10"/>
      <c r="N14" s="10">
        <v>3743.2</v>
      </c>
      <c r="O14" s="4">
        <f t="shared" si="0"/>
        <v>49931.85</v>
      </c>
      <c r="P14" s="10">
        <v>1178.77</v>
      </c>
      <c r="Q14" s="10">
        <f t="shared" si="1"/>
        <v>51110.619999999995</v>
      </c>
      <c r="R14" s="10">
        <f t="shared" si="2"/>
        <v>3909.9624299999996</v>
      </c>
      <c r="S14" s="9">
        <v>39384</v>
      </c>
      <c r="U14" s="10">
        <v>11779.7</v>
      </c>
      <c r="V14" t="s">
        <v>39</v>
      </c>
      <c r="W14" s="10">
        <v>354.64</v>
      </c>
      <c r="X14" s="10">
        <v>90.6</v>
      </c>
      <c r="Y14" s="10">
        <v>736.44</v>
      </c>
      <c r="Z14" s="10"/>
      <c r="AA14" s="4">
        <f t="shared" si="3"/>
        <v>12961.380000000001</v>
      </c>
    </row>
    <row r="15" spans="1:27" x14ac:dyDescent="0.45">
      <c r="A15" t="s">
        <v>4</v>
      </c>
      <c r="B15">
        <v>2138</v>
      </c>
      <c r="C15" s="10">
        <v>22.02</v>
      </c>
      <c r="D15" s="10">
        <v>173.71</v>
      </c>
      <c r="E15" s="10">
        <v>184.16</v>
      </c>
      <c r="F15" s="10">
        <v>694.84</v>
      </c>
      <c r="G15" s="10">
        <v>970.8</v>
      </c>
      <c r="H15" s="10">
        <v>2924.56</v>
      </c>
      <c r="I15" s="10"/>
      <c r="J15" s="10">
        <v>39406.800000000003</v>
      </c>
      <c r="K15" s="10"/>
      <c r="L15" s="10">
        <v>1893.68</v>
      </c>
      <c r="M15" s="10"/>
      <c r="N15" s="10">
        <v>2722.4</v>
      </c>
      <c r="O15" s="4">
        <f t="shared" si="0"/>
        <v>48970.950000000004</v>
      </c>
      <c r="P15" s="10">
        <v>622.69000000000005</v>
      </c>
      <c r="Q15" s="10">
        <f t="shared" si="1"/>
        <v>49593.640000000007</v>
      </c>
      <c r="R15" s="10">
        <f t="shared" si="2"/>
        <v>3793.9134600000002</v>
      </c>
      <c r="S15" s="9">
        <v>41911</v>
      </c>
      <c r="U15" s="10">
        <v>24684.63</v>
      </c>
      <c r="V15" t="s">
        <v>38</v>
      </c>
      <c r="W15" s="10">
        <v>744.64</v>
      </c>
      <c r="X15" s="10">
        <v>181.2</v>
      </c>
      <c r="Y15" s="10">
        <v>697.8</v>
      </c>
      <c r="Z15" s="10"/>
      <c r="AA15" s="4">
        <f t="shared" si="3"/>
        <v>26308.27</v>
      </c>
    </row>
    <row r="16" spans="1:27" x14ac:dyDescent="0.45">
      <c r="A16" t="s">
        <v>4</v>
      </c>
      <c r="B16">
        <v>175</v>
      </c>
      <c r="C16" s="10">
        <v>17.079999999999998</v>
      </c>
      <c r="D16" s="10"/>
      <c r="E16" s="10"/>
      <c r="F16" s="10"/>
      <c r="G16" s="10"/>
      <c r="H16" s="10"/>
      <c r="I16" s="10"/>
      <c r="J16" s="10">
        <v>2989</v>
      </c>
      <c r="K16" s="10"/>
      <c r="L16" s="10"/>
      <c r="M16" s="10"/>
      <c r="N16" s="10"/>
      <c r="O16" s="4">
        <f t="shared" si="0"/>
        <v>2989</v>
      </c>
      <c r="P16" s="10"/>
      <c r="Q16" s="10">
        <f t="shared" si="1"/>
        <v>2989</v>
      </c>
      <c r="R16" s="10">
        <f t="shared" si="2"/>
        <v>228.6585</v>
      </c>
      <c r="S16" s="9">
        <v>45160</v>
      </c>
      <c r="U16" s="10"/>
      <c r="W16" s="10"/>
      <c r="X16" s="10"/>
      <c r="Y16" s="10"/>
      <c r="Z16" s="10"/>
      <c r="AA16" s="4">
        <f t="shared" si="3"/>
        <v>0</v>
      </c>
    </row>
    <row r="17" spans="1:27" x14ac:dyDescent="0.45">
      <c r="A17" t="s">
        <v>5</v>
      </c>
      <c r="B17">
        <v>2303</v>
      </c>
      <c r="C17" s="10">
        <v>22.02</v>
      </c>
      <c r="D17" s="10">
        <v>173.71</v>
      </c>
      <c r="E17" s="10">
        <v>176.16</v>
      </c>
      <c r="F17" s="10">
        <v>694.84</v>
      </c>
      <c r="G17" s="10">
        <v>1020.8</v>
      </c>
      <c r="H17" s="10">
        <v>2770.4</v>
      </c>
      <c r="I17" s="10">
        <v>1380</v>
      </c>
      <c r="J17" s="10">
        <v>41204</v>
      </c>
      <c r="K17" s="10"/>
      <c r="L17" s="10">
        <v>1813.6</v>
      </c>
      <c r="M17" s="10">
        <v>315</v>
      </c>
      <c r="N17" s="10">
        <v>2822.4</v>
      </c>
      <c r="O17" s="4">
        <f t="shared" si="0"/>
        <v>52370.91</v>
      </c>
      <c r="P17" s="10">
        <v>4664.21</v>
      </c>
      <c r="Q17" s="10">
        <f t="shared" si="1"/>
        <v>57035.12</v>
      </c>
      <c r="R17" s="10">
        <f t="shared" si="2"/>
        <v>4363.1866799999998</v>
      </c>
      <c r="S17" s="9">
        <v>42219</v>
      </c>
      <c r="U17" s="10">
        <v>24684.63</v>
      </c>
      <c r="V17" t="s">
        <v>38</v>
      </c>
      <c r="W17" s="10">
        <v>744.64</v>
      </c>
      <c r="X17" s="10">
        <v>181.2</v>
      </c>
      <c r="Y17" s="10">
        <v>697.8</v>
      </c>
      <c r="Z17" s="10"/>
      <c r="AA17" s="4">
        <f t="shared" si="3"/>
        <v>26308.27</v>
      </c>
    </row>
    <row r="18" spans="1:27" x14ac:dyDescent="0.45">
      <c r="A18" t="s">
        <v>5</v>
      </c>
      <c r="B18">
        <v>2303</v>
      </c>
      <c r="C18" s="10">
        <v>23.42</v>
      </c>
      <c r="D18" s="10">
        <v>173.71</v>
      </c>
      <c r="E18" s="10"/>
      <c r="F18" s="10">
        <v>694.84</v>
      </c>
      <c r="G18" s="10">
        <v>1076.8</v>
      </c>
      <c r="H18" s="10">
        <v>2938.4</v>
      </c>
      <c r="I18" s="10">
        <v>3020</v>
      </c>
      <c r="J18" s="10">
        <v>41909.760000000002</v>
      </c>
      <c r="K18" s="10"/>
      <c r="L18" s="10">
        <v>3169.76</v>
      </c>
      <c r="M18" s="10">
        <v>330</v>
      </c>
      <c r="N18" s="10">
        <v>2850.4</v>
      </c>
      <c r="O18" s="4">
        <f t="shared" si="0"/>
        <v>56163.670000000006</v>
      </c>
      <c r="P18" s="10">
        <v>5900.27</v>
      </c>
      <c r="Q18" s="10">
        <f t="shared" si="1"/>
        <v>62063.94</v>
      </c>
      <c r="R18" s="10">
        <f t="shared" si="2"/>
        <v>4747.8914100000002</v>
      </c>
      <c r="S18" s="9">
        <v>42450</v>
      </c>
      <c r="U18" s="10">
        <v>34069.99</v>
      </c>
      <c r="V18" t="s">
        <v>36</v>
      </c>
      <c r="W18" s="10">
        <v>1308.46</v>
      </c>
      <c r="X18" s="10">
        <v>262.56</v>
      </c>
      <c r="Y18" s="10">
        <v>714.36</v>
      </c>
      <c r="Z18" s="10"/>
      <c r="AA18" s="4">
        <f t="shared" si="3"/>
        <v>36355.369999999995</v>
      </c>
    </row>
    <row r="19" spans="1:27" x14ac:dyDescent="0.45">
      <c r="A19" t="s">
        <v>5</v>
      </c>
      <c r="B19">
        <v>1144</v>
      </c>
      <c r="C19" s="10">
        <v>20.85</v>
      </c>
      <c r="D19" s="10"/>
      <c r="E19" s="10"/>
      <c r="F19" s="10"/>
      <c r="G19" s="10"/>
      <c r="H19" s="10"/>
      <c r="I19" s="10"/>
      <c r="J19" s="10">
        <v>24572.400000000001</v>
      </c>
      <c r="K19" s="10"/>
      <c r="L19" s="10"/>
      <c r="M19" s="10"/>
      <c r="N19" s="10"/>
      <c r="O19" s="4">
        <f t="shared" si="0"/>
        <v>24572.400000000001</v>
      </c>
      <c r="P19" s="10"/>
      <c r="Q19" s="10">
        <f t="shared" si="1"/>
        <v>24572.400000000001</v>
      </c>
      <c r="R19" s="10">
        <f t="shared" si="2"/>
        <v>1879.7886000000001</v>
      </c>
      <c r="S19" s="9">
        <v>44788</v>
      </c>
      <c r="T19" s="9">
        <v>45294</v>
      </c>
      <c r="U19" s="10"/>
      <c r="W19" s="10"/>
      <c r="X19" s="10"/>
      <c r="Y19" s="10"/>
      <c r="Z19" s="10"/>
      <c r="AA19" s="4">
        <f t="shared" si="3"/>
        <v>0</v>
      </c>
    </row>
    <row r="20" spans="1:27" x14ac:dyDescent="0.45">
      <c r="A20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>
        <f t="shared" si="0"/>
        <v>0</v>
      </c>
      <c r="P20" s="10"/>
      <c r="Q20" s="10">
        <f t="shared" si="1"/>
        <v>0</v>
      </c>
      <c r="R20" s="10">
        <f t="shared" si="2"/>
        <v>0</v>
      </c>
      <c r="S20" s="9">
        <v>45307</v>
      </c>
      <c r="U20" s="10"/>
      <c r="W20" s="10"/>
      <c r="X20" s="10"/>
      <c r="Y20" s="10"/>
      <c r="Z20" s="10"/>
      <c r="AA20" s="4">
        <f t="shared" si="3"/>
        <v>0</v>
      </c>
    </row>
    <row r="21" spans="1:27" x14ac:dyDescent="0.45">
      <c r="A21" t="s">
        <v>5</v>
      </c>
      <c r="B21">
        <v>1824</v>
      </c>
      <c r="C21" s="10">
        <v>20.85</v>
      </c>
      <c r="D21" s="10">
        <v>173.71</v>
      </c>
      <c r="E21" s="10">
        <v>204.16</v>
      </c>
      <c r="F21" s="10">
        <v>694.84</v>
      </c>
      <c r="G21" s="10">
        <v>1020.8</v>
      </c>
      <c r="H21" s="10">
        <v>2770.4</v>
      </c>
      <c r="I21" s="10">
        <v>1380</v>
      </c>
      <c r="J21" s="10">
        <v>41714.480000000003</v>
      </c>
      <c r="K21" s="10"/>
      <c r="L21" s="10">
        <v>1090.96</v>
      </c>
      <c r="M21" s="10">
        <v>330</v>
      </c>
      <c r="N21" s="10">
        <v>1801.6</v>
      </c>
      <c r="O21" s="4">
        <f t="shared" si="0"/>
        <v>51180.95</v>
      </c>
      <c r="P21" s="10">
        <v>5049.67</v>
      </c>
      <c r="Q21" s="10">
        <f t="shared" si="1"/>
        <v>56230.619999999995</v>
      </c>
      <c r="R21" s="10">
        <f t="shared" si="2"/>
        <v>4301.6424299999999</v>
      </c>
      <c r="S21" s="9">
        <v>42881</v>
      </c>
      <c r="U21" s="10">
        <v>21165.06</v>
      </c>
      <c r="V21" t="s">
        <v>37</v>
      </c>
      <c r="W21" s="10">
        <v>930</v>
      </c>
      <c r="X21" s="10">
        <v>167.16</v>
      </c>
      <c r="Y21" s="10">
        <v>697.8</v>
      </c>
      <c r="Z21" s="10"/>
      <c r="AA21" s="4">
        <f t="shared" si="3"/>
        <v>22960.02</v>
      </c>
    </row>
    <row r="22" spans="1:27" x14ac:dyDescent="0.45">
      <c r="A22" t="s">
        <v>5</v>
      </c>
      <c r="B22">
        <v>2229</v>
      </c>
      <c r="C22" s="10">
        <v>22.81</v>
      </c>
      <c r="D22" s="10">
        <v>173.71</v>
      </c>
      <c r="E22" s="10">
        <v>210.48</v>
      </c>
      <c r="F22" s="10">
        <v>694.84</v>
      </c>
      <c r="G22" s="10">
        <v>1052.4000000000001</v>
      </c>
      <c r="H22" s="10">
        <v>2893.2</v>
      </c>
      <c r="I22" s="10">
        <v>1640</v>
      </c>
      <c r="J22" s="10">
        <v>41685.599999999999</v>
      </c>
      <c r="K22" s="10"/>
      <c r="L22" s="10">
        <v>1138.8800000000001</v>
      </c>
      <c r="M22" s="10">
        <v>330</v>
      </c>
      <c r="N22" s="10">
        <v>3829.6</v>
      </c>
      <c r="O22" s="4">
        <f t="shared" si="0"/>
        <v>53648.709999999992</v>
      </c>
      <c r="P22" s="10">
        <v>3245.04</v>
      </c>
      <c r="Q22" s="10">
        <f t="shared" si="1"/>
        <v>56893.749999999993</v>
      </c>
      <c r="R22" s="10">
        <f t="shared" si="2"/>
        <v>4352.3718749999989</v>
      </c>
      <c r="S22" s="9">
        <v>41075</v>
      </c>
      <c r="U22" s="10">
        <v>34069.99</v>
      </c>
      <c r="V22" t="s">
        <v>36</v>
      </c>
      <c r="W22" s="10">
        <v>1308.46</v>
      </c>
      <c r="X22" s="10">
        <v>262.56</v>
      </c>
      <c r="Y22" s="10">
        <v>697.8</v>
      </c>
      <c r="Z22" s="10"/>
      <c r="AA22" s="4">
        <f t="shared" si="3"/>
        <v>36338.81</v>
      </c>
    </row>
    <row r="23" spans="1:27" x14ac:dyDescent="0.45">
      <c r="A23" t="s">
        <v>5</v>
      </c>
      <c r="B23">
        <v>2248</v>
      </c>
      <c r="C23" s="10">
        <v>22.88</v>
      </c>
      <c r="D23" s="10">
        <v>171.73</v>
      </c>
      <c r="E23" s="10">
        <v>183.04</v>
      </c>
      <c r="F23" s="10">
        <v>686.92</v>
      </c>
      <c r="G23" s="10">
        <v>1055.2</v>
      </c>
      <c r="H23" s="10">
        <v>2690.56</v>
      </c>
      <c r="I23" s="10">
        <v>1320</v>
      </c>
      <c r="J23" s="10">
        <v>41899.839999999997</v>
      </c>
      <c r="K23" s="10"/>
      <c r="L23" s="10">
        <v>979.2</v>
      </c>
      <c r="M23" s="10">
        <v>330</v>
      </c>
      <c r="N23" s="10">
        <v>3840.8</v>
      </c>
      <c r="O23" s="4">
        <f t="shared" si="0"/>
        <v>53157.289999999994</v>
      </c>
      <c r="P23" s="10">
        <v>4234.93</v>
      </c>
      <c r="Q23" s="10">
        <f t="shared" si="1"/>
        <v>57392.219999999994</v>
      </c>
      <c r="R23" s="10">
        <f t="shared" si="2"/>
        <v>4390.5048299999999</v>
      </c>
      <c r="S23" s="9">
        <v>38741</v>
      </c>
      <c r="U23" s="10">
        <v>21165.06</v>
      </c>
      <c r="V23" t="s">
        <v>37</v>
      </c>
      <c r="W23" s="10">
        <v>930</v>
      </c>
      <c r="X23" s="10">
        <v>167.16</v>
      </c>
      <c r="Y23" s="10">
        <v>703.32</v>
      </c>
      <c r="Z23" s="10"/>
      <c r="AA23" s="4">
        <f t="shared" si="3"/>
        <v>22965.54</v>
      </c>
    </row>
    <row r="24" spans="1:27" x14ac:dyDescent="0.45">
      <c r="A24" t="s">
        <v>5</v>
      </c>
      <c r="B24">
        <v>2280</v>
      </c>
      <c r="C24" s="10">
        <v>24.83</v>
      </c>
      <c r="D24" s="10">
        <v>171.73</v>
      </c>
      <c r="E24" s="10">
        <v>198.64</v>
      </c>
      <c r="F24" s="10">
        <v>686.92</v>
      </c>
      <c r="G24" s="10">
        <v>1133.2</v>
      </c>
      <c r="H24" s="10">
        <v>3107.6</v>
      </c>
      <c r="I24" s="10">
        <v>1800</v>
      </c>
      <c r="J24" s="10">
        <v>42725.64</v>
      </c>
      <c r="K24" s="10"/>
      <c r="L24" s="10">
        <v>2463.6799999999998</v>
      </c>
      <c r="M24" s="10">
        <v>780</v>
      </c>
      <c r="N24" s="10">
        <v>3972.8</v>
      </c>
      <c r="O24" s="4">
        <f t="shared" si="0"/>
        <v>57040.21</v>
      </c>
      <c r="P24" s="10">
        <v>7553.21</v>
      </c>
      <c r="Q24" s="10">
        <f t="shared" si="1"/>
        <v>64593.42</v>
      </c>
      <c r="R24" s="10">
        <f t="shared" si="2"/>
        <v>4941.3966300000002</v>
      </c>
      <c r="S24" s="9">
        <v>35919</v>
      </c>
      <c r="U24" s="10">
        <v>24684.63</v>
      </c>
      <c r="V24" t="s">
        <v>38</v>
      </c>
      <c r="W24" s="10">
        <v>744.64</v>
      </c>
      <c r="X24" s="10">
        <v>181.2</v>
      </c>
      <c r="Y24" s="10">
        <v>753</v>
      </c>
      <c r="Z24" s="10"/>
      <c r="AA24" s="4">
        <f t="shared" si="3"/>
        <v>26363.47</v>
      </c>
    </row>
    <row r="25" spans="1:27" x14ac:dyDescent="0.45">
      <c r="A25" t="s">
        <v>5</v>
      </c>
      <c r="B25">
        <v>2371</v>
      </c>
      <c r="C25" s="10">
        <v>22.02</v>
      </c>
      <c r="D25" s="10">
        <v>173.71</v>
      </c>
      <c r="E25" s="10">
        <v>184.16</v>
      </c>
      <c r="F25" s="10">
        <v>694.84</v>
      </c>
      <c r="G25" s="10">
        <v>1020.8</v>
      </c>
      <c r="H25" s="10">
        <v>2770.4</v>
      </c>
      <c r="I25" s="10">
        <v>1700</v>
      </c>
      <c r="J25" s="10">
        <v>41646.400000000001</v>
      </c>
      <c r="K25" s="10"/>
      <c r="L25" s="10">
        <v>2099.84</v>
      </c>
      <c r="M25" s="10">
        <v>330</v>
      </c>
      <c r="N25" s="10">
        <v>1901.6</v>
      </c>
      <c r="O25" s="4">
        <f t="shared" si="0"/>
        <v>52521.749999999993</v>
      </c>
      <c r="P25" s="10">
        <v>7248.36</v>
      </c>
      <c r="Q25" s="10">
        <f t="shared" si="1"/>
        <v>59770.109999999993</v>
      </c>
      <c r="R25" s="10">
        <f t="shared" si="2"/>
        <v>4572.4134149999991</v>
      </c>
      <c r="S25" s="9">
        <v>44788</v>
      </c>
      <c r="U25" s="10">
        <v>34069.99</v>
      </c>
      <c r="V25" t="s">
        <v>36</v>
      </c>
      <c r="W25" s="10">
        <v>1308.46</v>
      </c>
      <c r="X25" s="10">
        <v>262.56</v>
      </c>
      <c r="Y25" s="10">
        <v>741.96</v>
      </c>
      <c r="Z25" s="10"/>
      <c r="AA25" s="4">
        <f t="shared" si="3"/>
        <v>36382.969999999994</v>
      </c>
    </row>
    <row r="26" spans="1:27" x14ac:dyDescent="0.45">
      <c r="A26" t="s">
        <v>5</v>
      </c>
      <c r="B26">
        <v>1121</v>
      </c>
      <c r="C26" s="10">
        <v>21.57</v>
      </c>
      <c r="D26" s="10"/>
      <c r="E26" s="10"/>
      <c r="F26" s="10"/>
      <c r="G26" s="10">
        <v>739.2</v>
      </c>
      <c r="H26" s="10"/>
      <c r="I26" s="10"/>
      <c r="J26" s="10">
        <v>23450.67</v>
      </c>
      <c r="K26" s="10"/>
      <c r="L26" s="10"/>
      <c r="M26" s="10"/>
      <c r="N26" s="10"/>
      <c r="O26" s="4">
        <f t="shared" si="0"/>
        <v>24189.87</v>
      </c>
      <c r="P26" s="10">
        <v>62.55</v>
      </c>
      <c r="Q26" s="10">
        <f t="shared" si="1"/>
        <v>24252.42</v>
      </c>
      <c r="R26" s="10">
        <f t="shared" si="2"/>
        <v>1855.3101299999998</v>
      </c>
      <c r="S26" s="9">
        <v>45019</v>
      </c>
      <c r="U26" s="10"/>
      <c r="W26" s="10"/>
      <c r="X26" s="10"/>
      <c r="Y26" s="10"/>
      <c r="Z26" s="10"/>
      <c r="AA26" s="4">
        <f t="shared" si="3"/>
        <v>0</v>
      </c>
    </row>
    <row r="27" spans="1:27" x14ac:dyDescent="0.45">
      <c r="A27" t="s">
        <v>6</v>
      </c>
      <c r="B27">
        <v>2582</v>
      </c>
      <c r="C27" s="10">
        <v>30.18</v>
      </c>
      <c r="D27" s="10">
        <v>173.71</v>
      </c>
      <c r="E27" s="10">
        <v>249.44</v>
      </c>
      <c r="F27" s="10">
        <v>694.84</v>
      </c>
      <c r="G27" s="10">
        <v>1347.2</v>
      </c>
      <c r="H27" s="10">
        <v>3749.6</v>
      </c>
      <c r="I27" s="10">
        <v>4240</v>
      </c>
      <c r="J27" s="10">
        <v>57763.519999999997</v>
      </c>
      <c r="K27" s="10">
        <v>7050</v>
      </c>
      <c r="L27" s="10">
        <v>2791.84</v>
      </c>
      <c r="M27" s="10">
        <v>780</v>
      </c>
      <c r="N27" s="10">
        <v>5248.8</v>
      </c>
      <c r="O27" s="4">
        <f t="shared" si="0"/>
        <v>84088.95</v>
      </c>
      <c r="P27" s="10">
        <v>6950.52</v>
      </c>
      <c r="Q27" s="10">
        <f t="shared" si="1"/>
        <v>91039.47</v>
      </c>
      <c r="R27" s="10">
        <f t="shared" si="2"/>
        <v>6964.5194549999997</v>
      </c>
      <c r="S27" s="9">
        <v>40942</v>
      </c>
      <c r="U27" s="10">
        <v>34069.99</v>
      </c>
      <c r="V27" t="s">
        <v>36</v>
      </c>
      <c r="W27" s="10">
        <v>1308.46</v>
      </c>
      <c r="X27" s="10">
        <v>262.56</v>
      </c>
      <c r="Y27" s="10">
        <v>786.12</v>
      </c>
      <c r="Z27" s="10"/>
      <c r="AA27" s="4">
        <f t="shared" si="3"/>
        <v>36427.129999999997</v>
      </c>
    </row>
    <row r="28" spans="1:27" x14ac:dyDescent="0.45">
      <c r="A28" t="s">
        <v>6</v>
      </c>
      <c r="B28">
        <v>2538</v>
      </c>
      <c r="C28" s="10">
        <v>29.65</v>
      </c>
      <c r="D28" s="10">
        <v>173.71</v>
      </c>
      <c r="E28" s="10"/>
      <c r="F28" s="10">
        <v>694.84</v>
      </c>
      <c r="G28" s="10">
        <v>1326</v>
      </c>
      <c r="H28" s="10">
        <v>3686</v>
      </c>
      <c r="I28" s="10">
        <v>4240</v>
      </c>
      <c r="J28" s="10">
        <v>58334.8</v>
      </c>
      <c r="K28" s="10">
        <v>7050</v>
      </c>
      <c r="L28" s="10">
        <v>1431.2</v>
      </c>
      <c r="M28" s="10">
        <v>780</v>
      </c>
      <c r="N28" s="10">
        <v>4924</v>
      </c>
      <c r="O28" s="4">
        <f t="shared" si="0"/>
        <v>82640.55</v>
      </c>
      <c r="P28" s="10">
        <v>5121.2299999999996</v>
      </c>
      <c r="Q28" s="10">
        <f t="shared" si="1"/>
        <v>87761.78</v>
      </c>
      <c r="R28" s="10">
        <f t="shared" si="2"/>
        <v>6713.7761700000001</v>
      </c>
      <c r="S28" s="9">
        <v>40077</v>
      </c>
      <c r="U28" s="10">
        <v>34069.99</v>
      </c>
      <c r="V28" t="s">
        <v>36</v>
      </c>
      <c r="W28" s="10">
        <v>1308.46</v>
      </c>
      <c r="X28" s="10">
        <v>262.56</v>
      </c>
      <c r="Y28" s="10">
        <v>786.12</v>
      </c>
      <c r="Z28" s="10"/>
      <c r="AA28" s="4">
        <f t="shared" si="3"/>
        <v>36427.129999999997</v>
      </c>
    </row>
    <row r="29" spans="1:27" x14ac:dyDescent="0.45">
      <c r="A29" t="s">
        <v>6</v>
      </c>
      <c r="B29">
        <v>2296</v>
      </c>
      <c r="C29" s="10">
        <v>33.49</v>
      </c>
      <c r="D29" s="10">
        <v>171.73</v>
      </c>
      <c r="E29" s="10"/>
      <c r="F29" s="10">
        <v>686.92</v>
      </c>
      <c r="G29" s="10">
        <v>1479.6</v>
      </c>
      <c r="H29" s="10">
        <v>4146.8</v>
      </c>
      <c r="I29" s="10">
        <v>520</v>
      </c>
      <c r="J29" s="10">
        <v>65912.800000000003</v>
      </c>
      <c r="K29" s="10"/>
      <c r="L29" s="10">
        <v>1379.6</v>
      </c>
      <c r="M29" s="10">
        <v>780</v>
      </c>
      <c r="N29" s="10">
        <v>5818.4</v>
      </c>
      <c r="O29" s="4">
        <f t="shared" si="0"/>
        <v>80895.850000000006</v>
      </c>
      <c r="P29" s="10"/>
      <c r="Q29" s="10">
        <f t="shared" si="1"/>
        <v>80895.850000000006</v>
      </c>
      <c r="R29" s="10">
        <f t="shared" si="2"/>
        <v>6188.5325250000005</v>
      </c>
      <c r="S29" s="9">
        <v>39937</v>
      </c>
      <c r="U29" s="10">
        <v>34069.99</v>
      </c>
      <c r="V29" t="s">
        <v>36</v>
      </c>
      <c r="W29" s="10">
        <v>1308.46</v>
      </c>
      <c r="X29" s="10">
        <v>262.56</v>
      </c>
      <c r="Y29" s="10">
        <v>604.67999999999995</v>
      </c>
      <c r="Z29" s="10"/>
      <c r="AA29" s="4">
        <f t="shared" si="3"/>
        <v>36245.689999999995</v>
      </c>
    </row>
    <row r="30" spans="1:27" x14ac:dyDescent="0.4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W30" s="8"/>
      <c r="X30" s="8"/>
      <c r="Y30" s="8"/>
    </row>
    <row r="31" spans="1:27" x14ac:dyDescent="0.4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7" ht="14.65" thickBot="1" x14ac:dyDescent="0.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5">
        <f>SUM(O6:O31)</f>
        <v>906216.34</v>
      </c>
      <c r="P32" s="5">
        <f t="shared" ref="P32:Q32" si="4">SUM(P6:P31)</f>
        <v>62014.729999999996</v>
      </c>
      <c r="Q32" s="5">
        <f t="shared" si="4"/>
        <v>968231.07000000007</v>
      </c>
      <c r="R32" s="5">
        <f>SUM(R6:R31)</f>
        <v>74069.676854999998</v>
      </c>
      <c r="U32" s="5">
        <f>SUM(U6:U31)</f>
        <v>378433.33999999997</v>
      </c>
      <c r="V32" s="5">
        <f t="shared" ref="V32" si="5">SUM(V6:V31)</f>
        <v>0</v>
      </c>
      <c r="W32" s="5">
        <f t="shared" ref="W32:X32" si="6">SUM(W6:W31)</f>
        <v>13973.959999999995</v>
      </c>
      <c r="X32" s="5">
        <f t="shared" si="6"/>
        <v>2892.2400000000002</v>
      </c>
      <c r="Y32" s="5">
        <f>SUM(Y6:Y31)</f>
        <v>9874.2000000000007</v>
      </c>
      <c r="Z32" s="5">
        <f>SUM(Z6:Z31)</f>
        <v>0</v>
      </c>
      <c r="AA32" s="5">
        <f t="shared" ref="AA32" si="7">SUM(AA6:AA31)</f>
        <v>405173.74</v>
      </c>
    </row>
    <row r="33" spans="22:22" ht="14.65" thickTop="1" x14ac:dyDescent="0.45"/>
    <row r="34" spans="22:22" x14ac:dyDescent="0.45">
      <c r="V34" t="s">
        <v>29</v>
      </c>
    </row>
  </sheetData>
  <sortState xmlns:xlrd2="http://schemas.microsoft.com/office/spreadsheetml/2017/richdata2" ref="A6:A29">
    <sortCondition ref="A6:A29"/>
  </sortState>
  <mergeCells count="2">
    <mergeCell ref="U3:Z3"/>
    <mergeCell ref="D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4E09-7DFD-411E-965B-3923859F41A6}">
  <dimension ref="A3:AA34"/>
  <sheetViews>
    <sheetView workbookViewId="0">
      <selection activeCell="W8" sqref="W8:AA30"/>
    </sheetView>
  </sheetViews>
  <sheetFormatPr defaultRowHeight="14.25" x14ac:dyDescent="0.45"/>
  <cols>
    <col min="1" max="1" width="54.86328125" bestFit="1" customWidth="1"/>
    <col min="2" max="10" width="15.73046875" customWidth="1"/>
    <col min="11" max="11" width="13.265625" customWidth="1"/>
    <col min="12" max="12" width="15.73046875" customWidth="1"/>
    <col min="13" max="13" width="14.73046875" customWidth="1"/>
    <col min="14" max="16" width="15.73046875" customWidth="1"/>
    <col min="17" max="17" width="13.265625" bestFit="1" customWidth="1"/>
    <col min="18" max="18" width="10.59765625" customWidth="1"/>
    <col min="19" max="19" width="10.3984375" bestFit="1" customWidth="1"/>
    <col min="20" max="20" width="11" bestFit="1" customWidth="1"/>
    <col min="21" max="21" width="17.1328125" customWidth="1"/>
    <col min="22" max="22" width="19" customWidth="1"/>
    <col min="23" max="23" width="11.73046875" customWidth="1"/>
    <col min="24" max="24" width="10.265625" customWidth="1"/>
    <col min="25" max="25" width="10.59765625" bestFit="1" customWidth="1"/>
    <col min="27" max="27" width="12.86328125" bestFit="1" customWidth="1"/>
  </cols>
  <sheetData>
    <row r="3" spans="1:27" x14ac:dyDescent="0.45">
      <c r="D3" s="11" t="s">
        <v>21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2" t="s">
        <v>20</v>
      </c>
      <c r="Q3" s="2">
        <v>2023</v>
      </c>
      <c r="R3">
        <v>7.6499999999999999E-2</v>
      </c>
      <c r="S3" s="2" t="s">
        <v>9</v>
      </c>
      <c r="T3" s="2" t="s">
        <v>9</v>
      </c>
      <c r="U3" s="11" t="s">
        <v>23</v>
      </c>
      <c r="V3" s="11"/>
      <c r="W3" s="11"/>
      <c r="X3" s="11"/>
      <c r="Y3" s="11"/>
      <c r="Z3" s="11"/>
    </row>
    <row r="4" spans="1:27" x14ac:dyDescent="0.45">
      <c r="A4" s="1" t="s">
        <v>1</v>
      </c>
      <c r="B4" s="1" t="s">
        <v>2</v>
      </c>
      <c r="C4" s="1" t="s">
        <v>8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32</v>
      </c>
      <c r="J4" s="1" t="s">
        <v>17</v>
      </c>
      <c r="K4" s="1" t="s">
        <v>34</v>
      </c>
      <c r="L4" s="1" t="s">
        <v>18</v>
      </c>
      <c r="M4" s="1" t="s">
        <v>33</v>
      </c>
      <c r="N4" s="1" t="s">
        <v>19</v>
      </c>
      <c r="O4" s="1" t="s">
        <v>21</v>
      </c>
      <c r="P4" s="1" t="s">
        <v>22</v>
      </c>
      <c r="Q4" s="3" t="s">
        <v>0</v>
      </c>
      <c r="R4" s="1" t="s">
        <v>7</v>
      </c>
      <c r="S4" s="3" t="s">
        <v>10</v>
      </c>
      <c r="T4" s="3" t="s">
        <v>11</v>
      </c>
      <c r="U4" s="6" t="s">
        <v>24</v>
      </c>
      <c r="V4" s="6" t="s">
        <v>27</v>
      </c>
      <c r="W4" s="6" t="s">
        <v>35</v>
      </c>
      <c r="X4" s="6" t="s">
        <v>26</v>
      </c>
      <c r="Y4" s="6" t="s">
        <v>25</v>
      </c>
      <c r="Z4" s="7" t="s">
        <v>30</v>
      </c>
      <c r="AA4" s="6" t="s">
        <v>31</v>
      </c>
    </row>
    <row r="5" spans="1:27" x14ac:dyDescent="0.4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2"/>
      <c r="S5" s="2"/>
      <c r="T5" s="2"/>
      <c r="U5" s="2"/>
      <c r="V5" s="6" t="s">
        <v>28</v>
      </c>
      <c r="W5" s="2"/>
      <c r="X5" s="2"/>
      <c r="Y5" s="2"/>
    </row>
    <row r="6" spans="1:27" x14ac:dyDescent="0.45">
      <c r="A6" t="s">
        <v>42</v>
      </c>
      <c r="B6">
        <v>2080</v>
      </c>
      <c r="C6" s="10">
        <v>2.88</v>
      </c>
      <c r="D6" s="10"/>
      <c r="E6" s="10"/>
      <c r="F6" s="10"/>
      <c r="G6" s="10"/>
      <c r="H6" s="10"/>
      <c r="I6" s="10"/>
      <c r="J6" s="10">
        <v>6000</v>
      </c>
      <c r="K6" s="10"/>
      <c r="L6" s="10"/>
      <c r="M6" s="10"/>
      <c r="N6" s="10"/>
      <c r="O6" s="4">
        <f>SUM(D6:N6)</f>
        <v>6000</v>
      </c>
      <c r="P6" s="10"/>
      <c r="Q6" s="10">
        <f>+O6+P6</f>
        <v>6000</v>
      </c>
      <c r="R6" s="10">
        <f>+Q6*$R$3</f>
        <v>459</v>
      </c>
      <c r="S6" s="9">
        <v>41639</v>
      </c>
      <c r="AA6" s="4">
        <f>SUM(U6:Z6)</f>
        <v>0</v>
      </c>
    </row>
    <row r="7" spans="1:27" x14ac:dyDescent="0.45">
      <c r="A7" t="s">
        <v>42</v>
      </c>
      <c r="B7">
        <v>2080</v>
      </c>
      <c r="C7" s="10">
        <v>2.88</v>
      </c>
      <c r="D7" s="10"/>
      <c r="E7" s="10"/>
      <c r="F7" s="10"/>
      <c r="G7" s="10"/>
      <c r="H7" s="10"/>
      <c r="I7" s="10"/>
      <c r="J7" s="10">
        <v>6000</v>
      </c>
      <c r="K7" s="10"/>
      <c r="L7" s="10"/>
      <c r="M7" s="10"/>
      <c r="N7" s="10"/>
      <c r="O7" s="4">
        <f t="shared" ref="O7:O29" si="0">SUM(D7:N7)</f>
        <v>6000</v>
      </c>
      <c r="P7" s="10"/>
      <c r="Q7" s="10">
        <f t="shared" ref="Q7:Q29" si="1">+O7+P7</f>
        <v>6000</v>
      </c>
      <c r="R7" s="10">
        <f t="shared" ref="R7:R29" si="2">+Q7*$R$3</f>
        <v>459</v>
      </c>
      <c r="S7" s="9">
        <v>44863</v>
      </c>
      <c r="AA7" s="4">
        <f t="shared" ref="AA7:AA29" si="3">SUM(U7:Z7)</f>
        <v>0</v>
      </c>
    </row>
    <row r="8" spans="1:27" x14ac:dyDescent="0.45">
      <c r="A8" t="s">
        <v>42</v>
      </c>
      <c r="B8">
        <v>2080</v>
      </c>
      <c r="C8" s="10">
        <v>2.88</v>
      </c>
      <c r="D8" s="10"/>
      <c r="E8" s="10"/>
      <c r="F8" s="10"/>
      <c r="G8" s="10"/>
      <c r="H8" s="10"/>
      <c r="I8" s="10"/>
      <c r="J8" s="10">
        <v>6000</v>
      </c>
      <c r="K8" s="10"/>
      <c r="L8" s="10"/>
      <c r="M8" s="10"/>
      <c r="N8" s="10"/>
      <c r="O8" s="4">
        <f t="shared" si="0"/>
        <v>6000</v>
      </c>
      <c r="P8" s="10"/>
      <c r="Q8" s="10">
        <f t="shared" si="1"/>
        <v>6000</v>
      </c>
      <c r="R8" s="10">
        <f t="shared" si="2"/>
        <v>459</v>
      </c>
      <c r="S8" s="9">
        <v>45106</v>
      </c>
      <c r="W8" s="10"/>
      <c r="X8" s="10"/>
      <c r="Y8" s="10"/>
      <c r="Z8" s="10"/>
      <c r="AA8" s="4">
        <f t="shared" si="3"/>
        <v>0</v>
      </c>
    </row>
    <row r="9" spans="1:27" x14ac:dyDescent="0.45">
      <c r="A9" t="s">
        <v>42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4">
        <f t="shared" si="0"/>
        <v>0</v>
      </c>
      <c r="P9" s="10"/>
      <c r="Q9" s="10">
        <f t="shared" si="1"/>
        <v>0</v>
      </c>
      <c r="R9" s="10">
        <f t="shared" si="2"/>
        <v>0</v>
      </c>
      <c r="S9" s="9">
        <v>40050</v>
      </c>
      <c r="T9" s="9">
        <v>45106</v>
      </c>
      <c r="W9" s="10"/>
      <c r="X9" s="10"/>
      <c r="Y9" s="10"/>
      <c r="Z9" s="10"/>
      <c r="AA9" s="4">
        <f t="shared" si="3"/>
        <v>0</v>
      </c>
    </row>
    <row r="10" spans="1:27" x14ac:dyDescent="0.45">
      <c r="A10" t="s">
        <v>3</v>
      </c>
      <c r="B10">
        <v>2248</v>
      </c>
      <c r="C10" s="10">
        <v>25.05</v>
      </c>
      <c r="D10" s="10">
        <v>173.71</v>
      </c>
      <c r="E10" s="10">
        <v>100.2</v>
      </c>
      <c r="F10" s="10">
        <v>694.84</v>
      </c>
      <c r="G10" s="10">
        <v>1032</v>
      </c>
      <c r="H10" s="10">
        <v>2823.6</v>
      </c>
      <c r="I10" s="10"/>
      <c r="J10" s="10">
        <v>43402.2</v>
      </c>
      <c r="K10" s="10"/>
      <c r="L10" s="10">
        <v>3212.4</v>
      </c>
      <c r="M10" s="10"/>
      <c r="N10" s="10">
        <v>3006</v>
      </c>
      <c r="O10" s="4">
        <f t="shared" si="0"/>
        <v>54444.95</v>
      </c>
      <c r="P10" s="10">
        <v>4523.8100000000004</v>
      </c>
      <c r="Q10" s="10">
        <f t="shared" si="1"/>
        <v>58968.759999999995</v>
      </c>
      <c r="R10" s="10">
        <f t="shared" si="2"/>
        <v>4511.1101399999998</v>
      </c>
      <c r="S10" s="9">
        <v>43271</v>
      </c>
      <c r="U10">
        <v>22084.39</v>
      </c>
      <c r="V10" t="s">
        <v>37</v>
      </c>
      <c r="W10" s="10">
        <v>167.16</v>
      </c>
      <c r="X10" s="10">
        <v>675.72</v>
      </c>
      <c r="Y10" s="10">
        <v>730.45</v>
      </c>
      <c r="Z10" s="10"/>
      <c r="AA10" s="4">
        <f t="shared" si="3"/>
        <v>23657.72</v>
      </c>
    </row>
    <row r="11" spans="1:27" x14ac:dyDescent="0.45">
      <c r="A11" t="s">
        <v>3</v>
      </c>
      <c r="B11">
        <v>2449</v>
      </c>
      <c r="C11" s="10">
        <v>26.37</v>
      </c>
      <c r="D11" s="10">
        <v>171.73</v>
      </c>
      <c r="E11" s="10">
        <v>217.28</v>
      </c>
      <c r="F11" s="10">
        <v>858.65</v>
      </c>
      <c r="G11" s="10">
        <v>1086.4000000000001</v>
      </c>
      <c r="H11" s="10">
        <v>3624.24</v>
      </c>
      <c r="I11" s="10"/>
      <c r="J11" s="10">
        <v>47166.12</v>
      </c>
      <c r="K11" s="10"/>
      <c r="L11" s="10">
        <v>5123.08</v>
      </c>
      <c r="M11" s="10"/>
      <c r="N11" s="10">
        <v>4231.84</v>
      </c>
      <c r="O11" s="4">
        <f t="shared" si="0"/>
        <v>62479.34</v>
      </c>
      <c r="P11" s="10">
        <v>5292.97</v>
      </c>
      <c r="Q11" s="10">
        <f t="shared" si="1"/>
        <v>67772.31</v>
      </c>
      <c r="R11" s="10">
        <f t="shared" si="2"/>
        <v>5184.5817149999993</v>
      </c>
      <c r="S11" s="9">
        <v>37725</v>
      </c>
      <c r="T11" s="9">
        <v>45657</v>
      </c>
      <c r="U11">
        <v>25789.58</v>
      </c>
      <c r="V11" t="s">
        <v>38</v>
      </c>
      <c r="W11" s="10">
        <v>181.2</v>
      </c>
      <c r="X11" s="10">
        <v>581.28</v>
      </c>
      <c r="Y11" s="10">
        <v>584.86</v>
      </c>
      <c r="Z11" s="10"/>
      <c r="AA11" s="4">
        <f t="shared" si="3"/>
        <v>27136.920000000002</v>
      </c>
    </row>
    <row r="12" spans="1:27" x14ac:dyDescent="0.45">
      <c r="A12" t="s">
        <v>4</v>
      </c>
      <c r="B12">
        <v>1295</v>
      </c>
      <c r="C12" s="10">
        <v>24.46</v>
      </c>
      <c r="D12" s="10"/>
      <c r="E12" s="10">
        <v>194.16</v>
      </c>
      <c r="F12" s="10">
        <v>345.44</v>
      </c>
      <c r="G12" s="10">
        <v>1000</v>
      </c>
      <c r="H12" s="10">
        <v>1570.8</v>
      </c>
      <c r="I12" s="10"/>
      <c r="J12" s="10">
        <v>27592.639999999999</v>
      </c>
      <c r="K12" s="10"/>
      <c r="L12" s="10"/>
      <c r="M12" s="10"/>
      <c r="N12" s="10">
        <v>970.8</v>
      </c>
      <c r="O12" s="4">
        <f t="shared" si="0"/>
        <v>31673.84</v>
      </c>
      <c r="P12" s="10">
        <v>531.71</v>
      </c>
      <c r="Q12" s="10">
        <f t="shared" si="1"/>
        <v>32205.55</v>
      </c>
      <c r="R12" s="10">
        <f t="shared" si="2"/>
        <v>2463.7245749999997</v>
      </c>
      <c r="S12" s="9">
        <v>45432</v>
      </c>
      <c r="U12">
        <v>18211.259999999998</v>
      </c>
      <c r="V12" t="s">
        <v>36</v>
      </c>
      <c r="W12" s="10">
        <v>131.28</v>
      </c>
      <c r="X12" s="10">
        <v>244.02</v>
      </c>
      <c r="Y12" s="10">
        <v>807.87</v>
      </c>
      <c r="Z12" s="10"/>
      <c r="AA12" s="4">
        <f t="shared" si="3"/>
        <v>19394.429999999997</v>
      </c>
    </row>
    <row r="13" spans="1:27" x14ac:dyDescent="0.45">
      <c r="A13" t="s">
        <v>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">
        <f t="shared" si="0"/>
        <v>0</v>
      </c>
      <c r="P13" s="10"/>
      <c r="Q13" s="10">
        <f t="shared" si="1"/>
        <v>0</v>
      </c>
      <c r="R13" s="10">
        <f t="shared" si="2"/>
        <v>0</v>
      </c>
      <c r="S13" s="9">
        <v>42629</v>
      </c>
      <c r="T13" s="9">
        <v>45157</v>
      </c>
      <c r="W13" s="10"/>
      <c r="X13" s="10"/>
      <c r="Y13" s="10"/>
      <c r="Z13" s="10"/>
      <c r="AA13" s="4">
        <f t="shared" si="3"/>
        <v>0</v>
      </c>
    </row>
    <row r="14" spans="1:27" x14ac:dyDescent="0.45">
      <c r="A14" t="s">
        <v>4</v>
      </c>
      <c r="B14">
        <v>2249</v>
      </c>
      <c r="C14" s="10">
        <v>24.27</v>
      </c>
      <c r="D14" s="10">
        <v>171.73</v>
      </c>
      <c r="E14" s="10">
        <v>194.16</v>
      </c>
      <c r="F14" s="10">
        <v>686.92</v>
      </c>
      <c r="G14" s="10">
        <v>1000</v>
      </c>
      <c r="H14" s="10">
        <v>2735.76</v>
      </c>
      <c r="I14" s="10"/>
      <c r="J14" s="10">
        <v>43202.080000000002</v>
      </c>
      <c r="K14" s="10"/>
      <c r="L14" s="10">
        <v>2835.76</v>
      </c>
      <c r="M14" s="10"/>
      <c r="N14" s="10">
        <v>3883.2</v>
      </c>
      <c r="O14" s="4">
        <f t="shared" si="0"/>
        <v>54709.61</v>
      </c>
      <c r="P14" s="10">
        <v>1503.9</v>
      </c>
      <c r="Q14" s="10">
        <f t="shared" si="1"/>
        <v>56213.51</v>
      </c>
      <c r="R14" s="10">
        <f t="shared" si="2"/>
        <v>4300.3335150000003</v>
      </c>
      <c r="S14" s="9">
        <v>39384</v>
      </c>
      <c r="U14">
        <v>12293.55</v>
      </c>
      <c r="V14" t="s">
        <v>39</v>
      </c>
      <c r="W14" s="10">
        <v>90.6</v>
      </c>
      <c r="X14" s="10">
        <v>736.44</v>
      </c>
      <c r="Y14" s="10">
        <v>372.38</v>
      </c>
      <c r="Z14" s="10"/>
      <c r="AA14" s="4">
        <f t="shared" si="3"/>
        <v>13492.97</v>
      </c>
    </row>
    <row r="15" spans="1:27" x14ac:dyDescent="0.45">
      <c r="A15" t="s">
        <v>4</v>
      </c>
      <c r="B15">
        <v>2138</v>
      </c>
      <c r="C15" s="10">
        <v>24.27</v>
      </c>
      <c r="D15" s="10">
        <v>173.71</v>
      </c>
      <c r="E15" s="10">
        <v>194.16</v>
      </c>
      <c r="F15" s="10">
        <v>694.84</v>
      </c>
      <c r="G15" s="10">
        <v>1000</v>
      </c>
      <c r="H15" s="10">
        <v>2735.76</v>
      </c>
      <c r="I15" s="10"/>
      <c r="J15" s="10">
        <v>40925.440000000002</v>
      </c>
      <c r="K15" s="10"/>
      <c r="L15" s="10">
        <v>2947.44</v>
      </c>
      <c r="M15" s="10"/>
      <c r="N15" s="10">
        <v>3912.4</v>
      </c>
      <c r="O15" s="4">
        <f t="shared" si="0"/>
        <v>52583.750000000007</v>
      </c>
      <c r="P15" s="10">
        <v>666.58</v>
      </c>
      <c r="Q15" s="10">
        <f t="shared" si="1"/>
        <v>53250.330000000009</v>
      </c>
      <c r="R15" s="10">
        <f t="shared" si="2"/>
        <v>4073.6502450000007</v>
      </c>
      <c r="S15" s="9">
        <v>41911</v>
      </c>
      <c r="U15">
        <v>35546.82</v>
      </c>
      <c r="V15" t="s">
        <v>36</v>
      </c>
      <c r="W15" s="10">
        <v>181.2</v>
      </c>
      <c r="X15" s="10">
        <v>697.8</v>
      </c>
      <c r="Y15" s="10">
        <v>584.86</v>
      </c>
      <c r="Z15" s="10"/>
      <c r="AA15" s="4">
        <f t="shared" si="3"/>
        <v>37010.68</v>
      </c>
    </row>
    <row r="16" spans="1:27" x14ac:dyDescent="0.45">
      <c r="A16" t="s">
        <v>4</v>
      </c>
      <c r="B16">
        <v>510</v>
      </c>
      <c r="C16" s="10">
        <v>17.079999999999998</v>
      </c>
      <c r="D16" s="10"/>
      <c r="E16" s="10"/>
      <c r="F16" s="10"/>
      <c r="G16" s="10"/>
      <c r="H16" s="10"/>
      <c r="I16" s="10"/>
      <c r="J16" s="10">
        <v>8710.7999999999993</v>
      </c>
      <c r="K16" s="10"/>
      <c r="L16" s="10"/>
      <c r="M16" s="10"/>
      <c r="N16" s="10"/>
      <c r="O16" s="4">
        <f t="shared" si="0"/>
        <v>8710.7999999999993</v>
      </c>
      <c r="P16" s="10"/>
      <c r="Q16" s="10">
        <f t="shared" si="1"/>
        <v>8710.7999999999993</v>
      </c>
      <c r="R16" s="10">
        <f t="shared" si="2"/>
        <v>666.37619999999993</v>
      </c>
      <c r="S16" s="9">
        <v>45160</v>
      </c>
      <c r="W16" s="10"/>
      <c r="X16" s="10"/>
      <c r="Y16" s="10"/>
      <c r="Z16" s="10"/>
      <c r="AA16" s="4">
        <f t="shared" si="3"/>
        <v>0</v>
      </c>
    </row>
    <row r="17" spans="1:27" x14ac:dyDescent="0.45">
      <c r="A17" t="s">
        <v>5</v>
      </c>
      <c r="B17">
        <v>2310</v>
      </c>
      <c r="C17" s="10">
        <v>25.52</v>
      </c>
      <c r="D17" s="10">
        <v>173.71</v>
      </c>
      <c r="E17" s="10">
        <v>204.16</v>
      </c>
      <c r="F17" s="10">
        <v>694.84</v>
      </c>
      <c r="G17" s="10">
        <v>1051.5999999999999</v>
      </c>
      <c r="H17" s="10">
        <v>2876.72</v>
      </c>
      <c r="I17" s="10">
        <v>2600</v>
      </c>
      <c r="J17" s="10">
        <v>45421.64</v>
      </c>
      <c r="K17" s="10"/>
      <c r="L17" s="10">
        <v>2783.88</v>
      </c>
      <c r="M17" s="10">
        <v>780</v>
      </c>
      <c r="N17" s="10">
        <v>3093.2</v>
      </c>
      <c r="O17" s="4">
        <f t="shared" si="0"/>
        <v>59679.749999999993</v>
      </c>
      <c r="P17" s="10">
        <v>5730.29</v>
      </c>
      <c r="Q17" s="10">
        <f t="shared" si="1"/>
        <v>65410.039999999994</v>
      </c>
      <c r="R17" s="10">
        <f t="shared" si="2"/>
        <v>5003.8680599999998</v>
      </c>
      <c r="S17" s="9">
        <v>42219</v>
      </c>
      <c r="U17">
        <v>25789.58</v>
      </c>
      <c r="V17" t="s">
        <v>38</v>
      </c>
      <c r="W17" s="10">
        <v>181.2</v>
      </c>
      <c r="X17" s="10">
        <v>697.8</v>
      </c>
      <c r="Y17" s="10">
        <v>584.86</v>
      </c>
      <c r="Z17" s="10"/>
      <c r="AA17" s="4">
        <f t="shared" si="3"/>
        <v>27253.440000000002</v>
      </c>
    </row>
    <row r="18" spans="1:27" x14ac:dyDescent="0.45">
      <c r="A18" t="s">
        <v>5</v>
      </c>
      <c r="B18">
        <v>2293</v>
      </c>
      <c r="C18" s="10">
        <v>26.92</v>
      </c>
      <c r="D18" s="10">
        <v>173.71</v>
      </c>
      <c r="E18" s="10">
        <v>215.36</v>
      </c>
      <c r="F18" s="10">
        <v>694.84</v>
      </c>
      <c r="G18" s="10">
        <v>1109.2</v>
      </c>
      <c r="H18" s="10">
        <v>3034.48</v>
      </c>
      <c r="I18" s="10">
        <v>4420</v>
      </c>
      <c r="J18" s="10">
        <v>47827.839999999997</v>
      </c>
      <c r="K18" s="10"/>
      <c r="L18" s="10">
        <v>1944.72</v>
      </c>
      <c r="M18" s="10">
        <v>780</v>
      </c>
      <c r="N18" s="10">
        <v>3230.4</v>
      </c>
      <c r="O18" s="4">
        <f t="shared" si="0"/>
        <v>63430.549999999996</v>
      </c>
      <c r="P18" s="10">
        <v>6923.21</v>
      </c>
      <c r="Q18" s="10">
        <f t="shared" si="1"/>
        <v>70353.759999999995</v>
      </c>
      <c r="R18" s="10">
        <f t="shared" si="2"/>
        <v>5382.0626399999992</v>
      </c>
      <c r="S18" s="9">
        <v>42450</v>
      </c>
      <c r="U18">
        <v>35546.82</v>
      </c>
      <c r="V18" t="s">
        <v>36</v>
      </c>
      <c r="W18" s="10">
        <v>262.56</v>
      </c>
      <c r="X18" s="10">
        <v>714.36</v>
      </c>
      <c r="Y18" s="10">
        <v>1373.92</v>
      </c>
      <c r="Z18" s="10"/>
      <c r="AA18" s="4">
        <f t="shared" si="3"/>
        <v>37897.659999999996</v>
      </c>
    </row>
    <row r="19" spans="1:27" x14ac:dyDescent="0.45">
      <c r="A19" t="s">
        <v>5</v>
      </c>
      <c r="B19">
        <v>48</v>
      </c>
      <c r="C19" s="10">
        <v>23.1</v>
      </c>
      <c r="D19" s="10"/>
      <c r="E19" s="10"/>
      <c r="F19" s="10"/>
      <c r="G19" s="10"/>
      <c r="H19" s="10">
        <v>184.8</v>
      </c>
      <c r="I19" s="10"/>
      <c r="J19" s="10">
        <v>924</v>
      </c>
      <c r="K19" s="10"/>
      <c r="L19" s="10"/>
      <c r="M19" s="10"/>
      <c r="N19" s="10"/>
      <c r="O19" s="4">
        <f t="shared" si="0"/>
        <v>1108.8</v>
      </c>
      <c r="P19" s="10"/>
      <c r="Q19" s="10">
        <f t="shared" si="1"/>
        <v>1108.8</v>
      </c>
      <c r="R19" s="10">
        <f t="shared" si="2"/>
        <v>84.8232</v>
      </c>
      <c r="S19" s="9">
        <v>44788</v>
      </c>
      <c r="T19" s="9">
        <v>45294</v>
      </c>
      <c r="W19" s="10"/>
      <c r="X19" s="10"/>
      <c r="Y19" s="10"/>
      <c r="Z19" s="10"/>
      <c r="AA19" s="4">
        <f t="shared" si="3"/>
        <v>0</v>
      </c>
    </row>
    <row r="20" spans="1:27" x14ac:dyDescent="0.45">
      <c r="A20" t="s">
        <v>5</v>
      </c>
      <c r="B20">
        <v>1492</v>
      </c>
      <c r="C20" s="10">
        <v>23.1</v>
      </c>
      <c r="D20" s="10"/>
      <c r="E20" s="10"/>
      <c r="F20" s="10"/>
      <c r="G20" s="10"/>
      <c r="H20" s="10"/>
      <c r="I20" s="10"/>
      <c r="J20" s="10">
        <v>34453.65</v>
      </c>
      <c r="K20" s="10"/>
      <c r="L20" s="10"/>
      <c r="M20" s="10"/>
      <c r="N20" s="10"/>
      <c r="O20" s="4">
        <f t="shared" si="0"/>
        <v>34453.65</v>
      </c>
      <c r="P20" s="10"/>
      <c r="Q20" s="10">
        <f t="shared" si="1"/>
        <v>34453.65</v>
      </c>
      <c r="R20" s="10">
        <f t="shared" si="2"/>
        <v>2635.704225</v>
      </c>
      <c r="S20" s="9">
        <v>45307</v>
      </c>
      <c r="W20" s="10"/>
      <c r="X20" s="10"/>
      <c r="Y20" s="10"/>
      <c r="Z20" s="10"/>
      <c r="AA20" s="4">
        <f t="shared" si="3"/>
        <v>0</v>
      </c>
    </row>
    <row r="21" spans="1:27" x14ac:dyDescent="0.45">
      <c r="A21" t="s">
        <v>5</v>
      </c>
      <c r="B21">
        <v>2409</v>
      </c>
      <c r="C21" s="10">
        <v>25.52</v>
      </c>
      <c r="D21" s="10">
        <v>173.71</v>
      </c>
      <c r="E21" s="10">
        <v>210.32</v>
      </c>
      <c r="F21" s="10">
        <v>694.84</v>
      </c>
      <c r="G21" s="10">
        <v>1051.5999999999999</v>
      </c>
      <c r="H21" s="10">
        <v>2876.72</v>
      </c>
      <c r="I21" s="10">
        <v>2600</v>
      </c>
      <c r="J21" s="10">
        <v>47893.120000000003</v>
      </c>
      <c r="K21" s="10"/>
      <c r="L21" s="10">
        <v>714.56</v>
      </c>
      <c r="M21" s="10">
        <v>780</v>
      </c>
      <c r="N21" s="10">
        <v>4114</v>
      </c>
      <c r="O21" s="4">
        <f t="shared" si="0"/>
        <v>61108.87</v>
      </c>
      <c r="P21" s="10">
        <v>7425.01</v>
      </c>
      <c r="Q21" s="10">
        <f t="shared" si="1"/>
        <v>68533.88</v>
      </c>
      <c r="R21" s="10">
        <f t="shared" si="2"/>
        <v>5242.8418200000006</v>
      </c>
      <c r="S21" s="9">
        <v>42881</v>
      </c>
      <c r="U21">
        <f>6115.42+18267.75</f>
        <v>24383.17</v>
      </c>
      <c r="V21" t="s">
        <v>40</v>
      </c>
      <c r="W21" s="10">
        <f>139.3+43.76</f>
        <v>183.06</v>
      </c>
      <c r="X21" s="10">
        <v>697.8</v>
      </c>
      <c r="Y21" s="10">
        <f>346.23+566.39</f>
        <v>912.62</v>
      </c>
      <c r="Z21" s="10"/>
      <c r="AA21" s="4">
        <f t="shared" si="3"/>
        <v>26176.649999999998</v>
      </c>
    </row>
    <row r="22" spans="1:27" x14ac:dyDescent="0.45">
      <c r="A22" t="s">
        <v>5</v>
      </c>
      <c r="B22">
        <v>2257</v>
      </c>
      <c r="C22" s="10">
        <v>26.31</v>
      </c>
      <c r="D22" s="10">
        <v>173.71</v>
      </c>
      <c r="E22" s="10">
        <v>216.8</v>
      </c>
      <c r="F22" s="10">
        <v>694.84</v>
      </c>
      <c r="G22" s="10">
        <v>1084</v>
      </c>
      <c r="H22" s="10">
        <v>2978.32</v>
      </c>
      <c r="I22" s="10">
        <v>2340</v>
      </c>
      <c r="J22" s="10">
        <v>46272.08</v>
      </c>
      <c r="K22" s="10"/>
      <c r="L22" s="10">
        <v>1913.28</v>
      </c>
      <c r="M22" s="10">
        <v>780</v>
      </c>
      <c r="N22" s="10">
        <v>4241.2</v>
      </c>
      <c r="O22" s="4">
        <f t="shared" si="0"/>
        <v>60694.229999999996</v>
      </c>
      <c r="P22" s="10">
        <v>4445.09</v>
      </c>
      <c r="Q22" s="10">
        <f t="shared" si="1"/>
        <v>65139.319999999992</v>
      </c>
      <c r="R22" s="10">
        <f t="shared" si="2"/>
        <v>4983.157979999999</v>
      </c>
      <c r="S22" s="9">
        <v>41075</v>
      </c>
      <c r="U22">
        <v>35546.82</v>
      </c>
      <c r="V22" t="s">
        <v>41</v>
      </c>
      <c r="W22" s="10">
        <v>262.56</v>
      </c>
      <c r="X22" s="10">
        <v>697.8</v>
      </c>
      <c r="Y22" s="10">
        <v>1373.92</v>
      </c>
      <c r="Z22" s="10"/>
      <c r="AA22" s="4">
        <f t="shared" si="3"/>
        <v>37881.1</v>
      </c>
    </row>
    <row r="23" spans="1:27" x14ac:dyDescent="0.45">
      <c r="A23" t="s">
        <v>5</v>
      </c>
      <c r="B23">
        <v>2250</v>
      </c>
      <c r="C23" s="10">
        <v>26.38</v>
      </c>
      <c r="D23" s="10">
        <v>171.73</v>
      </c>
      <c r="E23" s="10">
        <v>211.04</v>
      </c>
      <c r="F23" s="10">
        <v>686.92</v>
      </c>
      <c r="G23" s="10">
        <v>1086.8</v>
      </c>
      <c r="H23" s="10">
        <v>3005.52</v>
      </c>
      <c r="I23" s="10">
        <v>2340</v>
      </c>
      <c r="J23" s="10">
        <v>46816.84</v>
      </c>
      <c r="K23" s="10"/>
      <c r="L23" s="10">
        <v>1725.8</v>
      </c>
      <c r="M23" s="10">
        <v>765</v>
      </c>
      <c r="N23" s="10">
        <v>4292.3999999999996</v>
      </c>
      <c r="O23" s="4">
        <f t="shared" si="0"/>
        <v>61102.05</v>
      </c>
      <c r="P23" s="10">
        <v>5199.04</v>
      </c>
      <c r="Q23" s="10">
        <f t="shared" si="1"/>
        <v>66301.09</v>
      </c>
      <c r="R23" s="10">
        <f t="shared" si="2"/>
        <v>5072.0333849999997</v>
      </c>
      <c r="S23" s="9">
        <v>38741</v>
      </c>
      <c r="U23">
        <v>22084.39</v>
      </c>
      <c r="V23" t="s">
        <v>37</v>
      </c>
      <c r="W23" s="10">
        <v>167.16</v>
      </c>
      <c r="X23" s="10">
        <v>703.32</v>
      </c>
      <c r="Y23" s="10">
        <v>730.45</v>
      </c>
      <c r="Z23" s="10"/>
      <c r="AA23" s="4">
        <f t="shared" si="3"/>
        <v>23685.32</v>
      </c>
    </row>
    <row r="24" spans="1:27" x14ac:dyDescent="0.45">
      <c r="A24" t="s">
        <v>5</v>
      </c>
      <c r="B24">
        <v>1440</v>
      </c>
      <c r="C24" s="10">
        <v>28.33</v>
      </c>
      <c r="D24" s="10">
        <v>171.73</v>
      </c>
      <c r="E24" s="10"/>
      <c r="F24" s="10">
        <v>515.19000000000005</v>
      </c>
      <c r="G24" s="10">
        <v>1167.2</v>
      </c>
      <c r="H24" s="10">
        <v>2513.44</v>
      </c>
      <c r="I24" s="10">
        <v>1300</v>
      </c>
      <c r="J24" s="10">
        <v>27088.04</v>
      </c>
      <c r="K24" s="10"/>
      <c r="L24" s="10">
        <v>1713.4</v>
      </c>
      <c r="M24" s="10">
        <v>465</v>
      </c>
      <c r="N24" s="10">
        <v>4532.8</v>
      </c>
      <c r="O24" s="4">
        <f t="shared" si="0"/>
        <v>39466.800000000003</v>
      </c>
      <c r="P24" s="10">
        <v>6115.07</v>
      </c>
      <c r="Q24" s="10">
        <f t="shared" si="1"/>
        <v>45581.87</v>
      </c>
      <c r="R24" s="10">
        <f t="shared" si="2"/>
        <v>3487.0130550000003</v>
      </c>
      <c r="S24" s="9">
        <v>35919</v>
      </c>
      <c r="U24">
        <v>25789.58</v>
      </c>
      <c r="V24" t="s">
        <v>38</v>
      </c>
      <c r="W24" s="10">
        <v>181.2</v>
      </c>
      <c r="X24" s="10">
        <v>753</v>
      </c>
      <c r="Y24" s="10">
        <v>584.86</v>
      </c>
      <c r="Z24" s="10"/>
      <c r="AA24" s="4">
        <f t="shared" si="3"/>
        <v>27308.640000000003</v>
      </c>
    </row>
    <row r="25" spans="1:27" x14ac:dyDescent="0.45">
      <c r="A25" t="s">
        <v>5</v>
      </c>
      <c r="B25">
        <v>2379</v>
      </c>
      <c r="C25" s="10">
        <v>25.52</v>
      </c>
      <c r="D25" s="10">
        <v>173.71</v>
      </c>
      <c r="E25" s="10">
        <v>204.16</v>
      </c>
      <c r="F25" s="10">
        <v>694.84</v>
      </c>
      <c r="G25" s="10">
        <v>1051.5999999999999</v>
      </c>
      <c r="H25" s="10">
        <v>2876.72</v>
      </c>
      <c r="I25" s="10">
        <v>2340</v>
      </c>
      <c r="J25" s="10">
        <v>46445.52</v>
      </c>
      <c r="K25" s="10"/>
      <c r="L25" s="10">
        <v>2143.6799999999998</v>
      </c>
      <c r="M25" s="10">
        <v>780</v>
      </c>
      <c r="N25" s="10">
        <v>2072.4</v>
      </c>
      <c r="O25" s="4">
        <f t="shared" si="0"/>
        <v>58782.63</v>
      </c>
      <c r="P25" s="10">
        <v>9250.9</v>
      </c>
      <c r="Q25" s="10">
        <f t="shared" si="1"/>
        <v>68033.53</v>
      </c>
      <c r="R25" s="10">
        <f t="shared" si="2"/>
        <v>5204.5650449999994</v>
      </c>
      <c r="S25" s="9">
        <v>44788</v>
      </c>
      <c r="U25">
        <v>35546.82</v>
      </c>
      <c r="V25" t="s">
        <v>36</v>
      </c>
      <c r="W25" s="10">
        <v>262.56</v>
      </c>
      <c r="X25" s="10">
        <v>741.96</v>
      </c>
      <c r="Y25" s="10">
        <v>1373.92</v>
      </c>
      <c r="Z25" s="10"/>
      <c r="AA25" s="4">
        <f t="shared" si="3"/>
        <v>37925.259999999995</v>
      </c>
    </row>
    <row r="26" spans="1:27" x14ac:dyDescent="0.45">
      <c r="A26" t="s">
        <v>5</v>
      </c>
      <c r="B26">
        <v>1359</v>
      </c>
      <c r="C26" s="10">
        <v>23.1</v>
      </c>
      <c r="D26" s="10"/>
      <c r="E26" s="10"/>
      <c r="F26" s="10"/>
      <c r="G26" s="10"/>
      <c r="H26" s="10"/>
      <c r="I26" s="10"/>
      <c r="J26" s="10">
        <v>31516.41</v>
      </c>
      <c r="K26" s="10"/>
      <c r="L26" s="10"/>
      <c r="M26" s="10"/>
      <c r="N26" s="10"/>
      <c r="O26" s="4">
        <f t="shared" si="0"/>
        <v>31516.41</v>
      </c>
      <c r="P26" s="10"/>
      <c r="Q26" s="10">
        <f t="shared" si="1"/>
        <v>31516.41</v>
      </c>
      <c r="R26" s="10">
        <f t="shared" si="2"/>
        <v>2411.005365</v>
      </c>
      <c r="S26" s="9">
        <v>45019</v>
      </c>
      <c r="W26" s="10"/>
      <c r="X26" s="10"/>
      <c r="Y26" s="10"/>
      <c r="Z26" s="10"/>
      <c r="AA26" s="4">
        <f t="shared" si="3"/>
        <v>0</v>
      </c>
    </row>
    <row r="27" spans="1:27" x14ac:dyDescent="0.45">
      <c r="A27" t="s">
        <v>6</v>
      </c>
      <c r="B27">
        <v>2553</v>
      </c>
      <c r="C27" s="10">
        <v>33.68</v>
      </c>
      <c r="D27" s="10">
        <v>173.71</v>
      </c>
      <c r="E27" s="10"/>
      <c r="F27" s="10">
        <v>694.84</v>
      </c>
      <c r="G27" s="10">
        <v>1387.6</v>
      </c>
      <c r="H27" s="10">
        <v>3796.4</v>
      </c>
      <c r="I27" s="10">
        <v>6240</v>
      </c>
      <c r="J27" s="10">
        <v>64140.08</v>
      </c>
      <c r="K27" s="10">
        <v>12000</v>
      </c>
      <c r="L27" s="10">
        <v>2441.12</v>
      </c>
      <c r="M27" s="10">
        <v>780</v>
      </c>
      <c r="N27" s="10">
        <v>5469.6</v>
      </c>
      <c r="O27" s="4">
        <f t="shared" si="0"/>
        <v>97123.35</v>
      </c>
      <c r="P27" s="10">
        <v>6597.91</v>
      </c>
      <c r="Q27" s="10">
        <f t="shared" si="1"/>
        <v>103721.26000000001</v>
      </c>
      <c r="R27" s="10">
        <f t="shared" si="2"/>
        <v>7934.6763900000005</v>
      </c>
      <c r="S27" s="9">
        <v>40942</v>
      </c>
      <c r="U27">
        <v>35546.82</v>
      </c>
      <c r="V27" t="s">
        <v>36</v>
      </c>
      <c r="W27" s="10">
        <v>262.56</v>
      </c>
      <c r="X27" s="10">
        <v>786.12</v>
      </c>
      <c r="Y27" s="10">
        <v>1373.92</v>
      </c>
      <c r="Z27" s="10"/>
      <c r="AA27" s="4">
        <f t="shared" si="3"/>
        <v>37969.42</v>
      </c>
    </row>
    <row r="28" spans="1:27" x14ac:dyDescent="0.45">
      <c r="A28" t="s">
        <v>6</v>
      </c>
      <c r="B28">
        <v>2599</v>
      </c>
      <c r="C28" s="10">
        <v>33.15</v>
      </c>
      <c r="D28" s="10">
        <v>173.71</v>
      </c>
      <c r="E28" s="10"/>
      <c r="F28" s="10">
        <v>694.84</v>
      </c>
      <c r="G28" s="10">
        <v>1365.6</v>
      </c>
      <c r="H28" s="10">
        <v>3736.56</v>
      </c>
      <c r="I28" s="10">
        <v>6240</v>
      </c>
      <c r="J28" s="10">
        <v>64190.400000000001</v>
      </c>
      <c r="K28" s="10">
        <v>12000</v>
      </c>
      <c r="L28" s="10">
        <v>1341.84</v>
      </c>
      <c r="M28" s="10">
        <v>780</v>
      </c>
      <c r="N28" s="10">
        <v>5343.6</v>
      </c>
      <c r="O28" s="4">
        <f t="shared" si="0"/>
        <v>95866.55</v>
      </c>
      <c r="P28" s="10">
        <v>8836.9699999999993</v>
      </c>
      <c r="Q28" s="10">
        <f t="shared" si="1"/>
        <v>104703.52</v>
      </c>
      <c r="R28" s="10">
        <f t="shared" si="2"/>
        <v>8009.8192799999997</v>
      </c>
      <c r="S28" s="9">
        <v>40077</v>
      </c>
      <c r="U28">
        <v>35546.82</v>
      </c>
      <c r="V28" t="s">
        <v>36</v>
      </c>
      <c r="W28" s="10">
        <v>262.56</v>
      </c>
      <c r="X28" s="10">
        <v>786.12</v>
      </c>
      <c r="Y28" s="10">
        <v>1373.92</v>
      </c>
      <c r="Z28" s="10"/>
      <c r="AA28" s="4">
        <f t="shared" si="3"/>
        <v>37969.42</v>
      </c>
    </row>
    <row r="29" spans="1:27" x14ac:dyDescent="0.45">
      <c r="A29" t="s">
        <v>6</v>
      </c>
      <c r="B29">
        <v>2300</v>
      </c>
      <c r="C29" s="10">
        <v>36.99</v>
      </c>
      <c r="D29" s="10">
        <v>171.73</v>
      </c>
      <c r="E29" s="10"/>
      <c r="F29" s="10">
        <v>686.92</v>
      </c>
      <c r="G29" s="10">
        <v>1524</v>
      </c>
      <c r="H29" s="10">
        <v>4169.5200000000004</v>
      </c>
      <c r="I29" s="10">
        <v>6760</v>
      </c>
      <c r="J29" s="10">
        <v>71941.2</v>
      </c>
      <c r="K29" s="10"/>
      <c r="L29" s="10">
        <v>1183.68</v>
      </c>
      <c r="M29" s="10">
        <v>780</v>
      </c>
      <c r="N29" s="10">
        <v>6051.6</v>
      </c>
      <c r="O29" s="4">
        <f t="shared" si="0"/>
        <v>93268.65</v>
      </c>
      <c r="P29" s="10"/>
      <c r="Q29" s="10">
        <f t="shared" si="1"/>
        <v>93268.65</v>
      </c>
      <c r="R29" s="10">
        <f t="shared" si="2"/>
        <v>7135.0517249999994</v>
      </c>
      <c r="S29" s="9">
        <v>39937</v>
      </c>
      <c r="U29">
        <v>35546.82</v>
      </c>
      <c r="V29" t="s">
        <v>36</v>
      </c>
      <c r="W29" s="10">
        <v>262.56</v>
      </c>
      <c r="X29" s="10">
        <v>604.67999999999995</v>
      </c>
      <c r="Y29" s="10">
        <v>1373.92</v>
      </c>
      <c r="Z29" s="10"/>
      <c r="AA29" s="4">
        <f t="shared" si="3"/>
        <v>37787.979999999996</v>
      </c>
    </row>
    <row r="30" spans="1:27" x14ac:dyDescent="0.45">
      <c r="Q30" s="8"/>
      <c r="W30" s="10"/>
      <c r="X30" s="10"/>
      <c r="Y30" s="10"/>
      <c r="Z30" s="10"/>
      <c r="AA30" s="10"/>
    </row>
    <row r="32" spans="1:27" ht="14.65" thickBot="1" x14ac:dyDescent="0.5">
      <c r="O32" s="5">
        <f>SUM(O6:O31)</f>
        <v>1040204.5800000002</v>
      </c>
      <c r="P32" s="5">
        <f t="shared" ref="P32:Q32" si="4">SUM(P6:P31)</f>
        <v>73042.460000000006</v>
      </c>
      <c r="Q32" s="5">
        <f t="shared" si="4"/>
        <v>1113247.04</v>
      </c>
      <c r="R32" s="5">
        <f>SUM(R6:R31)</f>
        <v>85163.398559999987</v>
      </c>
      <c r="U32" s="5">
        <f>SUM(U6:U31)</f>
        <v>425253.24000000005</v>
      </c>
      <c r="V32" s="5">
        <f t="shared" ref="V32:X32" si="5">SUM(V6:V31)</f>
        <v>0</v>
      </c>
      <c r="W32" s="5">
        <f>SUM(W10:W29)</f>
        <v>3039.42</v>
      </c>
      <c r="X32" s="5">
        <f t="shared" si="5"/>
        <v>10118.220000000001</v>
      </c>
      <c r="Y32" s="5">
        <f>SUM(Y6:Y31)</f>
        <v>14136.730000000001</v>
      </c>
      <c r="Z32" s="5">
        <f>SUM(Z6:Z31)</f>
        <v>0</v>
      </c>
      <c r="AA32" s="5">
        <f t="shared" ref="AA32" si="6">SUM(AA6:AA31)</f>
        <v>452547.61</v>
      </c>
    </row>
    <row r="33" spans="22:22" ht="14.65" thickTop="1" x14ac:dyDescent="0.45"/>
    <row r="34" spans="22:22" x14ac:dyDescent="0.45">
      <c r="V34" t="s">
        <v>29</v>
      </c>
    </row>
  </sheetData>
  <mergeCells count="2">
    <mergeCell ref="D3:N3"/>
    <mergeCell ref="U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Shellie Utley</dc:creator>
  <cp:lastModifiedBy>Robert Miller</cp:lastModifiedBy>
  <dcterms:created xsi:type="dcterms:W3CDTF">2025-02-08T18:25:44Z</dcterms:created>
  <dcterms:modified xsi:type="dcterms:W3CDTF">2025-03-04T21:38:52Z</dcterms:modified>
</cp:coreProperties>
</file>