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Muhlenberg County WD/"/>
    </mc:Choice>
  </mc:AlternateContent>
  <xr:revisionPtr revIDLastSave="447" documentId="8_{BEE8E523-A3AE-436E-AE2C-FF46AC9588A3}" xr6:coauthVersionLast="47" xr6:coauthVersionMax="47" xr10:uidLastSave="{274B9629-383A-4A93-B66F-8D9FE5C035D6}"/>
  <bookViews>
    <workbookView xWindow="-98" yWindow="-98" windowWidth="21795" windowHeight="13875" xr2:uid="{04E215F1-6589-4FA9-826C-88876D3FB5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7" i="1" l="1"/>
  <c r="J107" i="1" s="1"/>
  <c r="I35" i="1"/>
  <c r="J35" i="1" s="1"/>
  <c r="I58" i="1"/>
  <c r="J58" i="1" s="1"/>
  <c r="I116" i="1"/>
  <c r="J116" i="1" s="1"/>
  <c r="J111" i="1"/>
  <c r="I72" i="1"/>
  <c r="J72" i="1" s="1"/>
  <c r="J80" i="1"/>
  <c r="J78" i="1"/>
  <c r="J76" i="1"/>
  <c r="J74" i="1"/>
  <c r="J68" i="1"/>
  <c r="J48" i="1"/>
  <c r="J46" i="1"/>
  <c r="J37" i="1"/>
  <c r="J15" i="1"/>
  <c r="J44" i="1"/>
  <c r="I66" i="1"/>
  <c r="I42" i="1"/>
  <c r="J42" i="1" s="1"/>
  <c r="G44" i="1"/>
  <c r="I25" i="1"/>
  <c r="J25" i="1" s="1"/>
  <c r="I13" i="1"/>
  <c r="J13" i="1" s="1"/>
  <c r="E61" i="1"/>
  <c r="E109" i="1" s="1"/>
  <c r="E118" i="1" s="1"/>
  <c r="I109" i="1" l="1"/>
  <c r="I118" i="1" s="1"/>
  <c r="J118" i="1" s="1"/>
  <c r="J109" i="1"/>
  <c r="J66" i="1"/>
  <c r="I27" i="1"/>
  <c r="E27" i="1"/>
  <c r="J27" i="1" l="1"/>
</calcChain>
</file>

<file path=xl/sharedStrings.xml><?xml version="1.0" encoding="utf-8"?>
<sst xmlns="http://schemas.openxmlformats.org/spreadsheetml/2006/main" count="105" uniqueCount="104">
  <si>
    <t>Operating Revenues</t>
  </si>
  <si>
    <t>Forfeited Discounts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</si>
  <si>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</si>
  <si>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</si>
  <si>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</si>
  <si>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</si>
  <si>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</si>
  <si>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</si>
  <si>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</si>
  <si>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</si>
  <si>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</si>
  <si>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</si>
  <si>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Transportation Expenses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</si>
  <si>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</si>
  <si>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</si>
  <si>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</si>
  <si>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</si>
  <si>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</si>
  <si>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Trial Balance</t>
  </si>
  <si>
    <t>Reconciliation of SAO and Trial Balance</t>
  </si>
  <si>
    <t>SAO</t>
  </si>
  <si>
    <t xml:space="preserve">  </t>
  </si>
  <si>
    <t>Muhlenberg County Water District #1</t>
  </si>
  <si>
    <t>Total Sale of Water</t>
  </si>
  <si>
    <t>Miscellaneous Service Revenues</t>
  </si>
  <si>
    <t>Contractual Services</t>
  </si>
  <si>
    <t>Rental of Building/Real Property</t>
  </si>
  <si>
    <t>Insurance - Gen. Liab. &amp; Workers Comp.</t>
  </si>
  <si>
    <t>Insurance - Other</t>
  </si>
  <si>
    <t>Advertising Expense</t>
  </si>
  <si>
    <t>Water Resource Conservation Expense</t>
  </si>
  <si>
    <t>461-01 Metered Water Sales to Residential</t>
  </si>
  <si>
    <t>461-02 Meter sales to commercial</t>
  </si>
  <si>
    <t>466-00 Sales For Resale D'boro</t>
  </si>
  <si>
    <t>467-00 Sales for Resale TVA</t>
  </si>
  <si>
    <t>Difference</t>
  </si>
  <si>
    <t>471-03 Penalties</t>
  </si>
  <si>
    <t>471-01 Reconnects</t>
  </si>
  <si>
    <t>471-02 Disconnects</t>
  </si>
  <si>
    <t>471-04 Materials, Pipe, Parts Sold</t>
  </si>
  <si>
    <t>471-05 Miscellaneous Revenue</t>
  </si>
  <si>
    <t>471-06 Cash/Over</t>
  </si>
  <si>
    <t>471-07 Returned Check Charges</t>
  </si>
  <si>
    <t>471-09 Credit Card Processing Income</t>
  </si>
  <si>
    <t>471-10 911 Surcharge Income</t>
  </si>
  <si>
    <t>615-01 Power Purchased for Pump</t>
  </si>
  <si>
    <t>618-03 Chemicals and Analysis</t>
  </si>
  <si>
    <t>603-08 Commissioners' Salaries</t>
  </si>
  <si>
    <t>660-08 Advertising Exp AD&amp;G</t>
  </si>
  <si>
    <t>659-08 Insruance Property &amp; Vehicle</t>
  </si>
  <si>
    <t>658-08 Insurance Workmans Comp/ AD&amp;G</t>
  </si>
  <si>
    <t>604-08 Employee Health Insurance</t>
  </si>
  <si>
    <t>605-08 Employee Retirement Expense</t>
  </si>
  <si>
    <t>606-08 Health Insurance for audit</t>
  </si>
  <si>
    <t>670-07 Bad Debts</t>
  </si>
  <si>
    <t>631-08 Contr Serv Eng/ AD&amp;G</t>
  </si>
  <si>
    <t>632-08 Contr Serv Acct / AD&amp;G</t>
  </si>
  <si>
    <t>633-08 Contr Serv Legal / A&amp;G</t>
  </si>
  <si>
    <t>635-08 Cont Serv Water Test/ADG</t>
  </si>
  <si>
    <t>634-00 Bond Trustee Fees</t>
  </si>
  <si>
    <t>641-08 Rent</t>
  </si>
  <si>
    <t>650-08 Gas &amp; Oil</t>
  </si>
  <si>
    <t>651-08 Truck Repair &amp; Maint</t>
  </si>
  <si>
    <t>620-08 Materials &amp; Supplies AD&amp;G</t>
  </si>
  <si>
    <t>620-01 Pump Station Operation Supplies</t>
  </si>
  <si>
    <t>620-02 Operation Supplies &amp; Exp</t>
  </si>
  <si>
    <t>636-02 Equip Maint &amp; Repairs</t>
  </si>
  <si>
    <t>637-08 Commun Radio/Telemetry</t>
  </si>
  <si>
    <t>635-00 Technical Services</t>
  </si>
  <si>
    <t>635-05 Main Dist Reser &amp; Standpipe</t>
  </si>
  <si>
    <t>636-06 Maintenance of Mains</t>
  </si>
  <si>
    <t>637-06 Maintenance of Meters</t>
  </si>
  <si>
    <t>638-06 Maintenance of Hydrants</t>
  </si>
  <si>
    <t>403-00 Depreciation Expense</t>
  </si>
  <si>
    <t>408-10 PSC Assessment Tax</t>
  </si>
  <si>
    <t>680-08 Payroll Taxes Fica</t>
  </si>
  <si>
    <t>689-08 License</t>
  </si>
  <si>
    <t>601-08 Superintendent Salary</t>
  </si>
  <si>
    <t>602-08 Office Manager's Salary</t>
  </si>
  <si>
    <t>601-01 Operations Salaries</t>
  </si>
  <si>
    <t>600-07 Office Salaries</t>
  </si>
  <si>
    <t>636-01 Maint of Pumping Equip</t>
  </si>
  <si>
    <t>408-13 Sales Tax Expense</t>
  </si>
  <si>
    <t>615-08 Office Utilities</t>
  </si>
  <si>
    <t>630-07 Credit Card Processing Fees</t>
  </si>
  <si>
    <t>630-08 Bank Service Charges</t>
  </si>
  <si>
    <t>676-08 Telephone &amp; Cellular Phones</t>
  </si>
  <si>
    <t>677-08 Maintenance Agreement</t>
  </si>
  <si>
    <t>678-08 Seminars &amp; Training</t>
  </si>
  <si>
    <t>679-08 Office Supplies</t>
  </si>
  <si>
    <t>681-08 Overpaid Finals / Refunds</t>
  </si>
  <si>
    <t>682-08 Uniforms &amp; Mats</t>
  </si>
  <si>
    <t>683-08 Damages</t>
  </si>
  <si>
    <t>684-08 Dues &amp; Subscriptions</t>
  </si>
  <si>
    <t>685-08 Office &amp; Garage Maint</t>
  </si>
  <si>
    <t>686-08 Office Cleaning &amp; Maint</t>
  </si>
  <si>
    <t>688-08 Meeting Expenses</t>
  </si>
  <si>
    <t>690-08 Saftey Promotion</t>
  </si>
  <si>
    <t>691-08 Flowers</t>
  </si>
  <si>
    <t>697-08 Miscellaneous Expense</t>
  </si>
  <si>
    <t>699-08 First Aid Supplies</t>
  </si>
  <si>
    <t>693-08 Notary Expense</t>
  </si>
  <si>
    <t>676-07 Postage</t>
  </si>
  <si>
    <t>679-07 Office Supply Cust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</si>
</sst>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  <numFmt numFmtId="165" formatCode="&quot; &quot;#,##0.00&quot; &quot;;&quot; (&quot;#,##0.00&quot;)&quot;;&quot; -&quot;00&quot; &quot;;&quot; &quot;@&quot; &quot;"/>
    <numFmt numFmtId="166" formatCode="#,##0.00;\-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#,##0.00;\-#,##0.00;0.00"/>
    <numFmt numFmtId="170" formatCode="#,##0.00;\(#,##0.00\);0.00"/>
  </numFmts>
  <fonts count="11" x14ac:knownFonts="1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2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75">
    <xf numFmtId="0" fontId="0" fillId="0" borderId="0" xfId="0"/>
    <xf numFmtId="41" fontId="2" fillId="0" borderId="0" xfId="2" applyNumberFormat="1" applyFont="1"/>
    <xf numFmtId="41" fontId="2" fillId="0" borderId="3" xfId="2" applyNumberFormat="1" applyFont="1" applyBorder="1" applyAlignment="1">
      <alignment vertical="center"/>
    </xf>
    <xf numFmtId="41" fontId="2" fillId="0" borderId="0" xfId="2" applyNumberFormat="1" applyFont="1" applyBorder="1" applyAlignment="1">
      <alignment vertical="center"/>
    </xf>
    <xf numFmtId="41" fontId="4" fillId="0" borderId="3" xfId="2" applyNumberFormat="1" applyFont="1" applyBorder="1" applyAlignment="1">
      <alignment vertical="center"/>
    </xf>
    <xf numFmtId="41" fontId="4" fillId="0" borderId="0" xfId="2" applyNumberFormat="1" applyFont="1" applyBorder="1" applyAlignment="1">
      <alignment vertical="center"/>
    </xf>
    <xf numFmtId="41" fontId="3" fillId="0" borderId="3" xfId="2" applyNumberFormat="1" applyFont="1" applyBorder="1" applyAlignment="1">
      <alignment vertical="center"/>
    </xf>
    <xf numFmtId="41" fontId="2" fillId="0" borderId="0" xfId="2" applyNumberFormat="1" applyFont="1" applyAlignment="1">
      <alignment vertical="center"/>
    </xf>
    <xf numFmtId="0" fontId="7" fillId="0" borderId="0" xfId="0" applyFont="1"/>
    <xf numFmtId="41" fontId="4" fillId="0" borderId="1" xfId="2" applyNumberFormat="1" applyFont="1" applyBorder="1" applyAlignment="1">
      <alignment horizontal="center" vertical="center"/>
    </xf>
    <xf numFmtId="41" fontId="4" fillId="0" borderId="2" xfId="2" applyNumberFormat="1" applyFont="1" applyBorder="1" applyAlignment="1">
      <alignment horizontal="center" vertical="center"/>
    </xf>
    <xf numFmtId="0" fontId="2" fillId="0" borderId="0" xfId="1" applyFont="1"/>
    <xf numFmtId="49" fontId="4" fillId="0" borderId="0" xfId="0" applyNumberFormat="1" applyFont="1"/>
    <xf numFmtId="166" fontId="2" fillId="0" borderId="0" xfId="0" applyNumberFormat="1" applyFont="1"/>
    <xf numFmtId="41" fontId="2" fillId="0" borderId="4" xfId="2" applyNumberFormat="1" applyFont="1" applyBorder="1"/>
    <xf numFmtId="0" fontId="2" fillId="0" borderId="7" xfId="1" applyFont="1" applyBorder="1"/>
    <xf numFmtId="41" fontId="2" fillId="0" borderId="7" xfId="2" applyNumberFormat="1" applyFont="1" applyBorder="1"/>
    <xf numFmtId="42" fontId="7" fillId="0" borderId="7" xfId="0" applyNumberFormat="1" applyFont="1" applyBorder="1"/>
    <xf numFmtId="41" fontId="2" fillId="0" borderId="2" xfId="2" applyNumberFormat="1" applyFont="1" applyBorder="1" applyAlignment="1">
      <alignment vertical="center"/>
    </xf>
    <xf numFmtId="0" fontId="2" fillId="0" borderId="2" xfId="1" applyFont="1" applyBorder="1"/>
    <xf numFmtId="0" fontId="2" fillId="0" borderId="8" xfId="1" applyFont="1" applyBorder="1"/>
    <xf numFmtId="49" fontId="6" fillId="0" borderId="0" xfId="16" applyNumberFormat="1" applyAlignment="1">
      <alignment horizontal="left"/>
    </xf>
    <xf numFmtId="49" fontId="2" fillId="0" borderId="0" xfId="16" applyNumberFormat="1" applyFont="1" applyAlignment="1">
      <alignment horizontal="left"/>
    </xf>
    <xf numFmtId="167" fontId="9" fillId="0" borderId="0" xfId="13" applyNumberFormat="1" applyFont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41" fontId="2" fillId="0" borderId="1" xfId="2" applyNumberFormat="1" applyFont="1" applyBorder="1"/>
    <xf numFmtId="41" fontId="2" fillId="0" borderId="2" xfId="2" applyNumberFormat="1" applyFont="1" applyBorder="1"/>
    <xf numFmtId="41" fontId="4" fillId="0" borderId="3" xfId="2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center" vertical="center"/>
    </xf>
    <xf numFmtId="49" fontId="4" fillId="0" borderId="5" xfId="0" applyNumberFormat="1" applyFont="1" applyBorder="1"/>
    <xf numFmtId="166" fontId="2" fillId="0" borderId="5" xfId="0" applyNumberFormat="1" applyFont="1" applyBorder="1"/>
    <xf numFmtId="49" fontId="2" fillId="0" borderId="0" xfId="0" applyNumberFormat="1" applyFont="1"/>
    <xf numFmtId="44" fontId="2" fillId="0" borderId="2" xfId="1" applyNumberFormat="1" applyFont="1" applyBorder="1"/>
    <xf numFmtId="44" fontId="2" fillId="0" borderId="0" xfId="1" applyNumberFormat="1" applyFont="1"/>
    <xf numFmtId="44" fontId="4" fillId="0" borderId="0" xfId="1" applyNumberFormat="1" applyFont="1" applyAlignment="1">
      <alignment horizontal="right"/>
    </xf>
    <xf numFmtId="44" fontId="2" fillId="0" borderId="0" xfId="2" applyNumberFormat="1" applyFont="1"/>
    <xf numFmtId="44" fontId="7" fillId="0" borderId="0" xfId="0" applyNumberFormat="1" applyFont="1"/>
    <xf numFmtId="44" fontId="7" fillId="0" borderId="5" xfId="0" applyNumberFormat="1" applyFont="1" applyBorder="1"/>
    <xf numFmtId="44" fontId="2" fillId="0" borderId="0" xfId="0" applyNumberFormat="1" applyFont="1"/>
    <xf numFmtId="44" fontId="2" fillId="0" borderId="2" xfId="15" applyFont="1" applyBorder="1"/>
    <xf numFmtId="44" fontId="7" fillId="0" borderId="0" xfId="15" applyFont="1"/>
    <xf numFmtId="168" fontId="2" fillId="0" borderId="2" xfId="15" applyNumberFormat="1" applyFont="1" applyBorder="1"/>
    <xf numFmtId="168" fontId="4" fillId="0" borderId="0" xfId="15" applyNumberFormat="1" applyFont="1" applyBorder="1" applyAlignment="1">
      <alignment horizontal="center" vertical="center"/>
    </xf>
    <xf numFmtId="168" fontId="4" fillId="0" borderId="2" xfId="15" applyNumberFormat="1" applyFont="1" applyBorder="1" applyAlignment="1">
      <alignment horizontal="center" vertical="center"/>
    </xf>
    <xf numFmtId="168" fontId="2" fillId="0" borderId="0" xfId="15" applyNumberFormat="1" applyFont="1" applyBorder="1" applyAlignment="1">
      <alignment vertical="center"/>
    </xf>
    <xf numFmtId="168" fontId="2" fillId="0" borderId="0" xfId="15" applyNumberFormat="1" applyFont="1" applyBorder="1"/>
    <xf numFmtId="168" fontId="2" fillId="0" borderId="5" xfId="15" applyNumberFormat="1" applyFont="1" applyBorder="1" applyAlignment="1">
      <alignment vertical="center"/>
    </xf>
    <xf numFmtId="168" fontId="9" fillId="0" borderId="0" xfId="15" applyNumberFormat="1" applyFont="1" applyAlignment="1">
      <alignment vertical="center"/>
    </xf>
    <xf numFmtId="168" fontId="7" fillId="0" borderId="0" xfId="15" applyNumberFormat="1" applyFont="1"/>
    <xf numFmtId="168" fontId="7" fillId="0" borderId="5" xfId="15" applyNumberFormat="1" applyFont="1" applyBorder="1"/>
    <xf numFmtId="44" fontId="2" fillId="0" borderId="0" xfId="15" applyFont="1"/>
    <xf numFmtId="44" fontId="4" fillId="0" borderId="0" xfId="15" applyFont="1" applyAlignment="1">
      <alignment horizontal="center" vertical="center"/>
    </xf>
    <xf numFmtId="44" fontId="2" fillId="0" borderId="0" xfId="15" applyFont="1" applyAlignment="1">
      <alignment horizontal="right"/>
    </xf>
    <xf numFmtId="44" fontId="2" fillId="0" borderId="5" xfId="15" applyFont="1" applyBorder="1" applyAlignment="1">
      <alignment horizontal="right"/>
    </xf>
    <xf numFmtId="44" fontId="2" fillId="0" borderId="0" xfId="15" applyFont="1" applyBorder="1" applyAlignment="1">
      <alignment horizontal="right"/>
    </xf>
    <xf numFmtId="44" fontId="2" fillId="0" borderId="5" xfId="15" applyFont="1" applyBorder="1"/>
    <xf numFmtId="44" fontId="2" fillId="0" borderId="5" xfId="2" applyNumberFormat="1" applyFont="1" applyBorder="1"/>
    <xf numFmtId="168" fontId="9" fillId="0" borderId="0" xfId="15" applyNumberFormat="1" applyFont="1" applyBorder="1" applyAlignment="1">
      <alignment vertical="center"/>
    </xf>
    <xf numFmtId="169" fontId="6" fillId="0" borderId="0" xfId="18" applyNumberFormat="1" applyAlignment="1">
      <alignment horizontal="right"/>
    </xf>
    <xf numFmtId="169" fontId="6" fillId="0" borderId="5" xfId="18" applyNumberFormat="1" applyBorder="1" applyAlignment="1">
      <alignment horizontal="right"/>
    </xf>
    <xf numFmtId="166" fontId="2" fillId="0" borderId="0" xfId="0" applyNumberFormat="1" applyFont="1" applyFill="1"/>
    <xf numFmtId="0" fontId="7" fillId="0" borderId="0" xfId="0" applyFont="1" applyFill="1"/>
    <xf numFmtId="169" fontId="2" fillId="0" borderId="0" xfId="18" applyNumberFormat="1" applyFont="1" applyAlignment="1">
      <alignment horizontal="right"/>
    </xf>
    <xf numFmtId="169" fontId="2" fillId="0" borderId="5" xfId="18" applyNumberFormat="1" applyFont="1" applyBorder="1" applyAlignment="1">
      <alignment horizontal="right"/>
    </xf>
    <xf numFmtId="49" fontId="2" fillId="0" borderId="0" xfId="16" applyNumberFormat="1" applyFont="1" applyFill="1" applyAlignment="1">
      <alignment horizontal="left"/>
    </xf>
    <xf numFmtId="44" fontId="2" fillId="0" borderId="0" xfId="15" applyFont="1" applyFill="1" applyAlignment="1">
      <alignment horizontal="right"/>
    </xf>
    <xf numFmtId="170" fontId="6" fillId="0" borderId="0" xfId="18" applyNumberFormat="1" applyAlignment="1">
      <alignment horizontal="right"/>
    </xf>
    <xf numFmtId="2" fontId="6" fillId="0" borderId="0" xfId="18" applyNumberFormat="1" applyAlignment="1">
      <alignment horizontal="right"/>
    </xf>
    <xf numFmtId="168" fontId="2" fillId="0" borderId="2" xfId="15" applyNumberFormat="1" applyFont="1" applyBorder="1" applyAlignment="1">
      <alignment vertical="center"/>
    </xf>
    <xf numFmtId="44" fontId="2" fillId="0" borderId="0" xfId="15" applyFont="1" applyBorder="1"/>
    <xf numFmtId="44" fontId="7" fillId="0" borderId="2" xfId="0" applyNumberFormat="1" applyFont="1" applyBorder="1"/>
    <xf numFmtId="41" fontId="10" fillId="0" borderId="3" xfId="2" applyNumberFormat="1" applyFont="1" applyBorder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41" fontId="10" fillId="0" borderId="7" xfId="2" applyNumberFormat="1" applyFont="1" applyBorder="1" applyAlignment="1">
      <alignment horizontal="center" vertical="center"/>
    </xf>
  </cellXfs>
  <cellStyles count="19">
    <cellStyle name="Comma 2" xfId="5" xr:uid="{69FE3893-4EDC-475F-9EFF-DFFD579B6900}"/>
    <cellStyle name="Comma 2 2" xfId="13" xr:uid="{BADCDD5E-43BA-48B5-A309-71EBAE59787F}"/>
    <cellStyle name="Comma 3" xfId="9" xr:uid="{2FD88299-8347-4469-A4E7-CAC129D0CB24}"/>
    <cellStyle name="Comma 4" xfId="2" xr:uid="{ADAA063A-E3E9-42EE-82A4-E4A4C6385186}"/>
    <cellStyle name="Currency" xfId="15" builtinId="4"/>
    <cellStyle name="Currency 2" xfId="6" xr:uid="{024B4DD7-BE3F-4168-B235-9C385477D400}"/>
    <cellStyle name="Currency 2 2" xfId="12" xr:uid="{8AB6D070-2C22-400B-B0C8-D909EB83FF94}"/>
    <cellStyle name="Currency 3" xfId="10" xr:uid="{A52A9CF7-BB59-4986-8047-ACC3E83C00F1}"/>
    <cellStyle name="Currency 4" xfId="3" xr:uid="{B7E217D3-DF29-4BF4-9704-1B1FF2249A59}"/>
    <cellStyle name="Normal" xfId="0" builtinId="0"/>
    <cellStyle name="Normal 2" xfId="8" xr:uid="{326160EE-3914-4DFC-A8B0-1F4119EE40A1}"/>
    <cellStyle name="Normal 3" xfId="1" xr:uid="{497D76A0-30AB-42FE-AFD3-270C74E8DE75}"/>
    <cellStyle name="Percent 2" xfId="7" xr:uid="{F9861551-7927-4771-9CDD-EE569FA99A4B}"/>
    <cellStyle name="Percent 2 2" xfId="14" xr:uid="{7E0C9DC3-3ADD-4A9C-A8B4-841773B1572E}"/>
    <cellStyle name="Percent 3" xfId="11" xr:uid="{B7067610-912C-437C-BCBC-316D202F45E6}"/>
    <cellStyle name="Percent 4" xfId="4" xr:uid="{22CC0F24-D762-40FE-A68D-32F78D5BF711}"/>
    <cellStyle name="rf20" xfId="17" xr:uid="{9970F5CA-349F-4A63-9E66-1FEC0E1F2A17}"/>
    <cellStyle name="rf5" xfId="16" xr:uid="{4FB4F11A-3FEF-4370-814A-6A6794F5C223}"/>
    <cellStyle name="rf7" xfId="18" xr:uid="{C8E8F46F-9C5A-4455-A101-D3AB3B94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Muhlenberg%20County%20WD/1b%20Trial%20Balance%202023.xlsx" TargetMode="External"/><Relationship Id="rId1" Type="http://schemas.openxmlformats.org/officeDocument/2006/relationships/externalLinkPath" Target="1b%20Trial%20Balanc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57">
          <cell r="A257" t="str">
            <v>610-01 Purchased Water/Operation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9F01-E51F-40DA-ACD2-6BDA7329D6E1}">
  <sheetPr>
    <pageSetUpPr fitToPage="1"/>
  </sheetPr>
  <dimension ref="B2:IL219"/>
  <sheetViews>
    <sheetView tabSelected="1" zoomScale="96" zoomScaleNormal="96" workbookViewId="0">
      <selection activeCell="O13" sqref="O13"/>
    </sheetView>
  </sheetViews>
  <sheetFormatPr defaultRowHeight="14.25" x14ac:dyDescent="0.45"/>
  <cols>
    <col min="1" max="1" width="3.59765625" style="8" customWidth="1"/>
    <col min="2" max="2" width="4.265625" style="8" customWidth="1"/>
    <col min="3" max="3" width="4.86328125" style="8" customWidth="1"/>
    <col min="4" max="4" width="40.73046875" style="8" customWidth="1"/>
    <col min="5" max="5" width="15.59765625" style="49" customWidth="1"/>
    <col min="6" max="6" width="10.6640625" style="8" bestFit="1" customWidth="1"/>
    <col min="7" max="7" width="36.59765625" style="8" bestFit="1" customWidth="1"/>
    <col min="8" max="8" width="11.1328125" style="8" bestFit="1" customWidth="1"/>
    <col min="9" max="9" width="15.59765625" style="41" customWidth="1"/>
    <col min="10" max="10" width="11.73046875" style="37" bestFit="1" customWidth="1"/>
    <col min="11" max="11" width="2.59765625" style="8" customWidth="1"/>
    <col min="12" max="12" width="3.59765625" style="8" customWidth="1"/>
    <col min="13" max="16384" width="9.06640625" style="8"/>
  </cols>
  <sheetData>
    <row r="2" spans="2:246" x14ac:dyDescent="0.45">
      <c r="B2" s="26"/>
      <c r="C2" s="27"/>
      <c r="D2" s="27"/>
      <c r="E2" s="42"/>
      <c r="F2" s="19"/>
      <c r="G2" s="19"/>
      <c r="H2" s="19"/>
      <c r="I2" s="40"/>
      <c r="J2" s="33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</row>
    <row r="3" spans="2:246" ht="25.5" x14ac:dyDescent="0.45">
      <c r="B3" s="72" t="s">
        <v>19</v>
      </c>
      <c r="C3" s="73"/>
      <c r="D3" s="73"/>
      <c r="E3" s="73"/>
      <c r="F3" s="73"/>
      <c r="G3" s="73"/>
      <c r="H3" s="73"/>
      <c r="I3" s="73"/>
      <c r="J3" s="73"/>
      <c r="K3" s="74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</row>
    <row r="4" spans="2:246" ht="25.5" x14ac:dyDescent="0.45">
      <c r="B4" s="72" t="s">
        <v>22</v>
      </c>
      <c r="C4" s="73"/>
      <c r="D4" s="73"/>
      <c r="E4" s="73"/>
      <c r="F4" s="73"/>
      <c r="G4" s="73"/>
      <c r="H4" s="73"/>
      <c r="I4" s="73"/>
      <c r="J4" s="73"/>
      <c r="K4" s="7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</row>
    <row r="5" spans="2:246" x14ac:dyDescent="0.45">
      <c r="B5" s="28"/>
      <c r="C5" s="29"/>
      <c r="D5" s="29"/>
      <c r="E5" s="43"/>
      <c r="F5" s="7"/>
      <c r="G5" s="7"/>
      <c r="H5" s="7"/>
      <c r="I5" s="51"/>
      <c r="J5" s="34"/>
      <c r="K5" s="1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</row>
    <row r="6" spans="2:246" x14ac:dyDescent="0.45">
      <c r="B6" s="9"/>
      <c r="C6" s="10"/>
      <c r="D6" s="10"/>
      <c r="E6" s="44"/>
      <c r="F6" s="18"/>
      <c r="G6" s="18"/>
      <c r="H6" s="18"/>
      <c r="I6" s="40"/>
      <c r="J6" s="33"/>
      <c r="K6" s="2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</row>
    <row r="7" spans="2:246" x14ac:dyDescent="0.45">
      <c r="B7" s="2"/>
      <c r="C7" s="3"/>
      <c r="D7" s="3"/>
      <c r="E7" s="43" t="s">
        <v>20</v>
      </c>
      <c r="F7" s="7"/>
      <c r="H7" s="7"/>
      <c r="I7" s="52" t="s">
        <v>18</v>
      </c>
      <c r="J7" s="35" t="s">
        <v>35</v>
      </c>
      <c r="K7" s="1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</row>
    <row r="8" spans="2:246" x14ac:dyDescent="0.45">
      <c r="B8" s="6" t="s">
        <v>0</v>
      </c>
      <c r="C8" s="5"/>
      <c r="D8" s="3"/>
      <c r="E8" s="45"/>
      <c r="F8" s="7"/>
      <c r="G8" s="7"/>
      <c r="H8" s="7"/>
      <c r="I8" s="51"/>
      <c r="J8" s="34"/>
      <c r="K8" s="1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</row>
    <row r="9" spans="2:246" x14ac:dyDescent="0.45">
      <c r="B9" s="2"/>
      <c r="C9" s="3" t="s">
        <v>23</v>
      </c>
      <c r="D9" s="3"/>
      <c r="E9" s="45">
        <v>4095760</v>
      </c>
      <c r="F9" s="7"/>
      <c r="G9" s="22" t="s">
        <v>31</v>
      </c>
      <c r="H9" s="13"/>
      <c r="I9" s="53">
        <v>3264344.84</v>
      </c>
      <c r="J9" s="36"/>
      <c r="K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2:246" x14ac:dyDescent="0.45">
      <c r="B10" s="2"/>
      <c r="C10" s="3"/>
      <c r="D10" s="3"/>
      <c r="E10" s="45"/>
      <c r="F10" s="7"/>
      <c r="G10" s="22" t="s">
        <v>32</v>
      </c>
      <c r="H10" s="13"/>
      <c r="I10" s="53">
        <v>708103.76</v>
      </c>
      <c r="J10" s="36"/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2:246" x14ac:dyDescent="0.45">
      <c r="B11" s="2"/>
      <c r="C11" s="3"/>
      <c r="D11" s="3"/>
      <c r="E11" s="45"/>
      <c r="F11" s="7"/>
      <c r="G11" s="22" t="s">
        <v>33</v>
      </c>
      <c r="H11" s="13"/>
      <c r="I11" s="53">
        <v>109599.19</v>
      </c>
      <c r="J11" s="36"/>
      <c r="K11" s="1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2:246" x14ac:dyDescent="0.45">
      <c r="B12" s="2"/>
      <c r="C12" s="3"/>
      <c r="D12" s="3"/>
      <c r="E12" s="45"/>
      <c r="F12" s="7"/>
      <c r="G12" s="22" t="s">
        <v>34</v>
      </c>
      <c r="H12" s="13"/>
      <c r="I12" s="54">
        <v>13711.98</v>
      </c>
      <c r="J12" s="36"/>
      <c r="K12" s="1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2:246" x14ac:dyDescent="0.45">
      <c r="B13" s="2"/>
      <c r="C13" s="3"/>
      <c r="D13" s="3"/>
      <c r="E13" s="45"/>
      <c r="F13" s="7"/>
      <c r="G13" s="22"/>
      <c r="H13" s="13"/>
      <c r="I13" s="55">
        <f>SUM(I9:I12)</f>
        <v>4095759.7699999996</v>
      </c>
      <c r="J13" s="36">
        <f>E9-I13</f>
        <v>0.23000000044703484</v>
      </c>
      <c r="K13" s="1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2:246" x14ac:dyDescent="0.45">
      <c r="B14" s="2"/>
      <c r="C14" s="3"/>
      <c r="D14" s="3"/>
      <c r="E14" s="45"/>
      <c r="F14" s="7"/>
      <c r="G14" s="12"/>
      <c r="H14" s="13"/>
      <c r="I14" s="51"/>
      <c r="J14" s="36"/>
      <c r="K14" s="1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2:246" x14ac:dyDescent="0.45">
      <c r="B15" s="2"/>
      <c r="C15" s="3" t="s">
        <v>1</v>
      </c>
      <c r="D15" s="3"/>
      <c r="E15" s="46">
        <v>68761</v>
      </c>
      <c r="F15" s="1"/>
      <c r="G15" s="22" t="s">
        <v>36</v>
      </c>
      <c r="H15" s="13"/>
      <c r="I15" s="53">
        <v>68761.070000000007</v>
      </c>
      <c r="J15" s="36">
        <f>E15-I15</f>
        <v>-7.0000000006984919E-2</v>
      </c>
      <c r="K15" s="1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2:246" x14ac:dyDescent="0.45">
      <c r="B16" s="2"/>
      <c r="C16" s="3"/>
      <c r="D16" s="3"/>
      <c r="E16" s="46"/>
      <c r="F16" s="1"/>
      <c r="G16" s="22"/>
      <c r="H16" s="13"/>
      <c r="I16" s="53"/>
      <c r="J16" s="36"/>
      <c r="K16" s="1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2:246" x14ac:dyDescent="0.45">
      <c r="B17" s="2"/>
      <c r="C17" s="3" t="s">
        <v>24</v>
      </c>
      <c r="D17" s="3"/>
      <c r="E17" s="45">
        <v>76838</v>
      </c>
      <c r="F17" s="1"/>
      <c r="G17" s="22" t="s">
        <v>37</v>
      </c>
      <c r="H17" s="13"/>
      <c r="I17" s="53">
        <v>7050</v>
      </c>
      <c r="J17" s="36"/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2:246" x14ac:dyDescent="0.45">
      <c r="B18" s="2"/>
      <c r="C18" s="3"/>
      <c r="D18" s="3"/>
      <c r="E18" s="45"/>
      <c r="F18" s="1"/>
      <c r="G18" s="22" t="s">
        <v>38</v>
      </c>
      <c r="H18" s="13"/>
      <c r="I18" s="53">
        <v>24050</v>
      </c>
      <c r="J18" s="36"/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</row>
    <row r="19" spans="2:246" x14ac:dyDescent="0.45">
      <c r="B19" s="2"/>
      <c r="C19" s="3"/>
      <c r="D19" s="3"/>
      <c r="E19" s="45"/>
      <c r="F19" s="1"/>
      <c r="G19" s="22" t="s">
        <v>39</v>
      </c>
      <c r="H19" s="13"/>
      <c r="I19" s="53">
        <v>1607.25</v>
      </c>
      <c r="J19" s="3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</row>
    <row r="20" spans="2:246" x14ac:dyDescent="0.45">
      <c r="B20" s="2"/>
      <c r="C20" s="3"/>
      <c r="D20" s="3"/>
      <c r="E20" s="45"/>
      <c r="F20" s="1"/>
      <c r="G20" s="22" t="s">
        <v>40</v>
      </c>
      <c r="H20" s="13"/>
      <c r="I20" s="53">
        <v>3722.53</v>
      </c>
      <c r="J20" s="3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</row>
    <row r="21" spans="2:246" x14ac:dyDescent="0.45">
      <c r="B21" s="2"/>
      <c r="C21" s="3"/>
      <c r="D21" s="3"/>
      <c r="E21" s="45"/>
      <c r="F21" s="1"/>
      <c r="G21" s="22" t="s">
        <v>41</v>
      </c>
      <c r="H21" s="13"/>
      <c r="I21" s="53">
        <v>13639.77</v>
      </c>
      <c r="J21" s="3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</row>
    <row r="22" spans="2:246" x14ac:dyDescent="0.45">
      <c r="B22" s="2"/>
      <c r="C22" s="3"/>
      <c r="D22" s="3"/>
      <c r="E22" s="45"/>
      <c r="F22" s="1"/>
      <c r="G22" s="22" t="s">
        <v>42</v>
      </c>
      <c r="H22" s="13"/>
      <c r="I22" s="53">
        <v>1425</v>
      </c>
      <c r="J22" s="3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</row>
    <row r="23" spans="2:246" x14ac:dyDescent="0.45">
      <c r="B23" s="2"/>
      <c r="C23" s="3"/>
      <c r="D23" s="3"/>
      <c r="E23" s="45"/>
      <c r="F23" s="1"/>
      <c r="G23" s="22" t="s">
        <v>43</v>
      </c>
      <c r="H23" s="13"/>
      <c r="I23" s="53">
        <v>21677.94</v>
      </c>
      <c r="J23" s="3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pans="2:246" x14ac:dyDescent="0.45">
      <c r="B24" s="2"/>
      <c r="C24" s="3"/>
      <c r="D24" s="3"/>
      <c r="E24" s="45"/>
      <c r="F24" s="1"/>
      <c r="G24" s="22" t="s">
        <v>44</v>
      </c>
      <c r="H24" s="13"/>
      <c r="I24" s="54">
        <v>3665.96</v>
      </c>
      <c r="J24" s="36"/>
      <c r="K24" s="1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pans="2:246" x14ac:dyDescent="0.45">
      <c r="B25" s="2"/>
      <c r="C25" s="3"/>
      <c r="D25" s="3"/>
      <c r="E25" s="45"/>
      <c r="F25" s="1"/>
      <c r="I25" s="41">
        <f>SUM(I17:I24)</f>
        <v>76838.450000000012</v>
      </c>
      <c r="J25" s="36">
        <f>E17-I25</f>
        <v>-0.45000000001164153</v>
      </c>
      <c r="K25" s="1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</row>
    <row r="26" spans="2:246" x14ac:dyDescent="0.45">
      <c r="B26" s="2"/>
      <c r="C26" s="3"/>
      <c r="D26" s="3"/>
      <c r="E26" s="47"/>
      <c r="F26" s="1"/>
      <c r="G26" s="12"/>
      <c r="H26" s="13"/>
      <c r="I26" s="56"/>
      <c r="J26" s="57"/>
      <c r="K26" s="1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2:246" x14ac:dyDescent="0.45">
      <c r="B27" s="4" t="s">
        <v>2</v>
      </c>
      <c r="C27" s="3"/>
      <c r="D27" s="3"/>
      <c r="E27" s="45">
        <f>SUM(E9:E17)</f>
        <v>4241359</v>
      </c>
      <c r="F27" s="1"/>
      <c r="G27" s="12"/>
      <c r="H27" s="13"/>
      <c r="I27" s="51">
        <f>I13+I15+I25</f>
        <v>4241359.2899999991</v>
      </c>
      <c r="J27" s="36">
        <f>E27-I27</f>
        <v>-0.28999999910593033</v>
      </c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</row>
    <row r="28" spans="2:246" x14ac:dyDescent="0.45">
      <c r="B28" s="4"/>
      <c r="C28" s="3"/>
      <c r="D28" s="3"/>
      <c r="E28" s="45"/>
      <c r="F28" s="1"/>
      <c r="G28" s="12"/>
      <c r="H28" s="13"/>
      <c r="I28" s="51"/>
      <c r="J28" s="36"/>
      <c r="K28" s="1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2:246" x14ac:dyDescent="0.45">
      <c r="B29" s="6" t="s">
        <v>3</v>
      </c>
      <c r="C29" s="3"/>
      <c r="D29" s="3"/>
      <c r="E29" s="45"/>
      <c r="F29" s="1"/>
      <c r="G29" s="1"/>
      <c r="H29" s="1"/>
      <c r="I29" s="51"/>
      <c r="J29" s="36"/>
      <c r="K29" s="1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</row>
    <row r="30" spans="2:246" x14ac:dyDescent="0.45">
      <c r="B30" s="2"/>
      <c r="C30" s="3" t="s">
        <v>4</v>
      </c>
      <c r="D30" s="3"/>
      <c r="E30" s="45"/>
      <c r="F30" s="1"/>
      <c r="G30" s="1"/>
      <c r="H30" s="1"/>
      <c r="I30" s="51"/>
      <c r="J30" s="3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</row>
    <row r="31" spans="2:246" x14ac:dyDescent="0.45">
      <c r="B31" s="2"/>
      <c r="C31" s="3"/>
      <c r="D31" s="23" t="s">
        <v>5</v>
      </c>
      <c r="E31" s="48">
        <v>956992</v>
      </c>
      <c r="F31" s="1"/>
      <c r="G31" s="22" t="s">
        <v>77</v>
      </c>
      <c r="H31" s="13"/>
      <c r="I31" s="63">
        <v>259467.76</v>
      </c>
      <c r="J31" s="3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pans="2:246" x14ac:dyDescent="0.45">
      <c r="B32" s="2"/>
      <c r="C32" s="3"/>
      <c r="D32" s="23"/>
      <c r="E32" s="48"/>
      <c r="F32" s="1"/>
      <c r="G32" s="22" t="s">
        <v>78</v>
      </c>
      <c r="H32" s="13"/>
      <c r="I32" s="63">
        <v>63290.46</v>
      </c>
      <c r="J32" s="3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pans="2:246" x14ac:dyDescent="0.45">
      <c r="B33" s="2"/>
      <c r="C33" s="3"/>
      <c r="D33" s="23"/>
      <c r="E33" s="48"/>
      <c r="F33" s="1"/>
      <c r="G33" s="22" t="s">
        <v>79</v>
      </c>
      <c r="H33" s="13"/>
      <c r="I33" s="63">
        <v>469714.95</v>
      </c>
      <c r="J33" s="3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pans="2:246" x14ac:dyDescent="0.45">
      <c r="B34" s="2"/>
      <c r="C34" s="3"/>
      <c r="D34" s="23"/>
      <c r="E34" s="48"/>
      <c r="F34" s="1"/>
      <c r="G34" s="22" t="s">
        <v>80</v>
      </c>
      <c r="H34" s="13"/>
      <c r="I34" s="64">
        <v>164519.18</v>
      </c>
      <c r="J34" s="3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</row>
    <row r="35" spans="2:246" x14ac:dyDescent="0.45">
      <c r="B35" s="2"/>
      <c r="C35" s="3"/>
      <c r="D35" s="23"/>
      <c r="E35" s="48"/>
      <c r="F35" s="1"/>
      <c r="G35" s="12"/>
      <c r="H35" s="13"/>
      <c r="I35" s="51">
        <f>SUM(I31:I34)</f>
        <v>956992.35000000009</v>
      </c>
      <c r="J35" s="36">
        <f>E31-I35</f>
        <v>-0.35000000009313226</v>
      </c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pans="2:246" x14ac:dyDescent="0.45">
      <c r="B36" s="2"/>
      <c r="C36" s="3"/>
      <c r="D36" s="23"/>
      <c r="E36" s="48"/>
      <c r="F36" s="1"/>
      <c r="G36" s="12"/>
      <c r="H36" s="13"/>
      <c r="I36" s="51"/>
      <c r="J36" s="3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</row>
    <row r="37" spans="2:246" x14ac:dyDescent="0.45">
      <c r="B37" s="2"/>
      <c r="C37" s="3"/>
      <c r="D37" s="23" t="s">
        <v>6</v>
      </c>
      <c r="E37" s="48">
        <v>18000</v>
      </c>
      <c r="F37" s="1"/>
      <c r="G37" s="22" t="s">
        <v>47</v>
      </c>
      <c r="H37" s="1"/>
      <c r="I37" s="53">
        <v>18000</v>
      </c>
      <c r="J37" s="36">
        <f>E37-I37</f>
        <v>0</v>
      </c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</row>
    <row r="38" spans="2:246" x14ac:dyDescent="0.45">
      <c r="B38" s="2"/>
      <c r="C38" s="3"/>
      <c r="D38" s="23"/>
      <c r="E38" s="48"/>
      <c r="F38" s="1"/>
      <c r="G38" s="22"/>
      <c r="H38" s="1"/>
      <c r="I38" s="53"/>
      <c r="J38" s="36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</row>
    <row r="39" spans="2:246" x14ac:dyDescent="0.45">
      <c r="B39" s="2"/>
      <c r="C39" s="3"/>
      <c r="D39" s="23" t="s">
        <v>7</v>
      </c>
      <c r="E39" s="48">
        <v>545168</v>
      </c>
      <c r="F39" s="1"/>
      <c r="G39" s="22" t="s">
        <v>51</v>
      </c>
      <c r="H39" s="1"/>
      <c r="I39" s="53">
        <v>483376.45</v>
      </c>
      <c r="J39" s="36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2:246" x14ac:dyDescent="0.45">
      <c r="B40" s="2"/>
      <c r="C40" s="3"/>
      <c r="D40" s="23"/>
      <c r="E40" s="48"/>
      <c r="F40" s="1"/>
      <c r="G40" s="22" t="s">
        <v>52</v>
      </c>
      <c r="H40" s="1"/>
      <c r="I40" s="53">
        <v>129181.87</v>
      </c>
      <c r="J40" s="36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</row>
    <row r="41" spans="2:246" x14ac:dyDescent="0.45">
      <c r="B41" s="2"/>
      <c r="C41" s="3"/>
      <c r="D41" s="23"/>
      <c r="E41" s="48"/>
      <c r="F41" s="1"/>
      <c r="G41" s="22" t="s">
        <v>53</v>
      </c>
      <c r="H41" s="1"/>
      <c r="I41" s="54">
        <v>-67390.37</v>
      </c>
      <c r="J41" s="36"/>
      <c r="K41" s="1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</row>
    <row r="42" spans="2:246" x14ac:dyDescent="0.45">
      <c r="B42" s="2"/>
      <c r="C42" s="3"/>
      <c r="D42" s="23"/>
      <c r="E42" s="48"/>
      <c r="F42" s="1"/>
      <c r="G42" s="1"/>
      <c r="H42" s="1"/>
      <c r="I42" s="51">
        <f>SUM(I39:I41)</f>
        <v>545167.95000000007</v>
      </c>
      <c r="J42" s="36">
        <f>E39-I42</f>
        <v>4.9999999930150807E-2</v>
      </c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</row>
    <row r="43" spans="2:246" x14ac:dyDescent="0.45">
      <c r="B43" s="2"/>
      <c r="C43" s="3"/>
      <c r="D43" s="23"/>
      <c r="E43" s="48"/>
      <c r="F43" s="1"/>
      <c r="G43" s="1"/>
      <c r="H43" s="1"/>
      <c r="I43" s="51"/>
      <c r="J43" s="36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</row>
    <row r="44" spans="2:246" x14ac:dyDescent="0.45">
      <c r="B44" s="2"/>
      <c r="C44" s="3"/>
      <c r="D44" s="23" t="s">
        <v>8</v>
      </c>
      <c r="E44" s="48">
        <v>1609028</v>
      </c>
      <c r="F44" s="1"/>
      <c r="G44" s="32" t="str">
        <f>[1]Sheet1!$A$257</f>
        <v>610-01 Purchased Water/Operation</v>
      </c>
      <c r="H44" s="13"/>
      <c r="I44" s="53">
        <v>1609028.75</v>
      </c>
      <c r="J44" s="36">
        <f>E44-I44</f>
        <v>-0.75</v>
      </c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</row>
    <row r="45" spans="2:246" x14ac:dyDescent="0.45">
      <c r="B45" s="2"/>
      <c r="C45" s="3"/>
      <c r="D45" s="23"/>
      <c r="E45" s="48"/>
      <c r="F45" s="1"/>
      <c r="G45" s="32"/>
      <c r="H45" s="13"/>
      <c r="I45" s="53"/>
      <c r="J45" s="36"/>
      <c r="K45" s="1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</row>
    <row r="46" spans="2:246" x14ac:dyDescent="0.45">
      <c r="B46" s="2"/>
      <c r="C46" s="3"/>
      <c r="D46" s="23" t="s">
        <v>9</v>
      </c>
      <c r="E46" s="48">
        <v>119207</v>
      </c>
      <c r="F46" s="1"/>
      <c r="G46" s="22" t="s">
        <v>45</v>
      </c>
      <c r="H46" s="13"/>
      <c r="I46" s="53">
        <v>119206.33</v>
      </c>
      <c r="J46" s="36">
        <f>E46-I46</f>
        <v>0.66999999999825377</v>
      </c>
      <c r="K46" s="1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</row>
    <row r="47" spans="2:246" x14ac:dyDescent="0.45">
      <c r="B47" s="2"/>
      <c r="C47" s="3"/>
      <c r="D47" s="23"/>
      <c r="E47" s="48"/>
      <c r="F47" s="1"/>
      <c r="G47" s="22"/>
      <c r="H47" s="13"/>
      <c r="I47" s="53"/>
      <c r="J47" s="36"/>
      <c r="K47" s="1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</row>
    <row r="48" spans="2:246" x14ac:dyDescent="0.45">
      <c r="B48" s="2"/>
      <c r="C48" s="3"/>
      <c r="D48" s="23" t="s">
        <v>10</v>
      </c>
      <c r="E48" s="48">
        <v>7609</v>
      </c>
      <c r="F48" s="1"/>
      <c r="G48" s="22" t="s">
        <v>46</v>
      </c>
      <c r="H48" s="13"/>
      <c r="I48" s="53">
        <v>7608.33</v>
      </c>
      <c r="J48" s="36">
        <f>E48-I48</f>
        <v>0.67000000000007276</v>
      </c>
      <c r="K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</row>
    <row r="49" spans="2:246" x14ac:dyDescent="0.45">
      <c r="B49" s="2"/>
      <c r="C49" s="3"/>
      <c r="D49" s="23"/>
      <c r="E49" s="48"/>
      <c r="F49" s="1"/>
      <c r="G49" s="22"/>
      <c r="H49" s="13"/>
      <c r="I49" s="53"/>
      <c r="J49" s="36"/>
      <c r="K49" s="1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</row>
    <row r="50" spans="2:246" x14ac:dyDescent="0.45">
      <c r="B50" s="2"/>
      <c r="C50" s="3"/>
      <c r="D50" s="23" t="s">
        <v>11</v>
      </c>
      <c r="E50" s="48">
        <v>191565</v>
      </c>
      <c r="F50" s="1"/>
      <c r="G50" s="65" t="s">
        <v>63</v>
      </c>
      <c r="H50" s="61"/>
      <c r="I50" s="66">
        <v>7818.07</v>
      </c>
      <c r="J50" s="36"/>
      <c r="K50" s="1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</row>
    <row r="51" spans="2:246" x14ac:dyDescent="0.45">
      <c r="B51" s="2"/>
      <c r="C51" s="3"/>
      <c r="D51" s="23"/>
      <c r="E51" s="48"/>
      <c r="F51" s="1"/>
      <c r="G51" s="65" t="s">
        <v>64</v>
      </c>
      <c r="H51" s="61"/>
      <c r="I51" s="66">
        <v>193.91</v>
      </c>
      <c r="J51" s="36"/>
      <c r="K51" s="1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</row>
    <row r="52" spans="2:246" x14ac:dyDescent="0.45">
      <c r="B52" s="2"/>
      <c r="C52" s="3"/>
      <c r="D52" s="23"/>
      <c r="E52" s="48"/>
      <c r="F52" s="1"/>
      <c r="G52" s="65" t="s">
        <v>65</v>
      </c>
      <c r="H52" s="61"/>
      <c r="I52" s="66">
        <v>16146.7</v>
      </c>
      <c r="J52" s="36"/>
      <c r="K52" s="1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</row>
    <row r="53" spans="2:246" x14ac:dyDescent="0.45">
      <c r="B53" s="2"/>
      <c r="C53" s="3"/>
      <c r="D53" s="23"/>
      <c r="E53" s="48"/>
      <c r="F53" s="1"/>
      <c r="G53" s="65" t="s">
        <v>66</v>
      </c>
      <c r="H53" s="62"/>
      <c r="I53" s="66">
        <v>14819.42</v>
      </c>
      <c r="J53" s="36"/>
      <c r="K53" s="1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</row>
    <row r="54" spans="2:246" x14ac:dyDescent="0.45">
      <c r="B54" s="2"/>
      <c r="C54" s="3"/>
      <c r="D54" s="23"/>
      <c r="E54" s="48"/>
      <c r="F54" s="1"/>
      <c r="G54" s="65" t="s">
        <v>69</v>
      </c>
      <c r="H54" s="62"/>
      <c r="I54" s="66">
        <v>7698.85</v>
      </c>
      <c r="J54" s="36"/>
      <c r="K54" s="1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</row>
    <row r="55" spans="2:246" x14ac:dyDescent="0.45">
      <c r="B55" s="2"/>
      <c r="C55" s="3"/>
      <c r="D55" s="23"/>
      <c r="E55" s="48"/>
      <c r="F55" s="1"/>
      <c r="G55" s="65" t="s">
        <v>70</v>
      </c>
      <c r="H55" s="62"/>
      <c r="I55" s="66">
        <v>91009.99</v>
      </c>
      <c r="J55" s="36"/>
      <c r="K55" s="1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</row>
    <row r="56" spans="2:246" x14ac:dyDescent="0.45">
      <c r="B56" s="2"/>
      <c r="C56" s="3"/>
      <c r="D56" s="23"/>
      <c r="E56" s="48"/>
      <c r="F56" s="1"/>
      <c r="G56" s="65" t="s">
        <v>71</v>
      </c>
      <c r="H56" s="62"/>
      <c r="I56" s="66">
        <v>29251.01</v>
      </c>
      <c r="J56" s="36"/>
      <c r="K56" s="1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</row>
    <row r="57" spans="2:246" x14ac:dyDescent="0.45">
      <c r="B57" s="2"/>
      <c r="C57" s="3"/>
      <c r="D57" s="23"/>
      <c r="E57" s="48"/>
      <c r="F57" s="1"/>
      <c r="G57" s="22" t="s">
        <v>81</v>
      </c>
      <c r="I57" s="64">
        <v>24627.15</v>
      </c>
      <c r="J57" s="36"/>
      <c r="K57" s="1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</row>
    <row r="58" spans="2:246" x14ac:dyDescent="0.45">
      <c r="B58" s="2"/>
      <c r="C58" s="3"/>
      <c r="D58" s="23"/>
      <c r="E58" s="48"/>
      <c r="F58" s="1"/>
      <c r="G58" s="22"/>
      <c r="H58" s="13"/>
      <c r="I58" s="53">
        <f>SUM(I50:I57)</f>
        <v>191565.1</v>
      </c>
      <c r="J58" s="36">
        <f>E50-I58</f>
        <v>-0.10000000000582077</v>
      </c>
      <c r="K58" s="1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</row>
    <row r="59" spans="2:246" x14ac:dyDescent="0.45">
      <c r="B59" s="2"/>
      <c r="C59" s="3"/>
      <c r="D59" s="23"/>
      <c r="E59" s="48"/>
      <c r="F59" s="1"/>
      <c r="G59" s="22"/>
      <c r="H59" s="13"/>
      <c r="I59" s="53"/>
      <c r="J59" s="36"/>
      <c r="K59" s="1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</row>
    <row r="60" spans="2:246" x14ac:dyDescent="0.45">
      <c r="B60" s="2"/>
      <c r="C60" s="3"/>
      <c r="D60" s="23"/>
      <c r="E60" s="48"/>
      <c r="F60" s="1"/>
      <c r="G60" s="12"/>
      <c r="H60" s="13"/>
      <c r="I60" s="51"/>
      <c r="J60" s="36"/>
      <c r="K60" s="1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</row>
    <row r="61" spans="2:246" x14ac:dyDescent="0.45">
      <c r="B61" s="2"/>
      <c r="C61" s="3"/>
      <c r="D61" s="23" t="s">
        <v>25</v>
      </c>
      <c r="E61" s="48">
        <f>11203+64015+8034+12584+900</f>
        <v>96736</v>
      </c>
      <c r="F61" s="1"/>
      <c r="G61" s="22" t="s">
        <v>55</v>
      </c>
      <c r="H61" s="13"/>
      <c r="I61" s="53">
        <v>11203.32</v>
      </c>
      <c r="J61" s="36"/>
      <c r="K61" s="1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</row>
    <row r="62" spans="2:246" x14ac:dyDescent="0.45">
      <c r="B62" s="2"/>
      <c r="C62" s="3"/>
      <c r="D62" s="23"/>
      <c r="E62" s="48"/>
      <c r="F62" s="1"/>
      <c r="G62" s="22" t="s">
        <v>56</v>
      </c>
      <c r="H62" s="13"/>
      <c r="I62" s="53">
        <v>64014.67</v>
      </c>
      <c r="J62" s="36"/>
      <c r="K62" s="1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</row>
    <row r="63" spans="2:246" x14ac:dyDescent="0.45">
      <c r="B63" s="2"/>
      <c r="C63" s="3"/>
      <c r="D63" s="23"/>
      <c r="E63" s="48"/>
      <c r="F63" s="1"/>
      <c r="G63" s="22" t="s">
        <v>57</v>
      </c>
      <c r="H63" s="13"/>
      <c r="I63" s="53">
        <v>8034</v>
      </c>
      <c r="J63" s="36"/>
      <c r="K63" s="1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</row>
    <row r="64" spans="2:246" x14ac:dyDescent="0.45">
      <c r="B64" s="2"/>
      <c r="C64" s="3"/>
      <c r="D64" s="23"/>
      <c r="E64" s="48"/>
      <c r="F64" s="1"/>
      <c r="G64" s="22" t="s">
        <v>59</v>
      </c>
      <c r="H64" s="22"/>
      <c r="I64" s="53">
        <v>900</v>
      </c>
      <c r="J64" s="36"/>
      <c r="K64" s="1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</row>
    <row r="65" spans="2:246" x14ac:dyDescent="0.45">
      <c r="B65" s="2"/>
      <c r="C65" s="3"/>
      <c r="D65" s="23"/>
      <c r="E65" s="48"/>
      <c r="F65" s="1"/>
      <c r="G65" s="22" t="s">
        <v>58</v>
      </c>
      <c r="H65" s="13"/>
      <c r="I65" s="54">
        <v>12583.89</v>
      </c>
      <c r="J65" s="36"/>
      <c r="K65" s="1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</row>
    <row r="66" spans="2:246" x14ac:dyDescent="0.45">
      <c r="B66" s="2"/>
      <c r="C66" s="3"/>
      <c r="D66" s="23"/>
      <c r="E66" s="48"/>
      <c r="F66" s="1"/>
      <c r="G66" s="12"/>
      <c r="H66" s="13"/>
      <c r="I66" s="51">
        <f>SUM(I61:I65)</f>
        <v>96735.87999999999</v>
      </c>
      <c r="J66" s="36">
        <f>E61-I66</f>
        <v>0.1200000000098953</v>
      </c>
      <c r="K66" s="1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</row>
    <row r="67" spans="2:246" x14ac:dyDescent="0.45">
      <c r="B67" s="2"/>
      <c r="C67" s="3"/>
      <c r="D67" s="23"/>
      <c r="E67" s="48"/>
      <c r="F67" s="1"/>
      <c r="G67" s="12"/>
      <c r="H67" s="13"/>
      <c r="I67" s="51"/>
      <c r="J67" s="36"/>
      <c r="K67" s="1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</row>
    <row r="68" spans="2:246" x14ac:dyDescent="0.45">
      <c r="B68" s="2"/>
      <c r="C68" s="3"/>
      <c r="D68" s="23" t="s">
        <v>26</v>
      </c>
      <c r="E68" s="48">
        <v>2511</v>
      </c>
      <c r="F68" s="1"/>
      <c r="G68" s="22" t="s">
        <v>60</v>
      </c>
      <c r="H68" s="13"/>
      <c r="I68" s="53">
        <v>2511.09</v>
      </c>
      <c r="J68" s="36">
        <f>E68-I68</f>
        <v>-9.0000000000145519E-2</v>
      </c>
      <c r="K68" s="1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</row>
    <row r="69" spans="2:246" x14ac:dyDescent="0.45">
      <c r="B69" s="2"/>
      <c r="C69" s="3"/>
      <c r="D69" s="23"/>
      <c r="E69" s="48"/>
      <c r="F69" s="1"/>
      <c r="G69" s="22"/>
      <c r="H69" s="13"/>
      <c r="I69" s="53"/>
      <c r="J69" s="36"/>
      <c r="K69" s="1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</row>
    <row r="70" spans="2:246" x14ac:dyDescent="0.45">
      <c r="B70" s="2"/>
      <c r="C70" s="3"/>
      <c r="D70" s="23" t="s">
        <v>12</v>
      </c>
      <c r="E70" s="48">
        <v>72286</v>
      </c>
      <c r="F70" s="1"/>
      <c r="G70" s="22" t="s">
        <v>61</v>
      </c>
      <c r="H70" s="13"/>
      <c r="I70" s="53">
        <v>44443.98</v>
      </c>
      <c r="J70" s="36"/>
      <c r="K70" s="1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</row>
    <row r="71" spans="2:246" x14ac:dyDescent="0.45">
      <c r="B71" s="2"/>
      <c r="C71" s="3"/>
      <c r="D71" s="23"/>
      <c r="E71" s="48"/>
      <c r="F71" s="1"/>
      <c r="G71" s="22" t="s">
        <v>62</v>
      </c>
      <c r="H71" s="13"/>
      <c r="I71" s="54">
        <v>27841.97</v>
      </c>
      <c r="J71" s="36"/>
      <c r="K71" s="1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</row>
    <row r="72" spans="2:246" x14ac:dyDescent="0.45">
      <c r="B72" s="2"/>
      <c r="C72" s="3"/>
      <c r="D72" s="23"/>
      <c r="E72" s="48"/>
      <c r="F72" s="1"/>
      <c r="G72" s="22"/>
      <c r="H72" s="13"/>
      <c r="I72" s="53">
        <f>SUM(I70:I71)</f>
        <v>72285.950000000012</v>
      </c>
      <c r="J72" s="36">
        <f>E70-I72</f>
        <v>4.9999999988358468E-2</v>
      </c>
      <c r="K72" s="1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</row>
    <row r="73" spans="2:246" x14ac:dyDescent="0.45">
      <c r="B73" s="2"/>
      <c r="C73" s="3"/>
      <c r="D73" s="23"/>
      <c r="E73" s="48"/>
      <c r="F73" s="1"/>
      <c r="G73" s="22"/>
      <c r="H73" s="13"/>
      <c r="I73" s="51"/>
      <c r="J73" s="36"/>
      <c r="K73" s="1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</row>
    <row r="74" spans="2:246" x14ac:dyDescent="0.45">
      <c r="B74" s="2"/>
      <c r="C74" s="3"/>
      <c r="D74" s="23" t="s">
        <v>27</v>
      </c>
      <c r="E74" s="48">
        <v>16471</v>
      </c>
      <c r="F74" s="1"/>
      <c r="G74" s="22" t="s">
        <v>50</v>
      </c>
      <c r="H74" s="13"/>
      <c r="I74" s="53">
        <v>16471.12</v>
      </c>
      <c r="J74" s="36">
        <f>E74-I74</f>
        <v>-0.11999999999898137</v>
      </c>
      <c r="K74" s="1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</row>
    <row r="75" spans="2:246" x14ac:dyDescent="0.45">
      <c r="B75" s="2"/>
      <c r="C75" s="3"/>
      <c r="D75" s="23"/>
      <c r="E75" s="48"/>
      <c r="F75" s="1"/>
      <c r="G75" s="22"/>
      <c r="H75" s="13"/>
      <c r="I75" s="53"/>
      <c r="J75" s="36"/>
      <c r="K75" s="1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</row>
    <row r="76" spans="2:246" x14ac:dyDescent="0.45">
      <c r="B76" s="2"/>
      <c r="C76" s="3"/>
      <c r="D76" s="23" t="s">
        <v>28</v>
      </c>
      <c r="E76" s="48">
        <v>60480</v>
      </c>
      <c r="F76" s="1"/>
      <c r="G76" s="22" t="s">
        <v>49</v>
      </c>
      <c r="H76" s="13"/>
      <c r="I76" s="53">
        <v>60480.19</v>
      </c>
      <c r="J76" s="36">
        <f>E76-I76</f>
        <v>-0.19000000000232831</v>
      </c>
      <c r="K76" s="1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</row>
    <row r="77" spans="2:246" x14ac:dyDescent="0.45">
      <c r="B77" s="2"/>
      <c r="C77" s="3"/>
      <c r="D77" s="23"/>
      <c r="E77" s="48"/>
      <c r="F77" s="1"/>
      <c r="G77" s="22"/>
      <c r="H77" s="13"/>
      <c r="I77" s="53"/>
      <c r="J77" s="36"/>
      <c r="K77" s="1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</row>
    <row r="78" spans="2:246" x14ac:dyDescent="0.45">
      <c r="B78" s="2"/>
      <c r="C78" s="3"/>
      <c r="D78" s="23" t="s">
        <v>29</v>
      </c>
      <c r="E78" s="48">
        <v>2604</v>
      </c>
      <c r="F78" s="1"/>
      <c r="G78" s="22" t="s">
        <v>48</v>
      </c>
      <c r="H78" s="13"/>
      <c r="I78" s="53">
        <v>2604.19</v>
      </c>
      <c r="J78" s="36">
        <f>E78-I78</f>
        <v>-0.19000000000005457</v>
      </c>
      <c r="K78" s="1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</row>
    <row r="79" spans="2:246" x14ac:dyDescent="0.45">
      <c r="B79" s="2"/>
      <c r="C79" s="3"/>
      <c r="D79" s="23"/>
      <c r="E79" s="48"/>
      <c r="F79" s="1"/>
      <c r="G79" s="22"/>
      <c r="H79" s="13"/>
      <c r="I79" s="53"/>
      <c r="J79" s="36"/>
      <c r="K79" s="1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</row>
    <row r="80" spans="2:246" x14ac:dyDescent="0.45">
      <c r="B80" s="2"/>
      <c r="C80" s="3"/>
      <c r="D80" s="23" t="s">
        <v>30</v>
      </c>
      <c r="E80" s="48">
        <v>24800</v>
      </c>
      <c r="F80" s="1"/>
      <c r="G80" s="22" t="s">
        <v>54</v>
      </c>
      <c r="H80" s="13"/>
      <c r="I80" s="53">
        <v>24799.91</v>
      </c>
      <c r="J80" s="36">
        <f>E80-I80</f>
        <v>9.0000000000145519E-2</v>
      </c>
      <c r="K80" s="1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</row>
    <row r="81" spans="2:246" x14ac:dyDescent="0.45">
      <c r="B81" s="2"/>
      <c r="C81" s="3"/>
      <c r="D81" s="23"/>
      <c r="E81" s="48"/>
      <c r="F81" s="1"/>
      <c r="G81" s="22"/>
      <c r="H81" s="13"/>
      <c r="I81" s="53"/>
      <c r="J81" s="36"/>
      <c r="K81" s="1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</row>
    <row r="82" spans="2:246" x14ac:dyDescent="0.45">
      <c r="B82" s="2"/>
      <c r="C82" s="3"/>
      <c r="D82" s="23" t="s">
        <v>13</v>
      </c>
      <c r="E82" s="58">
        <v>185161</v>
      </c>
      <c r="F82" s="1"/>
      <c r="G82" s="21" t="s">
        <v>82</v>
      </c>
      <c r="H82" s="13"/>
      <c r="I82" s="67">
        <v>-5013.51</v>
      </c>
      <c r="J82" s="36"/>
      <c r="K82" s="1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</row>
    <row r="83" spans="2:246" x14ac:dyDescent="0.45">
      <c r="B83" s="2"/>
      <c r="C83" s="3"/>
      <c r="D83" s="23"/>
      <c r="E83" s="58"/>
      <c r="F83" s="1"/>
      <c r="G83" s="21" t="s">
        <v>83</v>
      </c>
      <c r="H83" s="13"/>
      <c r="I83" s="59">
        <v>21910.32</v>
      </c>
      <c r="J83" s="36"/>
      <c r="K83" s="1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</row>
    <row r="84" spans="2:246" x14ac:dyDescent="0.45">
      <c r="B84" s="2"/>
      <c r="C84" s="3"/>
      <c r="D84" s="23"/>
      <c r="E84" s="58"/>
      <c r="F84" s="1"/>
      <c r="G84" s="21" t="s">
        <v>84</v>
      </c>
      <c r="H84" s="13"/>
      <c r="I84" s="59">
        <v>16899.900000000001</v>
      </c>
      <c r="J84" s="36"/>
      <c r="K84" s="1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</row>
    <row r="85" spans="2:246" x14ac:dyDescent="0.45">
      <c r="B85" s="2"/>
      <c r="C85" s="3"/>
      <c r="D85" s="23"/>
      <c r="E85" s="58"/>
      <c r="F85" s="1"/>
      <c r="G85" s="21" t="s">
        <v>85</v>
      </c>
      <c r="H85" s="13"/>
      <c r="I85" s="59">
        <v>113.74</v>
      </c>
      <c r="J85" s="36"/>
      <c r="K85" s="1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</row>
    <row r="86" spans="2:246" x14ac:dyDescent="0.45">
      <c r="B86" s="2"/>
      <c r="C86" s="3"/>
      <c r="D86" s="23"/>
      <c r="E86" s="58"/>
      <c r="F86" s="1"/>
      <c r="G86" s="21" t="s">
        <v>86</v>
      </c>
      <c r="H86" s="13"/>
      <c r="I86" s="59">
        <v>14022.06</v>
      </c>
      <c r="J86" s="36"/>
      <c r="K86" s="1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</row>
    <row r="87" spans="2:246" x14ac:dyDescent="0.45">
      <c r="B87" s="2"/>
      <c r="C87" s="3"/>
      <c r="D87" s="23"/>
      <c r="E87" s="58"/>
      <c r="F87" s="1"/>
      <c r="G87" s="21" t="s">
        <v>87</v>
      </c>
      <c r="H87" s="13"/>
      <c r="I87" s="59">
        <v>1980</v>
      </c>
      <c r="J87" s="36"/>
      <c r="K87" s="1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</row>
    <row r="88" spans="2:246" x14ac:dyDescent="0.45">
      <c r="B88" s="2"/>
      <c r="C88" s="3"/>
      <c r="D88" s="23"/>
      <c r="E88" s="58"/>
      <c r="F88" s="1"/>
      <c r="G88" s="21" t="s">
        <v>88</v>
      </c>
      <c r="H88" s="13"/>
      <c r="I88" s="59">
        <v>1098.71</v>
      </c>
      <c r="J88" s="36"/>
      <c r="K88" s="1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</row>
    <row r="89" spans="2:246" x14ac:dyDescent="0.45">
      <c r="B89" s="2"/>
      <c r="C89" s="3"/>
      <c r="D89" s="23"/>
      <c r="E89" s="58"/>
      <c r="F89" s="1"/>
      <c r="G89" s="21" t="s">
        <v>89</v>
      </c>
      <c r="H89" s="13"/>
      <c r="I89" s="59">
        <v>8830.39</v>
      </c>
      <c r="J89" s="36"/>
      <c r="K89" s="1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</row>
    <row r="90" spans="2:246" x14ac:dyDescent="0.45">
      <c r="B90" s="2"/>
      <c r="C90" s="3"/>
      <c r="D90" s="23"/>
      <c r="E90" s="58"/>
      <c r="F90" s="1"/>
      <c r="G90" s="21" t="s">
        <v>90</v>
      </c>
      <c r="H90" s="13"/>
      <c r="I90" s="59">
        <v>364.36</v>
      </c>
      <c r="J90" s="36"/>
      <c r="K90" s="1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</row>
    <row r="91" spans="2:246" x14ac:dyDescent="0.45">
      <c r="B91" s="2"/>
      <c r="C91" s="3"/>
      <c r="D91" s="23"/>
      <c r="E91" s="58"/>
      <c r="F91" s="1"/>
      <c r="G91" s="21" t="s">
        <v>91</v>
      </c>
      <c r="H91" s="13"/>
      <c r="I91" s="59">
        <v>17646.78</v>
      </c>
      <c r="J91" s="36"/>
      <c r="K91" s="1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</row>
    <row r="92" spans="2:246" x14ac:dyDescent="0.45">
      <c r="B92" s="2"/>
      <c r="C92" s="3"/>
      <c r="D92" s="23"/>
      <c r="E92" s="58"/>
      <c r="F92" s="1"/>
      <c r="G92" s="21" t="s">
        <v>92</v>
      </c>
      <c r="H92" s="13"/>
      <c r="I92" s="59">
        <v>394.88</v>
      </c>
      <c r="J92" s="36"/>
      <c r="K92" s="1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</row>
    <row r="93" spans="2:246" x14ac:dyDescent="0.45">
      <c r="B93" s="2"/>
      <c r="C93" s="3"/>
      <c r="D93" s="23"/>
      <c r="E93" s="58"/>
      <c r="F93" s="1"/>
      <c r="G93" s="21" t="s">
        <v>93</v>
      </c>
      <c r="H93" s="13"/>
      <c r="I93" s="59">
        <v>4958.1400000000003</v>
      </c>
      <c r="J93" s="36"/>
      <c r="K93" s="1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</row>
    <row r="94" spans="2:246" x14ac:dyDescent="0.45">
      <c r="B94" s="2"/>
      <c r="C94" s="3"/>
      <c r="D94" s="23"/>
      <c r="E94" s="58"/>
      <c r="F94" s="1"/>
      <c r="G94" s="21" t="s">
        <v>94</v>
      </c>
      <c r="H94" s="13"/>
      <c r="I94" s="59">
        <v>12199.43</v>
      </c>
      <c r="J94" s="36"/>
      <c r="K94" s="1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</row>
    <row r="95" spans="2:246" x14ac:dyDescent="0.45">
      <c r="B95" s="2"/>
      <c r="C95" s="3"/>
      <c r="D95" s="23"/>
      <c r="E95" s="58"/>
      <c r="F95" s="1"/>
      <c r="G95" s="21" t="s">
        <v>95</v>
      </c>
      <c r="H95" s="13"/>
      <c r="I95" s="59">
        <v>575.82000000000005</v>
      </c>
      <c r="J95" s="36"/>
      <c r="K95" s="1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</row>
    <row r="96" spans="2:246" x14ac:dyDescent="0.45">
      <c r="B96" s="2"/>
      <c r="C96" s="3"/>
      <c r="D96" s="23"/>
      <c r="E96" s="58"/>
      <c r="F96" s="1"/>
      <c r="G96" s="21" t="s">
        <v>96</v>
      </c>
      <c r="H96" s="13"/>
      <c r="I96" s="59">
        <v>3755.1</v>
      </c>
      <c r="J96" s="36"/>
      <c r="K96" s="1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</row>
    <row r="97" spans="2:246" x14ac:dyDescent="0.45">
      <c r="B97" s="2"/>
      <c r="C97" s="3"/>
      <c r="D97" s="23"/>
      <c r="E97" s="58"/>
      <c r="F97" s="1"/>
      <c r="G97" s="21" t="s">
        <v>97</v>
      </c>
      <c r="H97" s="13"/>
      <c r="I97" s="59">
        <v>569.48</v>
      </c>
      <c r="J97" s="36"/>
      <c r="K97" s="1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</row>
    <row r="98" spans="2:246" x14ac:dyDescent="0.45">
      <c r="B98" s="2"/>
      <c r="C98" s="3"/>
      <c r="D98" s="23"/>
      <c r="E98" s="58"/>
      <c r="F98" s="1"/>
      <c r="G98" s="21" t="s">
        <v>98</v>
      </c>
      <c r="H98" s="13"/>
      <c r="I98" s="68">
        <v>0</v>
      </c>
      <c r="J98" s="36"/>
      <c r="K98" s="1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</row>
    <row r="99" spans="2:246" x14ac:dyDescent="0.45">
      <c r="B99" s="2"/>
      <c r="C99" s="3"/>
      <c r="D99" s="23"/>
      <c r="E99" s="58"/>
      <c r="F99" s="1"/>
      <c r="G99" s="21" t="s">
        <v>99</v>
      </c>
      <c r="H99" s="13"/>
      <c r="I99" s="59">
        <v>7962.98</v>
      </c>
      <c r="J99" s="36"/>
      <c r="K99" s="1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</row>
    <row r="100" spans="2:246" x14ac:dyDescent="0.45">
      <c r="B100" s="2"/>
      <c r="C100" s="3"/>
      <c r="D100" s="23"/>
      <c r="E100" s="58"/>
      <c r="F100" s="1"/>
      <c r="G100" s="21" t="s">
        <v>100</v>
      </c>
      <c r="H100" s="13"/>
      <c r="I100" s="59">
        <v>964.21</v>
      </c>
      <c r="J100" s="36"/>
      <c r="K100" s="1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</row>
    <row r="101" spans="2:246" x14ac:dyDescent="0.45">
      <c r="B101" s="2"/>
      <c r="C101" s="3"/>
      <c r="D101" s="23"/>
      <c r="E101" s="58"/>
      <c r="F101" s="1"/>
      <c r="G101" s="21" t="s">
        <v>101</v>
      </c>
      <c r="H101" s="13"/>
      <c r="I101" s="59">
        <v>120.44</v>
      </c>
      <c r="J101" s="36"/>
      <c r="K101" s="1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</row>
    <row r="102" spans="2:246" x14ac:dyDescent="0.45">
      <c r="B102" s="2"/>
      <c r="C102" s="3"/>
      <c r="D102" s="23"/>
      <c r="E102" s="58"/>
      <c r="F102" s="1"/>
      <c r="G102" s="21" t="s">
        <v>102</v>
      </c>
      <c r="H102" s="13"/>
      <c r="I102" s="59">
        <v>34366.120000000003</v>
      </c>
      <c r="J102" s="36"/>
      <c r="K102" s="1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</row>
    <row r="103" spans="2:246" x14ac:dyDescent="0.45">
      <c r="B103" s="2"/>
      <c r="C103" s="3"/>
      <c r="D103" s="23"/>
      <c r="E103" s="58"/>
      <c r="F103" s="1"/>
      <c r="G103" s="21" t="s">
        <v>103</v>
      </c>
      <c r="H103" s="13"/>
      <c r="I103" s="59">
        <v>3879.83</v>
      </c>
      <c r="J103" s="36"/>
      <c r="K103" s="1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</row>
    <row r="104" spans="2:246" x14ac:dyDescent="0.45">
      <c r="B104" s="2"/>
      <c r="C104" s="3"/>
      <c r="D104" s="23"/>
      <c r="E104" s="58"/>
      <c r="F104" s="1"/>
      <c r="G104" s="21" t="s">
        <v>67</v>
      </c>
      <c r="H104" s="13"/>
      <c r="I104" s="59">
        <v>5479.48</v>
      </c>
      <c r="J104" s="36"/>
      <c r="K104" s="1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</row>
    <row r="105" spans="2:246" x14ac:dyDescent="0.45">
      <c r="B105" s="2"/>
      <c r="C105" s="3"/>
      <c r="D105" s="23"/>
      <c r="E105" s="58"/>
      <c r="F105" s="1"/>
      <c r="G105" s="21" t="s">
        <v>68</v>
      </c>
      <c r="H105" s="13"/>
      <c r="I105" s="59">
        <v>23676.34</v>
      </c>
      <c r="J105" s="36"/>
      <c r="K105" s="1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</row>
    <row r="106" spans="2:246" x14ac:dyDescent="0.45">
      <c r="B106" s="2"/>
      <c r="C106" s="3"/>
      <c r="D106" s="23"/>
      <c r="E106" s="58"/>
      <c r="F106" s="1"/>
      <c r="G106" s="21" t="s">
        <v>72</v>
      </c>
      <c r="H106" s="13"/>
      <c r="I106" s="60">
        <v>8406.2999999999993</v>
      </c>
      <c r="J106" s="36"/>
      <c r="K106" s="1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</row>
    <row r="107" spans="2:246" x14ac:dyDescent="0.45">
      <c r="B107" s="2"/>
      <c r="C107" s="3"/>
      <c r="D107" s="23"/>
      <c r="E107" s="58"/>
      <c r="F107" s="1"/>
      <c r="G107" s="22"/>
      <c r="H107" s="13"/>
      <c r="I107" s="55">
        <f>SUM(I82:I106)</f>
        <v>185161.30000000002</v>
      </c>
      <c r="J107" s="36">
        <f>E82-I107</f>
        <v>-0.3000000000174623</v>
      </c>
      <c r="K107" s="1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</row>
    <row r="108" spans="2:246" x14ac:dyDescent="0.45">
      <c r="B108" s="2"/>
      <c r="C108" s="3"/>
      <c r="D108" s="23"/>
      <c r="E108" s="58"/>
      <c r="F108" s="1"/>
      <c r="G108" s="22"/>
      <c r="H108" s="13"/>
      <c r="I108" s="53"/>
      <c r="J108" s="36"/>
      <c r="K108" s="1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</row>
    <row r="109" spans="2:246" x14ac:dyDescent="0.45">
      <c r="B109" s="2"/>
      <c r="C109" s="3" t="s">
        <v>14</v>
      </c>
      <c r="D109" s="3"/>
      <c r="E109" s="69">
        <f>SUM(E31:E82)</f>
        <v>3908618</v>
      </c>
      <c r="F109" s="1"/>
      <c r="G109" s="3"/>
      <c r="I109" s="40">
        <f>I35+I37+I42+I44+I46+I48+I58+I66+I68+I72+I74+I76+I78+I80+I107</f>
        <v>3908618.4400000004</v>
      </c>
      <c r="J109" s="36">
        <f>E109-I109</f>
        <v>-0.44000000040978193</v>
      </c>
      <c r="K109" s="1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</row>
    <row r="110" spans="2:246" x14ac:dyDescent="0.45">
      <c r="B110" s="2"/>
      <c r="C110" s="3"/>
      <c r="D110" s="3"/>
      <c r="E110" s="45"/>
      <c r="F110" s="1"/>
      <c r="I110" s="51"/>
      <c r="J110" s="36"/>
      <c r="K110" s="1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</row>
    <row r="111" spans="2:246" x14ac:dyDescent="0.45">
      <c r="B111" s="2"/>
      <c r="C111" s="3" t="s">
        <v>15</v>
      </c>
      <c r="D111" s="3"/>
      <c r="E111" s="45">
        <v>523144</v>
      </c>
      <c r="F111" s="1"/>
      <c r="G111" s="22" t="s">
        <v>73</v>
      </c>
      <c r="H111" s="13"/>
      <c r="I111" s="53">
        <v>523143.26</v>
      </c>
      <c r="J111" s="36">
        <f>E111-I111</f>
        <v>0.73999999999068677</v>
      </c>
      <c r="K111" s="1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</row>
    <row r="112" spans="2:246" x14ac:dyDescent="0.45">
      <c r="B112" s="2"/>
      <c r="C112" s="3"/>
      <c r="D112" s="3"/>
      <c r="E112" s="45"/>
      <c r="F112" s="1"/>
      <c r="G112" s="22"/>
      <c r="H112" s="13"/>
      <c r="I112" s="53"/>
      <c r="J112" s="36"/>
      <c r="K112" s="1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</row>
    <row r="113" spans="2:246" x14ac:dyDescent="0.45">
      <c r="B113" s="2"/>
      <c r="C113" s="3" t="s">
        <v>16</v>
      </c>
      <c r="D113" s="3"/>
      <c r="E113" s="47">
        <v>80633</v>
      </c>
      <c r="F113" s="7"/>
      <c r="G113" s="22" t="s">
        <v>74</v>
      </c>
      <c r="H113" s="13"/>
      <c r="I113" s="53">
        <v>5483.9</v>
      </c>
      <c r="J113" s="36"/>
      <c r="K113" s="1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</row>
    <row r="114" spans="2:246" x14ac:dyDescent="0.45">
      <c r="B114" s="2"/>
      <c r="C114" s="3"/>
      <c r="D114" s="3"/>
      <c r="E114" s="45"/>
      <c r="F114" s="7"/>
      <c r="G114" s="22" t="s">
        <v>75</v>
      </c>
      <c r="H114" s="13"/>
      <c r="I114" s="55">
        <v>73577.039999999994</v>
      </c>
      <c r="J114" s="36"/>
      <c r="K114" s="1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</row>
    <row r="115" spans="2:246" x14ac:dyDescent="0.45">
      <c r="B115" s="2"/>
      <c r="C115" s="3"/>
      <c r="D115" s="3"/>
      <c r="E115" s="45"/>
      <c r="F115" s="7"/>
      <c r="G115" s="22" t="s">
        <v>76</v>
      </c>
      <c r="H115" s="13"/>
      <c r="I115" s="54">
        <v>1571.59</v>
      </c>
      <c r="J115" s="36"/>
      <c r="K115" s="1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</row>
    <row r="116" spans="2:246" x14ac:dyDescent="0.45">
      <c r="B116" s="2"/>
      <c r="C116" s="3"/>
      <c r="D116" s="3"/>
      <c r="E116" s="45"/>
      <c r="F116" s="7"/>
      <c r="G116" s="12"/>
      <c r="H116" s="13"/>
      <c r="I116" s="70">
        <f>SUM(I113:I115)</f>
        <v>80632.529999999984</v>
      </c>
      <c r="J116" s="36">
        <f>E113-I116</f>
        <v>0.47000000001571607</v>
      </c>
      <c r="K116" s="1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</row>
    <row r="117" spans="2:246" x14ac:dyDescent="0.45">
      <c r="B117" s="2"/>
      <c r="C117" s="3"/>
      <c r="D117" s="3"/>
      <c r="E117" s="45"/>
      <c r="F117" s="7"/>
      <c r="G117" s="12"/>
      <c r="H117" s="13"/>
      <c r="I117" s="51"/>
      <c r="J117" s="36"/>
      <c r="K117" s="1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</row>
    <row r="118" spans="2:246" x14ac:dyDescent="0.45">
      <c r="B118" s="4" t="s">
        <v>17</v>
      </c>
      <c r="C118" s="3"/>
      <c r="D118" s="3"/>
      <c r="E118" s="69">
        <f>SUM(E109:E113)</f>
        <v>4512395</v>
      </c>
      <c r="F118" s="7"/>
      <c r="G118" s="4" t="s">
        <v>17</v>
      </c>
      <c r="H118" s="7"/>
      <c r="I118" s="40">
        <f>I109+I111+I116</f>
        <v>4512394.2300000004</v>
      </c>
      <c r="J118" s="71">
        <f>E118-I118</f>
        <v>0.76999999955296516</v>
      </c>
      <c r="K118" s="1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</row>
    <row r="119" spans="2:246" x14ac:dyDescent="0.45">
      <c r="B119" s="14" t="s">
        <v>21</v>
      </c>
      <c r="C119" s="24"/>
      <c r="D119" s="24"/>
      <c r="E119" s="50"/>
      <c r="F119" s="24"/>
      <c r="G119" s="30"/>
      <c r="H119" s="31"/>
      <c r="I119" s="56"/>
      <c r="J119" s="38"/>
      <c r="K119" s="25"/>
    </row>
    <row r="120" spans="2:246" x14ac:dyDescent="0.45">
      <c r="G120" s="12"/>
      <c r="H120" s="13"/>
      <c r="I120" s="51"/>
    </row>
    <row r="124" spans="2:246" x14ac:dyDescent="0.45">
      <c r="G124" s="12"/>
      <c r="H124" s="13"/>
      <c r="I124" s="51"/>
    </row>
    <row r="126" spans="2:246" x14ac:dyDescent="0.45">
      <c r="I126" s="51"/>
      <c r="J126" s="39"/>
      <c r="K126" s="32"/>
      <c r="L126" s="32"/>
      <c r="M126" s="32"/>
      <c r="N126" s="32"/>
      <c r="O126" s="32"/>
      <c r="P126" s="13"/>
    </row>
    <row r="133" spans="9:9" x14ac:dyDescent="0.45">
      <c r="I133" s="51"/>
    </row>
    <row r="134" spans="9:9" x14ac:dyDescent="0.45">
      <c r="I134" s="51"/>
    </row>
    <row r="135" spans="9:9" x14ac:dyDescent="0.45">
      <c r="I135" s="51"/>
    </row>
    <row r="136" spans="9:9" x14ac:dyDescent="0.45">
      <c r="I136" s="51"/>
    </row>
    <row r="137" spans="9:9" x14ac:dyDescent="0.45">
      <c r="I137" s="51"/>
    </row>
    <row r="138" spans="9:9" x14ac:dyDescent="0.45">
      <c r="I138" s="51"/>
    </row>
    <row r="139" spans="9:9" x14ac:dyDescent="0.45">
      <c r="I139" s="51"/>
    </row>
    <row r="140" spans="9:9" x14ac:dyDescent="0.45">
      <c r="I140" s="51"/>
    </row>
    <row r="141" spans="9:9" x14ac:dyDescent="0.45">
      <c r="I141" s="51"/>
    </row>
    <row r="142" spans="9:9" x14ac:dyDescent="0.45">
      <c r="I142" s="51"/>
    </row>
    <row r="143" spans="9:9" x14ac:dyDescent="0.45">
      <c r="I143" s="51"/>
    </row>
    <row r="144" spans="9:9" x14ac:dyDescent="0.45">
      <c r="I144" s="51"/>
    </row>
    <row r="145" spans="9:9" x14ac:dyDescent="0.45">
      <c r="I145" s="51"/>
    </row>
    <row r="146" spans="9:9" x14ac:dyDescent="0.45">
      <c r="I146" s="51"/>
    </row>
    <row r="147" spans="9:9" x14ac:dyDescent="0.45">
      <c r="I147" s="51"/>
    </row>
    <row r="148" spans="9:9" x14ac:dyDescent="0.45">
      <c r="I148" s="51"/>
    </row>
    <row r="149" spans="9:9" x14ac:dyDescent="0.45">
      <c r="I149" s="51"/>
    </row>
    <row r="150" spans="9:9" x14ac:dyDescent="0.45">
      <c r="I150" s="51"/>
    </row>
    <row r="151" spans="9:9" x14ac:dyDescent="0.45">
      <c r="I151" s="51"/>
    </row>
    <row r="152" spans="9:9" x14ac:dyDescent="0.45">
      <c r="I152" s="51"/>
    </row>
    <row r="153" spans="9:9" x14ac:dyDescent="0.45">
      <c r="I153" s="51"/>
    </row>
    <row r="154" spans="9:9" x14ac:dyDescent="0.45">
      <c r="I154" s="51"/>
    </row>
    <row r="155" spans="9:9" x14ac:dyDescent="0.45">
      <c r="I155" s="51"/>
    </row>
    <row r="156" spans="9:9" x14ac:dyDescent="0.45">
      <c r="I156" s="51"/>
    </row>
    <row r="157" spans="9:9" x14ac:dyDescent="0.45">
      <c r="I157" s="51"/>
    </row>
    <row r="158" spans="9:9" x14ac:dyDescent="0.45">
      <c r="I158" s="51"/>
    </row>
    <row r="159" spans="9:9" x14ac:dyDescent="0.45">
      <c r="I159" s="51"/>
    </row>
    <row r="160" spans="9:9" x14ac:dyDescent="0.45">
      <c r="I160" s="51"/>
    </row>
    <row r="161" spans="9:9" x14ac:dyDescent="0.45">
      <c r="I161" s="51"/>
    </row>
    <row r="162" spans="9:9" x14ac:dyDescent="0.45">
      <c r="I162" s="51"/>
    </row>
    <row r="163" spans="9:9" x14ac:dyDescent="0.45">
      <c r="I163" s="51"/>
    </row>
    <row r="164" spans="9:9" x14ac:dyDescent="0.45">
      <c r="I164" s="51"/>
    </row>
    <row r="165" spans="9:9" x14ac:dyDescent="0.45">
      <c r="I165" s="51"/>
    </row>
    <row r="166" spans="9:9" x14ac:dyDescent="0.45">
      <c r="I166" s="51"/>
    </row>
    <row r="167" spans="9:9" x14ac:dyDescent="0.45">
      <c r="I167" s="51"/>
    </row>
    <row r="168" spans="9:9" x14ac:dyDescent="0.45">
      <c r="I168" s="51"/>
    </row>
    <row r="169" spans="9:9" x14ac:dyDescent="0.45">
      <c r="I169" s="51"/>
    </row>
    <row r="170" spans="9:9" x14ac:dyDescent="0.45">
      <c r="I170" s="51"/>
    </row>
    <row r="171" spans="9:9" x14ac:dyDescent="0.45">
      <c r="I171" s="51"/>
    </row>
    <row r="172" spans="9:9" x14ac:dyDescent="0.45">
      <c r="I172" s="51"/>
    </row>
    <row r="173" spans="9:9" x14ac:dyDescent="0.45">
      <c r="I173" s="51"/>
    </row>
    <row r="174" spans="9:9" x14ac:dyDescent="0.45">
      <c r="I174" s="51"/>
    </row>
    <row r="175" spans="9:9" x14ac:dyDescent="0.45">
      <c r="I175" s="51"/>
    </row>
    <row r="181" spans="9:9" x14ac:dyDescent="0.45">
      <c r="I181" s="51"/>
    </row>
    <row r="182" spans="9:9" x14ac:dyDescent="0.45">
      <c r="I182" s="51"/>
    </row>
    <row r="183" spans="9:9" x14ac:dyDescent="0.45">
      <c r="I183" s="51"/>
    </row>
    <row r="184" spans="9:9" x14ac:dyDescent="0.45">
      <c r="I184" s="51"/>
    </row>
    <row r="185" spans="9:9" x14ac:dyDescent="0.45">
      <c r="I185" s="51"/>
    </row>
    <row r="186" spans="9:9" x14ac:dyDescent="0.45">
      <c r="I186" s="51"/>
    </row>
    <row r="187" spans="9:9" x14ac:dyDescent="0.45">
      <c r="I187" s="51"/>
    </row>
    <row r="188" spans="9:9" x14ac:dyDescent="0.45">
      <c r="I188" s="51"/>
    </row>
    <row r="189" spans="9:9" x14ac:dyDescent="0.45">
      <c r="I189" s="51"/>
    </row>
    <row r="190" spans="9:9" x14ac:dyDescent="0.45">
      <c r="I190" s="51"/>
    </row>
    <row r="191" spans="9:9" x14ac:dyDescent="0.45">
      <c r="I191" s="51"/>
    </row>
    <row r="192" spans="9:9" x14ac:dyDescent="0.45">
      <c r="I192" s="51"/>
    </row>
    <row r="193" spans="7:9" x14ac:dyDescent="0.45">
      <c r="I193" s="51"/>
    </row>
    <row r="194" spans="7:9" x14ac:dyDescent="0.45">
      <c r="I194" s="51"/>
    </row>
    <row r="195" spans="7:9" x14ac:dyDescent="0.45">
      <c r="I195" s="51"/>
    </row>
    <row r="196" spans="7:9" x14ac:dyDescent="0.45">
      <c r="I196" s="51"/>
    </row>
    <row r="197" spans="7:9" x14ac:dyDescent="0.45">
      <c r="I197" s="51"/>
    </row>
    <row r="198" spans="7:9" x14ac:dyDescent="0.45">
      <c r="I198" s="51"/>
    </row>
    <row r="199" spans="7:9" x14ac:dyDescent="0.45">
      <c r="I199" s="51"/>
    </row>
    <row r="200" spans="7:9" x14ac:dyDescent="0.45">
      <c r="G200" s="12"/>
      <c r="H200" s="13"/>
      <c r="I200" s="51"/>
    </row>
    <row r="201" spans="7:9" x14ac:dyDescent="0.45">
      <c r="G201" s="12"/>
      <c r="H201" s="13"/>
      <c r="I201" s="51"/>
    </row>
    <row r="202" spans="7:9" x14ac:dyDescent="0.45">
      <c r="I202" s="51"/>
    </row>
    <row r="205" spans="7:9" x14ac:dyDescent="0.45">
      <c r="G205" s="12"/>
      <c r="H205" s="13"/>
      <c r="I205" s="51"/>
    </row>
    <row r="206" spans="7:9" x14ac:dyDescent="0.45">
      <c r="G206" s="12"/>
      <c r="H206" s="13"/>
      <c r="I206" s="51"/>
    </row>
    <row r="207" spans="7:9" x14ac:dyDescent="0.45">
      <c r="G207" s="12"/>
      <c r="H207" s="13"/>
      <c r="I207" s="51"/>
    </row>
    <row r="210" spans="7:9" x14ac:dyDescent="0.45">
      <c r="G210" s="12"/>
      <c r="H210" s="13"/>
      <c r="I210" s="51"/>
    </row>
    <row r="211" spans="7:9" x14ac:dyDescent="0.45">
      <c r="G211" s="12"/>
      <c r="H211" s="13"/>
      <c r="I211" s="51"/>
    </row>
    <row r="212" spans="7:9" x14ac:dyDescent="0.45">
      <c r="G212" s="12"/>
      <c r="H212" s="13"/>
      <c r="I212" s="51"/>
    </row>
    <row r="213" spans="7:9" x14ac:dyDescent="0.45">
      <c r="G213" s="12"/>
      <c r="H213" s="13"/>
      <c r="I213" s="51"/>
    </row>
    <row r="214" spans="7:9" x14ac:dyDescent="0.45">
      <c r="G214" s="12"/>
      <c r="H214" s="13"/>
      <c r="I214" s="51"/>
    </row>
    <row r="215" spans="7:9" x14ac:dyDescent="0.45">
      <c r="G215" s="12"/>
      <c r="H215" s="13"/>
      <c r="I215" s="51"/>
    </row>
    <row r="217" spans="7:9" x14ac:dyDescent="0.45">
      <c r="G217" s="12"/>
      <c r="H217" s="13"/>
      <c r="I217" s="51"/>
    </row>
    <row r="218" spans="7:9" x14ac:dyDescent="0.45">
      <c r="G218" s="12"/>
      <c r="H218" s="13"/>
      <c r="I218" s="51"/>
    </row>
    <row r="219" spans="7:9" x14ac:dyDescent="0.45">
      <c r="G219" s="12"/>
      <c r="H219" s="13"/>
      <c r="I219" s="51"/>
    </row>
  </sheetData>
  <mergeCells count="2">
    <mergeCell ref="B3:K3"/>
    <mergeCell ref="B4:K4"/>
  </mergeCell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Miller</dc:creator>
  <cp:lastModifiedBy>Robert Miller</cp:lastModifiedBy>
  <cp:lastPrinted>2025-03-05T17:49:25Z</cp:lastPrinted>
  <dcterms:created xsi:type="dcterms:W3CDTF">2024-06-11T20:17:36Z</dcterms:created>
  <dcterms:modified xsi:type="dcterms:W3CDTF">2025-03-06T02:08:33Z</dcterms:modified>
</cp:coreProperties>
</file>