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"/>
    </mc:Choice>
  </mc:AlternateContent>
  <xr:revisionPtr revIDLastSave="0" documentId="13_ncr:1_{9C02A063-7ADA-45BB-8D22-67F0CB5B4015}" xr6:coauthVersionLast="47" xr6:coauthVersionMax="47" xr10:uidLastSave="{00000000-0000-0000-0000-000000000000}"/>
  <bookViews>
    <workbookView xWindow="-28920" yWindow="-120" windowWidth="29040" windowHeight="15720" xr2:uid="{0F8300B9-C871-4374-81A4-CCBF75F88EBA}"/>
  </bookViews>
  <sheets>
    <sheet name=" 1.09 RS401k" sheetId="1" r:id="rId1"/>
  </sheets>
  <externalReferences>
    <externalReference r:id="rId2"/>
  </externalReferences>
  <definedNames>
    <definedName name="_xlnm.Print_Area" localSheetId="0">' 1.09 RS401k'!$A$1:$M$213</definedName>
    <definedName name="_xlnm.Print_Titles" localSheetId="0">' 1.09 RS401k'!$1:$13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L211" i="1" l="1"/>
  <c r="L205" i="1"/>
  <c r="K184" i="1"/>
  <c r="J184" i="1"/>
  <c r="I184" i="1"/>
  <c r="H184" i="1"/>
  <c r="C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L170" i="1"/>
  <c r="M170" i="1" s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L132" i="1"/>
  <c r="M132" i="1" s="1"/>
  <c r="D132" i="1"/>
  <c r="D131" i="1"/>
  <c r="D130" i="1"/>
  <c r="D129" i="1"/>
  <c r="D128" i="1"/>
  <c r="D127" i="1"/>
  <c r="D126" i="1"/>
  <c r="D125" i="1"/>
  <c r="L124" i="1"/>
  <c r="M124" i="1" s="1"/>
  <c r="D124" i="1"/>
  <c r="D123" i="1"/>
  <c r="L122" i="1"/>
  <c r="M122" i="1" s="1"/>
  <c r="D122" i="1"/>
  <c r="D121" i="1"/>
  <c r="D120" i="1"/>
  <c r="D119" i="1"/>
  <c r="D118" i="1"/>
  <c r="D117" i="1"/>
  <c r="L116" i="1"/>
  <c r="M116" i="1" s="1"/>
  <c r="D116" i="1"/>
  <c r="D115" i="1"/>
  <c r="D114" i="1"/>
  <c r="D113" i="1"/>
  <c r="D112" i="1"/>
  <c r="D111" i="1"/>
  <c r="L110" i="1"/>
  <c r="M110" i="1" s="1"/>
  <c r="D110" i="1"/>
  <c r="D109" i="1"/>
  <c r="D108" i="1"/>
  <c r="D107" i="1"/>
  <c r="D106" i="1"/>
  <c r="D105" i="1"/>
  <c r="D104" i="1"/>
  <c r="D103" i="1"/>
  <c r="L102" i="1"/>
  <c r="M102" i="1" s="1"/>
  <c r="D102" i="1"/>
  <c r="D101" i="1"/>
  <c r="D100" i="1"/>
  <c r="D99" i="1"/>
  <c r="D98" i="1"/>
  <c r="D97" i="1"/>
  <c r="D96" i="1"/>
  <c r="D95" i="1"/>
  <c r="L94" i="1"/>
  <c r="M94" i="1" s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L76" i="1"/>
  <c r="M76" i="1" s="1"/>
  <c r="D76" i="1"/>
  <c r="D75" i="1"/>
  <c r="L74" i="1"/>
  <c r="M74" i="1" s="1"/>
  <c r="D74" i="1"/>
  <c r="D73" i="1"/>
  <c r="D72" i="1"/>
  <c r="D71" i="1"/>
  <c r="D70" i="1"/>
  <c r="L69" i="1"/>
  <c r="M69" i="1" s="1"/>
  <c r="D69" i="1"/>
  <c r="L68" i="1"/>
  <c r="M68" i="1" s="1"/>
  <c r="D68" i="1"/>
  <c r="D67" i="1"/>
  <c r="D66" i="1"/>
  <c r="D65" i="1"/>
  <c r="D64" i="1"/>
  <c r="D63" i="1"/>
  <c r="D62" i="1"/>
  <c r="L61" i="1"/>
  <c r="M61" i="1" s="1"/>
  <c r="D61" i="1"/>
  <c r="L60" i="1"/>
  <c r="M60" i="1" s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L46" i="1"/>
  <c r="M46" i="1" s="1"/>
  <c r="D46" i="1"/>
  <c r="D45" i="1"/>
  <c r="D44" i="1"/>
  <c r="L43" i="1"/>
  <c r="M43" i="1" s="1"/>
  <c r="D43" i="1"/>
  <c r="D42" i="1"/>
  <c r="K39" i="1"/>
  <c r="J39" i="1"/>
  <c r="I39" i="1"/>
  <c r="H39" i="1"/>
  <c r="C39" i="1"/>
  <c r="L38" i="1"/>
  <c r="M38" i="1" s="1"/>
  <c r="L27" i="1"/>
  <c r="M27" i="1" s="1"/>
  <c r="L26" i="1"/>
  <c r="M26" i="1" s="1"/>
  <c r="L21" i="1"/>
  <c r="M21" i="1" s="1"/>
  <c r="L20" i="1"/>
  <c r="M20" i="1" s="1"/>
  <c r="L19" i="1"/>
  <c r="M19" i="1" s="1"/>
  <c r="L18" i="1"/>
  <c r="P18" i="1" s="1"/>
  <c r="L17" i="1"/>
  <c r="M17" i="1" s="1"/>
  <c r="L13" i="1"/>
  <c r="M13" i="1" s="1"/>
  <c r="D13" i="1"/>
  <c r="G13" i="1" s="1"/>
  <c r="M8" i="1"/>
  <c r="L183" i="1" s="1"/>
  <c r="M183" i="1" s="1"/>
  <c r="A4" i="1"/>
  <c r="A3" i="1"/>
  <c r="L35" i="1" l="1"/>
  <c r="M35" i="1" s="1"/>
  <c r="L84" i="1"/>
  <c r="M84" i="1" s="1"/>
  <c r="L16" i="1"/>
  <c r="M16" i="1" s="1"/>
  <c r="L77" i="1"/>
  <c r="L108" i="1"/>
  <c r="M108" i="1" s="1"/>
  <c r="O27" i="1"/>
  <c r="L23" i="1"/>
  <c r="M23" i="1" s="1"/>
  <c r="L82" i="1"/>
  <c r="M82" i="1" s="1"/>
  <c r="L30" i="1"/>
  <c r="O30" i="1" s="1"/>
  <c r="L53" i="1"/>
  <c r="M53" i="1" s="1"/>
  <c r="L70" i="1"/>
  <c r="M70" i="1" s="1"/>
  <c r="L117" i="1"/>
  <c r="M117" i="1" s="1"/>
  <c r="L160" i="1"/>
  <c r="M160" i="1" s="1"/>
  <c r="L32" i="1"/>
  <c r="M32" i="1" s="1"/>
  <c r="L62" i="1"/>
  <c r="M62" i="1" s="1"/>
  <c r="L109" i="1"/>
  <c r="M109" i="1" s="1"/>
  <c r="L138" i="1"/>
  <c r="M138" i="1" s="1"/>
  <c r="L33" i="1"/>
  <c r="M33" i="1" s="1"/>
  <c r="L54" i="1"/>
  <c r="M54" i="1" s="1"/>
  <c r="L101" i="1"/>
  <c r="M101" i="1" s="1"/>
  <c r="L130" i="1"/>
  <c r="L168" i="1"/>
  <c r="M168" i="1" s="1"/>
  <c r="O69" i="1"/>
  <c r="P102" i="1"/>
  <c r="L178" i="1"/>
  <c r="L118" i="1"/>
  <c r="L125" i="1"/>
  <c r="L152" i="1"/>
  <c r="M152" i="1" s="1"/>
  <c r="O17" i="1"/>
  <c r="L162" i="1"/>
  <c r="P16" i="1"/>
  <c r="L144" i="1"/>
  <c r="M144" i="1" s="1"/>
  <c r="O19" i="1"/>
  <c r="L48" i="1"/>
  <c r="M48" i="1" s="1"/>
  <c r="L65" i="1"/>
  <c r="O65" i="1" s="1"/>
  <c r="L72" i="1"/>
  <c r="M72" i="1" s="1"/>
  <c r="L96" i="1"/>
  <c r="M96" i="1" s="1"/>
  <c r="L113" i="1"/>
  <c r="O113" i="1" s="1"/>
  <c r="L120" i="1"/>
  <c r="M120" i="1" s="1"/>
  <c r="L154" i="1"/>
  <c r="P138" i="1"/>
  <c r="L58" i="1"/>
  <c r="L80" i="1"/>
  <c r="L88" i="1"/>
  <c r="M88" i="1" s="1"/>
  <c r="L106" i="1"/>
  <c r="L128" i="1"/>
  <c r="L136" i="1"/>
  <c r="M136" i="1" s="1"/>
  <c r="H186" i="1"/>
  <c r="P38" i="1"/>
  <c r="L28" i="1"/>
  <c r="M28" i="1" s="1"/>
  <c r="L66" i="1"/>
  <c r="L73" i="1"/>
  <c r="M73" i="1" s="1"/>
  <c r="L114" i="1"/>
  <c r="L121" i="1"/>
  <c r="M121" i="1" s="1"/>
  <c r="L146" i="1"/>
  <c r="M146" i="1" s="1"/>
  <c r="O82" i="1"/>
  <c r="P124" i="1"/>
  <c r="P27" i="1"/>
  <c r="P76" i="1"/>
  <c r="L29" i="1"/>
  <c r="M29" i="1" s="1"/>
  <c r="L42" i="1"/>
  <c r="O42" i="1" s="1"/>
  <c r="L81" i="1"/>
  <c r="M81" i="1" s="1"/>
  <c r="L89" i="1"/>
  <c r="L129" i="1"/>
  <c r="M129" i="1" s="1"/>
  <c r="L176" i="1"/>
  <c r="M176" i="1" s="1"/>
  <c r="P26" i="1"/>
  <c r="K186" i="1"/>
  <c r="O162" i="1"/>
  <c r="O138" i="1"/>
  <c r="O102" i="1"/>
  <c r="O66" i="1"/>
  <c r="P170" i="1"/>
  <c r="P122" i="1"/>
  <c r="P110" i="1"/>
  <c r="P74" i="1"/>
  <c r="P35" i="1"/>
  <c r="P23" i="1"/>
  <c r="L22" i="1"/>
  <c r="L34" i="1"/>
  <c r="L49" i="1"/>
  <c r="L56" i="1"/>
  <c r="L90" i="1"/>
  <c r="L97" i="1"/>
  <c r="L104" i="1"/>
  <c r="O125" i="1"/>
  <c r="O89" i="1"/>
  <c r="O77" i="1"/>
  <c r="O53" i="1"/>
  <c r="O38" i="1"/>
  <c r="O26" i="1"/>
  <c r="P109" i="1"/>
  <c r="P61" i="1"/>
  <c r="O124" i="1"/>
  <c r="O88" i="1"/>
  <c r="O76" i="1"/>
  <c r="P132" i="1"/>
  <c r="P120" i="1"/>
  <c r="P108" i="1"/>
  <c r="P84" i="1"/>
  <c r="P60" i="1"/>
  <c r="P33" i="1"/>
  <c r="P21" i="1"/>
  <c r="O129" i="1"/>
  <c r="L24" i="1"/>
  <c r="L36" i="1"/>
  <c r="L50" i="1"/>
  <c r="L57" i="1"/>
  <c r="L64" i="1"/>
  <c r="L98" i="1"/>
  <c r="L105" i="1"/>
  <c r="L112" i="1"/>
  <c r="L140" i="1"/>
  <c r="L148" i="1"/>
  <c r="L156" i="1"/>
  <c r="L164" i="1"/>
  <c r="L172" i="1"/>
  <c r="L180" i="1"/>
  <c r="O16" i="1"/>
  <c r="P32" i="1"/>
  <c r="P20" i="1"/>
  <c r="M18" i="1"/>
  <c r="O18" i="1" s="1"/>
  <c r="I186" i="1"/>
  <c r="O152" i="1"/>
  <c r="O116" i="1"/>
  <c r="L44" i="1"/>
  <c r="L78" i="1"/>
  <c r="L85" i="1"/>
  <c r="L92" i="1"/>
  <c r="L126" i="1"/>
  <c r="L133" i="1"/>
  <c r="O170" i="1"/>
  <c r="O146" i="1"/>
  <c r="O122" i="1"/>
  <c r="O110" i="1"/>
  <c r="O74" i="1"/>
  <c r="O35" i="1"/>
  <c r="O23" i="1"/>
  <c r="P94" i="1"/>
  <c r="P82" i="1"/>
  <c r="P70" i="1"/>
  <c r="P46" i="1"/>
  <c r="P19" i="1"/>
  <c r="O109" i="1"/>
  <c r="O61" i="1"/>
  <c r="P69" i="1"/>
  <c r="O68" i="1"/>
  <c r="P88" i="1"/>
  <c r="P129" i="1"/>
  <c r="C186" i="1"/>
  <c r="L45" i="1"/>
  <c r="L52" i="1"/>
  <c r="L86" i="1"/>
  <c r="L93" i="1"/>
  <c r="L100" i="1"/>
  <c r="L134" i="1"/>
  <c r="L142" i="1"/>
  <c r="L150" i="1"/>
  <c r="L158" i="1"/>
  <c r="L166" i="1"/>
  <c r="L174" i="1"/>
  <c r="L182" i="1"/>
  <c r="O168" i="1"/>
  <c r="O144" i="1"/>
  <c r="O132" i="1"/>
  <c r="O120" i="1"/>
  <c r="O108" i="1"/>
  <c r="O84" i="1"/>
  <c r="O60" i="1"/>
  <c r="O33" i="1"/>
  <c r="O21" i="1"/>
  <c r="P176" i="1"/>
  <c r="P152" i="1"/>
  <c r="P116" i="1"/>
  <c r="P68" i="1"/>
  <c r="P17" i="1"/>
  <c r="O32" i="1"/>
  <c r="O20" i="1"/>
  <c r="P43" i="1"/>
  <c r="P28" i="1"/>
  <c r="O94" i="1"/>
  <c r="O46" i="1"/>
  <c r="O81" i="1"/>
  <c r="P101" i="1"/>
  <c r="J186" i="1"/>
  <c r="O43" i="1"/>
  <c r="O28" i="1"/>
  <c r="L137" i="1"/>
  <c r="L141" i="1"/>
  <c r="L145" i="1"/>
  <c r="L149" i="1"/>
  <c r="L153" i="1"/>
  <c r="L157" i="1"/>
  <c r="L161" i="1"/>
  <c r="L165" i="1"/>
  <c r="L169" i="1"/>
  <c r="L173" i="1"/>
  <c r="L177" i="1"/>
  <c r="L181" i="1"/>
  <c r="L25" i="1"/>
  <c r="L31" i="1"/>
  <c r="L37" i="1"/>
  <c r="L47" i="1"/>
  <c r="L51" i="1"/>
  <c r="L55" i="1"/>
  <c r="L59" i="1"/>
  <c r="L63" i="1"/>
  <c r="L67" i="1"/>
  <c r="L71" i="1"/>
  <c r="L75" i="1"/>
  <c r="L79" i="1"/>
  <c r="L83" i="1"/>
  <c r="L87" i="1"/>
  <c r="L91" i="1"/>
  <c r="L95" i="1"/>
  <c r="L99" i="1"/>
  <c r="L103" i="1"/>
  <c r="L107" i="1"/>
  <c r="L111" i="1"/>
  <c r="L115" i="1"/>
  <c r="L119" i="1"/>
  <c r="L123" i="1"/>
  <c r="L127" i="1"/>
  <c r="L131" i="1"/>
  <c r="L135" i="1"/>
  <c r="L139" i="1"/>
  <c r="L143" i="1"/>
  <c r="L147" i="1"/>
  <c r="L151" i="1"/>
  <c r="L155" i="1"/>
  <c r="L159" i="1"/>
  <c r="L163" i="1"/>
  <c r="L167" i="1"/>
  <c r="L171" i="1"/>
  <c r="L175" i="1"/>
  <c r="L179" i="1"/>
  <c r="M30" i="1" l="1"/>
  <c r="P30" i="1" s="1"/>
  <c r="M77" i="1"/>
  <c r="P77" i="1"/>
  <c r="O96" i="1"/>
  <c r="O62" i="1"/>
  <c r="O73" i="1"/>
  <c r="O29" i="1"/>
  <c r="O117" i="1"/>
  <c r="P29" i="1"/>
  <c r="P48" i="1"/>
  <c r="P73" i="1"/>
  <c r="P117" i="1"/>
  <c r="P160" i="1"/>
  <c r="O54" i="1"/>
  <c r="P96" i="1"/>
  <c r="O160" i="1"/>
  <c r="P168" i="1"/>
  <c r="O101" i="1"/>
  <c r="P62" i="1"/>
  <c r="P54" i="1"/>
  <c r="P81" i="1"/>
  <c r="P53" i="1"/>
  <c r="O70" i="1"/>
  <c r="M58" i="1"/>
  <c r="P58" i="1" s="1"/>
  <c r="O58" i="1"/>
  <c r="P136" i="1"/>
  <c r="M162" i="1"/>
  <c r="P162" i="1"/>
  <c r="M80" i="1"/>
  <c r="P80" i="1" s="1"/>
  <c r="O80" i="1"/>
  <c r="P146" i="1"/>
  <c r="O48" i="1"/>
  <c r="O121" i="1"/>
  <c r="M89" i="1"/>
  <c r="P89" i="1" s="1"/>
  <c r="M66" i="1"/>
  <c r="P66" i="1"/>
  <c r="M154" i="1"/>
  <c r="P154" i="1" s="1"/>
  <c r="O154" i="1"/>
  <c r="P144" i="1"/>
  <c r="M178" i="1"/>
  <c r="P178" i="1" s="1"/>
  <c r="O178" i="1"/>
  <c r="M130" i="1"/>
  <c r="P130" i="1" s="1"/>
  <c r="O130" i="1"/>
  <c r="M42" i="1"/>
  <c r="P42" i="1" s="1"/>
  <c r="M113" i="1"/>
  <c r="P113" i="1" s="1"/>
  <c r="M125" i="1"/>
  <c r="P125" i="1"/>
  <c r="P121" i="1"/>
  <c r="M114" i="1"/>
  <c r="P114" i="1"/>
  <c r="O72" i="1"/>
  <c r="M188" i="1"/>
  <c r="O114" i="1"/>
  <c r="M118" i="1"/>
  <c r="P118" i="1" s="1"/>
  <c r="O118" i="1"/>
  <c r="M128" i="1"/>
  <c r="P128" i="1" s="1"/>
  <c r="O128" i="1"/>
  <c r="M65" i="1"/>
  <c r="P65" i="1"/>
  <c r="O136" i="1"/>
  <c r="M106" i="1"/>
  <c r="P106" i="1" s="1"/>
  <c r="O106" i="1"/>
  <c r="P72" i="1"/>
  <c r="O176" i="1"/>
  <c r="M143" i="1"/>
  <c r="P143" i="1" s="1"/>
  <c r="O143" i="1"/>
  <c r="M145" i="1"/>
  <c r="P145" i="1" s="1"/>
  <c r="O145" i="1"/>
  <c r="M31" i="1"/>
  <c r="P31" i="1" s="1"/>
  <c r="O31" i="1"/>
  <c r="M56" i="1"/>
  <c r="P56" i="1" s="1"/>
  <c r="O56" i="1"/>
  <c r="M179" i="1"/>
  <c r="P179" i="1" s="1"/>
  <c r="O179" i="1"/>
  <c r="M166" i="1"/>
  <c r="P166" i="1" s="1"/>
  <c r="O166" i="1"/>
  <c r="M148" i="1"/>
  <c r="P148" i="1" s="1"/>
  <c r="O148" i="1"/>
  <c r="M49" i="1"/>
  <c r="O49" i="1"/>
  <c r="P49" i="1"/>
  <c r="M95" i="1"/>
  <c r="P95" i="1" s="1"/>
  <c r="O95" i="1"/>
  <c r="M149" i="1"/>
  <c r="P149" i="1" s="1"/>
  <c r="O149" i="1"/>
  <c r="M97" i="1"/>
  <c r="P97" i="1" s="1"/>
  <c r="O97" i="1"/>
  <c r="M37" i="1"/>
  <c r="O37" i="1"/>
  <c r="P37" i="1"/>
  <c r="M164" i="1"/>
  <c r="P164" i="1"/>
  <c r="O164" i="1"/>
  <c r="M135" i="1"/>
  <c r="P135" i="1" s="1"/>
  <c r="O135" i="1"/>
  <c r="M156" i="1"/>
  <c r="P156" i="1" s="1"/>
  <c r="O156" i="1"/>
  <c r="M131" i="1"/>
  <c r="P131" i="1" s="1"/>
  <c r="O131" i="1"/>
  <c r="M83" i="1"/>
  <c r="O83" i="1"/>
  <c r="P83" i="1"/>
  <c r="M25" i="1"/>
  <c r="P25" i="1" s="1"/>
  <c r="O25" i="1"/>
  <c r="M137" i="1"/>
  <c r="P137" i="1"/>
  <c r="O137" i="1"/>
  <c r="M175" i="1"/>
  <c r="P175" i="1" s="1"/>
  <c r="O175" i="1"/>
  <c r="M127" i="1"/>
  <c r="P127" i="1" s="1"/>
  <c r="O127" i="1"/>
  <c r="M79" i="1"/>
  <c r="P79" i="1" s="1"/>
  <c r="O79" i="1"/>
  <c r="M181" i="1"/>
  <c r="O181" i="1"/>
  <c r="P181" i="1"/>
  <c r="M158" i="1"/>
  <c r="P158" i="1" s="1"/>
  <c r="O158" i="1"/>
  <c r="M140" i="1"/>
  <c r="P140" i="1" s="1"/>
  <c r="O140" i="1"/>
  <c r="M34" i="1"/>
  <c r="P34" i="1" s="1"/>
  <c r="O34" i="1"/>
  <c r="M45" i="1"/>
  <c r="P45" i="1" s="1"/>
  <c r="O45" i="1"/>
  <c r="M85" i="1"/>
  <c r="P85" i="1" s="1"/>
  <c r="O85" i="1"/>
  <c r="M24" i="1"/>
  <c r="P24" i="1" s="1"/>
  <c r="O24" i="1"/>
  <c r="M139" i="1"/>
  <c r="P139" i="1" s="1"/>
  <c r="O139" i="1"/>
  <c r="M78" i="1"/>
  <c r="P78" i="1" s="1"/>
  <c r="O78" i="1"/>
  <c r="M141" i="1"/>
  <c r="P141" i="1" s="1"/>
  <c r="O141" i="1"/>
  <c r="M123" i="1"/>
  <c r="P123" i="1" s="1"/>
  <c r="O123" i="1"/>
  <c r="M177" i="1"/>
  <c r="P177" i="1" s="1"/>
  <c r="O177" i="1"/>
  <c r="M150" i="1"/>
  <c r="P150" i="1" s="1"/>
  <c r="O150" i="1"/>
  <c r="M112" i="1"/>
  <c r="P112" i="1" s="1"/>
  <c r="O112" i="1"/>
  <c r="M22" i="1"/>
  <c r="O22" i="1"/>
  <c r="M47" i="1"/>
  <c r="O47" i="1"/>
  <c r="P47" i="1"/>
  <c r="M172" i="1"/>
  <c r="P172" i="1" s="1"/>
  <c r="O172" i="1"/>
  <c r="M91" i="1"/>
  <c r="P91" i="1" s="1"/>
  <c r="O91" i="1"/>
  <c r="M182" i="1"/>
  <c r="P182" i="1" s="1"/>
  <c r="O182" i="1"/>
  <c r="M90" i="1"/>
  <c r="P90" i="1" s="1"/>
  <c r="O90" i="1"/>
  <c r="M87" i="1"/>
  <c r="P87" i="1" s="1"/>
  <c r="O87" i="1"/>
  <c r="M174" i="1"/>
  <c r="P174" i="1"/>
  <c r="O174" i="1"/>
  <c r="M44" i="1"/>
  <c r="P44" i="1"/>
  <c r="O44" i="1"/>
  <c r="M171" i="1"/>
  <c r="P171" i="1" s="1"/>
  <c r="O171" i="1"/>
  <c r="M75" i="1"/>
  <c r="P75" i="1" s="1"/>
  <c r="O75" i="1"/>
  <c r="M167" i="1"/>
  <c r="O167" i="1"/>
  <c r="P167" i="1"/>
  <c r="M119" i="1"/>
  <c r="P119" i="1" s="1"/>
  <c r="O119" i="1"/>
  <c r="M71" i="1"/>
  <c r="P71" i="1" s="1"/>
  <c r="O71" i="1"/>
  <c r="M173" i="1"/>
  <c r="P173" i="1" s="1"/>
  <c r="O173" i="1"/>
  <c r="M142" i="1"/>
  <c r="P142" i="1" s="1"/>
  <c r="O142" i="1"/>
  <c r="M105" i="1"/>
  <c r="P105" i="1" s="1"/>
  <c r="O105" i="1"/>
  <c r="M163" i="1"/>
  <c r="P163" i="1" s="1"/>
  <c r="O163" i="1"/>
  <c r="M115" i="1"/>
  <c r="P115" i="1" s="1"/>
  <c r="O115" i="1"/>
  <c r="M67" i="1"/>
  <c r="P67" i="1" s="1"/>
  <c r="O67" i="1"/>
  <c r="M169" i="1"/>
  <c r="P169" i="1" s="1"/>
  <c r="O169" i="1"/>
  <c r="M134" i="1"/>
  <c r="O134" i="1"/>
  <c r="P134" i="1"/>
  <c r="M98" i="1"/>
  <c r="P98" i="1" s="1"/>
  <c r="O98" i="1"/>
  <c r="M159" i="1"/>
  <c r="P159" i="1" s="1"/>
  <c r="O159" i="1"/>
  <c r="M111" i="1"/>
  <c r="P111" i="1"/>
  <c r="O111" i="1"/>
  <c r="M63" i="1"/>
  <c r="P63" i="1"/>
  <c r="O63" i="1"/>
  <c r="M165" i="1"/>
  <c r="P165" i="1" s="1"/>
  <c r="O165" i="1"/>
  <c r="M100" i="1"/>
  <c r="P100" i="1" s="1"/>
  <c r="O100" i="1"/>
  <c r="M64" i="1"/>
  <c r="P64" i="1" s="1"/>
  <c r="O64" i="1"/>
  <c r="M155" i="1"/>
  <c r="P155" i="1" s="1"/>
  <c r="O155" i="1"/>
  <c r="M107" i="1"/>
  <c r="P107" i="1" s="1"/>
  <c r="O107" i="1"/>
  <c r="M59" i="1"/>
  <c r="P59" i="1" s="1"/>
  <c r="O59" i="1"/>
  <c r="M161" i="1"/>
  <c r="P161" i="1" s="1"/>
  <c r="O161" i="1"/>
  <c r="M93" i="1"/>
  <c r="P93" i="1" s="1"/>
  <c r="O93" i="1"/>
  <c r="M133" i="1"/>
  <c r="P133" i="1" s="1"/>
  <c r="O133" i="1"/>
  <c r="M57" i="1"/>
  <c r="P57" i="1" s="1"/>
  <c r="O57" i="1"/>
  <c r="M151" i="1"/>
  <c r="P151" i="1" s="1"/>
  <c r="O151" i="1"/>
  <c r="M103" i="1"/>
  <c r="P103" i="1" s="1"/>
  <c r="O103" i="1"/>
  <c r="M55" i="1"/>
  <c r="P55" i="1" s="1"/>
  <c r="O55" i="1"/>
  <c r="M157" i="1"/>
  <c r="P157" i="1" s="1"/>
  <c r="O157" i="1"/>
  <c r="M86" i="1"/>
  <c r="P86" i="1" s="1"/>
  <c r="O86" i="1"/>
  <c r="M126" i="1"/>
  <c r="P126" i="1" s="1"/>
  <c r="O126" i="1"/>
  <c r="M50" i="1"/>
  <c r="P50" i="1" s="1"/>
  <c r="O50" i="1"/>
  <c r="M147" i="1"/>
  <c r="P147" i="1" s="1"/>
  <c r="O147" i="1"/>
  <c r="M99" i="1"/>
  <c r="P99" i="1" s="1"/>
  <c r="O99" i="1"/>
  <c r="M51" i="1"/>
  <c r="P51" i="1" s="1"/>
  <c r="O51" i="1"/>
  <c r="M153" i="1"/>
  <c r="P153" i="1" s="1"/>
  <c r="O153" i="1"/>
  <c r="M52" i="1"/>
  <c r="P52" i="1" s="1"/>
  <c r="O52" i="1"/>
  <c r="M92" i="1"/>
  <c r="P92" i="1" s="1"/>
  <c r="O92" i="1"/>
  <c r="M180" i="1"/>
  <c r="P180" i="1" s="1"/>
  <c r="O180" i="1"/>
  <c r="M36" i="1"/>
  <c r="P36" i="1" s="1"/>
  <c r="O36" i="1"/>
  <c r="M104" i="1"/>
  <c r="P104" i="1"/>
  <c r="O104" i="1"/>
  <c r="O39" i="1" l="1"/>
  <c r="M39" i="1"/>
  <c r="O184" i="1"/>
  <c r="O186" i="1" s="1"/>
  <c r="P184" i="1"/>
  <c r="M184" i="1"/>
  <c r="M186" i="1" s="1"/>
  <c r="M190" i="1" s="1"/>
  <c r="M192" i="1" s="1"/>
  <c r="M201" i="1" s="1"/>
  <c r="P22" i="1"/>
  <c r="P39" i="1" s="1"/>
  <c r="P186" i="1" l="1"/>
  <c r="M202" i="1"/>
  <c r="Q186" i="1"/>
  <c r="M200" i="1"/>
  <c r="M203" i="1"/>
  <c r="M204" i="1"/>
  <c r="M207" i="1"/>
  <c r="M208" i="1"/>
  <c r="M209" i="1"/>
  <c r="M210" i="1"/>
  <c r="Q184" i="1"/>
  <c r="M211" i="1"/>
  <c r="M205" i="1" l="1"/>
  <c r="M213" i="1" s="1"/>
</calcChain>
</file>

<file path=xl/sharedStrings.xml><?xml version="1.0" encoding="utf-8"?>
<sst xmlns="http://schemas.openxmlformats.org/spreadsheetml/2006/main" count="143" uniqueCount="82">
  <si>
    <t>Reference Schedule:  1.09</t>
  </si>
  <si>
    <t>Retirement Plan &amp; 401(k)</t>
  </si>
  <si>
    <t>R&amp;S Rate:</t>
  </si>
  <si>
    <t>401(k) Match:</t>
  </si>
  <si>
    <t>Employee</t>
  </si>
  <si>
    <t>Retirement Cost</t>
  </si>
  <si>
    <t>Line</t>
  </si>
  <si>
    <t>Count</t>
  </si>
  <si>
    <t>ID</t>
  </si>
  <si>
    <t>Actual ID</t>
  </si>
  <si>
    <t>Note</t>
  </si>
  <si>
    <t>Test Year Regular Wages</t>
  </si>
  <si>
    <t>Test Year R &amp; S Pension Cost</t>
  </si>
  <si>
    <t>Test Year 401(k) Match Cost</t>
  </si>
  <si>
    <t>Normalized Wages</t>
  </si>
  <si>
    <t>Retirement Cost Rate</t>
  </si>
  <si>
    <t>Retirement Cost Accrual</t>
  </si>
  <si>
    <t>#</t>
  </si>
  <si>
    <t>(4)</t>
  </si>
  <si>
    <t>(5)</t>
  </si>
  <si>
    <t>(6)</t>
  </si>
  <si>
    <t>Salary Employees</t>
  </si>
  <si>
    <t>S01</t>
  </si>
  <si>
    <t>A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</si>
  <si>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</si>
  <si>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</si>
  <si>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</si>
  <si>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</si>
  <si>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</si>
  <si>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</si>
  <si>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</si>
  <si>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</si>
  <si>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</si>
  <si>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</si>
  <si>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</si>
  <si>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</si>
  <si>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</si>
  <si>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</si>
  <si>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</si>
  <si>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</si>
  <si>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</si>
  <si>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</si>
  <si>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C</t>
  </si>
  <si>
    <t>S20</t>
  </si>
  <si>
    <t>S21</t>
  </si>
  <si>
    <t>S22</t>
  </si>
  <si>
    <t>S23</t>
  </si>
  <si>
    <t>Subtotal</t>
  </si>
  <si>
    <t>Hourly Employees</t>
  </si>
  <si>
    <t>TOTAL</t>
  </si>
  <si>
    <t>Test Year Amount</t>
  </si>
  <si>
    <t>Pro Forma Amount</t>
  </si>
  <si>
    <t>Difference</t>
  </si>
  <si>
    <t>NOTES:</t>
  </si>
  <si>
    <t>- No longer employed</t>
  </si>
  <si>
    <t>- Hired During or After the Test Year</t>
  </si>
  <si>
    <t>This adjustment normalizes test year utility contributions to NRECA Retirement &amp; Security Program and NRECA Savings Plan 401(k) based on most recent contribution rates.</t>
  </si>
  <si>
    <t>Allocation to Accounts</t>
  </si>
  <si>
    <t>Alloc</t>
  </si>
  <si>
    <t>Adjustment</t>
  </si>
  <si>
    <t>580-589</t>
  </si>
  <si>
    <t>Operations</t>
  </si>
  <si>
    <t>590-598</t>
  </si>
  <si>
    <t>Maintenance</t>
  </si>
  <si>
    <t>901-905</t>
  </si>
  <si>
    <t>Consumer Accounts</t>
  </si>
  <si>
    <t>907-910</t>
  </si>
  <si>
    <t>Customer Service</t>
  </si>
  <si>
    <t>920-935</t>
  </si>
  <si>
    <t>Administrative &amp; General</t>
  </si>
  <si>
    <t xml:space="preserve">Expense Adjustment &gt; </t>
  </si>
  <si>
    <t>101-120</t>
  </si>
  <si>
    <t>Utility Plant</t>
  </si>
  <si>
    <t>131-174</t>
  </si>
  <si>
    <t>Current &amp; Accrued Assets</t>
  </si>
  <si>
    <t>181-190</t>
  </si>
  <si>
    <t>Deferred Debits</t>
  </si>
  <si>
    <t>231-283</t>
  </si>
  <si>
    <t>Current &amp; Accrued Liabilities</t>
  </si>
  <si>
    <t>Total</t>
  </si>
  <si>
    <t>401k Cost Accrual</t>
  </si>
  <si>
    <t>R&amp;S Cost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</si>
</sst>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7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4" applyFont="1" applyAlignment="1">
      <alignment horizontal="right"/>
    </xf>
    <xf numFmtId="0" fontId="4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4" applyFont="1"/>
    <xf numFmtId="0" fontId="2" fillId="0" borderId="0" xfId="0" applyFont="1" applyAlignment="1">
      <alignment horizontal="right"/>
    </xf>
    <xf numFmtId="10" fontId="6" fillId="0" borderId="0" xfId="0" applyNumberFormat="1" applyFont="1"/>
    <xf numFmtId="9" fontId="6" fillId="0" borderId="0" xfId="0" applyNumberFormat="1" applyFont="1"/>
    <xf numFmtId="10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9" fontId="6" fillId="0" borderId="0" xfId="3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0" xfId="1" applyNumberFormat="1" applyFont="1"/>
    <xf numFmtId="43" fontId="6" fillId="0" borderId="0" xfId="0" applyNumberFormat="1" applyFont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8" fontId="6" fillId="0" borderId="2" xfId="1" applyNumberFormat="1" applyFont="1" applyBorder="1"/>
    <xf numFmtId="43" fontId="6" fillId="0" borderId="2" xfId="0" applyNumberFormat="1" applyFont="1" applyBorder="1"/>
    <xf numFmtId="165" fontId="6" fillId="0" borderId="2" xfId="1" applyNumberFormat="1" applyFont="1" applyBorder="1"/>
    <xf numFmtId="2" fontId="6" fillId="0" borderId="0" xfId="0" applyNumberFormat="1" applyFont="1"/>
    <xf numFmtId="0" fontId="9" fillId="0" borderId="0" xfId="0" applyFont="1"/>
    <xf numFmtId="37" fontId="6" fillId="0" borderId="0" xfId="0" applyNumberFormat="1" applyFont="1"/>
    <xf numFmtId="0" fontId="9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165" fontId="6" fillId="0" borderId="2" xfId="0" applyNumberFormat="1" applyFont="1" applyBorder="1"/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8" fontId="6" fillId="0" borderId="3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6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8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quotePrefix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10" fontId="2" fillId="0" borderId="0" xfId="3" applyNumberFormat="1" applyFont="1"/>
    <xf numFmtId="0" fontId="4" fillId="0" borderId="2" xfId="0" applyFont="1" applyBorder="1" applyAlignment="1">
      <alignment horizontal="left"/>
    </xf>
    <xf numFmtId="0" fontId="2" fillId="0" borderId="2" xfId="0" applyFont="1" applyBorder="1"/>
    <xf numFmtId="165" fontId="2" fillId="0" borderId="2" xfId="1" applyNumberFormat="1" applyFont="1" applyBorder="1"/>
    <xf numFmtId="10" fontId="2" fillId="0" borderId="2" xfId="3" applyNumberFormat="1" applyFont="1" applyBorder="1"/>
    <xf numFmtId="165" fontId="4" fillId="0" borderId="5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65" fontId="2" fillId="0" borderId="4" xfId="1" applyNumberFormat="1" applyFont="1" applyBorder="1"/>
    <xf numFmtId="10" fontId="2" fillId="0" borderId="4" xfId="3" applyNumberFormat="1" applyFont="1" applyBorder="1"/>
    <xf numFmtId="167" fontId="2" fillId="0" borderId="0" xfId="2" applyNumberFormat="1" applyFont="1"/>
    <xf numFmtId="167" fontId="6" fillId="0" borderId="0" xfId="2" applyNumberFormat="1" applyFont="1"/>
    <xf numFmtId="167" fontId="6" fillId="0" borderId="2" xfId="2" applyNumberFormat="1" applyFont="1" applyBorder="1"/>
    <xf numFmtId="167" fontId="6" fillId="0" borderId="0" xfId="2" applyNumberFormat="1" applyFont="1" applyAlignment="1">
      <alignment horizontal="center" wrapText="1"/>
    </xf>
    <xf numFmtId="0" fontId="4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38" fontId="6" fillId="0" borderId="0" xfId="1" applyNumberFormat="1" applyFont="1" applyBorder="1" applyAlignment="1">
      <alignment vertical="center"/>
    </xf>
    <xf numFmtId="38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165" fontId="4" fillId="0" borderId="0" xfId="1" applyNumberFormat="1" applyFont="1" applyBorder="1"/>
    <xf numFmtId="165" fontId="2" fillId="0" borderId="0" xfId="1" applyNumberFormat="1" applyFont="1" applyBorder="1"/>
    <xf numFmtId="167" fontId="6" fillId="0" borderId="0" xfId="2" applyNumberFormat="1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E6FBACE5-A261-4C3A-BC05-EA5717CDA76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C\2024-00402%20Rate%20Case\SouthKY-Rev-Req-2024-FILED-cb.xlsx" TargetMode="External"/><Relationship Id="rId1" Type="http://schemas.openxmlformats.org/officeDocument/2006/relationships/externalLinkPath" Target="file:///J:\PSC\2024-00402%20Rate%20Case\SouthKY-Rev-Req-2024-FILED-c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Depr"/>
      <sheetName val="1.06 Donat&amp;Promo"/>
      <sheetName val="1.07 FEMA"/>
      <sheetName val="1.08 Dir"/>
      <sheetName val=" 1.09 RS401k"/>
      <sheetName val="1.10 Wages"/>
      <sheetName val="1.11 Prof"/>
      <sheetName val="1.12 GTCC"/>
      <sheetName val="1.13PayrTx"/>
      <sheetName val="1.14 Int"/>
      <sheetName val="1.15 Life Ins"/>
      <sheetName val="1.16 Health"/>
      <sheetName val="1.17 Meter Test"/>
      <sheetName val="1.18 Trip Charge"/>
      <sheetName val="1.19 Remote Reconnect&lt;60"/>
      <sheetName val="1.20 Remote Reconnect 61-365"/>
      <sheetName val="1.21 Returned Check"/>
    </sheetNames>
    <sheetDataSet>
      <sheetData sheetId="0">
        <row r="1">
          <cell r="A1" t="str">
            <v>SOUTH KENTUCKY R.E.C.C.</v>
          </cell>
        </row>
        <row r="3">
          <cell r="A3" t="str">
            <v>For the 12 Months Ended May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8">
          <cell r="D38" t="str">
            <v>H01</v>
          </cell>
        </row>
        <row r="39">
          <cell r="D39" t="str">
            <v>H02</v>
          </cell>
        </row>
        <row r="40">
          <cell r="D40" t="str">
            <v>H03</v>
          </cell>
        </row>
        <row r="41">
          <cell r="D41" t="str">
            <v>H04</v>
          </cell>
        </row>
        <row r="42">
          <cell r="D42" t="str">
            <v>H05</v>
          </cell>
        </row>
        <row r="43">
          <cell r="D43" t="str">
            <v>H06</v>
          </cell>
        </row>
        <row r="44">
          <cell r="D44" t="str">
            <v>H07</v>
          </cell>
        </row>
        <row r="45">
          <cell r="D45" t="str">
            <v>H08</v>
          </cell>
        </row>
        <row r="46">
          <cell r="D46" t="str">
            <v>H09</v>
          </cell>
        </row>
        <row r="47">
          <cell r="D47" t="str">
            <v>H10</v>
          </cell>
        </row>
        <row r="48">
          <cell r="D48" t="str">
            <v>H11</v>
          </cell>
        </row>
        <row r="49">
          <cell r="D49" t="str">
            <v>H12</v>
          </cell>
        </row>
        <row r="50">
          <cell r="D50" t="str">
            <v>H13</v>
          </cell>
        </row>
        <row r="51">
          <cell r="D51" t="str">
            <v>H14</v>
          </cell>
        </row>
        <row r="52">
          <cell r="D52" t="str">
            <v>H15</v>
          </cell>
        </row>
        <row r="53">
          <cell r="D53" t="str">
            <v>H16</v>
          </cell>
        </row>
        <row r="54">
          <cell r="D54" t="str">
            <v>H17</v>
          </cell>
        </row>
        <row r="55">
          <cell r="D55" t="str">
            <v>H18</v>
          </cell>
        </row>
        <row r="56">
          <cell r="D56" t="str">
            <v>H19</v>
          </cell>
        </row>
        <row r="57">
          <cell r="D57" t="str">
            <v>H20</v>
          </cell>
        </row>
        <row r="58">
          <cell r="D58" t="str">
            <v>H21</v>
          </cell>
        </row>
        <row r="59">
          <cell r="D59" t="str">
            <v>H22</v>
          </cell>
        </row>
        <row r="60">
          <cell r="D60" t="str">
            <v>H23</v>
          </cell>
        </row>
        <row r="61">
          <cell r="D61" t="str">
            <v>H24</v>
          </cell>
        </row>
        <row r="62">
          <cell r="D62" t="str">
            <v>H25</v>
          </cell>
        </row>
        <row r="63">
          <cell r="D63" t="str">
            <v>H26</v>
          </cell>
        </row>
        <row r="64">
          <cell r="D64" t="str">
            <v>H27</v>
          </cell>
        </row>
        <row r="65">
          <cell r="D65" t="str">
            <v>H28</v>
          </cell>
        </row>
        <row r="66">
          <cell r="D66" t="str">
            <v>H29</v>
          </cell>
        </row>
        <row r="67">
          <cell r="D67" t="str">
            <v>H30</v>
          </cell>
        </row>
        <row r="68">
          <cell r="D68" t="str">
            <v>H31</v>
          </cell>
        </row>
        <row r="69">
          <cell r="D69" t="str">
            <v>H32</v>
          </cell>
        </row>
        <row r="70">
          <cell r="D70" t="str">
            <v>H33</v>
          </cell>
        </row>
        <row r="71">
          <cell r="D71" t="str">
            <v>H34</v>
          </cell>
        </row>
        <row r="72">
          <cell r="D72" t="str">
            <v>H35</v>
          </cell>
        </row>
        <row r="73">
          <cell r="D73" t="str">
            <v>H36</v>
          </cell>
        </row>
        <row r="74">
          <cell r="D74" t="str">
            <v>H37</v>
          </cell>
        </row>
        <row r="75">
          <cell r="D75" t="str">
            <v>H38</v>
          </cell>
        </row>
        <row r="76">
          <cell r="D76" t="str">
            <v>H39</v>
          </cell>
        </row>
        <row r="77">
          <cell r="D77" t="str">
            <v>H40</v>
          </cell>
        </row>
        <row r="78">
          <cell r="D78" t="str">
            <v>H41</v>
          </cell>
        </row>
        <row r="79">
          <cell r="D79" t="str">
            <v>H42</v>
          </cell>
        </row>
        <row r="80">
          <cell r="D80" t="str">
            <v>H43</v>
          </cell>
        </row>
        <row r="81">
          <cell r="D81" t="str">
            <v>H44</v>
          </cell>
        </row>
        <row r="82">
          <cell r="D82" t="str">
            <v>H45</v>
          </cell>
        </row>
        <row r="83">
          <cell r="D83" t="str">
            <v>H46</v>
          </cell>
        </row>
        <row r="84">
          <cell r="D84" t="str">
            <v>H47</v>
          </cell>
        </row>
        <row r="85">
          <cell r="D85" t="str">
            <v>H48</v>
          </cell>
        </row>
        <row r="86">
          <cell r="D86" t="str">
            <v>H49</v>
          </cell>
        </row>
        <row r="87">
          <cell r="D87" t="str">
            <v>H50</v>
          </cell>
        </row>
        <row r="88">
          <cell r="D88" t="str">
            <v>H51</v>
          </cell>
        </row>
        <row r="89">
          <cell r="D89" t="str">
            <v>H52</v>
          </cell>
        </row>
        <row r="90">
          <cell r="D90" t="str">
            <v>H53</v>
          </cell>
        </row>
        <row r="91">
          <cell r="D91" t="str">
            <v>H54</v>
          </cell>
        </row>
        <row r="92">
          <cell r="D92" t="str">
            <v>H55</v>
          </cell>
        </row>
        <row r="93">
          <cell r="D93" t="str">
            <v>H56</v>
          </cell>
        </row>
        <row r="94">
          <cell r="D94" t="str">
            <v>H57</v>
          </cell>
        </row>
        <row r="95">
          <cell r="D95" t="str">
            <v>H58</v>
          </cell>
        </row>
        <row r="96">
          <cell r="D96" t="str">
            <v>H59</v>
          </cell>
        </row>
        <row r="97">
          <cell r="D97" t="str">
            <v>H60</v>
          </cell>
        </row>
        <row r="98">
          <cell r="D98" t="str">
            <v>H61</v>
          </cell>
        </row>
        <row r="99">
          <cell r="D99" t="str">
            <v>H62</v>
          </cell>
        </row>
        <row r="100">
          <cell r="D100" t="str">
            <v>H63</v>
          </cell>
        </row>
        <row r="101">
          <cell r="D101" t="str">
            <v>H64</v>
          </cell>
        </row>
        <row r="102">
          <cell r="D102" t="str">
            <v>H65</v>
          </cell>
        </row>
        <row r="103">
          <cell r="D103" t="str">
            <v>H66</v>
          </cell>
        </row>
        <row r="104">
          <cell r="D104" t="str">
            <v>H67</v>
          </cell>
        </row>
        <row r="105">
          <cell r="D105" t="str">
            <v>H68</v>
          </cell>
        </row>
        <row r="106">
          <cell r="D106" t="str">
            <v>H69</v>
          </cell>
        </row>
        <row r="107">
          <cell r="D107" t="str">
            <v>H70</v>
          </cell>
        </row>
        <row r="108">
          <cell r="D108" t="str">
            <v>H71</v>
          </cell>
        </row>
        <row r="109">
          <cell r="D109" t="str">
            <v>H72</v>
          </cell>
        </row>
        <row r="110">
          <cell r="D110" t="str">
            <v>H73</v>
          </cell>
        </row>
        <row r="111">
          <cell r="D111" t="str">
            <v>H74</v>
          </cell>
        </row>
        <row r="112">
          <cell r="D112" t="str">
            <v>H75</v>
          </cell>
        </row>
        <row r="113">
          <cell r="D113" t="str">
            <v>H76</v>
          </cell>
        </row>
        <row r="114">
          <cell r="D114" t="str">
            <v>H77</v>
          </cell>
        </row>
        <row r="115">
          <cell r="D115" t="str">
            <v>H78</v>
          </cell>
        </row>
        <row r="116">
          <cell r="D116" t="str">
            <v>H79</v>
          </cell>
        </row>
        <row r="117">
          <cell r="D117" t="str">
            <v>H80</v>
          </cell>
        </row>
        <row r="118">
          <cell r="D118" t="str">
            <v>H81</v>
          </cell>
        </row>
        <row r="119">
          <cell r="D119" t="str">
            <v>H82</v>
          </cell>
        </row>
        <row r="120">
          <cell r="D120" t="str">
            <v>H83</v>
          </cell>
        </row>
        <row r="121">
          <cell r="D121" t="str">
            <v>H84</v>
          </cell>
        </row>
        <row r="122">
          <cell r="D122" t="str">
            <v>H85</v>
          </cell>
        </row>
        <row r="123">
          <cell r="D123" t="str">
            <v>H86</v>
          </cell>
        </row>
        <row r="124">
          <cell r="D124" t="str">
            <v>H87</v>
          </cell>
        </row>
        <row r="125">
          <cell r="D125" t="str">
            <v>H88</v>
          </cell>
        </row>
        <row r="126">
          <cell r="D126" t="str">
            <v>H89</v>
          </cell>
        </row>
        <row r="127">
          <cell r="D127" t="str">
            <v>H90</v>
          </cell>
        </row>
        <row r="128">
          <cell r="D128" t="str">
            <v>H91</v>
          </cell>
        </row>
        <row r="129">
          <cell r="D129" t="str">
            <v>H92</v>
          </cell>
        </row>
        <row r="130">
          <cell r="D130" t="str">
            <v>H93</v>
          </cell>
        </row>
        <row r="131">
          <cell r="D131" t="str">
            <v>H94</v>
          </cell>
        </row>
        <row r="132">
          <cell r="D132" t="str">
            <v>H95</v>
          </cell>
        </row>
        <row r="133">
          <cell r="D133" t="str">
            <v>H96</v>
          </cell>
        </row>
        <row r="134">
          <cell r="D134" t="str">
            <v>H97</v>
          </cell>
        </row>
        <row r="135">
          <cell r="D135" t="str">
            <v>H98</v>
          </cell>
        </row>
        <row r="136">
          <cell r="D136" t="str">
            <v>H99</v>
          </cell>
        </row>
        <row r="137">
          <cell r="D137" t="str">
            <v>H100</v>
          </cell>
        </row>
        <row r="138">
          <cell r="D138" t="str">
            <v>H101</v>
          </cell>
        </row>
        <row r="139">
          <cell r="D139" t="str">
            <v>H102</v>
          </cell>
        </row>
        <row r="140">
          <cell r="D140" t="str">
            <v>H103</v>
          </cell>
        </row>
        <row r="141">
          <cell r="D141" t="str">
            <v>H104</v>
          </cell>
        </row>
        <row r="142">
          <cell r="D142" t="str">
            <v>H105</v>
          </cell>
        </row>
        <row r="143">
          <cell r="D143" t="str">
            <v>H106</v>
          </cell>
        </row>
        <row r="144">
          <cell r="D144" t="str">
            <v>H107</v>
          </cell>
        </row>
        <row r="145">
          <cell r="D145" t="str">
            <v>H108</v>
          </cell>
        </row>
        <row r="146">
          <cell r="D146" t="str">
            <v>H109</v>
          </cell>
        </row>
        <row r="147">
          <cell r="D147" t="str">
            <v>H110</v>
          </cell>
        </row>
        <row r="148">
          <cell r="D148" t="str">
            <v>H111</v>
          </cell>
        </row>
        <row r="149">
          <cell r="D149" t="str">
            <v>H112</v>
          </cell>
        </row>
        <row r="150">
          <cell r="D150" t="str">
            <v>H113</v>
          </cell>
        </row>
        <row r="151">
          <cell r="D151" t="str">
            <v>H114</v>
          </cell>
        </row>
        <row r="152">
          <cell r="D152" t="str">
            <v>H115</v>
          </cell>
        </row>
        <row r="153">
          <cell r="D153" t="str">
            <v>H116</v>
          </cell>
        </row>
        <row r="154">
          <cell r="D154" t="str">
            <v>H117</v>
          </cell>
        </row>
        <row r="155">
          <cell r="D155" t="str">
            <v>H118</v>
          </cell>
        </row>
        <row r="156">
          <cell r="D156" t="str">
            <v>H119</v>
          </cell>
        </row>
        <row r="157">
          <cell r="D157" t="str">
            <v>H120</v>
          </cell>
        </row>
        <row r="158">
          <cell r="D158" t="str">
            <v>H121</v>
          </cell>
        </row>
        <row r="159">
          <cell r="D159" t="str">
            <v>H122</v>
          </cell>
        </row>
        <row r="160">
          <cell r="D160" t="str">
            <v>H123</v>
          </cell>
        </row>
        <row r="161">
          <cell r="D161" t="str">
            <v>H124</v>
          </cell>
        </row>
        <row r="162">
          <cell r="D162" t="str">
            <v>H125</v>
          </cell>
        </row>
        <row r="163">
          <cell r="D163" t="str">
            <v>H126</v>
          </cell>
        </row>
        <row r="164">
          <cell r="D164" t="str">
            <v>H127</v>
          </cell>
        </row>
        <row r="165">
          <cell r="D165" t="str">
            <v>H128</v>
          </cell>
        </row>
        <row r="166">
          <cell r="D166" t="str">
            <v>H129</v>
          </cell>
        </row>
        <row r="167">
          <cell r="D167" t="str">
            <v>H130</v>
          </cell>
        </row>
        <row r="168">
          <cell r="D168" t="str">
            <v>H131</v>
          </cell>
        </row>
        <row r="169">
          <cell r="D169" t="str">
            <v>H132</v>
          </cell>
        </row>
        <row r="170">
          <cell r="D170" t="str">
            <v>H133</v>
          </cell>
        </row>
        <row r="171">
          <cell r="D171" t="str">
            <v>H134</v>
          </cell>
        </row>
        <row r="172">
          <cell r="D172" t="str">
            <v>H135</v>
          </cell>
        </row>
        <row r="173">
          <cell r="D173" t="str">
            <v>H136</v>
          </cell>
        </row>
        <row r="174">
          <cell r="D174" t="str">
            <v>H137</v>
          </cell>
        </row>
        <row r="175">
          <cell r="D175" t="str">
            <v>H138</v>
          </cell>
        </row>
        <row r="176">
          <cell r="D176" t="str">
            <v>H139</v>
          </cell>
        </row>
        <row r="177">
          <cell r="D177" t="str">
            <v>H140</v>
          </cell>
        </row>
        <row r="178">
          <cell r="D178" t="str">
            <v>H141</v>
          </cell>
        </row>
        <row r="179">
          <cell r="D179" t="str">
            <v>H142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C1C8-1108-41CC-8CA8-17E0D1130AFE}">
  <dimension ref="A1:Q214"/>
  <sheetViews>
    <sheetView tabSelected="1" topLeftCell="A143" zoomScale="80" zoomScaleNormal="80" zoomScaleSheetLayoutView="100" workbookViewId="0">
      <selection activeCell="Q26" sqref="Q26"/>
    </sheetView>
  </sheetViews>
  <sheetFormatPr defaultColWidth="9.140625" defaultRowHeight="12.75" x14ac:dyDescent="0.2"/>
  <cols>
    <col min="1" max="1" width="5.85546875" style="1" customWidth="1"/>
    <col min="2" max="2" width="2.28515625" style="1" customWidth="1"/>
    <col min="3" max="3" width="9.5703125" style="1" customWidth="1"/>
    <col min="4" max="5" width="7.5703125" style="2" customWidth="1"/>
    <col min="6" max="6" width="6.28515625" style="2" hidden="1" customWidth="1"/>
    <col min="7" max="7" width="5.85546875" style="1" customWidth="1"/>
    <col min="8" max="8" width="12.85546875" style="1" customWidth="1"/>
    <col min="9" max="9" width="11.7109375" style="1" customWidth="1"/>
    <col min="10" max="10" width="13.7109375" style="1" customWidth="1"/>
    <col min="11" max="11" width="12.85546875" style="1" bestFit="1" customWidth="1"/>
    <col min="12" max="12" width="11.42578125" style="1" customWidth="1"/>
    <col min="13" max="13" width="11.28515625" style="1" bestFit="1" customWidth="1"/>
    <col min="14" max="14" width="4.7109375" style="1" customWidth="1"/>
    <col min="15" max="15" width="12.28515625" style="73" bestFit="1" customWidth="1"/>
    <col min="16" max="17" width="15.140625" style="73" bestFit="1" customWidth="1"/>
    <col min="18" max="16384" width="9.140625" style="1"/>
  </cols>
  <sheetData>
    <row r="1" spans="1:17" x14ac:dyDescent="0.2">
      <c r="M1" s="3" t="s">
        <v>0</v>
      </c>
      <c r="N1" s="3"/>
    </row>
    <row r="2" spans="1:17" ht="20.25" customHeight="1" x14ac:dyDescent="0.2"/>
    <row r="3" spans="1:17" x14ac:dyDescent="0.2">
      <c r="A3" s="4" t="str">
        <f>[1]RevReq!A1</f>
        <v>SOUTH KENTUCKY R.E.C.C.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7"/>
    </row>
    <row r="4" spans="1:17" x14ac:dyDescent="0.2">
      <c r="A4" s="4" t="str">
        <f>[1]RevReq!A3</f>
        <v>For the 12 Months Ended May 2024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7"/>
    </row>
    <row r="6" spans="1:17" s="6" customFormat="1" ht="15" customHeight="1" x14ac:dyDescent="0.2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8"/>
      <c r="O6" s="73"/>
      <c r="P6" s="73"/>
      <c r="Q6" s="73"/>
    </row>
    <row r="8" spans="1:17" x14ac:dyDescent="0.2">
      <c r="G8" s="2"/>
      <c r="H8" s="2"/>
      <c r="L8" s="7" t="s">
        <v>2</v>
      </c>
      <c r="M8" s="8">
        <f>0.2771+0.0115</f>
        <v>0.28860000000000002</v>
      </c>
      <c r="N8" s="8"/>
    </row>
    <row r="9" spans="1:17" x14ac:dyDescent="0.2">
      <c r="G9" s="2"/>
      <c r="H9" s="2"/>
      <c r="L9" s="7" t="s">
        <v>3</v>
      </c>
      <c r="M9" s="9">
        <v>0.02</v>
      </c>
      <c r="N9" s="9"/>
    </row>
    <row r="10" spans="1:17" x14ac:dyDescent="0.2">
      <c r="G10" s="2"/>
      <c r="H10" s="2"/>
      <c r="L10" s="7"/>
      <c r="M10" s="10"/>
      <c r="N10" s="10"/>
    </row>
    <row r="11" spans="1:17" s="12" customFormat="1" ht="20.25" customHeight="1" x14ac:dyDescent="0.2">
      <c r="A11" s="11"/>
      <c r="C11" s="13" t="s">
        <v>4</v>
      </c>
      <c r="D11" s="13"/>
      <c r="E11" s="13"/>
      <c r="F11" s="13"/>
      <c r="G11" s="13"/>
      <c r="H11" s="11"/>
      <c r="I11" s="11"/>
      <c r="J11" s="11"/>
      <c r="K11" s="13" t="s">
        <v>5</v>
      </c>
      <c r="L11" s="13"/>
      <c r="M11" s="13"/>
      <c r="N11" s="79"/>
      <c r="O11" s="74"/>
      <c r="P11" s="74"/>
      <c r="Q11" s="74"/>
    </row>
    <row r="12" spans="1:17" s="12" customFormat="1" ht="54.75" customHeight="1" x14ac:dyDescent="0.2">
      <c r="A12" s="11" t="s">
        <v>6</v>
      </c>
      <c r="C12" s="2" t="s">
        <v>7</v>
      </c>
      <c r="D12" s="11" t="s">
        <v>8</v>
      </c>
      <c r="E12" s="11"/>
      <c r="F12" s="11" t="s">
        <v>9</v>
      </c>
      <c r="G12" s="11" t="s">
        <v>10</v>
      </c>
      <c r="H12" s="14" t="s">
        <v>11</v>
      </c>
      <c r="I12" s="15" t="s">
        <v>12</v>
      </c>
      <c r="J12" s="15" t="s">
        <v>13</v>
      </c>
      <c r="K12" s="15" t="s">
        <v>14</v>
      </c>
      <c r="L12" s="15" t="s">
        <v>15</v>
      </c>
      <c r="M12" s="15" t="s">
        <v>16</v>
      </c>
      <c r="N12" s="15"/>
      <c r="O12" s="76" t="s">
        <v>80</v>
      </c>
      <c r="P12" s="76" t="s">
        <v>81</v>
      </c>
      <c r="Q12" s="85" t="s">
        <v>79</v>
      </c>
    </row>
    <row r="13" spans="1:17" s="12" customFormat="1" x14ac:dyDescent="0.2">
      <c r="A13" s="16" t="s">
        <v>17</v>
      </c>
      <c r="C13" s="17">
        <v>1</v>
      </c>
      <c r="D13" s="18">
        <f>C13+1</f>
        <v>2</v>
      </c>
      <c r="E13" s="18"/>
      <c r="F13" s="18"/>
      <c r="G13" s="18">
        <f>D13+1</f>
        <v>3</v>
      </c>
      <c r="H13" s="18" t="s">
        <v>18</v>
      </c>
      <c r="I13" s="18" t="s">
        <v>19</v>
      </c>
      <c r="J13" s="18" t="s">
        <v>20</v>
      </c>
      <c r="K13" s="18">
        <v>7</v>
      </c>
      <c r="L13" s="18">
        <f>K13+1</f>
        <v>8</v>
      </c>
      <c r="M13" s="18">
        <f>L13+1</f>
        <v>9</v>
      </c>
      <c r="N13" s="18"/>
      <c r="O13" s="18">
        <v>10</v>
      </c>
      <c r="P13" s="18">
        <v>11</v>
      </c>
      <c r="Q13" s="74"/>
    </row>
    <row r="14" spans="1:17" s="12" customFormat="1" x14ac:dyDescent="0.2">
      <c r="A14" s="11"/>
      <c r="C14" s="19" t="s">
        <v>21</v>
      </c>
      <c r="D14" s="11"/>
      <c r="E14" s="11"/>
      <c r="F14" s="11"/>
      <c r="G14" s="20"/>
      <c r="H14" s="20"/>
      <c r="I14" s="20"/>
      <c r="J14" s="20"/>
      <c r="O14" s="74"/>
      <c r="P14" s="74"/>
      <c r="Q14" s="75"/>
    </row>
    <row r="15" spans="1:17" s="12" customFormat="1" x14ac:dyDescent="0.2">
      <c r="A15" s="11"/>
      <c r="C15" s="19"/>
      <c r="D15" s="11"/>
      <c r="E15" s="11"/>
      <c r="F15" s="11"/>
      <c r="G15" s="20"/>
      <c r="H15" s="20"/>
      <c r="I15" s="20"/>
      <c r="J15" s="20"/>
      <c r="Q15" s="74"/>
    </row>
    <row r="16" spans="1:17" s="12" customFormat="1" x14ac:dyDescent="0.2">
      <c r="A16" s="11">
        <v>1</v>
      </c>
      <c r="C16" s="2">
        <v>1</v>
      </c>
      <c r="D16" s="11" t="s">
        <v>22</v>
      </c>
      <c r="E16" s="11"/>
      <c r="F16" s="11">
        <v>258</v>
      </c>
      <c r="G16" s="11" t="s">
        <v>23</v>
      </c>
      <c r="H16" s="21">
        <v>34119.15</v>
      </c>
      <c r="I16" s="21">
        <v>0</v>
      </c>
      <c r="J16" s="21">
        <v>596.15000000000009</v>
      </c>
      <c r="K16" s="22">
        <v>0</v>
      </c>
      <c r="L16" s="8">
        <f>$M$8</f>
        <v>0.28860000000000002</v>
      </c>
      <c r="M16" s="23">
        <f>K16*L16</f>
        <v>0</v>
      </c>
      <c r="N16" s="23"/>
      <c r="O16" s="74">
        <f>IF(L16=0.02,M16,0)</f>
        <v>0</v>
      </c>
      <c r="P16" s="74">
        <f>IF(L16=28.86%,M16,0)</f>
        <v>0</v>
      </c>
      <c r="Q16" s="74"/>
    </row>
    <row r="17" spans="1:17" s="12" customFormat="1" x14ac:dyDescent="0.2">
      <c r="A17" s="11">
        <v>2</v>
      </c>
      <c r="C17" s="2">
        <v>1</v>
      </c>
      <c r="D17" s="11" t="s">
        <v>24</v>
      </c>
      <c r="E17" s="11"/>
      <c r="F17" s="11">
        <v>284</v>
      </c>
      <c r="G17" s="11"/>
      <c r="H17" s="21">
        <v>144766.56</v>
      </c>
      <c r="I17" s="21">
        <v>0</v>
      </c>
      <c r="J17" s="21">
        <v>2895.23</v>
      </c>
      <c r="K17" s="22">
        <v>155000</v>
      </c>
      <c r="L17" s="8">
        <f>M9</f>
        <v>0.02</v>
      </c>
      <c r="M17" s="23">
        <f>K17*L17</f>
        <v>3100</v>
      </c>
      <c r="N17" s="23"/>
      <c r="O17" s="74">
        <f>IF(L17=0.02,M17,0)</f>
        <v>3100</v>
      </c>
      <c r="P17" s="74">
        <f>IF(L17=28.86%,M17,0)</f>
        <v>0</v>
      </c>
      <c r="Q17" s="74"/>
    </row>
    <row r="18" spans="1:17" s="12" customFormat="1" x14ac:dyDescent="0.2">
      <c r="A18" s="11">
        <v>3</v>
      </c>
      <c r="C18" s="2">
        <v>1</v>
      </c>
      <c r="D18" s="11" t="s">
        <v>25</v>
      </c>
      <c r="E18" s="11"/>
      <c r="F18" s="11">
        <v>297</v>
      </c>
      <c r="G18" s="11"/>
      <c r="H18" s="21">
        <v>125562.00000000001</v>
      </c>
      <c r="I18" s="21">
        <v>0</v>
      </c>
      <c r="J18" s="21">
        <v>2511.2799999999997</v>
      </c>
      <c r="K18" s="22">
        <v>130697</v>
      </c>
      <c r="L18" s="8">
        <f>M9</f>
        <v>0.02</v>
      </c>
      <c r="M18" s="23">
        <f t="shared" ref="M18:M38" si="0">K18*L18</f>
        <v>2613.94</v>
      </c>
      <c r="N18" s="23"/>
      <c r="O18" s="74">
        <f>IF(L18=0.02,M18,0)</f>
        <v>2613.94</v>
      </c>
      <c r="P18" s="74">
        <f>IF(L18=28.86%,M18,0)</f>
        <v>0</v>
      </c>
      <c r="Q18" s="74"/>
    </row>
    <row r="19" spans="1:17" s="12" customFormat="1" x14ac:dyDescent="0.2">
      <c r="A19" s="11">
        <v>4</v>
      </c>
      <c r="C19" s="2">
        <v>1</v>
      </c>
      <c r="D19" s="11" t="s">
        <v>26</v>
      </c>
      <c r="E19" s="11"/>
      <c r="F19" s="11">
        <v>384</v>
      </c>
      <c r="G19" s="11"/>
      <c r="H19" s="21">
        <v>115618.4</v>
      </c>
      <c r="I19" s="21">
        <v>0</v>
      </c>
      <c r="J19" s="21">
        <v>2312.46</v>
      </c>
      <c r="K19" s="22">
        <v>130697</v>
      </c>
      <c r="L19" s="8">
        <f>M9</f>
        <v>0.02</v>
      </c>
      <c r="M19" s="23">
        <f t="shared" si="0"/>
        <v>2613.94</v>
      </c>
      <c r="N19" s="23"/>
      <c r="O19" s="74">
        <f>IF(L19=0.02,M19,0)</f>
        <v>2613.94</v>
      </c>
      <c r="P19" s="74">
        <f>IF(L19=28.86%,M19,0)</f>
        <v>0</v>
      </c>
      <c r="Q19" s="74"/>
    </row>
    <row r="20" spans="1:17" s="12" customFormat="1" x14ac:dyDescent="0.2">
      <c r="A20" s="11">
        <v>5</v>
      </c>
      <c r="C20" s="2">
        <v>1</v>
      </c>
      <c r="D20" s="11" t="s">
        <v>27</v>
      </c>
      <c r="E20" s="11"/>
      <c r="F20" s="11">
        <v>387</v>
      </c>
      <c r="G20" s="11"/>
      <c r="H20" s="21">
        <v>240121.04</v>
      </c>
      <c r="I20" s="21">
        <v>62805.509999999995</v>
      </c>
      <c r="J20" s="21">
        <v>4802.3599999999997</v>
      </c>
      <c r="K20" s="22">
        <v>325000</v>
      </c>
      <c r="L20" s="8">
        <f>M9</f>
        <v>0.02</v>
      </c>
      <c r="M20" s="23">
        <f t="shared" si="0"/>
        <v>6500</v>
      </c>
      <c r="N20" s="23"/>
      <c r="O20" s="74">
        <f>IF(L20=0.02,M20,0)</f>
        <v>6500</v>
      </c>
      <c r="P20" s="74">
        <f>IF(L20=28.86%,M20,0)</f>
        <v>0</v>
      </c>
      <c r="Q20" s="74"/>
    </row>
    <row r="21" spans="1:17" s="12" customFormat="1" x14ac:dyDescent="0.2">
      <c r="A21" s="11">
        <v>6</v>
      </c>
      <c r="C21" s="2">
        <v>1</v>
      </c>
      <c r="D21" s="11" t="s">
        <v>28</v>
      </c>
      <c r="E21" s="11"/>
      <c r="F21" s="11">
        <v>457</v>
      </c>
      <c r="G21" s="11"/>
      <c r="H21" s="21">
        <v>97802.16</v>
      </c>
      <c r="I21" s="21">
        <v>27417.82</v>
      </c>
      <c r="J21" s="21">
        <v>1956.04</v>
      </c>
      <c r="K21" s="22">
        <v>109862</v>
      </c>
      <c r="L21" s="8">
        <f t="shared" ref="L21:L38" si="1">$M$8</f>
        <v>0.28860000000000002</v>
      </c>
      <c r="M21" s="23">
        <f t="shared" si="0"/>
        <v>31706.173200000001</v>
      </c>
      <c r="N21" s="23"/>
      <c r="O21" s="74">
        <f>IF(L21=0.02,M21,0)</f>
        <v>0</v>
      </c>
      <c r="P21" s="74">
        <f>IF(L21=28.86%,M21,0)</f>
        <v>31706.173200000001</v>
      </c>
      <c r="Q21" s="74"/>
    </row>
    <row r="22" spans="1:17" s="12" customFormat="1" x14ac:dyDescent="0.2">
      <c r="A22" s="11">
        <v>7</v>
      </c>
      <c r="C22" s="2">
        <v>1</v>
      </c>
      <c r="D22" s="11" t="s">
        <v>29</v>
      </c>
      <c r="E22" s="11"/>
      <c r="F22" s="11">
        <v>507</v>
      </c>
      <c r="G22" s="11"/>
      <c r="H22" s="21">
        <v>84848.8</v>
      </c>
      <c r="I22" s="21">
        <v>25486.41</v>
      </c>
      <c r="J22" s="21">
        <v>1697.01</v>
      </c>
      <c r="K22" s="22">
        <v>106403</v>
      </c>
      <c r="L22" s="8">
        <f t="shared" si="1"/>
        <v>0.28860000000000002</v>
      </c>
      <c r="M22" s="23">
        <f t="shared" si="0"/>
        <v>30707.905800000004</v>
      </c>
      <c r="N22" s="23"/>
      <c r="O22" s="74">
        <f>IF(L22=0.02,M22,0)</f>
        <v>0</v>
      </c>
      <c r="P22" s="74">
        <f>IF(L22=28.86%,M22,0)</f>
        <v>30707.905800000004</v>
      </c>
      <c r="Q22" s="74"/>
    </row>
    <row r="23" spans="1:17" s="12" customFormat="1" x14ac:dyDescent="0.2">
      <c r="A23" s="11">
        <v>8</v>
      </c>
      <c r="C23" s="2">
        <v>1</v>
      </c>
      <c r="D23" s="11" t="s">
        <v>30</v>
      </c>
      <c r="E23" s="11"/>
      <c r="F23" s="11">
        <v>508</v>
      </c>
      <c r="G23" s="11"/>
      <c r="H23" s="21">
        <v>93908.15</v>
      </c>
      <c r="I23" s="21">
        <v>25796.090000000004</v>
      </c>
      <c r="J23" s="21">
        <v>1878.1499999999999</v>
      </c>
      <c r="K23" s="22">
        <v>120870</v>
      </c>
      <c r="L23" s="8">
        <f t="shared" si="1"/>
        <v>0.28860000000000002</v>
      </c>
      <c r="M23" s="23">
        <f t="shared" si="0"/>
        <v>34883.082000000002</v>
      </c>
      <c r="N23" s="23"/>
      <c r="O23" s="74">
        <f>IF(L23=0.02,M23,0)</f>
        <v>0</v>
      </c>
      <c r="P23" s="74">
        <f>IF(L23=28.86%,M23,0)</f>
        <v>34883.082000000002</v>
      </c>
      <c r="Q23" s="74"/>
    </row>
    <row r="24" spans="1:17" s="12" customFormat="1" x14ac:dyDescent="0.2">
      <c r="A24" s="11">
        <v>9</v>
      </c>
      <c r="C24" s="2">
        <v>1</v>
      </c>
      <c r="D24" s="11" t="s">
        <v>31</v>
      </c>
      <c r="E24" s="11"/>
      <c r="F24" s="11">
        <v>564</v>
      </c>
      <c r="G24" s="11"/>
      <c r="H24" s="21">
        <v>117873.60000000001</v>
      </c>
      <c r="I24" s="21">
        <v>33819.009999999995</v>
      </c>
      <c r="J24" s="21">
        <v>2357.42</v>
      </c>
      <c r="K24" s="22">
        <v>117874</v>
      </c>
      <c r="L24" s="8">
        <f t="shared" si="1"/>
        <v>0.28860000000000002</v>
      </c>
      <c r="M24" s="23">
        <f t="shared" si="0"/>
        <v>34018.436400000006</v>
      </c>
      <c r="N24" s="23"/>
      <c r="O24" s="74">
        <f>IF(L24=0.02,M24,0)</f>
        <v>0</v>
      </c>
      <c r="P24" s="74">
        <f>IF(L24=28.86%,M24,0)</f>
        <v>34018.436400000006</v>
      </c>
      <c r="Q24" s="74"/>
    </row>
    <row r="25" spans="1:17" s="12" customFormat="1" x14ac:dyDescent="0.2">
      <c r="A25" s="11">
        <v>10</v>
      </c>
      <c r="C25" s="2">
        <v>1</v>
      </c>
      <c r="D25" s="11" t="s">
        <v>32</v>
      </c>
      <c r="E25" s="11"/>
      <c r="F25" s="11">
        <v>581</v>
      </c>
      <c r="G25" s="11"/>
      <c r="H25" s="21">
        <v>88118.58</v>
      </c>
      <c r="I25" s="21">
        <v>24614.61</v>
      </c>
      <c r="J25" s="21">
        <v>1762.29</v>
      </c>
      <c r="K25" s="22">
        <v>94726</v>
      </c>
      <c r="L25" s="8">
        <f t="shared" si="1"/>
        <v>0.28860000000000002</v>
      </c>
      <c r="M25" s="23">
        <f t="shared" si="0"/>
        <v>27337.923600000002</v>
      </c>
      <c r="N25" s="23"/>
      <c r="O25" s="74">
        <f>IF(L25=0.02,M25,0)</f>
        <v>0</v>
      </c>
      <c r="P25" s="74">
        <f>IF(L25=28.86%,M25,0)</f>
        <v>27337.923600000002</v>
      </c>
      <c r="Q25" s="74"/>
    </row>
    <row r="26" spans="1:17" s="12" customFormat="1" x14ac:dyDescent="0.2">
      <c r="A26" s="11">
        <v>11</v>
      </c>
      <c r="C26" s="2">
        <v>1</v>
      </c>
      <c r="D26" s="11" t="s">
        <v>33</v>
      </c>
      <c r="E26" s="11"/>
      <c r="F26" s="11">
        <v>582</v>
      </c>
      <c r="G26" s="11"/>
      <c r="H26" s="21">
        <v>88099.199999999997</v>
      </c>
      <c r="I26" s="21">
        <v>23647.829999999998</v>
      </c>
      <c r="J26" s="21">
        <v>1761.95</v>
      </c>
      <c r="K26" s="22">
        <v>109862</v>
      </c>
      <c r="L26" s="8">
        <f t="shared" si="1"/>
        <v>0.28860000000000002</v>
      </c>
      <c r="M26" s="23">
        <f t="shared" si="0"/>
        <v>31706.173200000001</v>
      </c>
      <c r="N26" s="23"/>
      <c r="O26" s="74">
        <f>IF(L26=0.02,M26,0)</f>
        <v>0</v>
      </c>
      <c r="P26" s="74">
        <f>IF(L26=28.86%,M26,0)</f>
        <v>31706.173200000001</v>
      </c>
      <c r="Q26" s="74"/>
    </row>
    <row r="27" spans="1:17" s="12" customFormat="1" x14ac:dyDescent="0.2">
      <c r="A27" s="11">
        <v>12</v>
      </c>
      <c r="C27" s="2">
        <v>1</v>
      </c>
      <c r="D27" s="11" t="s">
        <v>34</v>
      </c>
      <c r="E27" s="11"/>
      <c r="F27" s="11">
        <v>598</v>
      </c>
      <c r="G27" s="11"/>
      <c r="H27" s="21">
        <v>119031.62</v>
      </c>
      <c r="I27" s="21">
        <v>28762.410000000003</v>
      </c>
      <c r="J27" s="21">
        <v>2380.6799999999998</v>
      </c>
      <c r="K27" s="22">
        <v>130697</v>
      </c>
      <c r="L27" s="8">
        <f t="shared" si="1"/>
        <v>0.28860000000000002</v>
      </c>
      <c r="M27" s="23">
        <f t="shared" si="0"/>
        <v>37719.154200000004</v>
      </c>
      <c r="N27" s="23"/>
      <c r="O27" s="74">
        <f>IF(L27=0.02,M27,0)</f>
        <v>0</v>
      </c>
      <c r="P27" s="74">
        <f>IF(L27=28.86%,M27,0)</f>
        <v>37719.154200000004</v>
      </c>
      <c r="Q27" s="74"/>
    </row>
    <row r="28" spans="1:17" s="12" customFormat="1" x14ac:dyDescent="0.2">
      <c r="A28" s="11">
        <v>13</v>
      </c>
      <c r="C28" s="2">
        <v>1</v>
      </c>
      <c r="D28" s="11" t="s">
        <v>35</v>
      </c>
      <c r="E28" s="11"/>
      <c r="F28" s="11">
        <v>624</v>
      </c>
      <c r="G28" s="11"/>
      <c r="H28" s="21">
        <v>95546.28</v>
      </c>
      <c r="I28" s="21">
        <v>25772.560000000001</v>
      </c>
      <c r="J28" s="21">
        <v>1910.8400000000001</v>
      </c>
      <c r="K28" s="22">
        <v>97500</v>
      </c>
      <c r="L28" s="8">
        <f t="shared" si="1"/>
        <v>0.28860000000000002</v>
      </c>
      <c r="M28" s="23">
        <f t="shared" si="0"/>
        <v>28138.500000000004</v>
      </c>
      <c r="N28" s="23"/>
      <c r="O28" s="74">
        <f>IF(L28=0.02,M28,0)</f>
        <v>0</v>
      </c>
      <c r="P28" s="74">
        <f>IF(L28=28.86%,M28,0)</f>
        <v>28138.500000000004</v>
      </c>
      <c r="Q28" s="74"/>
    </row>
    <row r="29" spans="1:17" s="12" customFormat="1" x14ac:dyDescent="0.2">
      <c r="A29" s="11">
        <v>14</v>
      </c>
      <c r="C29" s="2">
        <v>1</v>
      </c>
      <c r="D29" s="11" t="s">
        <v>36</v>
      </c>
      <c r="E29" s="11"/>
      <c r="F29" s="11">
        <v>688</v>
      </c>
      <c r="G29" s="11"/>
      <c r="H29" s="21">
        <v>115516.43000000001</v>
      </c>
      <c r="I29" s="21">
        <v>32290.960000000003</v>
      </c>
      <c r="J29" s="21">
        <v>2310.41</v>
      </c>
      <c r="K29" s="22">
        <v>130697</v>
      </c>
      <c r="L29" s="8">
        <f t="shared" si="1"/>
        <v>0.28860000000000002</v>
      </c>
      <c r="M29" s="23">
        <f t="shared" si="0"/>
        <v>37719.154200000004</v>
      </c>
      <c r="N29" s="23"/>
      <c r="O29" s="74">
        <f>IF(L29=0.02,M29,0)</f>
        <v>0</v>
      </c>
      <c r="P29" s="74">
        <f>IF(L29=28.86%,M29,0)</f>
        <v>37719.154200000004</v>
      </c>
      <c r="Q29" s="74"/>
    </row>
    <row r="30" spans="1:17" s="12" customFormat="1" x14ac:dyDescent="0.2">
      <c r="A30" s="11">
        <v>15</v>
      </c>
      <c r="C30" s="2">
        <v>1</v>
      </c>
      <c r="D30" s="11" t="s">
        <v>37</v>
      </c>
      <c r="E30" s="11"/>
      <c r="F30" s="11">
        <v>698</v>
      </c>
      <c r="G30" s="11"/>
      <c r="H30" s="21">
        <v>98559.51</v>
      </c>
      <c r="I30" s="21">
        <v>26215.38</v>
      </c>
      <c r="J30" s="21">
        <v>1971.2099999999998</v>
      </c>
      <c r="K30" s="22">
        <v>118603</v>
      </c>
      <c r="L30" s="8">
        <f t="shared" si="1"/>
        <v>0.28860000000000002</v>
      </c>
      <c r="M30" s="23">
        <f t="shared" si="0"/>
        <v>34228.825800000006</v>
      </c>
      <c r="N30" s="23"/>
      <c r="O30" s="74">
        <f>IF(L30=0.02,M30,0)</f>
        <v>0</v>
      </c>
      <c r="P30" s="74">
        <f>IF(L30=28.86%,M30,0)</f>
        <v>34228.825800000006</v>
      </c>
      <c r="Q30" s="74"/>
    </row>
    <row r="31" spans="1:17" s="12" customFormat="1" x14ac:dyDescent="0.2">
      <c r="A31" s="11">
        <v>16</v>
      </c>
      <c r="C31" s="2">
        <v>1</v>
      </c>
      <c r="D31" s="11" t="s">
        <v>38</v>
      </c>
      <c r="E31" s="11"/>
      <c r="F31" s="11">
        <v>704</v>
      </c>
      <c r="G31" s="11"/>
      <c r="H31" s="21">
        <v>148964.29</v>
      </c>
      <c r="I31" s="21">
        <v>41540.28</v>
      </c>
      <c r="J31" s="21">
        <v>2979.1800000000003</v>
      </c>
      <c r="K31" s="22">
        <v>177000</v>
      </c>
      <c r="L31" s="8">
        <f t="shared" si="1"/>
        <v>0.28860000000000002</v>
      </c>
      <c r="M31" s="23">
        <f t="shared" si="0"/>
        <v>51082.200000000004</v>
      </c>
      <c r="N31" s="23"/>
      <c r="O31" s="74">
        <f>IF(L31=0.02,M31,0)</f>
        <v>0</v>
      </c>
      <c r="P31" s="74">
        <f>IF(L31=28.86%,M31,0)</f>
        <v>51082.200000000004</v>
      </c>
      <c r="Q31" s="74"/>
    </row>
    <row r="32" spans="1:17" s="12" customFormat="1" x14ac:dyDescent="0.2">
      <c r="A32" s="11">
        <v>17</v>
      </c>
      <c r="C32" s="2">
        <v>1</v>
      </c>
      <c r="D32" s="11" t="s">
        <v>39</v>
      </c>
      <c r="E32" s="11"/>
      <c r="F32" s="11">
        <v>735</v>
      </c>
      <c r="G32" s="11"/>
      <c r="H32" s="21">
        <v>141559.47000000003</v>
      </c>
      <c r="I32" s="21">
        <v>37806.589999999997</v>
      </c>
      <c r="J32" s="21">
        <v>2831.2400000000002</v>
      </c>
      <c r="K32" s="22">
        <v>155875</v>
      </c>
      <c r="L32" s="8">
        <f t="shared" si="1"/>
        <v>0.28860000000000002</v>
      </c>
      <c r="M32" s="23">
        <f t="shared" si="0"/>
        <v>44985.525000000001</v>
      </c>
      <c r="N32" s="23"/>
      <c r="O32" s="74">
        <f>IF(L32=0.02,M32,0)</f>
        <v>0</v>
      </c>
      <c r="P32" s="74">
        <f>IF(L32=28.86%,M32,0)</f>
        <v>44985.525000000001</v>
      </c>
      <c r="Q32" s="74"/>
    </row>
    <row r="33" spans="1:17" s="12" customFormat="1" x14ac:dyDescent="0.2">
      <c r="A33" s="11">
        <v>18</v>
      </c>
      <c r="C33" s="2">
        <v>1</v>
      </c>
      <c r="D33" s="11" t="s">
        <v>40</v>
      </c>
      <c r="E33" s="11"/>
      <c r="F33" s="11">
        <v>748</v>
      </c>
      <c r="G33" s="11" t="s">
        <v>23</v>
      </c>
      <c r="H33" s="21">
        <v>144394.31000000003</v>
      </c>
      <c r="I33" s="21">
        <v>38302.1</v>
      </c>
      <c r="J33" s="21">
        <v>2887.9</v>
      </c>
      <c r="K33" s="22">
        <v>0</v>
      </c>
      <c r="L33" s="8">
        <f t="shared" si="1"/>
        <v>0.28860000000000002</v>
      </c>
      <c r="M33" s="23">
        <f t="shared" si="0"/>
        <v>0</v>
      </c>
      <c r="N33" s="23"/>
      <c r="O33" s="74">
        <f>IF(L33=0.02,M33,0)</f>
        <v>0</v>
      </c>
      <c r="P33" s="74">
        <f>IF(L33=28.86%,M33,0)</f>
        <v>0</v>
      </c>
      <c r="Q33" s="74"/>
    </row>
    <row r="34" spans="1:17" s="12" customFormat="1" x14ac:dyDescent="0.2">
      <c r="A34" s="11">
        <v>19</v>
      </c>
      <c r="C34" s="2">
        <v>1</v>
      </c>
      <c r="D34" s="11" t="s">
        <v>41</v>
      </c>
      <c r="E34" s="11"/>
      <c r="F34" s="11">
        <v>763</v>
      </c>
      <c r="G34" s="11" t="s">
        <v>42</v>
      </c>
      <c r="H34" s="21">
        <v>91877.5</v>
      </c>
      <c r="I34" s="21">
        <v>24750</v>
      </c>
      <c r="J34" s="21">
        <v>1837.6</v>
      </c>
      <c r="K34" s="22">
        <v>133000</v>
      </c>
      <c r="L34" s="8">
        <f t="shared" si="1"/>
        <v>0.28860000000000002</v>
      </c>
      <c r="M34" s="23">
        <f t="shared" si="0"/>
        <v>38383.800000000003</v>
      </c>
      <c r="N34" s="23"/>
      <c r="O34" s="74">
        <f>IF(L34=0.02,M34,0)</f>
        <v>0</v>
      </c>
      <c r="P34" s="74">
        <f>IF(L34=28.86%,M34,0)</f>
        <v>38383.800000000003</v>
      </c>
      <c r="Q34" s="74"/>
    </row>
    <row r="35" spans="1:17" s="12" customFormat="1" x14ac:dyDescent="0.2">
      <c r="A35" s="11">
        <v>20</v>
      </c>
      <c r="C35" s="2">
        <v>1</v>
      </c>
      <c r="D35" s="11" t="s">
        <v>43</v>
      </c>
      <c r="E35" s="11"/>
      <c r="F35" s="11">
        <v>769</v>
      </c>
      <c r="G35" s="11" t="s">
        <v>42</v>
      </c>
      <c r="H35" s="21">
        <v>48167.839999999997</v>
      </c>
      <c r="I35" s="21">
        <v>0</v>
      </c>
      <c r="J35" s="21">
        <v>0</v>
      </c>
      <c r="K35" s="22">
        <v>109862</v>
      </c>
      <c r="L35" s="8">
        <f t="shared" si="1"/>
        <v>0.28860000000000002</v>
      </c>
      <c r="M35" s="23">
        <f t="shared" si="0"/>
        <v>31706.173200000001</v>
      </c>
      <c r="N35" s="23"/>
      <c r="O35" s="74">
        <f>IF(L35=0.02,M35,0)</f>
        <v>0</v>
      </c>
      <c r="P35" s="74">
        <f>IF(L35=28.86%,M35,0)</f>
        <v>31706.173200000001</v>
      </c>
      <c r="Q35" s="74"/>
    </row>
    <row r="36" spans="1:17" s="12" customFormat="1" x14ac:dyDescent="0.2">
      <c r="A36" s="11">
        <v>21</v>
      </c>
      <c r="C36" s="2">
        <v>1</v>
      </c>
      <c r="D36" s="11" t="s">
        <v>44</v>
      </c>
      <c r="E36" s="11"/>
      <c r="F36" s="11">
        <v>776</v>
      </c>
      <c r="G36" s="11" t="s">
        <v>42</v>
      </c>
      <c r="H36" s="21">
        <v>63461.96</v>
      </c>
      <c r="I36" s="21">
        <v>0</v>
      </c>
      <c r="J36" s="21">
        <v>0</v>
      </c>
      <c r="K36" s="22">
        <v>139600</v>
      </c>
      <c r="L36" s="8">
        <f t="shared" si="1"/>
        <v>0.28860000000000002</v>
      </c>
      <c r="M36" s="23">
        <f t="shared" si="0"/>
        <v>40288.560000000005</v>
      </c>
      <c r="N36" s="23"/>
      <c r="O36" s="74">
        <f>IF(L36=0.02,M36,0)</f>
        <v>0</v>
      </c>
      <c r="P36" s="74">
        <f>IF(L36=28.86%,M36,0)</f>
        <v>40288.560000000005</v>
      </c>
      <c r="Q36" s="74"/>
    </row>
    <row r="37" spans="1:17" s="12" customFormat="1" x14ac:dyDescent="0.2">
      <c r="A37" s="11">
        <v>22</v>
      </c>
      <c r="C37" s="2">
        <v>1</v>
      </c>
      <c r="D37" s="11" t="s">
        <v>45</v>
      </c>
      <c r="E37" s="11"/>
      <c r="F37" s="11">
        <v>785</v>
      </c>
      <c r="G37" s="11" t="s">
        <v>42</v>
      </c>
      <c r="H37" s="21">
        <v>6227.36</v>
      </c>
      <c r="I37" s="21">
        <v>0</v>
      </c>
      <c r="J37" s="21">
        <v>0</v>
      </c>
      <c r="K37" s="22">
        <v>124870</v>
      </c>
      <c r="L37" s="8">
        <f t="shared" si="1"/>
        <v>0.28860000000000002</v>
      </c>
      <c r="M37" s="23">
        <f t="shared" si="0"/>
        <v>36037.482000000004</v>
      </c>
      <c r="N37" s="23"/>
      <c r="O37" s="74">
        <f>IF(L37=0.02,M37,0)</f>
        <v>0</v>
      </c>
      <c r="P37" s="74">
        <f>IF(L37=28.86%,M37,0)</f>
        <v>36037.482000000004</v>
      </c>
      <c r="Q37" s="74"/>
    </row>
    <row r="38" spans="1:17" s="12" customFormat="1" x14ac:dyDescent="0.2">
      <c r="A38" s="11">
        <v>23</v>
      </c>
      <c r="C38" s="2">
        <v>1</v>
      </c>
      <c r="D38" s="11" t="s">
        <v>46</v>
      </c>
      <c r="E38" s="11"/>
      <c r="F38" s="11">
        <v>786</v>
      </c>
      <c r="G38" s="11" t="s">
        <v>42</v>
      </c>
      <c r="H38" s="21">
        <v>0</v>
      </c>
      <c r="I38" s="21">
        <v>0</v>
      </c>
      <c r="J38" s="21">
        <v>0</v>
      </c>
      <c r="K38" s="22">
        <v>190000</v>
      </c>
      <c r="L38" s="8">
        <f t="shared" si="1"/>
        <v>0.28860000000000002</v>
      </c>
      <c r="M38" s="23">
        <f t="shared" si="0"/>
        <v>54834.000000000007</v>
      </c>
      <c r="N38" s="23"/>
      <c r="O38" s="74">
        <f>IF(L38=0.02,M38,0)</f>
        <v>0</v>
      </c>
      <c r="P38" s="74">
        <f>IF(L38=28.86%,M38,0)</f>
        <v>54834.000000000007</v>
      </c>
      <c r="Q38" s="74"/>
    </row>
    <row r="39" spans="1:17" s="12" customFormat="1" x14ac:dyDescent="0.2">
      <c r="A39" s="11">
        <v>24</v>
      </c>
      <c r="C39" s="24">
        <f>SUM(C16:C38)</f>
        <v>23</v>
      </c>
      <c r="D39" s="25" t="s">
        <v>47</v>
      </c>
      <c r="E39" s="25"/>
      <c r="F39" s="25"/>
      <c r="G39" s="25"/>
      <c r="H39" s="26">
        <f>SUM(H16:H38)</f>
        <v>2304144.21</v>
      </c>
      <c r="I39" s="26">
        <f>SUM(I16:I38)</f>
        <v>479027.55999999994</v>
      </c>
      <c r="J39" s="26">
        <f>SUM(J16:J38)</f>
        <v>43639.4</v>
      </c>
      <c r="K39" s="26">
        <f>SUM(K16:K38)</f>
        <v>2908695</v>
      </c>
      <c r="L39" s="27"/>
      <c r="M39" s="28">
        <f>SUM(M16:M38)</f>
        <v>640310.9486</v>
      </c>
      <c r="N39" s="28"/>
      <c r="O39" s="75">
        <f>SUM(O16:O38)</f>
        <v>14827.880000000001</v>
      </c>
      <c r="P39" s="75">
        <f>SUM(P16:P38)</f>
        <v>625483.0686</v>
      </c>
      <c r="Q39" s="74">
        <f>SUM(O39:P39)</f>
        <v>640310.9486</v>
      </c>
    </row>
    <row r="40" spans="1:17" s="12" customFormat="1" x14ac:dyDescent="0.2">
      <c r="A40" s="11">
        <v>25</v>
      </c>
      <c r="C40" s="2"/>
      <c r="D40" s="11"/>
      <c r="E40" s="11"/>
      <c r="F40" s="11"/>
      <c r="G40" s="11"/>
      <c r="H40" s="11"/>
      <c r="I40" s="11"/>
      <c r="J40" s="11"/>
      <c r="K40" s="29"/>
      <c r="M40" s="22"/>
      <c r="N40" s="22"/>
      <c r="O40" s="74"/>
      <c r="P40" s="74"/>
      <c r="Q40" s="74"/>
    </row>
    <row r="41" spans="1:17" s="12" customFormat="1" x14ac:dyDescent="0.2">
      <c r="A41" s="11">
        <v>26</v>
      </c>
      <c r="C41" s="19" t="s">
        <v>48</v>
      </c>
      <c r="D41" s="11"/>
      <c r="E41" s="11"/>
      <c r="F41" s="11"/>
      <c r="G41" s="20"/>
      <c r="H41" s="20"/>
      <c r="I41" s="20"/>
      <c r="J41" s="20"/>
      <c r="K41" s="30"/>
      <c r="M41" s="22"/>
      <c r="N41" s="22"/>
      <c r="O41" s="74"/>
      <c r="P41" s="74"/>
      <c r="Q41" s="74"/>
    </row>
    <row r="42" spans="1:17" s="12" customFormat="1" x14ac:dyDescent="0.2">
      <c r="A42" s="11">
        <v>27</v>
      </c>
      <c r="C42" s="2">
        <v>1</v>
      </c>
      <c r="D42" s="11" t="str">
        <f>'[1]1.10 Wages'!D38</f>
        <v>H01</v>
      </c>
      <c r="E42" s="11"/>
      <c r="F42" s="11">
        <v>320</v>
      </c>
      <c r="G42" s="11" t="s">
        <v>23</v>
      </c>
      <c r="H42" s="21">
        <v>0</v>
      </c>
      <c r="I42" s="21">
        <v>0</v>
      </c>
      <c r="J42" s="21">
        <v>0</v>
      </c>
      <c r="K42" s="31">
        <v>0</v>
      </c>
      <c r="L42" s="8">
        <f>$M$8</f>
        <v>0.28860000000000002</v>
      </c>
      <c r="M42" s="22">
        <f>K42*L42</f>
        <v>0</v>
      </c>
      <c r="N42" s="22"/>
      <c r="O42" s="74">
        <f>IF(L42=0.02,M42,0)</f>
        <v>0</v>
      </c>
      <c r="P42" s="74">
        <f>IF(L42=28.86%,M42,0)</f>
        <v>0</v>
      </c>
      <c r="Q42" s="74"/>
    </row>
    <row r="43" spans="1:17" s="12" customFormat="1" x14ac:dyDescent="0.2">
      <c r="A43" s="11">
        <v>28</v>
      </c>
      <c r="C43" s="2">
        <v>1</v>
      </c>
      <c r="D43" s="11" t="str">
        <f>'[1]1.10 Wages'!D39</f>
        <v>H02</v>
      </c>
      <c r="E43" s="11"/>
      <c r="F43" s="11">
        <v>343</v>
      </c>
      <c r="G43" s="11"/>
      <c r="H43" s="21">
        <v>93928</v>
      </c>
      <c r="I43" s="21">
        <v>0</v>
      </c>
      <c r="J43" s="21">
        <v>1878.6399999999999</v>
      </c>
      <c r="K43" s="31">
        <v>100713.60000000001</v>
      </c>
      <c r="L43" s="8">
        <f>M9</f>
        <v>0.02</v>
      </c>
      <c r="M43" s="22">
        <f t="shared" ref="M43:M106" si="2">K43*L43</f>
        <v>2014.2720000000002</v>
      </c>
      <c r="N43" s="22"/>
      <c r="O43" s="74">
        <f>IF(L43=0.02,M43,0)</f>
        <v>2014.2720000000002</v>
      </c>
      <c r="P43" s="74">
        <f>IF(L43=28.86%,M43,0)</f>
        <v>0</v>
      </c>
      <c r="Q43" s="74"/>
    </row>
    <row r="44" spans="1:17" s="12" customFormat="1" x14ac:dyDescent="0.2">
      <c r="A44" s="11">
        <v>29</v>
      </c>
      <c r="C44" s="2">
        <v>1</v>
      </c>
      <c r="D44" s="11" t="str">
        <f>'[1]1.10 Wages'!D40</f>
        <v>H03</v>
      </c>
      <c r="E44" s="11"/>
      <c r="F44" s="11">
        <v>377</v>
      </c>
      <c r="G44" s="11" t="s">
        <v>23</v>
      </c>
      <c r="H44" s="21">
        <v>113165.6</v>
      </c>
      <c r="I44" s="21">
        <v>0</v>
      </c>
      <c r="J44" s="21">
        <v>2263.2200000000003</v>
      </c>
      <c r="K44" s="31">
        <v>0</v>
      </c>
      <c r="L44" s="8">
        <f t="shared" ref="L44:L107" si="3">$M$8</f>
        <v>0.28860000000000002</v>
      </c>
      <c r="M44" s="22">
        <f t="shared" si="2"/>
        <v>0</v>
      </c>
      <c r="N44" s="22"/>
      <c r="O44" s="74">
        <f>IF(L44=0.02,M44,0)</f>
        <v>0</v>
      </c>
      <c r="P44" s="74">
        <f>IF(L44=28.86%,M44,0)</f>
        <v>0</v>
      </c>
      <c r="Q44" s="74"/>
    </row>
    <row r="45" spans="1:17" s="12" customFormat="1" x14ac:dyDescent="0.2">
      <c r="A45" s="11">
        <v>30</v>
      </c>
      <c r="C45" s="2">
        <v>1</v>
      </c>
      <c r="D45" s="11" t="str">
        <f>'[1]1.10 Wages'!D41</f>
        <v>H04</v>
      </c>
      <c r="E45" s="11"/>
      <c r="F45" s="11">
        <v>397</v>
      </c>
      <c r="G45" s="11" t="s">
        <v>23</v>
      </c>
      <c r="H45" s="21">
        <v>67388</v>
      </c>
      <c r="I45" s="21">
        <v>14077.62</v>
      </c>
      <c r="J45" s="21">
        <v>1347.76</v>
      </c>
      <c r="K45" s="31">
        <v>0</v>
      </c>
      <c r="L45" s="8">
        <f t="shared" si="3"/>
        <v>0.28860000000000002</v>
      </c>
      <c r="M45" s="22">
        <f t="shared" si="2"/>
        <v>0</v>
      </c>
      <c r="N45" s="22"/>
      <c r="O45" s="74">
        <f>IF(L45=0.02,M45,0)</f>
        <v>0</v>
      </c>
      <c r="P45" s="74">
        <f>IF(L45=28.86%,M45,0)</f>
        <v>0</v>
      </c>
      <c r="Q45" s="74"/>
    </row>
    <row r="46" spans="1:17" s="12" customFormat="1" x14ac:dyDescent="0.2">
      <c r="A46" s="11">
        <v>31</v>
      </c>
      <c r="C46" s="2">
        <v>1</v>
      </c>
      <c r="D46" s="11" t="str">
        <f>'[1]1.10 Wages'!D42</f>
        <v>H05</v>
      </c>
      <c r="E46" s="11"/>
      <c r="F46" s="11">
        <v>431</v>
      </c>
      <c r="G46" s="11"/>
      <c r="H46" s="21">
        <v>59868.800000000003</v>
      </c>
      <c r="I46" s="21">
        <v>16943.509999999998</v>
      </c>
      <c r="J46" s="21">
        <v>1197.4099999999999</v>
      </c>
      <c r="K46" s="31">
        <v>61568</v>
      </c>
      <c r="L46" s="8">
        <f t="shared" si="3"/>
        <v>0.28860000000000002</v>
      </c>
      <c r="M46" s="22">
        <f t="shared" si="2"/>
        <v>17768.524800000003</v>
      </c>
      <c r="N46" s="22"/>
      <c r="O46" s="74">
        <f>IF(L46=0.02,M46,0)</f>
        <v>0</v>
      </c>
      <c r="P46" s="74">
        <f>IF(L46=28.86%,M46,0)</f>
        <v>17768.524800000003</v>
      </c>
      <c r="Q46" s="74"/>
    </row>
    <row r="47" spans="1:17" s="12" customFormat="1" x14ac:dyDescent="0.2">
      <c r="A47" s="11">
        <v>32</v>
      </c>
      <c r="C47" s="2">
        <v>1</v>
      </c>
      <c r="D47" s="11" t="str">
        <f>'[1]1.10 Wages'!D43</f>
        <v>H06</v>
      </c>
      <c r="E47" s="11"/>
      <c r="F47" s="11">
        <v>440</v>
      </c>
      <c r="G47" s="11" t="s">
        <v>23</v>
      </c>
      <c r="H47" s="21">
        <v>18398.439999999999</v>
      </c>
      <c r="I47" s="21">
        <v>4719.8999999999996</v>
      </c>
      <c r="J47" s="21">
        <v>361.89</v>
      </c>
      <c r="K47" s="31">
        <v>0</v>
      </c>
      <c r="L47" s="8">
        <f t="shared" si="3"/>
        <v>0.28860000000000002</v>
      </c>
      <c r="M47" s="22">
        <f t="shared" si="2"/>
        <v>0</v>
      </c>
      <c r="N47" s="22"/>
      <c r="O47" s="74">
        <f>IF(L47=0.02,M47,0)</f>
        <v>0</v>
      </c>
      <c r="P47" s="74">
        <f>IF(L47=28.86%,M47,0)</f>
        <v>0</v>
      </c>
      <c r="Q47" s="74"/>
    </row>
    <row r="48" spans="1:17" s="12" customFormat="1" x14ac:dyDescent="0.2">
      <c r="A48" s="11">
        <v>33</v>
      </c>
      <c r="C48" s="2">
        <v>1</v>
      </c>
      <c r="D48" s="11" t="str">
        <f>'[1]1.10 Wages'!D44</f>
        <v>H07</v>
      </c>
      <c r="E48" s="11"/>
      <c r="F48" s="11">
        <v>451</v>
      </c>
      <c r="G48" s="11"/>
      <c r="H48" s="21">
        <v>93928</v>
      </c>
      <c r="I48" s="21">
        <v>26581.96</v>
      </c>
      <c r="J48" s="21">
        <v>1878.6399999999999</v>
      </c>
      <c r="K48" s="31">
        <v>100713.60000000001</v>
      </c>
      <c r="L48" s="8">
        <f t="shared" si="3"/>
        <v>0.28860000000000002</v>
      </c>
      <c r="M48" s="22">
        <f t="shared" si="2"/>
        <v>29065.944960000004</v>
      </c>
      <c r="N48" s="22"/>
      <c r="O48" s="74">
        <f>IF(L48=0.02,M48,0)</f>
        <v>0</v>
      </c>
      <c r="P48" s="74">
        <f>IF(L48=28.86%,M48,0)</f>
        <v>29065.944960000004</v>
      </c>
      <c r="Q48" s="74"/>
    </row>
    <row r="49" spans="1:17" s="12" customFormat="1" x14ac:dyDescent="0.2">
      <c r="A49" s="11">
        <v>34</v>
      </c>
      <c r="C49" s="2">
        <v>1</v>
      </c>
      <c r="D49" s="11" t="str">
        <f>'[1]1.10 Wages'!D45</f>
        <v>H08</v>
      </c>
      <c r="E49" s="11"/>
      <c r="F49" s="11">
        <v>460</v>
      </c>
      <c r="G49" s="11"/>
      <c r="H49" s="21">
        <v>8942.82</v>
      </c>
      <c r="I49" s="21">
        <v>12365.01</v>
      </c>
      <c r="J49" s="21">
        <v>136.97000000000003</v>
      </c>
      <c r="K49" s="31">
        <v>0</v>
      </c>
      <c r="L49" s="8">
        <f t="shared" si="3"/>
        <v>0.28860000000000002</v>
      </c>
      <c r="M49" s="22">
        <f t="shared" si="2"/>
        <v>0</v>
      </c>
      <c r="N49" s="22"/>
      <c r="O49" s="74">
        <f>IF(L49=0.02,M49,0)</f>
        <v>0</v>
      </c>
      <c r="P49" s="74">
        <f>IF(L49=28.86%,M49,0)</f>
        <v>0</v>
      </c>
      <c r="Q49" s="74"/>
    </row>
    <row r="50" spans="1:17" s="12" customFormat="1" x14ac:dyDescent="0.2">
      <c r="A50" s="11">
        <v>35</v>
      </c>
      <c r="C50" s="2">
        <v>1</v>
      </c>
      <c r="D50" s="11" t="str">
        <f>'[1]1.10 Wages'!D46</f>
        <v>H09</v>
      </c>
      <c r="E50" s="11"/>
      <c r="F50" s="11">
        <v>461</v>
      </c>
      <c r="G50" s="11"/>
      <c r="H50" s="21">
        <v>123350.55</v>
      </c>
      <c r="I50" s="21">
        <v>34908.949999999997</v>
      </c>
      <c r="J50" s="21">
        <v>2467.12</v>
      </c>
      <c r="K50" s="31">
        <v>91748.800000000003</v>
      </c>
      <c r="L50" s="8">
        <f t="shared" si="3"/>
        <v>0.28860000000000002</v>
      </c>
      <c r="M50" s="22">
        <f t="shared" si="2"/>
        <v>26478.703680000002</v>
      </c>
      <c r="N50" s="22"/>
      <c r="O50" s="74">
        <f>IF(L50=0.02,M50,0)</f>
        <v>0</v>
      </c>
      <c r="P50" s="74">
        <f>IF(L50=28.86%,M50,0)</f>
        <v>26478.703680000002</v>
      </c>
      <c r="Q50" s="74"/>
    </row>
    <row r="51" spans="1:17" s="12" customFormat="1" x14ac:dyDescent="0.2">
      <c r="A51" s="11">
        <v>36</v>
      </c>
      <c r="C51" s="2">
        <v>1</v>
      </c>
      <c r="D51" s="11" t="str">
        <f>'[1]1.10 Wages'!D47</f>
        <v>H10</v>
      </c>
      <c r="E51" s="11"/>
      <c r="F51" s="11">
        <v>464</v>
      </c>
      <c r="G51" s="11"/>
      <c r="H51" s="21">
        <v>59868.800000000003</v>
      </c>
      <c r="I51" s="21">
        <v>16943.509999999998</v>
      </c>
      <c r="J51" s="21">
        <v>1197.4099999999999</v>
      </c>
      <c r="K51" s="31">
        <v>62774.400000000001</v>
      </c>
      <c r="L51" s="8">
        <f t="shared" si="3"/>
        <v>0.28860000000000002</v>
      </c>
      <c r="M51" s="22">
        <f t="shared" si="2"/>
        <v>18116.691840000003</v>
      </c>
      <c r="N51" s="22"/>
      <c r="O51" s="74">
        <f>IF(L51=0.02,M51,0)</f>
        <v>0</v>
      </c>
      <c r="P51" s="74">
        <f>IF(L51=28.86%,M51,0)</f>
        <v>18116.691840000003</v>
      </c>
      <c r="Q51" s="74"/>
    </row>
    <row r="52" spans="1:17" s="12" customFormat="1" x14ac:dyDescent="0.2">
      <c r="A52" s="11">
        <v>37</v>
      </c>
      <c r="C52" s="2">
        <v>1</v>
      </c>
      <c r="D52" s="11" t="str">
        <f>'[1]1.10 Wages'!D48</f>
        <v>H11</v>
      </c>
      <c r="E52" s="11"/>
      <c r="F52" s="11">
        <v>477</v>
      </c>
      <c r="G52" s="11"/>
      <c r="H52" s="21">
        <v>59999.26</v>
      </c>
      <c r="I52" s="21">
        <v>15916.43</v>
      </c>
      <c r="J52" s="21">
        <v>1200.02</v>
      </c>
      <c r="K52" s="31">
        <v>71489.599999999991</v>
      </c>
      <c r="L52" s="8">
        <f t="shared" si="3"/>
        <v>0.28860000000000002</v>
      </c>
      <c r="M52" s="22">
        <f t="shared" si="2"/>
        <v>20631.898559999998</v>
      </c>
      <c r="N52" s="22"/>
      <c r="O52" s="74">
        <f>IF(L52=0.02,M52,0)</f>
        <v>0</v>
      </c>
      <c r="P52" s="74">
        <f>IF(L52=28.86%,M52,0)</f>
        <v>20631.898559999998</v>
      </c>
      <c r="Q52" s="74"/>
    </row>
    <row r="53" spans="1:17" s="12" customFormat="1" x14ac:dyDescent="0.2">
      <c r="A53" s="11">
        <v>38</v>
      </c>
      <c r="C53" s="2">
        <v>1</v>
      </c>
      <c r="D53" s="11" t="str">
        <f>'[1]1.10 Wages'!D49</f>
        <v>H12</v>
      </c>
      <c r="E53" s="11"/>
      <c r="F53" s="11">
        <v>478</v>
      </c>
      <c r="G53" s="11"/>
      <c r="H53" s="21">
        <v>90665.68</v>
      </c>
      <c r="I53" s="21">
        <v>26581.96</v>
      </c>
      <c r="J53" s="21">
        <v>1813.39</v>
      </c>
      <c r="K53" s="31">
        <v>100713.60000000001</v>
      </c>
      <c r="L53" s="8">
        <f t="shared" si="3"/>
        <v>0.28860000000000002</v>
      </c>
      <c r="M53" s="22">
        <f t="shared" si="2"/>
        <v>29065.944960000004</v>
      </c>
      <c r="N53" s="22"/>
      <c r="O53" s="74">
        <f>IF(L53=0.02,M53,0)</f>
        <v>0</v>
      </c>
      <c r="P53" s="74">
        <f>IF(L53=28.86%,M53,0)</f>
        <v>29065.944960000004</v>
      </c>
      <c r="Q53" s="74"/>
    </row>
    <row r="54" spans="1:17" s="12" customFormat="1" x14ac:dyDescent="0.2">
      <c r="A54" s="11">
        <v>39</v>
      </c>
      <c r="C54" s="2">
        <v>1</v>
      </c>
      <c r="D54" s="11" t="str">
        <f>'[1]1.10 Wages'!D50</f>
        <v>H13</v>
      </c>
      <c r="E54" s="11"/>
      <c r="F54" s="11">
        <v>489</v>
      </c>
      <c r="G54" s="11"/>
      <c r="H54" s="21">
        <v>89098.4</v>
      </c>
      <c r="I54" s="21">
        <v>25215.74</v>
      </c>
      <c r="J54" s="21">
        <v>1782.02</v>
      </c>
      <c r="K54" s="31">
        <v>96241.600000000006</v>
      </c>
      <c r="L54" s="8">
        <f t="shared" si="3"/>
        <v>0.28860000000000002</v>
      </c>
      <c r="M54" s="22">
        <f t="shared" si="2"/>
        <v>27775.325760000003</v>
      </c>
      <c r="N54" s="22"/>
      <c r="O54" s="74">
        <f>IF(L54=0.02,M54,0)</f>
        <v>0</v>
      </c>
      <c r="P54" s="74">
        <f>IF(L54=28.86%,M54,0)</f>
        <v>27775.325760000003</v>
      </c>
      <c r="Q54" s="74"/>
    </row>
    <row r="55" spans="1:17" s="12" customFormat="1" x14ac:dyDescent="0.2">
      <c r="A55" s="11">
        <v>40</v>
      </c>
      <c r="C55" s="2">
        <v>1</v>
      </c>
      <c r="D55" s="11" t="str">
        <f>'[1]1.10 Wages'!D51</f>
        <v>H14</v>
      </c>
      <c r="E55" s="11"/>
      <c r="F55" s="11">
        <v>506</v>
      </c>
      <c r="G55" s="11"/>
      <c r="H55" s="21">
        <v>76162.399999999994</v>
      </c>
      <c r="I55" s="21">
        <v>21554.36</v>
      </c>
      <c r="J55" s="21">
        <v>1523.15</v>
      </c>
      <c r="K55" s="31">
        <v>80704</v>
      </c>
      <c r="L55" s="8">
        <f t="shared" si="3"/>
        <v>0.28860000000000002</v>
      </c>
      <c r="M55" s="22">
        <f t="shared" si="2"/>
        <v>23291.174400000004</v>
      </c>
      <c r="N55" s="22"/>
      <c r="O55" s="74">
        <f>IF(L55=0.02,M55,0)</f>
        <v>0</v>
      </c>
      <c r="P55" s="74">
        <f>IF(L55=28.86%,M55,0)</f>
        <v>23291.174400000004</v>
      </c>
      <c r="Q55" s="74"/>
    </row>
    <row r="56" spans="1:17" s="12" customFormat="1" x14ac:dyDescent="0.2">
      <c r="A56" s="11">
        <v>41</v>
      </c>
      <c r="C56" s="2">
        <v>1</v>
      </c>
      <c r="D56" s="11" t="str">
        <f>'[1]1.10 Wages'!D52</f>
        <v>H15</v>
      </c>
      <c r="E56" s="11"/>
      <c r="F56" s="11">
        <v>519</v>
      </c>
      <c r="G56" s="11"/>
      <c r="H56" s="21">
        <v>86691.520000000004</v>
      </c>
      <c r="I56" s="21">
        <v>25215.74</v>
      </c>
      <c r="J56" s="21">
        <v>1733.8600000000001</v>
      </c>
      <c r="K56" s="31">
        <v>96241.600000000006</v>
      </c>
      <c r="L56" s="8">
        <f t="shared" si="3"/>
        <v>0.28860000000000002</v>
      </c>
      <c r="M56" s="22">
        <f t="shared" si="2"/>
        <v>27775.325760000003</v>
      </c>
      <c r="N56" s="22"/>
      <c r="O56" s="74">
        <f>IF(L56=0.02,M56,0)</f>
        <v>0</v>
      </c>
      <c r="P56" s="74">
        <f>IF(L56=28.86%,M56,0)</f>
        <v>27775.325760000003</v>
      </c>
      <c r="Q56" s="74"/>
    </row>
    <row r="57" spans="1:17" s="12" customFormat="1" x14ac:dyDescent="0.2">
      <c r="A57" s="11">
        <v>42</v>
      </c>
      <c r="C57" s="2">
        <v>1</v>
      </c>
      <c r="D57" s="11" t="str">
        <f>'[1]1.10 Wages'!D53</f>
        <v>H16</v>
      </c>
      <c r="E57" s="11"/>
      <c r="F57" s="11">
        <v>523</v>
      </c>
      <c r="G57" s="11"/>
      <c r="H57" s="21">
        <v>89098.4</v>
      </c>
      <c r="I57" s="21">
        <v>25215.74</v>
      </c>
      <c r="J57" s="21">
        <v>1782.02</v>
      </c>
      <c r="K57" s="31">
        <v>96241.600000000006</v>
      </c>
      <c r="L57" s="8">
        <f t="shared" si="3"/>
        <v>0.28860000000000002</v>
      </c>
      <c r="M57" s="22">
        <f t="shared" si="2"/>
        <v>27775.325760000003</v>
      </c>
      <c r="N57" s="22"/>
      <c r="O57" s="74">
        <f>IF(L57=0.02,M57,0)</f>
        <v>0</v>
      </c>
      <c r="P57" s="74">
        <f>IF(L57=28.86%,M57,0)</f>
        <v>27775.325760000003</v>
      </c>
      <c r="Q57" s="74"/>
    </row>
    <row r="58" spans="1:17" s="12" customFormat="1" x14ac:dyDescent="0.2">
      <c r="A58" s="11">
        <v>43</v>
      </c>
      <c r="C58" s="2">
        <v>1</v>
      </c>
      <c r="D58" s="11" t="str">
        <f>'[1]1.10 Wages'!D54</f>
        <v>H17</v>
      </c>
      <c r="E58" s="11"/>
      <c r="F58" s="11">
        <v>524</v>
      </c>
      <c r="G58" s="11"/>
      <c r="H58" s="21">
        <v>89098.4</v>
      </c>
      <c r="I58" s="21">
        <v>25215.74</v>
      </c>
      <c r="J58" s="21">
        <v>1782.02</v>
      </c>
      <c r="K58" s="31">
        <v>96241.600000000006</v>
      </c>
      <c r="L58" s="8">
        <f t="shared" si="3"/>
        <v>0.28860000000000002</v>
      </c>
      <c r="M58" s="22">
        <f t="shared" si="2"/>
        <v>27775.325760000003</v>
      </c>
      <c r="N58" s="22"/>
      <c r="O58" s="74">
        <f>IF(L58=0.02,M58,0)</f>
        <v>0</v>
      </c>
      <c r="P58" s="74">
        <f>IF(L58=28.86%,M58,0)</f>
        <v>27775.325760000003</v>
      </c>
      <c r="Q58" s="74"/>
    </row>
    <row r="59" spans="1:17" s="12" customFormat="1" x14ac:dyDescent="0.2">
      <c r="A59" s="11">
        <v>44</v>
      </c>
      <c r="C59" s="2">
        <v>1</v>
      </c>
      <c r="D59" s="11" t="str">
        <f>'[1]1.10 Wages'!D55</f>
        <v>H18</v>
      </c>
      <c r="E59" s="11"/>
      <c r="F59" s="11">
        <v>526</v>
      </c>
      <c r="G59" s="11"/>
      <c r="H59" s="21">
        <v>76162.399999999994</v>
      </c>
      <c r="I59" s="21">
        <v>21554.36</v>
      </c>
      <c r="J59" s="21">
        <v>1523.15</v>
      </c>
      <c r="K59" s="31">
        <v>80704</v>
      </c>
      <c r="L59" s="8">
        <f t="shared" si="3"/>
        <v>0.28860000000000002</v>
      </c>
      <c r="M59" s="22">
        <f t="shared" si="2"/>
        <v>23291.174400000004</v>
      </c>
      <c r="N59" s="22"/>
      <c r="O59" s="74">
        <f>IF(L59=0.02,M59,0)</f>
        <v>0</v>
      </c>
      <c r="P59" s="74">
        <f>IF(L59=28.86%,M59,0)</f>
        <v>23291.174400000004</v>
      </c>
      <c r="Q59" s="74"/>
    </row>
    <row r="60" spans="1:17" s="12" customFormat="1" x14ac:dyDescent="0.2">
      <c r="A60" s="11">
        <v>45</v>
      </c>
      <c r="C60" s="2">
        <v>1</v>
      </c>
      <c r="D60" s="11" t="str">
        <f>'[1]1.10 Wages'!D56</f>
        <v>H19</v>
      </c>
      <c r="E60" s="11"/>
      <c r="F60" s="11">
        <v>528</v>
      </c>
      <c r="G60" s="11"/>
      <c r="H60" s="21">
        <v>93928</v>
      </c>
      <c r="I60" s="21">
        <v>26581.96</v>
      </c>
      <c r="J60" s="21">
        <v>1878.6399999999999</v>
      </c>
      <c r="K60" s="31">
        <v>100713.60000000001</v>
      </c>
      <c r="L60" s="8">
        <f t="shared" si="3"/>
        <v>0.28860000000000002</v>
      </c>
      <c r="M60" s="22">
        <f t="shared" si="2"/>
        <v>29065.944960000004</v>
      </c>
      <c r="N60" s="22"/>
      <c r="O60" s="74">
        <f>IF(L60=0.02,M60,0)</f>
        <v>0</v>
      </c>
      <c r="P60" s="74">
        <f>IF(L60=28.86%,M60,0)</f>
        <v>29065.944960000004</v>
      </c>
      <c r="Q60" s="74"/>
    </row>
    <row r="61" spans="1:17" s="12" customFormat="1" x14ac:dyDescent="0.2">
      <c r="A61" s="11">
        <v>46</v>
      </c>
      <c r="C61" s="2">
        <v>1</v>
      </c>
      <c r="D61" s="11" t="str">
        <f>'[1]1.10 Wages'!D57</f>
        <v>H20</v>
      </c>
      <c r="E61" s="11"/>
      <c r="F61" s="11">
        <v>545</v>
      </c>
      <c r="G61" s="11" t="s">
        <v>23</v>
      </c>
      <c r="H61" s="21">
        <v>82595.199999999997</v>
      </c>
      <c r="I61" s="21">
        <v>22360.81</v>
      </c>
      <c r="J61" s="21">
        <v>1651.8400000000001</v>
      </c>
      <c r="K61" s="31">
        <v>0</v>
      </c>
      <c r="L61" s="8">
        <f t="shared" si="3"/>
        <v>0.28860000000000002</v>
      </c>
      <c r="M61" s="22">
        <f t="shared" si="2"/>
        <v>0</v>
      </c>
      <c r="N61" s="22"/>
      <c r="O61" s="74">
        <f>IF(L61=0.02,M61,0)</f>
        <v>0</v>
      </c>
      <c r="P61" s="74">
        <f>IF(L61=28.86%,M61,0)</f>
        <v>0</v>
      </c>
      <c r="Q61" s="74"/>
    </row>
    <row r="62" spans="1:17" s="12" customFormat="1" x14ac:dyDescent="0.2">
      <c r="A62" s="11">
        <v>47</v>
      </c>
      <c r="C62" s="2">
        <v>1</v>
      </c>
      <c r="D62" s="11" t="str">
        <f>'[1]1.10 Wages'!D58</f>
        <v>H21</v>
      </c>
      <c r="E62" s="11"/>
      <c r="F62" s="11">
        <v>546</v>
      </c>
      <c r="G62" s="11"/>
      <c r="H62" s="21">
        <v>75282.399999999994</v>
      </c>
      <c r="I62" s="21">
        <v>20822.849999999999</v>
      </c>
      <c r="J62" s="21">
        <v>1505.6</v>
      </c>
      <c r="K62" s="31">
        <v>80704</v>
      </c>
      <c r="L62" s="8">
        <f t="shared" si="3"/>
        <v>0.28860000000000002</v>
      </c>
      <c r="M62" s="22">
        <f t="shared" si="2"/>
        <v>23291.174400000004</v>
      </c>
      <c r="N62" s="22"/>
      <c r="O62" s="74">
        <f>IF(L62=0.02,M62,0)</f>
        <v>0</v>
      </c>
      <c r="P62" s="74">
        <f>IF(L62=28.86%,M62,0)</f>
        <v>23291.174400000004</v>
      </c>
      <c r="Q62" s="74"/>
    </row>
    <row r="63" spans="1:17" s="12" customFormat="1" x14ac:dyDescent="0.2">
      <c r="A63" s="11">
        <v>48</v>
      </c>
      <c r="C63" s="2">
        <v>1</v>
      </c>
      <c r="D63" s="11" t="str">
        <f>'[1]1.10 Wages'!D59</f>
        <v>H22</v>
      </c>
      <c r="E63" s="11"/>
      <c r="F63" s="11">
        <v>562</v>
      </c>
      <c r="G63" s="11" t="s">
        <v>23</v>
      </c>
      <c r="H63" s="21">
        <v>4280.3999999999996</v>
      </c>
      <c r="I63" s="21">
        <v>1766.4300000000003</v>
      </c>
      <c r="J63" s="21">
        <v>85.610000000000014</v>
      </c>
      <c r="K63" s="31">
        <v>0</v>
      </c>
      <c r="L63" s="8">
        <f t="shared" si="3"/>
        <v>0.28860000000000002</v>
      </c>
      <c r="M63" s="22">
        <f t="shared" si="2"/>
        <v>0</v>
      </c>
      <c r="N63" s="22"/>
      <c r="O63" s="74">
        <f>IF(L63=0.02,M63,0)</f>
        <v>0</v>
      </c>
      <c r="P63" s="74">
        <f>IF(L63=28.86%,M63,0)</f>
        <v>0</v>
      </c>
      <c r="Q63" s="74"/>
    </row>
    <row r="64" spans="1:17" s="12" customFormat="1" x14ac:dyDescent="0.2">
      <c r="A64" s="11">
        <v>49</v>
      </c>
      <c r="C64" s="2">
        <v>1</v>
      </c>
      <c r="D64" s="11" t="str">
        <f>'[1]1.10 Wages'!D60</f>
        <v>H23</v>
      </c>
      <c r="E64" s="11"/>
      <c r="F64" s="11">
        <v>569</v>
      </c>
      <c r="G64" s="11"/>
      <c r="H64" s="21">
        <v>86347.68</v>
      </c>
      <c r="I64" s="21">
        <v>25215.74</v>
      </c>
      <c r="J64" s="21">
        <v>1726.98</v>
      </c>
      <c r="K64" s="31">
        <v>96241.600000000006</v>
      </c>
      <c r="L64" s="8">
        <f t="shared" si="3"/>
        <v>0.28860000000000002</v>
      </c>
      <c r="M64" s="22">
        <f t="shared" si="2"/>
        <v>27775.325760000003</v>
      </c>
      <c r="N64" s="22"/>
      <c r="O64" s="74">
        <f>IF(L64=0.02,M64,0)</f>
        <v>0</v>
      </c>
      <c r="P64" s="74">
        <f>IF(L64=28.86%,M64,0)</f>
        <v>27775.325760000003</v>
      </c>
      <c r="Q64" s="74"/>
    </row>
    <row r="65" spans="1:17" s="12" customFormat="1" x14ac:dyDescent="0.2">
      <c r="A65" s="11">
        <v>50</v>
      </c>
      <c r="C65" s="2">
        <v>1</v>
      </c>
      <c r="D65" s="11" t="str">
        <f>'[1]1.10 Wages'!D61</f>
        <v>H24</v>
      </c>
      <c r="E65" s="11"/>
      <c r="F65" s="11">
        <v>570</v>
      </c>
      <c r="G65" s="11"/>
      <c r="H65" s="21">
        <v>93392</v>
      </c>
      <c r="I65" s="21">
        <v>25557.31</v>
      </c>
      <c r="J65" s="21">
        <v>1867.91</v>
      </c>
      <c r="K65" s="22">
        <v>96844.800000000003</v>
      </c>
      <c r="L65" s="8">
        <f t="shared" si="3"/>
        <v>0.28860000000000002</v>
      </c>
      <c r="M65" s="22">
        <f t="shared" si="2"/>
        <v>27949.409280000003</v>
      </c>
      <c r="N65" s="22"/>
      <c r="O65" s="74">
        <f>IF(L65=0.02,M65,0)</f>
        <v>0</v>
      </c>
      <c r="P65" s="74">
        <f>IF(L65=28.86%,M65,0)</f>
        <v>27949.409280000003</v>
      </c>
      <c r="Q65" s="74"/>
    </row>
    <row r="66" spans="1:17" s="12" customFormat="1" x14ac:dyDescent="0.2">
      <c r="A66" s="11">
        <v>51</v>
      </c>
      <c r="C66" s="2">
        <v>1</v>
      </c>
      <c r="D66" s="11" t="str">
        <f>'[1]1.10 Wages'!D62</f>
        <v>H25</v>
      </c>
      <c r="E66" s="11"/>
      <c r="F66" s="11">
        <v>571</v>
      </c>
      <c r="G66" s="11"/>
      <c r="H66" s="21">
        <v>98321.600000000006</v>
      </c>
      <c r="I66" s="21">
        <v>28209.48</v>
      </c>
      <c r="J66" s="21">
        <v>1966.38</v>
      </c>
      <c r="K66" s="31">
        <v>98321.600000000006</v>
      </c>
      <c r="L66" s="8">
        <f t="shared" si="3"/>
        <v>0.28860000000000002</v>
      </c>
      <c r="M66" s="22">
        <f t="shared" si="2"/>
        <v>28375.613760000004</v>
      </c>
      <c r="N66" s="22"/>
      <c r="O66" s="74">
        <f>IF(L66=0.02,M66,0)</f>
        <v>0</v>
      </c>
      <c r="P66" s="74">
        <f>IF(L66=28.86%,M66,0)</f>
        <v>28375.613760000004</v>
      </c>
      <c r="Q66" s="74"/>
    </row>
    <row r="67" spans="1:17" s="12" customFormat="1" x14ac:dyDescent="0.2">
      <c r="A67" s="11">
        <v>52</v>
      </c>
      <c r="C67" s="2">
        <v>1</v>
      </c>
      <c r="D67" s="11" t="str">
        <f>'[1]1.10 Wages'!D63</f>
        <v>H26</v>
      </c>
      <c r="E67" s="11"/>
      <c r="F67" s="11">
        <v>578</v>
      </c>
      <c r="G67" s="11"/>
      <c r="H67" s="21">
        <v>76162.399999999994</v>
      </c>
      <c r="I67" s="21">
        <v>21554.36</v>
      </c>
      <c r="J67" s="21">
        <v>1523.15</v>
      </c>
      <c r="K67" s="22">
        <v>78520</v>
      </c>
      <c r="L67" s="8">
        <f t="shared" si="3"/>
        <v>0.28860000000000002</v>
      </c>
      <c r="M67" s="22">
        <f t="shared" si="2"/>
        <v>22660.872000000003</v>
      </c>
      <c r="N67" s="22"/>
      <c r="O67" s="74">
        <f>IF(L67=0.02,M67,0)</f>
        <v>0</v>
      </c>
      <c r="P67" s="74">
        <f>IF(L67=28.86%,M67,0)</f>
        <v>22660.872000000003</v>
      </c>
      <c r="Q67" s="74"/>
    </row>
    <row r="68" spans="1:17" s="12" customFormat="1" x14ac:dyDescent="0.2">
      <c r="A68" s="11">
        <v>53</v>
      </c>
      <c r="C68" s="2">
        <v>1</v>
      </c>
      <c r="D68" s="11" t="str">
        <f>'[1]1.10 Wages'!D64</f>
        <v>H27</v>
      </c>
      <c r="E68" s="11"/>
      <c r="F68" s="11">
        <v>592</v>
      </c>
      <c r="G68" s="11" t="s">
        <v>23</v>
      </c>
      <c r="H68" s="21">
        <v>20342.64</v>
      </c>
      <c r="I68" s="21">
        <v>6535.2899999999991</v>
      </c>
      <c r="J68" s="21">
        <v>452.69999999999993</v>
      </c>
      <c r="K68" s="31">
        <v>0</v>
      </c>
      <c r="L68" s="8">
        <f t="shared" si="3"/>
        <v>0.28860000000000002</v>
      </c>
      <c r="M68" s="22">
        <f t="shared" si="2"/>
        <v>0</v>
      </c>
      <c r="N68" s="22"/>
      <c r="O68" s="74">
        <f>IF(L68=0.02,M68,0)</f>
        <v>0</v>
      </c>
      <c r="P68" s="74">
        <f>IF(L68=28.86%,M68,0)</f>
        <v>0</v>
      </c>
      <c r="Q68" s="74"/>
    </row>
    <row r="69" spans="1:17" s="12" customFormat="1" x14ac:dyDescent="0.2">
      <c r="A69" s="11">
        <v>54</v>
      </c>
      <c r="C69" s="2">
        <v>1</v>
      </c>
      <c r="D69" s="11" t="str">
        <f>'[1]1.10 Wages'!D65</f>
        <v>H28</v>
      </c>
      <c r="E69" s="11"/>
      <c r="F69" s="11">
        <v>594</v>
      </c>
      <c r="G69" s="11"/>
      <c r="H69" s="21">
        <v>88668.4</v>
      </c>
      <c r="I69" s="21">
        <v>22099.96</v>
      </c>
      <c r="J69" s="21">
        <v>1773.4</v>
      </c>
      <c r="K69" s="31">
        <v>87484.800000000003</v>
      </c>
      <c r="L69" s="8">
        <f t="shared" si="3"/>
        <v>0.28860000000000002</v>
      </c>
      <c r="M69" s="22">
        <f t="shared" si="2"/>
        <v>25248.113280000001</v>
      </c>
      <c r="N69" s="22"/>
      <c r="O69" s="74">
        <f>IF(L69=0.02,M69,0)</f>
        <v>0</v>
      </c>
      <c r="P69" s="74">
        <f>IF(L69=28.86%,M69,0)</f>
        <v>25248.113280000001</v>
      </c>
      <c r="Q69" s="74"/>
    </row>
    <row r="70" spans="1:17" s="12" customFormat="1" x14ac:dyDescent="0.2">
      <c r="A70" s="11">
        <v>55</v>
      </c>
      <c r="C70" s="2">
        <v>1</v>
      </c>
      <c r="D70" s="11" t="str">
        <f>'[1]1.10 Wages'!D66</f>
        <v>H29</v>
      </c>
      <c r="E70" s="11"/>
      <c r="F70" s="11">
        <v>599</v>
      </c>
      <c r="G70" s="11"/>
      <c r="H70" s="21">
        <v>89098.4</v>
      </c>
      <c r="I70" s="21">
        <v>25215.74</v>
      </c>
      <c r="J70" s="21">
        <v>1782.02</v>
      </c>
      <c r="K70" s="31">
        <v>96241.600000000006</v>
      </c>
      <c r="L70" s="8">
        <f t="shared" si="3"/>
        <v>0.28860000000000002</v>
      </c>
      <c r="M70" s="22">
        <f t="shared" si="2"/>
        <v>27775.325760000003</v>
      </c>
      <c r="N70" s="22"/>
      <c r="O70" s="74">
        <f>IF(L70=0.02,M70,0)</f>
        <v>0</v>
      </c>
      <c r="P70" s="74">
        <f>IF(L70=28.86%,M70,0)</f>
        <v>27775.325760000003</v>
      </c>
      <c r="Q70" s="74"/>
    </row>
    <row r="71" spans="1:17" s="12" customFormat="1" x14ac:dyDescent="0.2">
      <c r="A71" s="11">
        <v>56</v>
      </c>
      <c r="C71" s="2">
        <v>1</v>
      </c>
      <c r="D71" s="11" t="str">
        <f>'[1]1.10 Wages'!D67</f>
        <v>H30</v>
      </c>
      <c r="E71" s="11"/>
      <c r="F71" s="11">
        <v>616</v>
      </c>
      <c r="G71" s="11"/>
      <c r="H71" s="21">
        <v>76162.399999999994</v>
      </c>
      <c r="I71" s="21">
        <v>21554.36</v>
      </c>
      <c r="J71" s="21">
        <v>1523.15</v>
      </c>
      <c r="K71" s="31">
        <v>80704</v>
      </c>
      <c r="L71" s="8">
        <f t="shared" si="3"/>
        <v>0.28860000000000002</v>
      </c>
      <c r="M71" s="22">
        <f t="shared" si="2"/>
        <v>23291.174400000004</v>
      </c>
      <c r="N71" s="22"/>
      <c r="O71" s="74">
        <f>IF(L71=0.02,M71,0)</f>
        <v>0</v>
      </c>
      <c r="P71" s="74">
        <f>IF(L71=28.86%,M71,0)</f>
        <v>23291.174400000004</v>
      </c>
      <c r="Q71" s="74"/>
    </row>
    <row r="72" spans="1:17" s="12" customFormat="1" x14ac:dyDescent="0.2">
      <c r="A72" s="11">
        <v>57</v>
      </c>
      <c r="C72" s="2">
        <v>1</v>
      </c>
      <c r="D72" s="11" t="str">
        <f>'[1]1.10 Wages'!D68</f>
        <v>H31</v>
      </c>
      <c r="E72" s="11"/>
      <c r="F72" s="11">
        <v>622</v>
      </c>
      <c r="G72" s="11"/>
      <c r="H72" s="21">
        <v>67829.600000000006</v>
      </c>
      <c r="I72" s="21">
        <v>19197.05</v>
      </c>
      <c r="J72" s="21">
        <v>1356.54</v>
      </c>
      <c r="K72" s="31">
        <v>69929.599999999991</v>
      </c>
      <c r="L72" s="8">
        <f t="shared" si="3"/>
        <v>0.28860000000000002</v>
      </c>
      <c r="M72" s="22">
        <f t="shared" si="2"/>
        <v>20181.682559999997</v>
      </c>
      <c r="N72" s="22"/>
      <c r="O72" s="74">
        <f>IF(L72=0.02,M72,0)</f>
        <v>0</v>
      </c>
      <c r="P72" s="74">
        <f>IF(L72=28.86%,M72,0)</f>
        <v>20181.682559999997</v>
      </c>
      <c r="Q72" s="74"/>
    </row>
    <row r="73" spans="1:17" s="12" customFormat="1" x14ac:dyDescent="0.2">
      <c r="A73" s="11">
        <v>58</v>
      </c>
      <c r="C73" s="2">
        <v>1</v>
      </c>
      <c r="D73" s="11" t="str">
        <f>'[1]1.10 Wages'!D69</f>
        <v>H32</v>
      </c>
      <c r="E73" s="11"/>
      <c r="F73" s="11">
        <v>626</v>
      </c>
      <c r="G73" s="11"/>
      <c r="H73" s="21">
        <v>89098.4</v>
      </c>
      <c r="I73" s="21">
        <v>25215.74</v>
      </c>
      <c r="J73" s="21">
        <v>1782.02</v>
      </c>
      <c r="K73" s="31">
        <v>96241.600000000006</v>
      </c>
      <c r="L73" s="8">
        <f t="shared" si="3"/>
        <v>0.28860000000000002</v>
      </c>
      <c r="M73" s="22">
        <f t="shared" si="2"/>
        <v>27775.325760000003</v>
      </c>
      <c r="N73" s="22"/>
      <c r="O73" s="74">
        <f>IF(L73=0.02,M73,0)</f>
        <v>0</v>
      </c>
      <c r="P73" s="74">
        <f>IF(L73=28.86%,M73,0)</f>
        <v>27775.325760000003</v>
      </c>
      <c r="Q73" s="74"/>
    </row>
    <row r="74" spans="1:17" s="12" customFormat="1" x14ac:dyDescent="0.2">
      <c r="A74" s="11">
        <v>59</v>
      </c>
      <c r="C74" s="2">
        <v>1</v>
      </c>
      <c r="D74" s="11" t="str">
        <f>'[1]1.10 Wages'!D70</f>
        <v>H33</v>
      </c>
      <c r="E74" s="11"/>
      <c r="F74" s="11">
        <v>629</v>
      </c>
      <c r="G74" s="11"/>
      <c r="H74" s="21">
        <v>93928</v>
      </c>
      <c r="I74" s="21">
        <v>26581.96</v>
      </c>
      <c r="J74" s="21">
        <v>1878.6399999999999</v>
      </c>
      <c r="K74" s="31">
        <v>100713.60000000001</v>
      </c>
      <c r="L74" s="8">
        <f t="shared" si="3"/>
        <v>0.28860000000000002</v>
      </c>
      <c r="M74" s="22">
        <f t="shared" si="2"/>
        <v>29065.944960000004</v>
      </c>
      <c r="N74" s="22"/>
      <c r="O74" s="74">
        <f>IF(L74=0.02,M74,0)</f>
        <v>0</v>
      </c>
      <c r="P74" s="74">
        <f>IF(L74=28.86%,M74,0)</f>
        <v>29065.944960000004</v>
      </c>
      <c r="Q74" s="74"/>
    </row>
    <row r="75" spans="1:17" s="12" customFormat="1" x14ac:dyDescent="0.2">
      <c r="A75" s="11">
        <v>60</v>
      </c>
      <c r="C75" s="2">
        <v>1</v>
      </c>
      <c r="D75" s="11" t="str">
        <f>'[1]1.10 Wages'!D71</f>
        <v>H34</v>
      </c>
      <c r="E75" s="11"/>
      <c r="F75" s="11">
        <v>630</v>
      </c>
      <c r="G75" s="11"/>
      <c r="H75" s="21">
        <v>52261.599999999999</v>
      </c>
      <c r="I75" s="21">
        <v>14791.439999999999</v>
      </c>
      <c r="J75" s="21">
        <v>1045.33</v>
      </c>
      <c r="K75" s="31">
        <v>53539.199999999997</v>
      </c>
      <c r="L75" s="8">
        <f t="shared" si="3"/>
        <v>0.28860000000000002</v>
      </c>
      <c r="M75" s="22">
        <f t="shared" si="2"/>
        <v>15451.413120000001</v>
      </c>
      <c r="N75" s="22"/>
      <c r="O75" s="74">
        <f>IF(L75=0.02,M75,0)</f>
        <v>0</v>
      </c>
      <c r="P75" s="74">
        <f>IF(L75=28.86%,M75,0)</f>
        <v>15451.413120000001</v>
      </c>
      <c r="Q75" s="74"/>
    </row>
    <row r="76" spans="1:17" s="12" customFormat="1" x14ac:dyDescent="0.2">
      <c r="A76" s="11">
        <v>61</v>
      </c>
      <c r="C76" s="2">
        <v>1</v>
      </c>
      <c r="D76" s="11" t="str">
        <f>'[1]1.10 Wages'!D72</f>
        <v>H35</v>
      </c>
      <c r="E76" s="11"/>
      <c r="F76" s="11">
        <v>631</v>
      </c>
      <c r="G76" s="11"/>
      <c r="H76" s="21">
        <v>59868.800000000003</v>
      </c>
      <c r="I76" s="21">
        <v>16943.509999999998</v>
      </c>
      <c r="J76" s="21">
        <v>1197.4099999999999</v>
      </c>
      <c r="K76" s="31">
        <v>61568</v>
      </c>
      <c r="L76" s="8">
        <f t="shared" si="3"/>
        <v>0.28860000000000002</v>
      </c>
      <c r="M76" s="22">
        <f t="shared" si="2"/>
        <v>17768.524800000003</v>
      </c>
      <c r="N76" s="22"/>
      <c r="O76" s="74">
        <f>IF(L76=0.02,M76,0)</f>
        <v>0</v>
      </c>
      <c r="P76" s="74">
        <f>IF(L76=28.86%,M76,0)</f>
        <v>17768.524800000003</v>
      </c>
      <c r="Q76" s="74"/>
    </row>
    <row r="77" spans="1:17" s="12" customFormat="1" x14ac:dyDescent="0.2">
      <c r="A77" s="11">
        <v>62</v>
      </c>
      <c r="C77" s="2">
        <v>1</v>
      </c>
      <c r="D77" s="11" t="str">
        <f>'[1]1.10 Wages'!D73</f>
        <v>H36</v>
      </c>
      <c r="E77" s="11"/>
      <c r="F77" s="11">
        <v>633</v>
      </c>
      <c r="G77" s="11"/>
      <c r="H77" s="21">
        <v>52261.65</v>
      </c>
      <c r="I77" s="21">
        <v>14791.439999999999</v>
      </c>
      <c r="J77" s="21">
        <v>1045.33</v>
      </c>
      <c r="K77" s="31">
        <v>53539.199999999997</v>
      </c>
      <c r="L77" s="8">
        <f t="shared" si="3"/>
        <v>0.28860000000000002</v>
      </c>
      <c r="M77" s="22">
        <f t="shared" si="2"/>
        <v>15451.413120000001</v>
      </c>
      <c r="N77" s="22"/>
      <c r="O77" s="74">
        <f>IF(L77=0.02,M77,0)</f>
        <v>0</v>
      </c>
      <c r="P77" s="74">
        <f>IF(L77=28.86%,M77,0)</f>
        <v>15451.413120000001</v>
      </c>
      <c r="Q77" s="74"/>
    </row>
    <row r="78" spans="1:17" s="12" customFormat="1" x14ac:dyDescent="0.2">
      <c r="A78" s="11">
        <v>63</v>
      </c>
      <c r="C78" s="2">
        <v>1</v>
      </c>
      <c r="D78" s="11" t="str">
        <f>'[1]1.10 Wages'!D74</f>
        <v>H37</v>
      </c>
      <c r="E78" s="11"/>
      <c r="F78" s="11">
        <v>634</v>
      </c>
      <c r="G78" s="11"/>
      <c r="H78" s="21">
        <v>89098.4</v>
      </c>
      <c r="I78" s="21">
        <v>25215.74</v>
      </c>
      <c r="J78" s="21">
        <v>0</v>
      </c>
      <c r="K78" s="31">
        <v>96241.600000000006</v>
      </c>
      <c r="L78" s="8">
        <f t="shared" si="3"/>
        <v>0.28860000000000002</v>
      </c>
      <c r="M78" s="22">
        <f>K78*L78</f>
        <v>27775.325760000003</v>
      </c>
      <c r="N78" s="22"/>
      <c r="O78" s="74">
        <f>IF(L78=0.02,M78,0)</f>
        <v>0</v>
      </c>
      <c r="P78" s="74">
        <f>IF(L78=28.86%,M78,0)</f>
        <v>27775.325760000003</v>
      </c>
      <c r="Q78" s="74"/>
    </row>
    <row r="79" spans="1:17" s="12" customFormat="1" x14ac:dyDescent="0.2">
      <c r="A79" s="11">
        <v>64</v>
      </c>
      <c r="C79" s="2">
        <v>1</v>
      </c>
      <c r="D79" s="11" t="str">
        <f>'[1]1.10 Wages'!D75</f>
        <v>H38</v>
      </c>
      <c r="E79" s="11"/>
      <c r="F79" s="11">
        <v>635</v>
      </c>
      <c r="G79" s="11"/>
      <c r="H79" s="21">
        <v>89098.4</v>
      </c>
      <c r="I79" s="21">
        <v>25215.74</v>
      </c>
      <c r="J79" s="21">
        <v>1782.02</v>
      </c>
      <c r="K79" s="31">
        <v>96241.600000000006</v>
      </c>
      <c r="L79" s="8">
        <f t="shared" si="3"/>
        <v>0.28860000000000002</v>
      </c>
      <c r="M79" s="22">
        <f t="shared" si="2"/>
        <v>27775.325760000003</v>
      </c>
      <c r="N79" s="22"/>
      <c r="O79" s="74">
        <f>IF(L79=0.02,M79,0)</f>
        <v>0</v>
      </c>
      <c r="P79" s="74">
        <f>IF(L79=28.86%,M79,0)</f>
        <v>27775.325760000003</v>
      </c>
      <c r="Q79" s="74"/>
    </row>
    <row r="80" spans="1:17" s="12" customFormat="1" x14ac:dyDescent="0.2">
      <c r="A80" s="11">
        <v>65</v>
      </c>
      <c r="C80" s="2">
        <v>1</v>
      </c>
      <c r="D80" s="11" t="str">
        <f>'[1]1.10 Wages'!D76</f>
        <v>H39</v>
      </c>
      <c r="E80" s="11"/>
      <c r="F80" s="11">
        <v>644</v>
      </c>
      <c r="G80" s="11"/>
      <c r="H80" s="21">
        <v>70813.350000000006</v>
      </c>
      <c r="I80" s="21">
        <v>19704.05</v>
      </c>
      <c r="J80" s="21">
        <v>1416.34</v>
      </c>
      <c r="K80" s="31">
        <v>78520</v>
      </c>
      <c r="L80" s="8">
        <f t="shared" si="3"/>
        <v>0.28860000000000002</v>
      </c>
      <c r="M80" s="22">
        <f t="shared" si="2"/>
        <v>22660.872000000003</v>
      </c>
      <c r="N80" s="22"/>
      <c r="O80" s="74">
        <f>IF(L80=0.02,M80,0)</f>
        <v>0</v>
      </c>
      <c r="P80" s="74">
        <f>IF(L80=28.86%,M80,0)</f>
        <v>22660.872000000003</v>
      </c>
      <c r="Q80" s="74"/>
    </row>
    <row r="81" spans="1:17" s="12" customFormat="1" x14ac:dyDescent="0.2">
      <c r="A81" s="11">
        <v>66</v>
      </c>
      <c r="C81" s="2">
        <v>1</v>
      </c>
      <c r="D81" s="11" t="str">
        <f>'[1]1.10 Wages'!D77</f>
        <v>H40</v>
      </c>
      <c r="E81" s="11"/>
      <c r="F81" s="11">
        <v>645</v>
      </c>
      <c r="G81" s="11"/>
      <c r="H81" s="21">
        <v>52261.599999999999</v>
      </c>
      <c r="I81" s="21">
        <v>14791.439999999999</v>
      </c>
      <c r="J81" s="21">
        <v>1045.33</v>
      </c>
      <c r="K81" s="31">
        <v>53539.199999999997</v>
      </c>
      <c r="L81" s="8">
        <f t="shared" si="3"/>
        <v>0.28860000000000002</v>
      </c>
      <c r="M81" s="22">
        <f t="shared" si="2"/>
        <v>15451.413120000001</v>
      </c>
      <c r="N81" s="22"/>
      <c r="O81" s="74">
        <f t="shared" ref="O81:O144" si="4">IF(L81=0.02,M81,0)</f>
        <v>0</v>
      </c>
      <c r="P81" s="74">
        <f t="shared" ref="P81:P144" si="5">IF(L81=28.86%,M81,0)</f>
        <v>15451.413120000001</v>
      </c>
      <c r="Q81" s="74"/>
    </row>
    <row r="82" spans="1:17" s="12" customFormat="1" x14ac:dyDescent="0.2">
      <c r="A82" s="11">
        <v>67</v>
      </c>
      <c r="C82" s="2">
        <v>1</v>
      </c>
      <c r="D82" s="11" t="str">
        <f>'[1]1.10 Wages'!D78</f>
        <v>H41</v>
      </c>
      <c r="E82" s="11"/>
      <c r="F82" s="11">
        <v>652</v>
      </c>
      <c r="G82" s="11"/>
      <c r="H82" s="21">
        <v>62513.49</v>
      </c>
      <c r="I82" s="21">
        <v>21554.36</v>
      </c>
      <c r="J82" s="21">
        <v>1250.1999999999998</v>
      </c>
      <c r="K82" s="31">
        <v>78520</v>
      </c>
      <c r="L82" s="8">
        <f t="shared" si="3"/>
        <v>0.28860000000000002</v>
      </c>
      <c r="M82" s="22">
        <f t="shared" si="2"/>
        <v>22660.872000000003</v>
      </c>
      <c r="N82" s="22"/>
      <c r="O82" s="74">
        <f t="shared" si="4"/>
        <v>0</v>
      </c>
      <c r="P82" s="74">
        <f t="shared" si="5"/>
        <v>22660.872000000003</v>
      </c>
      <c r="Q82" s="74"/>
    </row>
    <row r="83" spans="1:17" s="12" customFormat="1" x14ac:dyDescent="0.2">
      <c r="A83" s="11">
        <v>68</v>
      </c>
      <c r="C83" s="2">
        <v>1</v>
      </c>
      <c r="D83" s="11" t="str">
        <f>'[1]1.10 Wages'!D79</f>
        <v>H42</v>
      </c>
      <c r="E83" s="11"/>
      <c r="F83" s="11">
        <v>653</v>
      </c>
      <c r="G83" s="11" t="s">
        <v>23</v>
      </c>
      <c r="H83" s="21">
        <v>0</v>
      </c>
      <c r="I83" s="21">
        <v>2453.7800000000007</v>
      </c>
      <c r="J83" s="21">
        <v>0</v>
      </c>
      <c r="K83" s="31">
        <v>0</v>
      </c>
      <c r="L83" s="8">
        <f t="shared" si="3"/>
        <v>0.28860000000000002</v>
      </c>
      <c r="M83" s="22">
        <f t="shared" si="2"/>
        <v>0</v>
      </c>
      <c r="N83" s="22"/>
      <c r="O83" s="74">
        <f t="shared" si="4"/>
        <v>0</v>
      </c>
      <c r="P83" s="74">
        <f t="shared" si="5"/>
        <v>0</v>
      </c>
      <c r="Q83" s="74"/>
    </row>
    <row r="84" spans="1:17" s="12" customFormat="1" x14ac:dyDescent="0.2">
      <c r="A84" s="11">
        <v>69</v>
      </c>
      <c r="C84" s="2">
        <v>1</v>
      </c>
      <c r="D84" s="11" t="str">
        <f>'[1]1.10 Wages'!D80</f>
        <v>H43</v>
      </c>
      <c r="E84" s="11"/>
      <c r="F84" s="11">
        <v>656</v>
      </c>
      <c r="G84" s="11"/>
      <c r="H84" s="21">
        <v>86347.68</v>
      </c>
      <c r="I84" s="21">
        <v>25215.74</v>
      </c>
      <c r="J84" s="21">
        <v>1726.98</v>
      </c>
      <c r="K84" s="31">
        <v>96241.600000000006</v>
      </c>
      <c r="L84" s="8">
        <f t="shared" si="3"/>
        <v>0.28860000000000002</v>
      </c>
      <c r="M84" s="22">
        <f t="shared" si="2"/>
        <v>27775.325760000003</v>
      </c>
      <c r="N84" s="22"/>
      <c r="O84" s="74">
        <f t="shared" si="4"/>
        <v>0</v>
      </c>
      <c r="P84" s="74">
        <f t="shared" si="5"/>
        <v>27775.325760000003</v>
      </c>
      <c r="Q84" s="74"/>
    </row>
    <row r="85" spans="1:17" s="12" customFormat="1" x14ac:dyDescent="0.2">
      <c r="A85" s="11">
        <v>70</v>
      </c>
      <c r="C85" s="2">
        <v>1</v>
      </c>
      <c r="D85" s="11" t="str">
        <f>'[1]1.10 Wages'!D81</f>
        <v>H44</v>
      </c>
      <c r="E85" s="11"/>
      <c r="F85" s="11">
        <v>657</v>
      </c>
      <c r="G85" s="11"/>
      <c r="H85" s="21">
        <v>76162.399999999994</v>
      </c>
      <c r="I85" s="21">
        <v>21554.36</v>
      </c>
      <c r="J85" s="21">
        <v>1523.15</v>
      </c>
      <c r="K85" s="31">
        <v>78520</v>
      </c>
      <c r="L85" s="8">
        <f t="shared" si="3"/>
        <v>0.28860000000000002</v>
      </c>
      <c r="M85" s="22">
        <f t="shared" si="2"/>
        <v>22660.872000000003</v>
      </c>
      <c r="N85" s="22"/>
      <c r="O85" s="74">
        <f t="shared" si="4"/>
        <v>0</v>
      </c>
      <c r="P85" s="74">
        <f t="shared" si="5"/>
        <v>22660.872000000003</v>
      </c>
      <c r="Q85" s="74"/>
    </row>
    <row r="86" spans="1:17" s="12" customFormat="1" x14ac:dyDescent="0.2">
      <c r="A86" s="11">
        <v>71</v>
      </c>
      <c r="C86" s="2">
        <v>1</v>
      </c>
      <c r="D86" s="11" t="str">
        <f>'[1]1.10 Wages'!D82</f>
        <v>H45</v>
      </c>
      <c r="E86" s="11"/>
      <c r="F86" s="11">
        <v>660</v>
      </c>
      <c r="G86" s="11"/>
      <c r="H86" s="21">
        <v>53724.36</v>
      </c>
      <c r="I86" s="21">
        <v>14791.439999999999</v>
      </c>
      <c r="J86" s="21">
        <v>1074.47</v>
      </c>
      <c r="K86" s="31">
        <v>59009.599999999999</v>
      </c>
      <c r="L86" s="8">
        <f t="shared" si="3"/>
        <v>0.28860000000000002</v>
      </c>
      <c r="M86" s="22">
        <f t="shared" si="2"/>
        <v>17030.170560000002</v>
      </c>
      <c r="N86" s="22"/>
      <c r="O86" s="74">
        <f t="shared" si="4"/>
        <v>0</v>
      </c>
      <c r="P86" s="74">
        <f t="shared" si="5"/>
        <v>17030.170560000002</v>
      </c>
      <c r="Q86" s="74"/>
    </row>
    <row r="87" spans="1:17" s="12" customFormat="1" x14ac:dyDescent="0.2">
      <c r="A87" s="11">
        <v>72</v>
      </c>
      <c r="C87" s="2">
        <v>1</v>
      </c>
      <c r="D87" s="11" t="str">
        <f>'[1]1.10 Wages'!D83</f>
        <v>H46</v>
      </c>
      <c r="E87" s="11"/>
      <c r="F87" s="11">
        <v>661</v>
      </c>
      <c r="G87" s="11" t="s">
        <v>23</v>
      </c>
      <c r="H87" s="21">
        <v>28235.200000000001</v>
      </c>
      <c r="I87" s="21">
        <v>14791.439999999999</v>
      </c>
      <c r="J87" s="21">
        <v>544.58999999999992</v>
      </c>
      <c r="K87" s="31">
        <v>0</v>
      </c>
      <c r="L87" s="8">
        <f t="shared" si="3"/>
        <v>0.28860000000000002</v>
      </c>
      <c r="M87" s="22">
        <f t="shared" si="2"/>
        <v>0</v>
      </c>
      <c r="N87" s="22"/>
      <c r="O87" s="74">
        <f t="shared" si="4"/>
        <v>0</v>
      </c>
      <c r="P87" s="74">
        <f t="shared" si="5"/>
        <v>0</v>
      </c>
      <c r="Q87" s="74"/>
    </row>
    <row r="88" spans="1:17" s="12" customFormat="1" x14ac:dyDescent="0.2">
      <c r="A88" s="11">
        <v>73</v>
      </c>
      <c r="C88" s="2">
        <v>1</v>
      </c>
      <c r="D88" s="11" t="str">
        <f>'[1]1.10 Wages'!D84</f>
        <v>H47</v>
      </c>
      <c r="E88" s="11"/>
      <c r="F88" s="11">
        <v>662</v>
      </c>
      <c r="G88" s="11"/>
      <c r="H88" s="21">
        <v>53875.69</v>
      </c>
      <c r="I88" s="21">
        <v>15106.689999999999</v>
      </c>
      <c r="J88" s="21">
        <v>1077.49</v>
      </c>
      <c r="K88" s="31">
        <v>73403.199999999997</v>
      </c>
      <c r="L88" s="8">
        <f t="shared" si="3"/>
        <v>0.28860000000000002</v>
      </c>
      <c r="M88" s="22">
        <f t="shared" si="2"/>
        <v>21184.163520000002</v>
      </c>
      <c r="N88" s="22"/>
      <c r="O88" s="74">
        <f t="shared" si="4"/>
        <v>0</v>
      </c>
      <c r="P88" s="74">
        <f t="shared" si="5"/>
        <v>21184.163520000002</v>
      </c>
      <c r="Q88" s="74"/>
    </row>
    <row r="89" spans="1:17" s="12" customFormat="1" x14ac:dyDescent="0.2">
      <c r="A89" s="11">
        <v>74</v>
      </c>
      <c r="C89" s="2">
        <v>1</v>
      </c>
      <c r="D89" s="11" t="str">
        <f>'[1]1.10 Wages'!D85</f>
        <v>H48</v>
      </c>
      <c r="E89" s="11"/>
      <c r="F89" s="11">
        <v>664</v>
      </c>
      <c r="G89" s="11"/>
      <c r="H89" s="21">
        <v>76162.399999999994</v>
      </c>
      <c r="I89" s="21">
        <v>21554.36</v>
      </c>
      <c r="J89" s="21">
        <v>1523.15</v>
      </c>
      <c r="K89" s="31">
        <v>78520</v>
      </c>
      <c r="L89" s="8">
        <f t="shared" si="3"/>
        <v>0.28860000000000002</v>
      </c>
      <c r="M89" s="22">
        <f t="shared" si="2"/>
        <v>22660.872000000003</v>
      </c>
      <c r="N89" s="22"/>
      <c r="O89" s="74">
        <f t="shared" si="4"/>
        <v>0</v>
      </c>
      <c r="P89" s="74">
        <f t="shared" si="5"/>
        <v>22660.872000000003</v>
      </c>
      <c r="Q89" s="74"/>
    </row>
    <row r="90" spans="1:17" s="12" customFormat="1" x14ac:dyDescent="0.2">
      <c r="A90" s="11">
        <v>75</v>
      </c>
      <c r="C90" s="2">
        <v>1</v>
      </c>
      <c r="D90" s="11" t="str">
        <f>'[1]1.10 Wages'!D86</f>
        <v>H49</v>
      </c>
      <c r="E90" s="11"/>
      <c r="F90" s="11">
        <v>665</v>
      </c>
      <c r="G90" s="11"/>
      <c r="H90" s="21">
        <v>52261.599999999999</v>
      </c>
      <c r="I90" s="21">
        <v>14791.439999999999</v>
      </c>
      <c r="J90" s="21">
        <v>1045.33</v>
      </c>
      <c r="K90" s="31">
        <v>53539.199999999997</v>
      </c>
      <c r="L90" s="8">
        <f t="shared" si="3"/>
        <v>0.28860000000000002</v>
      </c>
      <c r="M90" s="22">
        <f t="shared" si="2"/>
        <v>15451.413120000001</v>
      </c>
      <c r="N90" s="22"/>
      <c r="O90" s="74">
        <f t="shared" si="4"/>
        <v>0</v>
      </c>
      <c r="P90" s="74">
        <f t="shared" si="5"/>
        <v>15451.413120000001</v>
      </c>
      <c r="Q90" s="74"/>
    </row>
    <row r="91" spans="1:17" s="12" customFormat="1" x14ac:dyDescent="0.2">
      <c r="A91" s="11">
        <v>76</v>
      </c>
      <c r="C91" s="2">
        <v>1</v>
      </c>
      <c r="D91" s="11" t="str">
        <f>'[1]1.10 Wages'!D87</f>
        <v>H50</v>
      </c>
      <c r="E91" s="11"/>
      <c r="F91" s="11">
        <v>667</v>
      </c>
      <c r="G91" s="11"/>
      <c r="H91" s="21">
        <v>93928</v>
      </c>
      <c r="I91" s="21">
        <v>26581.96</v>
      </c>
      <c r="J91" s="21">
        <v>1878.6399999999999</v>
      </c>
      <c r="K91" s="31">
        <v>100713.60000000001</v>
      </c>
      <c r="L91" s="8">
        <f t="shared" si="3"/>
        <v>0.28860000000000002</v>
      </c>
      <c r="M91" s="22">
        <f t="shared" si="2"/>
        <v>29065.944960000004</v>
      </c>
      <c r="N91" s="22"/>
      <c r="O91" s="74">
        <f t="shared" si="4"/>
        <v>0</v>
      </c>
      <c r="P91" s="74">
        <f t="shared" si="5"/>
        <v>29065.944960000004</v>
      </c>
      <c r="Q91" s="74"/>
    </row>
    <row r="92" spans="1:17" s="12" customFormat="1" x14ac:dyDescent="0.2">
      <c r="A92" s="11">
        <v>77</v>
      </c>
      <c r="C92" s="2">
        <v>1</v>
      </c>
      <c r="D92" s="11" t="str">
        <f>'[1]1.10 Wages'!D88</f>
        <v>H51</v>
      </c>
      <c r="E92" s="11"/>
      <c r="F92" s="11">
        <v>671</v>
      </c>
      <c r="G92" s="11"/>
      <c r="H92" s="21">
        <v>89098.4</v>
      </c>
      <c r="I92" s="21">
        <v>25215.74</v>
      </c>
      <c r="J92" s="21">
        <v>1782.02</v>
      </c>
      <c r="K92" s="31">
        <v>96241.600000000006</v>
      </c>
      <c r="L92" s="8">
        <f t="shared" si="3"/>
        <v>0.28860000000000002</v>
      </c>
      <c r="M92" s="22">
        <f t="shared" si="2"/>
        <v>27775.325760000003</v>
      </c>
      <c r="N92" s="22"/>
      <c r="O92" s="74">
        <f t="shared" si="4"/>
        <v>0</v>
      </c>
      <c r="P92" s="74">
        <f t="shared" si="5"/>
        <v>27775.325760000003</v>
      </c>
      <c r="Q92" s="74"/>
    </row>
    <row r="93" spans="1:17" s="12" customFormat="1" x14ac:dyDescent="0.2">
      <c r="A93" s="11">
        <v>78</v>
      </c>
      <c r="C93" s="2">
        <v>1</v>
      </c>
      <c r="D93" s="11" t="str">
        <f>'[1]1.10 Wages'!D89</f>
        <v>H52</v>
      </c>
      <c r="E93" s="11"/>
      <c r="F93" s="11">
        <v>677</v>
      </c>
      <c r="G93" s="11"/>
      <c r="H93" s="21">
        <v>76820.66</v>
      </c>
      <c r="I93" s="21">
        <v>20072.309999999998</v>
      </c>
      <c r="J93" s="21">
        <v>1536.4900000000002</v>
      </c>
      <c r="K93" s="31">
        <v>85321.600000000006</v>
      </c>
      <c r="L93" s="8">
        <f t="shared" si="3"/>
        <v>0.28860000000000002</v>
      </c>
      <c r="M93" s="22">
        <f t="shared" si="2"/>
        <v>24623.813760000005</v>
      </c>
      <c r="N93" s="22"/>
      <c r="O93" s="74">
        <f t="shared" si="4"/>
        <v>0</v>
      </c>
      <c r="P93" s="74">
        <f t="shared" si="5"/>
        <v>24623.813760000005</v>
      </c>
      <c r="Q93" s="74"/>
    </row>
    <row r="94" spans="1:17" s="12" customFormat="1" x14ac:dyDescent="0.2">
      <c r="A94" s="11">
        <v>79</v>
      </c>
      <c r="C94" s="2">
        <v>1</v>
      </c>
      <c r="D94" s="11" t="str">
        <f>'[1]1.10 Wages'!D90</f>
        <v>H53</v>
      </c>
      <c r="E94" s="11"/>
      <c r="F94" s="11">
        <v>678</v>
      </c>
      <c r="G94" s="11"/>
      <c r="H94" s="21">
        <v>52261.599999999999</v>
      </c>
      <c r="I94" s="21">
        <v>14791.439999999999</v>
      </c>
      <c r="J94" s="21">
        <v>1045.33</v>
      </c>
      <c r="K94" s="31">
        <v>53539.199999999997</v>
      </c>
      <c r="L94" s="8">
        <f t="shared" si="3"/>
        <v>0.28860000000000002</v>
      </c>
      <c r="M94" s="22">
        <f t="shared" si="2"/>
        <v>15451.413120000001</v>
      </c>
      <c r="N94" s="22"/>
      <c r="O94" s="74">
        <f t="shared" si="4"/>
        <v>0</v>
      </c>
      <c r="P94" s="74">
        <f t="shared" si="5"/>
        <v>15451.413120000001</v>
      </c>
      <c r="Q94" s="74"/>
    </row>
    <row r="95" spans="1:17" s="12" customFormat="1" x14ac:dyDescent="0.2">
      <c r="A95" s="11">
        <v>80</v>
      </c>
      <c r="C95" s="2">
        <v>1</v>
      </c>
      <c r="D95" s="11" t="str">
        <f>'[1]1.10 Wages'!D91</f>
        <v>H54</v>
      </c>
      <c r="E95" s="11"/>
      <c r="F95" s="11">
        <v>679</v>
      </c>
      <c r="G95" s="11"/>
      <c r="H95" s="21">
        <v>76162.399999999994</v>
      </c>
      <c r="I95" s="21">
        <v>21554.36</v>
      </c>
      <c r="J95" s="21">
        <v>1523.15</v>
      </c>
      <c r="K95" s="31">
        <v>78520</v>
      </c>
      <c r="L95" s="8">
        <f t="shared" si="3"/>
        <v>0.28860000000000002</v>
      </c>
      <c r="M95" s="22">
        <f t="shared" si="2"/>
        <v>22660.872000000003</v>
      </c>
      <c r="N95" s="22"/>
      <c r="O95" s="74">
        <f t="shared" si="4"/>
        <v>0</v>
      </c>
      <c r="P95" s="74">
        <f t="shared" si="5"/>
        <v>22660.872000000003</v>
      </c>
      <c r="Q95" s="74"/>
    </row>
    <row r="96" spans="1:17" s="12" customFormat="1" x14ac:dyDescent="0.2">
      <c r="A96" s="11">
        <v>81</v>
      </c>
      <c r="C96" s="2">
        <v>1</v>
      </c>
      <c r="D96" s="11" t="str">
        <f>'[1]1.10 Wages'!D92</f>
        <v>H55</v>
      </c>
      <c r="E96" s="11"/>
      <c r="F96" s="11">
        <v>681</v>
      </c>
      <c r="G96" s="11"/>
      <c r="H96" s="21">
        <v>52261.63</v>
      </c>
      <c r="I96" s="21">
        <v>14791.439999999999</v>
      </c>
      <c r="J96" s="21">
        <v>1045</v>
      </c>
      <c r="K96" s="31">
        <v>56222.400000000001</v>
      </c>
      <c r="L96" s="8">
        <f t="shared" si="3"/>
        <v>0.28860000000000002</v>
      </c>
      <c r="M96" s="22">
        <f t="shared" si="2"/>
        <v>16225.784640000002</v>
      </c>
      <c r="N96" s="22"/>
      <c r="O96" s="74">
        <f t="shared" si="4"/>
        <v>0</v>
      </c>
      <c r="P96" s="74">
        <f t="shared" si="5"/>
        <v>16225.784640000002</v>
      </c>
      <c r="Q96" s="74"/>
    </row>
    <row r="97" spans="1:17" s="12" customFormat="1" x14ac:dyDescent="0.2">
      <c r="A97" s="11">
        <v>82</v>
      </c>
      <c r="C97" s="2">
        <v>1</v>
      </c>
      <c r="D97" s="11" t="str">
        <f>'[1]1.10 Wages'!D93</f>
        <v>H56</v>
      </c>
      <c r="E97" s="11"/>
      <c r="F97" s="11">
        <v>682</v>
      </c>
      <c r="G97" s="11"/>
      <c r="H97" s="21">
        <v>50591.199999999997</v>
      </c>
      <c r="I97" s="21">
        <v>13244.65</v>
      </c>
      <c r="J97" s="21">
        <v>1011.91</v>
      </c>
      <c r="K97" s="31">
        <v>53539.199999999997</v>
      </c>
      <c r="L97" s="8">
        <f t="shared" si="3"/>
        <v>0.28860000000000002</v>
      </c>
      <c r="M97" s="22">
        <f t="shared" si="2"/>
        <v>15451.413120000001</v>
      </c>
      <c r="N97" s="22"/>
      <c r="O97" s="74">
        <f t="shared" si="4"/>
        <v>0</v>
      </c>
      <c r="P97" s="74">
        <f t="shared" si="5"/>
        <v>15451.413120000001</v>
      </c>
      <c r="Q97" s="74"/>
    </row>
    <row r="98" spans="1:17" s="12" customFormat="1" x14ac:dyDescent="0.2">
      <c r="A98" s="11">
        <v>83</v>
      </c>
      <c r="C98" s="2">
        <v>1</v>
      </c>
      <c r="D98" s="11" t="str">
        <f>'[1]1.10 Wages'!D94</f>
        <v>H57</v>
      </c>
      <c r="E98" s="11"/>
      <c r="F98" s="11">
        <v>684</v>
      </c>
      <c r="G98" s="11"/>
      <c r="H98" s="21">
        <v>75282.41</v>
      </c>
      <c r="I98" s="21">
        <v>20822.849999999999</v>
      </c>
      <c r="J98" s="21">
        <v>1449.7600000000002</v>
      </c>
      <c r="K98" s="31">
        <v>80704</v>
      </c>
      <c r="L98" s="8">
        <f t="shared" si="3"/>
        <v>0.28860000000000002</v>
      </c>
      <c r="M98" s="22">
        <f t="shared" si="2"/>
        <v>23291.174400000004</v>
      </c>
      <c r="N98" s="22"/>
      <c r="O98" s="74">
        <f t="shared" si="4"/>
        <v>0</v>
      </c>
      <c r="P98" s="74">
        <f t="shared" si="5"/>
        <v>23291.174400000004</v>
      </c>
      <c r="Q98" s="74"/>
    </row>
    <row r="99" spans="1:17" s="12" customFormat="1" x14ac:dyDescent="0.2">
      <c r="A99" s="11">
        <v>84</v>
      </c>
      <c r="C99" s="2">
        <v>1</v>
      </c>
      <c r="D99" s="11" t="str">
        <f>'[1]1.10 Wages'!D95</f>
        <v>H58</v>
      </c>
      <c r="E99" s="11"/>
      <c r="F99" s="11">
        <v>685</v>
      </c>
      <c r="G99" s="11" t="s">
        <v>23</v>
      </c>
      <c r="H99" s="21">
        <v>1779.12</v>
      </c>
      <c r="I99" s="21">
        <v>1573.2999999999993</v>
      </c>
      <c r="J99" s="21">
        <v>35.580000000000041</v>
      </c>
      <c r="K99" s="31">
        <v>0</v>
      </c>
      <c r="L99" s="8">
        <f t="shared" si="3"/>
        <v>0.28860000000000002</v>
      </c>
      <c r="M99" s="22">
        <f t="shared" si="2"/>
        <v>0</v>
      </c>
      <c r="N99" s="22"/>
      <c r="O99" s="74">
        <f t="shared" si="4"/>
        <v>0</v>
      </c>
      <c r="P99" s="74">
        <f t="shared" si="5"/>
        <v>0</v>
      </c>
      <c r="Q99" s="74"/>
    </row>
    <row r="100" spans="1:17" s="12" customFormat="1" x14ac:dyDescent="0.2">
      <c r="A100" s="11">
        <v>85</v>
      </c>
      <c r="C100" s="2">
        <v>1</v>
      </c>
      <c r="D100" s="11" t="str">
        <f>'[1]1.10 Wages'!D96</f>
        <v>H59</v>
      </c>
      <c r="E100" s="11"/>
      <c r="F100" s="11">
        <v>686</v>
      </c>
      <c r="G100" s="11"/>
      <c r="H100" s="21">
        <v>60465.19</v>
      </c>
      <c r="I100" s="21">
        <v>21554.36</v>
      </c>
      <c r="J100" s="21">
        <v>1209.1999999999998</v>
      </c>
      <c r="K100" s="31">
        <v>73819.199999999997</v>
      </c>
      <c r="L100" s="8">
        <f t="shared" si="3"/>
        <v>0.28860000000000002</v>
      </c>
      <c r="M100" s="22">
        <f t="shared" si="2"/>
        <v>21304.221120000002</v>
      </c>
      <c r="N100" s="22"/>
      <c r="O100" s="74">
        <f t="shared" si="4"/>
        <v>0</v>
      </c>
      <c r="P100" s="74">
        <f t="shared" si="5"/>
        <v>21304.221120000002</v>
      </c>
      <c r="Q100" s="74"/>
    </row>
    <row r="101" spans="1:17" s="12" customFormat="1" x14ac:dyDescent="0.2">
      <c r="A101" s="11">
        <v>86</v>
      </c>
      <c r="C101" s="2">
        <v>1</v>
      </c>
      <c r="D101" s="11" t="str">
        <f>'[1]1.10 Wages'!D97</f>
        <v>H60</v>
      </c>
      <c r="E101" s="11"/>
      <c r="F101" s="11">
        <v>689</v>
      </c>
      <c r="G101" s="11"/>
      <c r="H101" s="21">
        <v>93908.160000000003</v>
      </c>
      <c r="I101" s="21">
        <v>25796.090000000004</v>
      </c>
      <c r="J101" s="21">
        <v>1878.1499999999999</v>
      </c>
      <c r="K101" s="31">
        <v>100713.60000000001</v>
      </c>
      <c r="L101" s="8">
        <f t="shared" si="3"/>
        <v>0.28860000000000002</v>
      </c>
      <c r="M101" s="22">
        <f t="shared" si="2"/>
        <v>29065.944960000004</v>
      </c>
      <c r="N101" s="22"/>
      <c r="O101" s="74">
        <f t="shared" si="4"/>
        <v>0</v>
      </c>
      <c r="P101" s="74">
        <f t="shared" si="5"/>
        <v>29065.944960000004</v>
      </c>
      <c r="Q101" s="74"/>
    </row>
    <row r="102" spans="1:17" s="12" customFormat="1" x14ac:dyDescent="0.2">
      <c r="A102" s="11">
        <v>87</v>
      </c>
      <c r="C102" s="2">
        <v>1</v>
      </c>
      <c r="D102" s="11" t="str">
        <f>'[1]1.10 Wages'!D98</f>
        <v>H61</v>
      </c>
      <c r="E102" s="11"/>
      <c r="F102" s="11">
        <v>690</v>
      </c>
      <c r="G102" s="11"/>
      <c r="H102" s="21">
        <v>86691.520000000004</v>
      </c>
      <c r="I102" s="21">
        <v>25215.74</v>
      </c>
      <c r="J102" s="21">
        <v>1733.8600000000001</v>
      </c>
      <c r="K102" s="31">
        <v>96241.600000000006</v>
      </c>
      <c r="L102" s="8">
        <f t="shared" si="3"/>
        <v>0.28860000000000002</v>
      </c>
      <c r="M102" s="22">
        <f t="shared" si="2"/>
        <v>27775.325760000003</v>
      </c>
      <c r="N102" s="22"/>
      <c r="O102" s="74">
        <f t="shared" si="4"/>
        <v>0</v>
      </c>
      <c r="P102" s="74">
        <f t="shared" si="5"/>
        <v>27775.325760000003</v>
      </c>
      <c r="Q102" s="74"/>
    </row>
    <row r="103" spans="1:17" s="12" customFormat="1" x14ac:dyDescent="0.2">
      <c r="A103" s="11">
        <v>88</v>
      </c>
      <c r="C103" s="2">
        <v>1</v>
      </c>
      <c r="D103" s="11" t="str">
        <f>'[1]1.10 Wages'!D99</f>
        <v>H62</v>
      </c>
      <c r="E103" s="11"/>
      <c r="F103" s="11">
        <v>691</v>
      </c>
      <c r="G103" s="11"/>
      <c r="H103" s="21">
        <v>71053.47</v>
      </c>
      <c r="I103" s="21">
        <v>18872.96</v>
      </c>
      <c r="J103" s="21">
        <v>1421.1299999999999</v>
      </c>
      <c r="K103" s="31">
        <v>76689.599999999991</v>
      </c>
      <c r="L103" s="8">
        <f t="shared" si="3"/>
        <v>0.28860000000000002</v>
      </c>
      <c r="M103" s="22">
        <f t="shared" si="2"/>
        <v>22132.618559999999</v>
      </c>
      <c r="N103" s="22"/>
      <c r="O103" s="74">
        <f t="shared" si="4"/>
        <v>0</v>
      </c>
      <c r="P103" s="74">
        <f t="shared" si="5"/>
        <v>22132.618559999999</v>
      </c>
      <c r="Q103" s="74"/>
    </row>
    <row r="104" spans="1:17" s="12" customFormat="1" x14ac:dyDescent="0.2">
      <c r="A104" s="11">
        <v>89</v>
      </c>
      <c r="C104" s="2">
        <v>1</v>
      </c>
      <c r="D104" s="11" t="str">
        <f>'[1]1.10 Wages'!D100</f>
        <v>H63</v>
      </c>
      <c r="E104" s="11"/>
      <c r="F104" s="11">
        <v>693</v>
      </c>
      <c r="G104" s="11"/>
      <c r="H104" s="21">
        <v>93928</v>
      </c>
      <c r="I104" s="21">
        <v>26581.96</v>
      </c>
      <c r="J104" s="21">
        <v>1878.6399999999999</v>
      </c>
      <c r="K104" s="31">
        <v>100713.60000000001</v>
      </c>
      <c r="L104" s="8">
        <f t="shared" si="3"/>
        <v>0.28860000000000002</v>
      </c>
      <c r="M104" s="22">
        <f t="shared" si="2"/>
        <v>29065.944960000004</v>
      </c>
      <c r="N104" s="22"/>
      <c r="O104" s="74">
        <f t="shared" si="4"/>
        <v>0</v>
      </c>
      <c r="P104" s="74">
        <f t="shared" si="5"/>
        <v>29065.944960000004</v>
      </c>
      <c r="Q104" s="74"/>
    </row>
    <row r="105" spans="1:17" s="12" customFormat="1" x14ac:dyDescent="0.2">
      <c r="A105" s="11">
        <v>90</v>
      </c>
      <c r="C105" s="2">
        <v>1</v>
      </c>
      <c r="D105" s="11" t="str">
        <f>'[1]1.10 Wages'!D101</f>
        <v>H64</v>
      </c>
      <c r="E105" s="11"/>
      <c r="F105" s="11">
        <v>694</v>
      </c>
      <c r="G105" s="11" t="s">
        <v>23</v>
      </c>
      <c r="H105" s="21">
        <v>13453.6</v>
      </c>
      <c r="I105" s="21">
        <v>6199.5599999999995</v>
      </c>
      <c r="J105" s="21">
        <v>269.07999999999993</v>
      </c>
      <c r="K105" s="31">
        <v>0</v>
      </c>
      <c r="L105" s="8">
        <f t="shared" si="3"/>
        <v>0.28860000000000002</v>
      </c>
      <c r="M105" s="22">
        <f t="shared" si="2"/>
        <v>0</v>
      </c>
      <c r="N105" s="22"/>
      <c r="O105" s="74">
        <f t="shared" si="4"/>
        <v>0</v>
      </c>
      <c r="P105" s="74">
        <f t="shared" si="5"/>
        <v>0</v>
      </c>
      <c r="Q105" s="74"/>
    </row>
    <row r="106" spans="1:17" s="12" customFormat="1" x14ac:dyDescent="0.2">
      <c r="A106" s="11">
        <v>91</v>
      </c>
      <c r="C106" s="2">
        <v>1</v>
      </c>
      <c r="D106" s="11" t="str">
        <f>'[1]1.10 Wages'!D102</f>
        <v>H65</v>
      </c>
      <c r="E106" s="11"/>
      <c r="F106" s="11">
        <v>695</v>
      </c>
      <c r="G106" s="11"/>
      <c r="H106" s="21">
        <v>89098.4</v>
      </c>
      <c r="I106" s="21">
        <v>25215.74</v>
      </c>
      <c r="J106" s="21">
        <v>1782.02</v>
      </c>
      <c r="K106" s="31">
        <v>96241.600000000006</v>
      </c>
      <c r="L106" s="8">
        <f t="shared" si="3"/>
        <v>0.28860000000000002</v>
      </c>
      <c r="M106" s="22">
        <f t="shared" si="2"/>
        <v>27775.325760000003</v>
      </c>
      <c r="N106" s="22"/>
      <c r="O106" s="74">
        <f t="shared" si="4"/>
        <v>0</v>
      </c>
      <c r="P106" s="74">
        <f t="shared" si="5"/>
        <v>27775.325760000003</v>
      </c>
      <c r="Q106" s="74"/>
    </row>
    <row r="107" spans="1:17" s="12" customFormat="1" x14ac:dyDescent="0.2">
      <c r="A107" s="11">
        <v>92</v>
      </c>
      <c r="C107" s="2">
        <v>1</v>
      </c>
      <c r="D107" s="11" t="str">
        <f>'[1]1.10 Wages'!D103</f>
        <v>H66</v>
      </c>
      <c r="E107" s="11"/>
      <c r="F107" s="11">
        <v>696</v>
      </c>
      <c r="G107" s="11"/>
      <c r="H107" s="21">
        <v>89098.4</v>
      </c>
      <c r="I107" s="21">
        <v>25215.74</v>
      </c>
      <c r="J107" s="21">
        <v>1782.02</v>
      </c>
      <c r="K107" s="31">
        <v>96241.600000000006</v>
      </c>
      <c r="L107" s="8">
        <f t="shared" si="3"/>
        <v>0.28860000000000002</v>
      </c>
      <c r="M107" s="22">
        <f t="shared" ref="M107:M113" si="6">K107*L107</f>
        <v>27775.325760000003</v>
      </c>
      <c r="N107" s="22"/>
      <c r="O107" s="74">
        <f t="shared" si="4"/>
        <v>0</v>
      </c>
      <c r="P107" s="74">
        <f t="shared" si="5"/>
        <v>27775.325760000003</v>
      </c>
      <c r="Q107" s="74"/>
    </row>
    <row r="108" spans="1:17" s="12" customFormat="1" x14ac:dyDescent="0.2">
      <c r="A108" s="11">
        <v>93</v>
      </c>
      <c r="C108" s="2">
        <v>1</v>
      </c>
      <c r="D108" s="11" t="str">
        <f>'[1]1.10 Wages'!D104</f>
        <v>H67</v>
      </c>
      <c r="E108" s="11"/>
      <c r="F108" s="11">
        <v>697</v>
      </c>
      <c r="G108" s="11"/>
      <c r="H108" s="21">
        <v>90221.6</v>
      </c>
      <c r="I108" s="21">
        <v>24525.96</v>
      </c>
      <c r="J108" s="21">
        <v>1804.46</v>
      </c>
      <c r="K108" s="31">
        <v>100713.60000000001</v>
      </c>
      <c r="L108" s="8">
        <f t="shared" ref="L108:L171" si="7">$M$8</f>
        <v>0.28860000000000002</v>
      </c>
      <c r="M108" s="22">
        <f t="shared" si="6"/>
        <v>29065.944960000004</v>
      </c>
      <c r="N108" s="22"/>
      <c r="O108" s="74">
        <f t="shared" si="4"/>
        <v>0</v>
      </c>
      <c r="P108" s="74">
        <f t="shared" si="5"/>
        <v>29065.944960000004</v>
      </c>
      <c r="Q108" s="74"/>
    </row>
    <row r="109" spans="1:17" s="12" customFormat="1" x14ac:dyDescent="0.2">
      <c r="A109" s="11">
        <v>94</v>
      </c>
      <c r="C109" s="2">
        <v>1</v>
      </c>
      <c r="D109" s="11" t="str">
        <f>'[1]1.10 Wages'!D105</f>
        <v>H68</v>
      </c>
      <c r="E109" s="11"/>
      <c r="F109" s="11">
        <v>699</v>
      </c>
      <c r="G109" s="11"/>
      <c r="H109" s="21">
        <v>89097.68</v>
      </c>
      <c r="I109" s="21">
        <v>24525.96</v>
      </c>
      <c r="J109" s="21">
        <v>1781.99</v>
      </c>
      <c r="K109" s="31">
        <v>100713.60000000001</v>
      </c>
      <c r="L109" s="8">
        <f t="shared" si="7"/>
        <v>0.28860000000000002</v>
      </c>
      <c r="M109" s="22">
        <f t="shared" si="6"/>
        <v>29065.944960000004</v>
      </c>
      <c r="N109" s="22"/>
      <c r="O109" s="74">
        <f t="shared" si="4"/>
        <v>0</v>
      </c>
      <c r="P109" s="74">
        <f t="shared" si="5"/>
        <v>29065.944960000004</v>
      </c>
      <c r="Q109" s="74"/>
    </row>
    <row r="110" spans="1:17" s="12" customFormat="1" x14ac:dyDescent="0.2">
      <c r="A110" s="11">
        <v>95</v>
      </c>
      <c r="C110" s="2">
        <v>1</v>
      </c>
      <c r="D110" s="11" t="str">
        <f>'[1]1.10 Wages'!D106</f>
        <v>H69</v>
      </c>
      <c r="E110" s="11"/>
      <c r="F110" s="11">
        <v>700</v>
      </c>
      <c r="G110" s="11"/>
      <c r="H110" s="21">
        <v>70250.89</v>
      </c>
      <c r="I110" s="21">
        <v>18933.52</v>
      </c>
      <c r="J110" s="21">
        <v>1405.01</v>
      </c>
      <c r="K110" s="31">
        <v>71739.199999999997</v>
      </c>
      <c r="L110" s="8">
        <f t="shared" si="7"/>
        <v>0.28860000000000002</v>
      </c>
      <c r="M110" s="22">
        <f t="shared" si="6"/>
        <v>20703.933120000002</v>
      </c>
      <c r="N110" s="22"/>
      <c r="O110" s="74">
        <f t="shared" si="4"/>
        <v>0</v>
      </c>
      <c r="P110" s="74">
        <f t="shared" si="5"/>
        <v>20703.933120000002</v>
      </c>
      <c r="Q110" s="74"/>
    </row>
    <row r="111" spans="1:17" s="12" customFormat="1" x14ac:dyDescent="0.2">
      <c r="A111" s="11">
        <v>96</v>
      </c>
      <c r="C111" s="2">
        <v>1</v>
      </c>
      <c r="D111" s="11" t="str">
        <f>'[1]1.10 Wages'!D107</f>
        <v>H70</v>
      </c>
      <c r="E111" s="11"/>
      <c r="F111" s="11">
        <v>701</v>
      </c>
      <c r="G111" s="11"/>
      <c r="H111" s="21">
        <v>52261.61</v>
      </c>
      <c r="I111" s="21">
        <v>14791.439999999999</v>
      </c>
      <c r="J111" s="21">
        <v>1045.33</v>
      </c>
      <c r="K111" s="31">
        <v>53539.199999999997</v>
      </c>
      <c r="L111" s="8">
        <f t="shared" si="7"/>
        <v>0.28860000000000002</v>
      </c>
      <c r="M111" s="22">
        <f t="shared" si="6"/>
        <v>15451.413120000001</v>
      </c>
      <c r="N111" s="22"/>
      <c r="O111" s="74">
        <f t="shared" si="4"/>
        <v>0</v>
      </c>
      <c r="P111" s="74">
        <f t="shared" si="5"/>
        <v>15451.413120000001</v>
      </c>
      <c r="Q111" s="74"/>
    </row>
    <row r="112" spans="1:17" s="12" customFormat="1" x14ac:dyDescent="0.2">
      <c r="A112" s="11">
        <v>97</v>
      </c>
      <c r="C112" s="2">
        <v>1</v>
      </c>
      <c r="D112" s="11" t="str">
        <f>'[1]1.10 Wages'!D108</f>
        <v>H71</v>
      </c>
      <c r="E112" s="11"/>
      <c r="F112" s="11">
        <v>705</v>
      </c>
      <c r="G112" s="11"/>
      <c r="H112" s="21">
        <v>70749.11</v>
      </c>
      <c r="I112" s="21">
        <v>18651.059999999998</v>
      </c>
      <c r="J112" s="21">
        <v>1414.9900000000002</v>
      </c>
      <c r="K112" s="31">
        <v>87152</v>
      </c>
      <c r="L112" s="8">
        <f t="shared" si="7"/>
        <v>0.28860000000000002</v>
      </c>
      <c r="M112" s="22">
        <f t="shared" si="6"/>
        <v>25152.067200000001</v>
      </c>
      <c r="N112" s="22"/>
      <c r="O112" s="74">
        <f t="shared" si="4"/>
        <v>0</v>
      </c>
      <c r="P112" s="74">
        <f t="shared" si="5"/>
        <v>25152.067200000001</v>
      </c>
      <c r="Q112" s="74"/>
    </row>
    <row r="113" spans="1:17" s="12" customFormat="1" x14ac:dyDescent="0.2">
      <c r="A113" s="11">
        <v>98</v>
      </c>
      <c r="C113" s="2">
        <v>1</v>
      </c>
      <c r="D113" s="11" t="str">
        <f>'[1]1.10 Wages'!D109</f>
        <v>H72</v>
      </c>
      <c r="E113" s="11"/>
      <c r="F113" s="11">
        <v>706</v>
      </c>
      <c r="G113" s="11"/>
      <c r="H113" s="21">
        <v>86816.8</v>
      </c>
      <c r="I113" s="21">
        <v>24013.26</v>
      </c>
      <c r="J113" s="21">
        <v>1736.37</v>
      </c>
      <c r="K113" s="31">
        <v>96241.600000000006</v>
      </c>
      <c r="L113" s="8">
        <f t="shared" si="7"/>
        <v>0.28860000000000002</v>
      </c>
      <c r="M113" s="22">
        <f t="shared" si="6"/>
        <v>27775.325760000003</v>
      </c>
      <c r="N113" s="22"/>
      <c r="O113" s="74">
        <f t="shared" si="4"/>
        <v>0</v>
      </c>
      <c r="P113" s="74">
        <f t="shared" si="5"/>
        <v>27775.325760000003</v>
      </c>
      <c r="Q113" s="74"/>
    </row>
    <row r="114" spans="1:17" s="12" customFormat="1" x14ac:dyDescent="0.2">
      <c r="A114" s="11">
        <v>99</v>
      </c>
      <c r="C114" s="2">
        <v>1</v>
      </c>
      <c r="D114" s="11" t="str">
        <f>'[1]1.10 Wages'!D110</f>
        <v>H73</v>
      </c>
      <c r="E114" s="11"/>
      <c r="F114" s="11">
        <v>707</v>
      </c>
      <c r="G114" s="11"/>
      <c r="H114" s="21">
        <v>87718.8</v>
      </c>
      <c r="I114" s="21">
        <v>24525.96</v>
      </c>
      <c r="J114" s="21">
        <v>1754.4099999999999</v>
      </c>
      <c r="K114" s="31">
        <v>96241.600000000006</v>
      </c>
      <c r="L114" s="8">
        <f t="shared" si="7"/>
        <v>0.28860000000000002</v>
      </c>
      <c r="M114" s="22">
        <f>K114*L114</f>
        <v>27775.325760000003</v>
      </c>
      <c r="N114" s="22"/>
      <c r="O114" s="74">
        <f t="shared" si="4"/>
        <v>0</v>
      </c>
      <c r="P114" s="74">
        <f t="shared" si="5"/>
        <v>27775.325760000003</v>
      </c>
      <c r="Q114" s="74"/>
    </row>
    <row r="115" spans="1:17" s="12" customFormat="1" x14ac:dyDescent="0.2">
      <c r="A115" s="11">
        <v>100</v>
      </c>
      <c r="C115" s="2">
        <v>1</v>
      </c>
      <c r="D115" s="11" t="str">
        <f>'[1]1.10 Wages'!D111</f>
        <v>H74</v>
      </c>
      <c r="E115" s="11"/>
      <c r="F115" s="11">
        <v>711</v>
      </c>
      <c r="G115" s="11"/>
      <c r="H115" s="21">
        <v>89619.199999999997</v>
      </c>
      <c r="I115" s="21">
        <v>24390.959999999999</v>
      </c>
      <c r="J115" s="21">
        <v>1792.3400000000001</v>
      </c>
      <c r="K115" s="31">
        <v>100713.60000000001</v>
      </c>
      <c r="L115" s="8">
        <f t="shared" si="7"/>
        <v>0.28860000000000002</v>
      </c>
      <c r="M115" s="22">
        <f t="shared" ref="M115:M116" si="8">K115*L115</f>
        <v>29065.944960000004</v>
      </c>
      <c r="N115" s="22"/>
      <c r="O115" s="74">
        <f t="shared" si="4"/>
        <v>0</v>
      </c>
      <c r="P115" s="74">
        <f t="shared" si="5"/>
        <v>29065.944960000004</v>
      </c>
      <c r="Q115" s="74"/>
    </row>
    <row r="116" spans="1:17" s="12" customFormat="1" x14ac:dyDescent="0.2">
      <c r="A116" s="11">
        <v>101</v>
      </c>
      <c r="C116" s="2">
        <v>1</v>
      </c>
      <c r="D116" s="11" t="str">
        <f>'[1]1.10 Wages'!D112</f>
        <v>H75</v>
      </c>
      <c r="E116" s="11"/>
      <c r="F116" s="11">
        <v>712</v>
      </c>
      <c r="G116" s="11"/>
      <c r="H116" s="21">
        <v>38576.36</v>
      </c>
      <c r="I116" s="21">
        <v>14791.439999999999</v>
      </c>
      <c r="J116" s="21">
        <v>771.6</v>
      </c>
      <c r="K116" s="31">
        <v>53539.199999999997</v>
      </c>
      <c r="L116" s="8">
        <f t="shared" si="7"/>
        <v>0.28860000000000002</v>
      </c>
      <c r="M116" s="22">
        <f t="shared" si="8"/>
        <v>15451.413120000001</v>
      </c>
      <c r="N116" s="22"/>
      <c r="O116" s="74">
        <f t="shared" si="4"/>
        <v>0</v>
      </c>
      <c r="P116" s="74">
        <f t="shared" si="5"/>
        <v>15451.413120000001</v>
      </c>
      <c r="Q116" s="74"/>
    </row>
    <row r="117" spans="1:17" s="12" customFormat="1" x14ac:dyDescent="0.2">
      <c r="A117" s="11">
        <v>102</v>
      </c>
      <c r="C117" s="2">
        <v>1</v>
      </c>
      <c r="D117" s="11" t="str">
        <f>'[1]1.10 Wages'!D113</f>
        <v>H76</v>
      </c>
      <c r="E117" s="11"/>
      <c r="F117" s="11">
        <v>714</v>
      </c>
      <c r="G117" s="11" t="s">
        <v>23</v>
      </c>
      <c r="H117" s="21">
        <v>92837.1</v>
      </c>
      <c r="I117" s="21">
        <v>23297.690000000002</v>
      </c>
      <c r="J117" s="21">
        <v>1857</v>
      </c>
      <c r="K117" s="31">
        <v>0</v>
      </c>
      <c r="L117" s="8">
        <f t="shared" si="7"/>
        <v>0.28860000000000002</v>
      </c>
      <c r="M117" s="22">
        <f>K117*L117</f>
        <v>0</v>
      </c>
      <c r="N117" s="22"/>
      <c r="O117" s="74">
        <f t="shared" si="4"/>
        <v>0</v>
      </c>
      <c r="P117" s="74">
        <f t="shared" si="5"/>
        <v>0</v>
      </c>
      <c r="Q117" s="74"/>
    </row>
    <row r="118" spans="1:17" s="12" customFormat="1" x14ac:dyDescent="0.2">
      <c r="A118" s="11">
        <v>103</v>
      </c>
      <c r="C118" s="2">
        <v>1</v>
      </c>
      <c r="D118" s="11" t="str">
        <f>'[1]1.10 Wages'!D114</f>
        <v>H77</v>
      </c>
      <c r="E118" s="11"/>
      <c r="F118" s="11">
        <v>715</v>
      </c>
      <c r="G118" s="11"/>
      <c r="H118" s="21">
        <v>52261.63</v>
      </c>
      <c r="I118" s="21">
        <v>14791.439999999999</v>
      </c>
      <c r="J118" s="21">
        <v>1045.33</v>
      </c>
      <c r="K118" s="31">
        <v>53539.199999999997</v>
      </c>
      <c r="L118" s="8">
        <f t="shared" si="7"/>
        <v>0.28860000000000002</v>
      </c>
      <c r="M118" s="22">
        <f t="shared" ref="M118:M178" si="9">K118*L118</f>
        <v>15451.413120000001</v>
      </c>
      <c r="N118" s="22"/>
      <c r="O118" s="74">
        <f t="shared" si="4"/>
        <v>0</v>
      </c>
      <c r="P118" s="74">
        <f t="shared" si="5"/>
        <v>15451.413120000001</v>
      </c>
      <c r="Q118" s="74"/>
    </row>
    <row r="119" spans="1:17" s="12" customFormat="1" x14ac:dyDescent="0.2">
      <c r="A119" s="11">
        <v>104</v>
      </c>
      <c r="C119" s="2">
        <v>1</v>
      </c>
      <c r="D119" s="11" t="str">
        <f>'[1]1.10 Wages'!D115</f>
        <v>H78</v>
      </c>
      <c r="E119" s="11"/>
      <c r="F119" s="11">
        <v>718</v>
      </c>
      <c r="G119" s="11"/>
      <c r="H119" s="21">
        <v>12539.2</v>
      </c>
      <c r="I119" s="21">
        <v>3881.9400000000005</v>
      </c>
      <c r="J119" s="21">
        <v>250.77999999999997</v>
      </c>
      <c r="K119" s="31">
        <v>76668.800000000003</v>
      </c>
      <c r="L119" s="8">
        <f t="shared" si="7"/>
        <v>0.28860000000000002</v>
      </c>
      <c r="M119" s="22">
        <f t="shared" si="9"/>
        <v>22126.615680000003</v>
      </c>
      <c r="N119" s="22"/>
      <c r="O119" s="74">
        <f t="shared" si="4"/>
        <v>0</v>
      </c>
      <c r="P119" s="74">
        <f t="shared" si="5"/>
        <v>22126.615680000003</v>
      </c>
      <c r="Q119" s="74"/>
    </row>
    <row r="120" spans="1:17" s="12" customFormat="1" x14ac:dyDescent="0.2">
      <c r="A120" s="11">
        <v>105</v>
      </c>
      <c r="C120" s="2">
        <v>1</v>
      </c>
      <c r="D120" s="11" t="str">
        <f>'[1]1.10 Wages'!D116</f>
        <v>H79</v>
      </c>
      <c r="E120" s="11"/>
      <c r="F120" s="11">
        <v>719</v>
      </c>
      <c r="G120" s="11" t="s">
        <v>23</v>
      </c>
      <c r="H120" s="21">
        <v>35872.25</v>
      </c>
      <c r="I120" s="21">
        <v>7990.35</v>
      </c>
      <c r="J120" s="21">
        <v>779.7700000000001</v>
      </c>
      <c r="K120" s="31">
        <v>0</v>
      </c>
      <c r="L120" s="8">
        <f t="shared" si="7"/>
        <v>0.28860000000000002</v>
      </c>
      <c r="M120" s="22">
        <f t="shared" si="9"/>
        <v>0</v>
      </c>
      <c r="N120" s="22"/>
      <c r="O120" s="74">
        <f t="shared" si="4"/>
        <v>0</v>
      </c>
      <c r="P120" s="74">
        <f t="shared" si="5"/>
        <v>0</v>
      </c>
      <c r="Q120" s="74"/>
    </row>
    <row r="121" spans="1:17" s="12" customFormat="1" x14ac:dyDescent="0.2">
      <c r="A121" s="11">
        <v>106</v>
      </c>
      <c r="C121" s="2">
        <v>1</v>
      </c>
      <c r="D121" s="11" t="str">
        <f>'[1]1.10 Wages'!D117</f>
        <v>H80</v>
      </c>
      <c r="E121" s="11"/>
      <c r="F121" s="11">
        <v>720</v>
      </c>
      <c r="G121" s="11" t="s">
        <v>23</v>
      </c>
      <c r="H121" s="21">
        <v>41862.080000000002</v>
      </c>
      <c r="I121" s="21">
        <v>11182.99</v>
      </c>
      <c r="J121" s="21">
        <v>885.93</v>
      </c>
      <c r="K121" s="31">
        <v>0</v>
      </c>
      <c r="L121" s="8">
        <f t="shared" si="7"/>
        <v>0.28860000000000002</v>
      </c>
      <c r="M121" s="22">
        <f t="shared" si="9"/>
        <v>0</v>
      </c>
      <c r="N121" s="22"/>
      <c r="O121" s="74">
        <f t="shared" si="4"/>
        <v>0</v>
      </c>
      <c r="P121" s="74">
        <f t="shared" si="5"/>
        <v>0</v>
      </c>
      <c r="Q121" s="74"/>
    </row>
    <row r="122" spans="1:17" s="12" customFormat="1" x14ac:dyDescent="0.2">
      <c r="A122" s="11">
        <v>107</v>
      </c>
      <c r="C122" s="2">
        <v>1</v>
      </c>
      <c r="D122" s="11" t="str">
        <f>'[1]1.10 Wages'!D118</f>
        <v>H81</v>
      </c>
      <c r="E122" s="11"/>
      <c r="F122" s="11">
        <v>721</v>
      </c>
      <c r="G122" s="11"/>
      <c r="H122" s="21">
        <v>65494.400000000001</v>
      </c>
      <c r="I122" s="21">
        <v>16281.310000000001</v>
      </c>
      <c r="J122" s="21">
        <v>1309.8499999999999</v>
      </c>
      <c r="K122" s="31">
        <v>76668.800000000003</v>
      </c>
      <c r="L122" s="8">
        <f t="shared" si="7"/>
        <v>0.28860000000000002</v>
      </c>
      <c r="M122" s="22">
        <f t="shared" si="9"/>
        <v>22126.615680000003</v>
      </c>
      <c r="N122" s="22"/>
      <c r="O122" s="74">
        <f t="shared" si="4"/>
        <v>0</v>
      </c>
      <c r="P122" s="74">
        <f t="shared" si="5"/>
        <v>22126.615680000003</v>
      </c>
      <c r="Q122" s="74"/>
    </row>
    <row r="123" spans="1:17" s="12" customFormat="1" x14ac:dyDescent="0.2">
      <c r="A123" s="11">
        <v>108</v>
      </c>
      <c r="C123" s="2">
        <v>1</v>
      </c>
      <c r="D123" s="11" t="str">
        <f>'[1]1.10 Wages'!D119</f>
        <v>H82</v>
      </c>
      <c r="E123" s="11"/>
      <c r="F123" s="11">
        <v>722</v>
      </c>
      <c r="G123" s="11"/>
      <c r="H123" s="21">
        <v>74378.399999999994</v>
      </c>
      <c r="I123" s="21">
        <v>18403.080000000002</v>
      </c>
      <c r="J123" s="21">
        <v>1487.59</v>
      </c>
      <c r="K123" s="31">
        <v>91748.800000000003</v>
      </c>
      <c r="L123" s="8">
        <f t="shared" si="7"/>
        <v>0.28860000000000002</v>
      </c>
      <c r="M123" s="22">
        <f t="shared" si="9"/>
        <v>26478.703680000002</v>
      </c>
      <c r="N123" s="22"/>
      <c r="O123" s="74">
        <f t="shared" si="4"/>
        <v>0</v>
      </c>
      <c r="P123" s="74">
        <f t="shared" si="5"/>
        <v>26478.703680000002</v>
      </c>
      <c r="Q123" s="74"/>
    </row>
    <row r="124" spans="1:17" s="12" customFormat="1" x14ac:dyDescent="0.2">
      <c r="A124" s="11">
        <v>109</v>
      </c>
      <c r="C124" s="2">
        <v>1</v>
      </c>
      <c r="D124" s="11" t="str">
        <f>'[1]1.10 Wages'!D120</f>
        <v>H83</v>
      </c>
      <c r="E124" s="11"/>
      <c r="F124" s="11">
        <v>723</v>
      </c>
      <c r="G124" s="11"/>
      <c r="H124" s="21">
        <v>89098.4</v>
      </c>
      <c r="I124" s="21">
        <v>24525.96</v>
      </c>
      <c r="J124" s="21">
        <v>1782.02</v>
      </c>
      <c r="K124" s="31">
        <v>96241.600000000006</v>
      </c>
      <c r="L124" s="8">
        <f t="shared" si="7"/>
        <v>0.28860000000000002</v>
      </c>
      <c r="M124" s="22">
        <f t="shared" si="9"/>
        <v>27775.325760000003</v>
      </c>
      <c r="N124" s="22"/>
      <c r="O124" s="74">
        <f t="shared" si="4"/>
        <v>0</v>
      </c>
      <c r="P124" s="74">
        <f t="shared" si="5"/>
        <v>27775.325760000003</v>
      </c>
      <c r="Q124" s="74"/>
    </row>
    <row r="125" spans="1:17" s="12" customFormat="1" x14ac:dyDescent="0.2">
      <c r="A125" s="11">
        <v>110</v>
      </c>
      <c r="C125" s="2">
        <v>1</v>
      </c>
      <c r="D125" s="11" t="str">
        <f>'[1]1.10 Wages'!D121</f>
        <v>H84</v>
      </c>
      <c r="E125" s="11"/>
      <c r="F125" s="11">
        <v>724</v>
      </c>
      <c r="G125" s="11"/>
      <c r="H125" s="21">
        <v>52261.599999999999</v>
      </c>
      <c r="I125" s="21">
        <v>14791.439999999999</v>
      </c>
      <c r="J125" s="21">
        <v>1045.33</v>
      </c>
      <c r="K125" s="31">
        <v>53539.199999999997</v>
      </c>
      <c r="L125" s="8">
        <f t="shared" si="7"/>
        <v>0.28860000000000002</v>
      </c>
      <c r="M125" s="22">
        <f t="shared" si="9"/>
        <v>15451.413120000001</v>
      </c>
      <c r="N125" s="22"/>
      <c r="O125" s="74">
        <f t="shared" si="4"/>
        <v>0</v>
      </c>
      <c r="P125" s="74">
        <f t="shared" si="5"/>
        <v>15451.413120000001</v>
      </c>
      <c r="Q125" s="74"/>
    </row>
    <row r="126" spans="1:17" s="12" customFormat="1" x14ac:dyDescent="0.2">
      <c r="A126" s="11">
        <v>111</v>
      </c>
      <c r="C126" s="2">
        <v>1</v>
      </c>
      <c r="D126" s="11" t="str">
        <f>'[1]1.10 Wages'!D122</f>
        <v>H85</v>
      </c>
      <c r="E126" s="11"/>
      <c r="F126" s="11">
        <v>725</v>
      </c>
      <c r="G126" s="11" t="s">
        <v>23</v>
      </c>
      <c r="H126" s="21">
        <v>108655.74</v>
      </c>
      <c r="I126" s="21">
        <v>28570</v>
      </c>
      <c r="J126" s="21">
        <v>2173.1099999999997</v>
      </c>
      <c r="K126" s="31">
        <v>0</v>
      </c>
      <c r="L126" s="8">
        <f t="shared" si="7"/>
        <v>0.28860000000000002</v>
      </c>
      <c r="M126" s="22">
        <f t="shared" si="9"/>
        <v>0</v>
      </c>
      <c r="N126" s="22"/>
      <c r="O126" s="74">
        <f t="shared" si="4"/>
        <v>0</v>
      </c>
      <c r="P126" s="74">
        <f t="shared" si="5"/>
        <v>0</v>
      </c>
      <c r="Q126" s="74"/>
    </row>
    <row r="127" spans="1:17" s="12" customFormat="1" x14ac:dyDescent="0.2">
      <c r="A127" s="11">
        <v>112</v>
      </c>
      <c r="C127" s="2">
        <v>1</v>
      </c>
      <c r="D127" s="11" t="str">
        <f>'[1]1.10 Wages'!D123</f>
        <v>H86</v>
      </c>
      <c r="E127" s="11"/>
      <c r="F127" s="11">
        <v>726</v>
      </c>
      <c r="G127" s="11"/>
      <c r="H127" s="21">
        <v>72581.600000000006</v>
      </c>
      <c r="I127" s="21">
        <v>18648.559999999998</v>
      </c>
      <c r="J127" s="21">
        <v>1451.69</v>
      </c>
      <c r="K127" s="31">
        <v>96241.600000000006</v>
      </c>
      <c r="L127" s="8">
        <f t="shared" si="7"/>
        <v>0.28860000000000002</v>
      </c>
      <c r="M127" s="22">
        <f t="shared" si="9"/>
        <v>27775.325760000003</v>
      </c>
      <c r="N127" s="22"/>
      <c r="O127" s="74">
        <f t="shared" si="4"/>
        <v>0</v>
      </c>
      <c r="P127" s="74">
        <f t="shared" si="5"/>
        <v>27775.325760000003</v>
      </c>
      <c r="Q127" s="74"/>
    </row>
    <row r="128" spans="1:17" s="12" customFormat="1" x14ac:dyDescent="0.2">
      <c r="A128" s="11">
        <v>113</v>
      </c>
      <c r="C128" s="2">
        <v>1</v>
      </c>
      <c r="D128" s="11" t="str">
        <f>'[1]1.10 Wages'!D124</f>
        <v>H87</v>
      </c>
      <c r="E128" s="11"/>
      <c r="F128" s="11">
        <v>729</v>
      </c>
      <c r="G128" s="11" t="s">
        <v>23</v>
      </c>
      <c r="H128" s="21">
        <v>61354.559999999998</v>
      </c>
      <c r="I128" s="21">
        <v>17066.690000000002</v>
      </c>
      <c r="J128" s="21">
        <v>1227.05</v>
      </c>
      <c r="K128" s="31">
        <v>0</v>
      </c>
      <c r="L128" s="8">
        <f t="shared" si="7"/>
        <v>0.28860000000000002</v>
      </c>
      <c r="M128" s="22">
        <f t="shared" si="9"/>
        <v>0</v>
      </c>
      <c r="N128" s="22"/>
      <c r="O128" s="74">
        <f t="shared" si="4"/>
        <v>0</v>
      </c>
      <c r="P128" s="74">
        <f t="shared" si="5"/>
        <v>0</v>
      </c>
      <c r="Q128" s="74"/>
    </row>
    <row r="129" spans="1:17" s="12" customFormat="1" x14ac:dyDescent="0.2">
      <c r="A129" s="11">
        <v>114</v>
      </c>
      <c r="C129" s="2">
        <v>1</v>
      </c>
      <c r="D129" s="11" t="str">
        <f>'[1]1.10 Wages'!D125</f>
        <v>H88</v>
      </c>
      <c r="E129" s="11"/>
      <c r="F129" s="11">
        <v>730</v>
      </c>
      <c r="G129" s="11"/>
      <c r="H129" s="21">
        <v>66380.12</v>
      </c>
      <c r="I129" s="21">
        <v>17121.809999999998</v>
      </c>
      <c r="J129" s="21">
        <v>1322.85</v>
      </c>
      <c r="K129" s="31">
        <v>87484.800000000003</v>
      </c>
      <c r="L129" s="8">
        <f t="shared" si="7"/>
        <v>0.28860000000000002</v>
      </c>
      <c r="M129" s="22">
        <f t="shared" si="9"/>
        <v>25248.113280000001</v>
      </c>
      <c r="N129" s="22"/>
      <c r="O129" s="74">
        <f t="shared" si="4"/>
        <v>0</v>
      </c>
      <c r="P129" s="74">
        <f t="shared" si="5"/>
        <v>25248.113280000001</v>
      </c>
      <c r="Q129" s="74"/>
    </row>
    <row r="130" spans="1:17" s="12" customFormat="1" x14ac:dyDescent="0.2">
      <c r="A130" s="11">
        <v>115</v>
      </c>
      <c r="C130" s="2">
        <v>1</v>
      </c>
      <c r="D130" s="11" t="str">
        <f>'[1]1.10 Wages'!D126</f>
        <v>H89</v>
      </c>
      <c r="E130" s="11"/>
      <c r="F130" s="11">
        <v>733</v>
      </c>
      <c r="G130" s="11"/>
      <c r="H130" s="21">
        <v>85012</v>
      </c>
      <c r="I130" s="21">
        <v>23420.97</v>
      </c>
      <c r="J130" s="21">
        <v>1700.1599999999999</v>
      </c>
      <c r="K130" s="31">
        <v>87484.800000000003</v>
      </c>
      <c r="L130" s="8">
        <f t="shared" si="7"/>
        <v>0.28860000000000002</v>
      </c>
      <c r="M130" s="22">
        <f t="shared" si="9"/>
        <v>25248.113280000001</v>
      </c>
      <c r="N130" s="22"/>
      <c r="O130" s="74">
        <f t="shared" si="4"/>
        <v>0</v>
      </c>
      <c r="P130" s="74">
        <f t="shared" si="5"/>
        <v>25248.113280000001</v>
      </c>
      <c r="Q130" s="74"/>
    </row>
    <row r="131" spans="1:17" s="12" customFormat="1" x14ac:dyDescent="0.2">
      <c r="A131" s="11">
        <v>116</v>
      </c>
      <c r="C131" s="2">
        <v>1</v>
      </c>
      <c r="D131" s="11" t="str">
        <f>'[1]1.10 Wages'!D127</f>
        <v>H90</v>
      </c>
      <c r="E131" s="11"/>
      <c r="F131" s="11">
        <v>734</v>
      </c>
      <c r="G131" s="11" t="s">
        <v>23</v>
      </c>
      <c r="H131" s="21">
        <v>27458.880000000001</v>
      </c>
      <c r="I131" s="21">
        <v>7614.4000000000015</v>
      </c>
      <c r="J131" s="21">
        <v>615.21</v>
      </c>
      <c r="K131" s="31">
        <v>0</v>
      </c>
      <c r="L131" s="8">
        <f t="shared" si="7"/>
        <v>0.28860000000000002</v>
      </c>
      <c r="M131" s="22">
        <f t="shared" si="9"/>
        <v>0</v>
      </c>
      <c r="N131" s="22"/>
      <c r="O131" s="74">
        <f t="shared" si="4"/>
        <v>0</v>
      </c>
      <c r="P131" s="74">
        <f t="shared" si="5"/>
        <v>0</v>
      </c>
      <c r="Q131" s="74"/>
    </row>
    <row r="132" spans="1:17" s="12" customFormat="1" x14ac:dyDescent="0.2">
      <c r="A132" s="11">
        <v>117</v>
      </c>
      <c r="C132" s="2">
        <v>1</v>
      </c>
      <c r="D132" s="11" t="str">
        <f>'[1]1.10 Wages'!D128</f>
        <v>H91</v>
      </c>
      <c r="E132" s="11"/>
      <c r="F132" s="11">
        <v>736</v>
      </c>
      <c r="G132" s="11"/>
      <c r="H132" s="21">
        <v>65837.600000000006</v>
      </c>
      <c r="I132" s="21">
        <v>16808.309999999998</v>
      </c>
      <c r="J132" s="21">
        <v>1316.7399999999998</v>
      </c>
      <c r="K132" s="31">
        <v>78520</v>
      </c>
      <c r="L132" s="8">
        <f t="shared" si="7"/>
        <v>0.28860000000000002</v>
      </c>
      <c r="M132" s="22">
        <f t="shared" si="9"/>
        <v>22660.872000000003</v>
      </c>
      <c r="N132" s="22"/>
      <c r="O132" s="74">
        <f t="shared" si="4"/>
        <v>0</v>
      </c>
      <c r="P132" s="74">
        <f t="shared" si="5"/>
        <v>22660.872000000003</v>
      </c>
      <c r="Q132" s="74"/>
    </row>
    <row r="133" spans="1:17" s="12" customFormat="1" x14ac:dyDescent="0.2">
      <c r="A133" s="11">
        <v>118</v>
      </c>
      <c r="C133" s="2">
        <v>1</v>
      </c>
      <c r="D133" s="11" t="str">
        <f>'[1]1.10 Wages'!D129</f>
        <v>H92</v>
      </c>
      <c r="E133" s="11"/>
      <c r="F133" s="11">
        <v>737</v>
      </c>
      <c r="G133" s="11"/>
      <c r="H133" s="21">
        <v>86093.6</v>
      </c>
      <c r="I133" s="21">
        <v>22373.87</v>
      </c>
      <c r="J133" s="21">
        <v>1721.9299999999998</v>
      </c>
      <c r="K133" s="31">
        <v>96241.600000000006</v>
      </c>
      <c r="L133" s="8">
        <f t="shared" si="7"/>
        <v>0.28860000000000002</v>
      </c>
      <c r="M133" s="22">
        <f t="shared" si="9"/>
        <v>27775.325760000003</v>
      </c>
      <c r="N133" s="22"/>
      <c r="O133" s="74">
        <f t="shared" si="4"/>
        <v>0</v>
      </c>
      <c r="P133" s="74">
        <f t="shared" si="5"/>
        <v>27775.325760000003</v>
      </c>
      <c r="Q133" s="74"/>
    </row>
    <row r="134" spans="1:17" s="12" customFormat="1" x14ac:dyDescent="0.2">
      <c r="A134" s="11">
        <v>119</v>
      </c>
      <c r="C134" s="2">
        <v>1</v>
      </c>
      <c r="D134" s="11" t="str">
        <f>'[1]1.10 Wages'!D130</f>
        <v>H93</v>
      </c>
      <c r="E134" s="11"/>
      <c r="F134" s="11">
        <v>738</v>
      </c>
      <c r="G134" s="11"/>
      <c r="H134" s="21">
        <v>81574.55</v>
      </c>
      <c r="I134" s="21">
        <v>20457.39</v>
      </c>
      <c r="J134" s="21">
        <v>1631.4699999999998</v>
      </c>
      <c r="K134" s="31">
        <v>96241.600000000006</v>
      </c>
      <c r="L134" s="8">
        <f t="shared" si="7"/>
        <v>0.28860000000000002</v>
      </c>
      <c r="M134" s="22">
        <f t="shared" si="9"/>
        <v>27775.325760000003</v>
      </c>
      <c r="N134" s="22"/>
      <c r="O134" s="74">
        <f t="shared" si="4"/>
        <v>0</v>
      </c>
      <c r="P134" s="74">
        <f t="shared" si="5"/>
        <v>27775.325760000003</v>
      </c>
      <c r="Q134" s="74"/>
    </row>
    <row r="135" spans="1:17" s="12" customFormat="1" x14ac:dyDescent="0.2">
      <c r="A135" s="11">
        <v>120</v>
      </c>
      <c r="C135" s="2">
        <v>1</v>
      </c>
      <c r="D135" s="11" t="str">
        <f>'[1]1.10 Wages'!D131</f>
        <v>H94</v>
      </c>
      <c r="E135" s="11"/>
      <c r="F135" s="11">
        <v>739</v>
      </c>
      <c r="G135" s="11"/>
      <c r="H135" s="21">
        <v>58273.36</v>
      </c>
      <c r="I135" s="21">
        <v>14674.16</v>
      </c>
      <c r="J135" s="21">
        <v>1165.52</v>
      </c>
      <c r="K135" s="31">
        <v>78644.800000000003</v>
      </c>
      <c r="L135" s="8">
        <f t="shared" si="7"/>
        <v>0.28860000000000002</v>
      </c>
      <c r="M135" s="22">
        <f t="shared" si="9"/>
        <v>22696.889280000003</v>
      </c>
      <c r="N135" s="22"/>
      <c r="O135" s="74">
        <f t="shared" si="4"/>
        <v>0</v>
      </c>
      <c r="P135" s="74">
        <f t="shared" si="5"/>
        <v>22696.889280000003</v>
      </c>
      <c r="Q135" s="74"/>
    </row>
    <row r="136" spans="1:17" s="12" customFormat="1" x14ac:dyDescent="0.2">
      <c r="A136" s="11">
        <v>121</v>
      </c>
      <c r="C136" s="2">
        <v>1</v>
      </c>
      <c r="D136" s="11" t="str">
        <f>'[1]1.10 Wages'!D132</f>
        <v>H95</v>
      </c>
      <c r="E136" s="11"/>
      <c r="F136" s="11">
        <v>740</v>
      </c>
      <c r="G136" s="11" t="s">
        <v>23</v>
      </c>
      <c r="H136" s="21">
        <v>26933.02</v>
      </c>
      <c r="I136" s="21">
        <v>8350.7999999999993</v>
      </c>
      <c r="J136" s="21">
        <v>538.66</v>
      </c>
      <c r="K136" s="31">
        <v>0</v>
      </c>
      <c r="L136" s="8">
        <f t="shared" si="7"/>
        <v>0.28860000000000002</v>
      </c>
      <c r="M136" s="22">
        <f t="shared" si="9"/>
        <v>0</v>
      </c>
      <c r="N136" s="22"/>
      <c r="O136" s="74">
        <f t="shared" si="4"/>
        <v>0</v>
      </c>
      <c r="P136" s="74">
        <f t="shared" si="5"/>
        <v>0</v>
      </c>
      <c r="Q136" s="74"/>
    </row>
    <row r="137" spans="1:17" s="12" customFormat="1" x14ac:dyDescent="0.2">
      <c r="A137" s="11">
        <v>122</v>
      </c>
      <c r="C137" s="2">
        <v>1</v>
      </c>
      <c r="D137" s="11" t="str">
        <f>'[1]1.10 Wages'!D133</f>
        <v>H96</v>
      </c>
      <c r="E137" s="11"/>
      <c r="F137" s="11">
        <v>741</v>
      </c>
      <c r="G137" s="11" t="s">
        <v>23</v>
      </c>
      <c r="H137" s="21">
        <v>235384.68</v>
      </c>
      <c r="I137" s="21">
        <v>0</v>
      </c>
      <c r="J137" s="21">
        <v>4107.66</v>
      </c>
      <c r="K137" s="31">
        <v>0</v>
      </c>
      <c r="L137" s="8">
        <f t="shared" si="7"/>
        <v>0.28860000000000002</v>
      </c>
      <c r="M137" s="22">
        <f t="shared" si="9"/>
        <v>0</v>
      </c>
      <c r="N137" s="22"/>
      <c r="O137" s="74">
        <f t="shared" si="4"/>
        <v>0</v>
      </c>
      <c r="P137" s="74">
        <f t="shared" si="5"/>
        <v>0</v>
      </c>
      <c r="Q137" s="74"/>
    </row>
    <row r="138" spans="1:17" s="12" customFormat="1" x14ac:dyDescent="0.2">
      <c r="A138" s="11">
        <v>123</v>
      </c>
      <c r="C138" s="2">
        <v>1</v>
      </c>
      <c r="D138" s="11" t="str">
        <f>'[1]1.10 Wages'!D134</f>
        <v>H97</v>
      </c>
      <c r="E138" s="11"/>
      <c r="F138" s="11">
        <v>742</v>
      </c>
      <c r="G138" s="11"/>
      <c r="H138" s="21">
        <v>47261.81</v>
      </c>
      <c r="I138" s="21">
        <v>7901.26</v>
      </c>
      <c r="J138" s="21">
        <v>567.15000000000009</v>
      </c>
      <c r="K138" s="31">
        <v>55972.800000000003</v>
      </c>
      <c r="L138" s="8">
        <f t="shared" si="7"/>
        <v>0.28860000000000002</v>
      </c>
      <c r="M138" s="22">
        <f t="shared" si="9"/>
        <v>16153.750080000002</v>
      </c>
      <c r="N138" s="22"/>
      <c r="O138" s="74">
        <f t="shared" si="4"/>
        <v>0</v>
      </c>
      <c r="P138" s="74">
        <f t="shared" si="5"/>
        <v>16153.750080000002</v>
      </c>
      <c r="Q138" s="74"/>
    </row>
    <row r="139" spans="1:17" s="12" customFormat="1" x14ac:dyDescent="0.2">
      <c r="A139" s="11">
        <v>124</v>
      </c>
      <c r="C139" s="2">
        <v>1</v>
      </c>
      <c r="D139" s="11" t="str">
        <f>'[1]1.10 Wages'!D135</f>
        <v>H98</v>
      </c>
      <c r="E139" s="11"/>
      <c r="F139" s="11">
        <v>743</v>
      </c>
      <c r="G139" s="11"/>
      <c r="H139" s="21">
        <v>45843.199999999997</v>
      </c>
      <c r="I139" s="21">
        <v>7308.3600000000006</v>
      </c>
      <c r="J139" s="21">
        <v>548.22</v>
      </c>
      <c r="K139" s="31">
        <v>56430.400000000001</v>
      </c>
      <c r="L139" s="8">
        <f t="shared" si="7"/>
        <v>0.28860000000000002</v>
      </c>
      <c r="M139" s="22">
        <f t="shared" si="9"/>
        <v>16285.813440000002</v>
      </c>
      <c r="N139" s="22"/>
      <c r="O139" s="74">
        <f t="shared" si="4"/>
        <v>0</v>
      </c>
      <c r="P139" s="74">
        <f t="shared" si="5"/>
        <v>16285.813440000002</v>
      </c>
      <c r="Q139" s="74"/>
    </row>
    <row r="140" spans="1:17" s="12" customFormat="1" x14ac:dyDescent="0.2">
      <c r="A140" s="11">
        <v>125</v>
      </c>
      <c r="C140" s="2">
        <v>1</v>
      </c>
      <c r="D140" s="11" t="str">
        <f>'[1]1.10 Wages'!D136</f>
        <v>H99</v>
      </c>
      <c r="E140" s="11"/>
      <c r="F140" s="11">
        <v>744</v>
      </c>
      <c r="G140" s="11"/>
      <c r="H140" s="21">
        <v>45843.199999999997</v>
      </c>
      <c r="I140" s="21">
        <v>7308.3600000000006</v>
      </c>
      <c r="J140" s="21">
        <v>548.22</v>
      </c>
      <c r="K140" s="31">
        <v>53539.199999999997</v>
      </c>
      <c r="L140" s="8">
        <f t="shared" si="7"/>
        <v>0.28860000000000002</v>
      </c>
      <c r="M140" s="22">
        <f t="shared" si="9"/>
        <v>15451.413120000001</v>
      </c>
      <c r="N140" s="22"/>
      <c r="O140" s="74">
        <f t="shared" si="4"/>
        <v>0</v>
      </c>
      <c r="P140" s="74">
        <f t="shared" si="5"/>
        <v>15451.413120000001</v>
      </c>
      <c r="Q140" s="74"/>
    </row>
    <row r="141" spans="1:17" s="12" customFormat="1" x14ac:dyDescent="0.2">
      <c r="A141" s="11">
        <v>126</v>
      </c>
      <c r="C141" s="2">
        <v>1</v>
      </c>
      <c r="D141" s="11" t="str">
        <f>'[1]1.10 Wages'!D137</f>
        <v>H100</v>
      </c>
      <c r="E141" s="11"/>
      <c r="F141" s="11">
        <v>746</v>
      </c>
      <c r="G141" s="11" t="s">
        <v>23</v>
      </c>
      <c r="H141" s="21">
        <v>65624.820000000007</v>
      </c>
      <c r="I141" s="21">
        <v>10420.83</v>
      </c>
      <c r="J141" s="21">
        <v>787.02</v>
      </c>
      <c r="K141" s="31">
        <v>0</v>
      </c>
      <c r="L141" s="8">
        <f t="shared" si="7"/>
        <v>0.28860000000000002</v>
      </c>
      <c r="M141" s="22">
        <f t="shared" si="9"/>
        <v>0</v>
      </c>
      <c r="N141" s="22"/>
      <c r="O141" s="74">
        <f t="shared" si="4"/>
        <v>0</v>
      </c>
      <c r="P141" s="74">
        <f t="shared" si="5"/>
        <v>0</v>
      </c>
      <c r="Q141" s="74"/>
    </row>
    <row r="142" spans="1:17" s="12" customFormat="1" x14ac:dyDescent="0.2">
      <c r="A142" s="11">
        <v>127</v>
      </c>
      <c r="C142" s="2">
        <v>1</v>
      </c>
      <c r="D142" s="11" t="str">
        <f>'[1]1.10 Wages'!D138</f>
        <v>H101</v>
      </c>
      <c r="E142" s="11"/>
      <c r="F142" s="11">
        <v>747</v>
      </c>
      <c r="G142" s="11"/>
      <c r="H142" s="21">
        <v>45828.13</v>
      </c>
      <c r="I142" s="21">
        <v>7308.3600000000006</v>
      </c>
      <c r="J142" s="21">
        <v>548.22</v>
      </c>
      <c r="K142" s="31">
        <v>53539.199999999997</v>
      </c>
      <c r="L142" s="8">
        <f t="shared" si="7"/>
        <v>0.28860000000000002</v>
      </c>
      <c r="M142" s="22">
        <f t="shared" si="9"/>
        <v>15451.413120000001</v>
      </c>
      <c r="N142" s="22"/>
      <c r="O142" s="74">
        <f t="shared" si="4"/>
        <v>0</v>
      </c>
      <c r="P142" s="74">
        <f t="shared" si="5"/>
        <v>15451.413120000001</v>
      </c>
      <c r="Q142" s="74"/>
    </row>
    <row r="143" spans="1:17" s="12" customFormat="1" x14ac:dyDescent="0.2">
      <c r="A143" s="11">
        <v>128</v>
      </c>
      <c r="C143" s="2">
        <v>1</v>
      </c>
      <c r="D143" s="11" t="str">
        <f>'[1]1.10 Wages'!D139</f>
        <v>H102</v>
      </c>
      <c r="E143" s="11"/>
      <c r="F143" s="11">
        <v>749</v>
      </c>
      <c r="G143" s="11" t="s">
        <v>23</v>
      </c>
      <c r="H143" s="21">
        <v>13063.2</v>
      </c>
      <c r="I143" s="21">
        <v>0</v>
      </c>
      <c r="J143" s="21">
        <v>0</v>
      </c>
      <c r="K143" s="31">
        <v>0</v>
      </c>
      <c r="L143" s="8">
        <f t="shared" si="7"/>
        <v>0.28860000000000002</v>
      </c>
      <c r="M143" s="22">
        <f t="shared" si="9"/>
        <v>0</v>
      </c>
      <c r="N143" s="22"/>
      <c r="O143" s="74">
        <f t="shared" si="4"/>
        <v>0</v>
      </c>
      <c r="P143" s="74">
        <f t="shared" si="5"/>
        <v>0</v>
      </c>
      <c r="Q143" s="74"/>
    </row>
    <row r="144" spans="1:17" s="12" customFormat="1" x14ac:dyDescent="0.2">
      <c r="A144" s="11">
        <v>129</v>
      </c>
      <c r="C144" s="2">
        <v>1</v>
      </c>
      <c r="D144" s="11" t="str">
        <f>'[1]1.10 Wages'!D140</f>
        <v>H103</v>
      </c>
      <c r="E144" s="11"/>
      <c r="F144" s="11">
        <v>750</v>
      </c>
      <c r="G144" s="11"/>
      <c r="H144" s="21">
        <v>65841.490000000005</v>
      </c>
      <c r="I144" s="21">
        <v>7683.75</v>
      </c>
      <c r="J144" s="21">
        <v>578.38</v>
      </c>
      <c r="K144" s="31">
        <v>87484.800000000003</v>
      </c>
      <c r="L144" s="8">
        <f t="shared" si="7"/>
        <v>0.28860000000000002</v>
      </c>
      <c r="M144" s="22">
        <f t="shared" si="9"/>
        <v>25248.113280000001</v>
      </c>
      <c r="N144" s="22"/>
      <c r="O144" s="74">
        <f t="shared" si="4"/>
        <v>0</v>
      </c>
      <c r="P144" s="74">
        <f t="shared" si="5"/>
        <v>25248.113280000001</v>
      </c>
      <c r="Q144" s="74"/>
    </row>
    <row r="145" spans="1:17" s="12" customFormat="1" x14ac:dyDescent="0.2">
      <c r="A145" s="11">
        <v>130</v>
      </c>
      <c r="C145" s="2">
        <v>1</v>
      </c>
      <c r="D145" s="11" t="str">
        <f>'[1]1.10 Wages'!D141</f>
        <v>H104</v>
      </c>
      <c r="E145" s="11"/>
      <c r="F145" s="11">
        <v>751</v>
      </c>
      <c r="G145" s="11"/>
      <c r="H145" s="21">
        <v>45843.199999999997</v>
      </c>
      <c r="I145" s="21">
        <v>5317.6</v>
      </c>
      <c r="J145" s="21">
        <v>408.98</v>
      </c>
      <c r="K145" s="31">
        <v>53539.199999999997</v>
      </c>
      <c r="L145" s="8">
        <f t="shared" si="7"/>
        <v>0.28860000000000002</v>
      </c>
      <c r="M145" s="22">
        <f t="shared" si="9"/>
        <v>15451.413120000001</v>
      </c>
      <c r="N145" s="22"/>
      <c r="O145" s="74">
        <f>IF(L145=0.02,M145,0)</f>
        <v>0</v>
      </c>
      <c r="P145" s="74">
        <f>IF(L145=28.86%,M145,0)</f>
        <v>15451.413120000001</v>
      </c>
      <c r="Q145" s="74"/>
    </row>
    <row r="146" spans="1:17" s="12" customFormat="1" x14ac:dyDescent="0.2">
      <c r="A146" s="11">
        <v>131</v>
      </c>
      <c r="C146" s="2">
        <v>1</v>
      </c>
      <c r="D146" s="11" t="str">
        <f>'[1]1.10 Wages'!D142</f>
        <v>H105</v>
      </c>
      <c r="E146" s="11"/>
      <c r="F146" s="11">
        <v>752</v>
      </c>
      <c r="G146" s="11"/>
      <c r="H146" s="21">
        <v>70749.600000000006</v>
      </c>
      <c r="I146" s="21">
        <v>6651.16</v>
      </c>
      <c r="J146" s="21">
        <v>506.34</v>
      </c>
      <c r="K146" s="31">
        <v>87152</v>
      </c>
      <c r="L146" s="8">
        <f t="shared" si="7"/>
        <v>0.28860000000000002</v>
      </c>
      <c r="M146" s="22">
        <f t="shared" si="9"/>
        <v>25152.067200000001</v>
      </c>
      <c r="N146" s="22"/>
      <c r="O146" s="74">
        <f>IF(L146=0.02,M146,0)</f>
        <v>0</v>
      </c>
      <c r="P146" s="74">
        <f>IF(L146=28.86%,M146,0)</f>
        <v>25152.067200000001</v>
      </c>
      <c r="Q146" s="74"/>
    </row>
    <row r="147" spans="1:17" s="12" customFormat="1" x14ac:dyDescent="0.2">
      <c r="A147" s="11">
        <v>132</v>
      </c>
      <c r="C147" s="2">
        <v>1</v>
      </c>
      <c r="D147" s="11" t="str">
        <f>'[1]1.10 Wages'!D143</f>
        <v>H106</v>
      </c>
      <c r="E147" s="11"/>
      <c r="F147" s="11">
        <v>753</v>
      </c>
      <c r="G147" s="11"/>
      <c r="H147" s="21">
        <v>74307.199999999997</v>
      </c>
      <c r="I147" s="21">
        <v>6985.4</v>
      </c>
      <c r="J147" s="21">
        <v>531.80999999999995</v>
      </c>
      <c r="K147" s="31">
        <v>91416</v>
      </c>
      <c r="L147" s="8">
        <f t="shared" si="7"/>
        <v>0.28860000000000002</v>
      </c>
      <c r="M147" s="22">
        <f t="shared" si="9"/>
        <v>26382.657600000002</v>
      </c>
      <c r="N147" s="22"/>
      <c r="O147" s="74">
        <f>IF(L147=0.02,M147,0)</f>
        <v>0</v>
      </c>
      <c r="P147" s="74">
        <f>IF(L147=28.86%,M147,0)</f>
        <v>26382.657600000002</v>
      </c>
      <c r="Q147" s="74"/>
    </row>
    <row r="148" spans="1:17" s="12" customFormat="1" x14ac:dyDescent="0.2">
      <c r="A148" s="11">
        <v>133</v>
      </c>
      <c r="C148" s="2">
        <v>1</v>
      </c>
      <c r="D148" s="11" t="str">
        <f>'[1]1.10 Wages'!D144</f>
        <v>H107</v>
      </c>
      <c r="E148" s="11"/>
      <c r="F148" s="11">
        <v>754</v>
      </c>
      <c r="G148" s="11"/>
      <c r="H148" s="21">
        <v>70749.119999999995</v>
      </c>
      <c r="I148" s="21">
        <v>3325.58</v>
      </c>
      <c r="J148" s="21">
        <v>168.78</v>
      </c>
      <c r="K148" s="31">
        <v>87152</v>
      </c>
      <c r="L148" s="8">
        <f t="shared" si="7"/>
        <v>0.28860000000000002</v>
      </c>
      <c r="M148" s="22">
        <f t="shared" si="9"/>
        <v>25152.067200000001</v>
      </c>
      <c r="N148" s="22"/>
      <c r="O148" s="74">
        <f>IF(L148=0.02,M148,0)</f>
        <v>0</v>
      </c>
      <c r="P148" s="74">
        <f>IF(L148=28.86%,M148,0)</f>
        <v>25152.067200000001</v>
      </c>
      <c r="Q148" s="74"/>
    </row>
    <row r="149" spans="1:17" s="12" customFormat="1" x14ac:dyDescent="0.2">
      <c r="A149" s="11">
        <v>134</v>
      </c>
      <c r="C149" s="2">
        <v>1</v>
      </c>
      <c r="D149" s="11" t="str">
        <f>'[1]1.10 Wages'!D145</f>
        <v>H108</v>
      </c>
      <c r="E149" s="11"/>
      <c r="F149" s="11">
        <v>755</v>
      </c>
      <c r="G149" s="11"/>
      <c r="H149" s="21">
        <v>50232.26</v>
      </c>
      <c r="I149" s="21">
        <v>2372.14</v>
      </c>
      <c r="J149" s="21">
        <v>124.7</v>
      </c>
      <c r="K149" s="31">
        <v>73819.199999999997</v>
      </c>
      <c r="L149" s="8">
        <f t="shared" si="7"/>
        <v>0.28860000000000002</v>
      </c>
      <c r="M149" s="22">
        <f t="shared" si="9"/>
        <v>21304.221120000002</v>
      </c>
      <c r="N149" s="22"/>
      <c r="O149" s="74">
        <f>IF(L149=0.02,M149,0)</f>
        <v>0</v>
      </c>
      <c r="P149" s="74">
        <f>IF(L149=28.86%,M149,0)</f>
        <v>21304.221120000002</v>
      </c>
      <c r="Q149" s="74"/>
    </row>
    <row r="150" spans="1:17" s="12" customFormat="1" x14ac:dyDescent="0.2">
      <c r="A150" s="11">
        <v>135</v>
      </c>
      <c r="C150" s="2">
        <v>1</v>
      </c>
      <c r="D150" s="11" t="str">
        <f>'[1]1.10 Wages'!D146</f>
        <v>H109</v>
      </c>
      <c r="E150" s="11"/>
      <c r="F150" s="11">
        <v>756</v>
      </c>
      <c r="G150" s="11"/>
      <c r="H150" s="21">
        <v>69192.960000000006</v>
      </c>
      <c r="I150" s="21">
        <v>0</v>
      </c>
      <c r="J150" s="21">
        <v>0</v>
      </c>
      <c r="K150" s="31">
        <v>87152</v>
      </c>
      <c r="L150" s="8">
        <f t="shared" si="7"/>
        <v>0.28860000000000002</v>
      </c>
      <c r="M150" s="22">
        <f t="shared" si="9"/>
        <v>25152.067200000001</v>
      </c>
      <c r="N150" s="22"/>
      <c r="O150" s="74">
        <f>IF(L150=0.02,M150,0)</f>
        <v>0</v>
      </c>
      <c r="P150" s="74">
        <f>IF(L150=28.86%,M150,0)</f>
        <v>25152.067200000001</v>
      </c>
      <c r="Q150" s="74"/>
    </row>
    <row r="151" spans="1:17" s="12" customFormat="1" x14ac:dyDescent="0.2">
      <c r="A151" s="11">
        <v>136</v>
      </c>
      <c r="C151" s="2">
        <v>1</v>
      </c>
      <c r="D151" s="11" t="str">
        <f>'[1]1.10 Wages'!D147</f>
        <v>H110</v>
      </c>
      <c r="E151" s="11"/>
      <c r="F151" s="11">
        <v>757</v>
      </c>
      <c r="G151" s="11"/>
      <c r="H151" s="21">
        <v>58457.61</v>
      </c>
      <c r="I151" s="21">
        <v>0</v>
      </c>
      <c r="J151" s="21">
        <v>0</v>
      </c>
      <c r="K151" s="31">
        <v>65748.800000000003</v>
      </c>
      <c r="L151" s="8">
        <f t="shared" si="7"/>
        <v>0.28860000000000002</v>
      </c>
      <c r="M151" s="22">
        <f t="shared" si="9"/>
        <v>18975.103680000004</v>
      </c>
      <c r="N151" s="22"/>
      <c r="O151" s="74">
        <f>IF(L151=0.02,M151,0)</f>
        <v>0</v>
      </c>
      <c r="P151" s="74">
        <f>IF(L151=28.86%,M151,0)</f>
        <v>18975.103680000004</v>
      </c>
      <c r="Q151" s="74"/>
    </row>
    <row r="152" spans="1:17" s="12" customFormat="1" x14ac:dyDescent="0.2">
      <c r="A152" s="11">
        <v>137</v>
      </c>
      <c r="C152" s="2">
        <v>1</v>
      </c>
      <c r="D152" s="11" t="str">
        <f>'[1]1.10 Wages'!D148</f>
        <v>H111</v>
      </c>
      <c r="E152" s="11"/>
      <c r="F152" s="11">
        <v>758</v>
      </c>
      <c r="G152" s="11"/>
      <c r="H152" s="21">
        <v>54091.54</v>
      </c>
      <c r="I152" s="21">
        <v>0</v>
      </c>
      <c r="J152" s="21">
        <v>0</v>
      </c>
      <c r="K152" s="31">
        <v>87152</v>
      </c>
      <c r="L152" s="8">
        <f t="shared" si="7"/>
        <v>0.28860000000000002</v>
      </c>
      <c r="M152" s="22">
        <f t="shared" si="9"/>
        <v>25152.067200000001</v>
      </c>
      <c r="N152" s="22"/>
      <c r="O152" s="74">
        <f>IF(L152=0.02,M152,0)</f>
        <v>0</v>
      </c>
      <c r="P152" s="74">
        <f>IF(L152=28.86%,M152,0)</f>
        <v>25152.067200000001</v>
      </c>
      <c r="Q152" s="74"/>
    </row>
    <row r="153" spans="1:17" s="12" customFormat="1" x14ac:dyDescent="0.2">
      <c r="A153" s="11">
        <v>138</v>
      </c>
      <c r="C153" s="2">
        <v>1</v>
      </c>
      <c r="D153" s="11" t="str">
        <f>'[1]1.10 Wages'!D149</f>
        <v>H112</v>
      </c>
      <c r="E153" s="11"/>
      <c r="F153" s="11">
        <v>759</v>
      </c>
      <c r="G153" s="11"/>
      <c r="H153" s="21">
        <v>56859.35</v>
      </c>
      <c r="I153" s="21">
        <v>0</v>
      </c>
      <c r="J153" s="21">
        <v>0</v>
      </c>
      <c r="K153" s="31">
        <v>76668.800000000003</v>
      </c>
      <c r="L153" s="8">
        <f t="shared" si="7"/>
        <v>0.28860000000000002</v>
      </c>
      <c r="M153" s="22">
        <f>K153*L153</f>
        <v>22126.615680000003</v>
      </c>
      <c r="N153" s="22"/>
      <c r="O153" s="74">
        <f>IF(L153=0.02,M153,0)</f>
        <v>0</v>
      </c>
      <c r="P153" s="74">
        <f>IF(L153=28.86%,M153,0)</f>
        <v>22126.615680000003</v>
      </c>
      <c r="Q153" s="74"/>
    </row>
    <row r="154" spans="1:17" s="12" customFormat="1" x14ac:dyDescent="0.2">
      <c r="A154" s="11">
        <v>139</v>
      </c>
      <c r="C154" s="2">
        <v>1</v>
      </c>
      <c r="D154" s="11" t="str">
        <f>'[1]1.10 Wages'!D150</f>
        <v>H113</v>
      </c>
      <c r="E154" s="11"/>
      <c r="F154" s="11">
        <v>760</v>
      </c>
      <c r="G154" s="11" t="s">
        <v>42</v>
      </c>
      <c r="H154" s="21">
        <v>44600.91</v>
      </c>
      <c r="I154" s="21">
        <v>0</v>
      </c>
      <c r="J154" s="21">
        <v>0</v>
      </c>
      <c r="K154" s="31">
        <v>71489.599999999991</v>
      </c>
      <c r="L154" s="8">
        <f t="shared" si="7"/>
        <v>0.28860000000000002</v>
      </c>
      <c r="M154" s="22">
        <f t="shared" si="9"/>
        <v>20631.898559999998</v>
      </c>
      <c r="N154" s="22"/>
      <c r="O154" s="74">
        <f>IF(L154=0.02,M154,0)</f>
        <v>0</v>
      </c>
      <c r="P154" s="74">
        <f>IF(L154=28.86%,M154,0)</f>
        <v>20631.898559999998</v>
      </c>
      <c r="Q154" s="74"/>
    </row>
    <row r="155" spans="1:17" s="12" customFormat="1" x14ac:dyDescent="0.2">
      <c r="A155" s="11">
        <v>140</v>
      </c>
      <c r="C155" s="2">
        <v>1</v>
      </c>
      <c r="D155" s="11" t="str">
        <f>'[1]1.10 Wages'!D151</f>
        <v>H114</v>
      </c>
      <c r="E155" s="11"/>
      <c r="F155" s="11">
        <v>761</v>
      </c>
      <c r="G155" s="11" t="s">
        <v>42</v>
      </c>
      <c r="H155" s="21">
        <v>41475.480000000003</v>
      </c>
      <c r="I155" s="21">
        <v>0</v>
      </c>
      <c r="J155" s="21">
        <v>0</v>
      </c>
      <c r="K155" s="31">
        <v>71489.599999999991</v>
      </c>
      <c r="L155" s="8">
        <f t="shared" si="7"/>
        <v>0.28860000000000002</v>
      </c>
      <c r="M155" s="22">
        <f t="shared" si="9"/>
        <v>20631.898559999998</v>
      </c>
      <c r="N155" s="22"/>
      <c r="O155" s="74">
        <f>IF(L155=0.02,M155,0)</f>
        <v>0</v>
      </c>
      <c r="P155" s="74">
        <f>IF(L155=28.86%,M155,0)</f>
        <v>20631.898559999998</v>
      </c>
      <c r="Q155" s="74"/>
    </row>
    <row r="156" spans="1:17" s="12" customFormat="1" x14ac:dyDescent="0.2">
      <c r="A156" s="11">
        <v>141</v>
      </c>
      <c r="C156" s="2">
        <v>1</v>
      </c>
      <c r="D156" s="11" t="str">
        <f>'[1]1.10 Wages'!D152</f>
        <v>H115</v>
      </c>
      <c r="E156" s="11"/>
      <c r="F156" s="11">
        <v>762</v>
      </c>
      <c r="G156" s="11" t="s">
        <v>23</v>
      </c>
      <c r="H156" s="21">
        <v>72692.25</v>
      </c>
      <c r="I156" s="21">
        <v>18103.5</v>
      </c>
      <c r="J156" s="21">
        <v>0</v>
      </c>
      <c r="K156" s="31">
        <v>0</v>
      </c>
      <c r="L156" s="8">
        <f t="shared" si="7"/>
        <v>0.28860000000000002</v>
      </c>
      <c r="M156" s="22">
        <f t="shared" si="9"/>
        <v>0</v>
      </c>
      <c r="N156" s="22"/>
      <c r="O156" s="74">
        <f>IF(L156=0.02,M156,0)</f>
        <v>0</v>
      </c>
      <c r="P156" s="74">
        <f>IF(L156=28.86%,M156,0)</f>
        <v>0</v>
      </c>
      <c r="Q156" s="74"/>
    </row>
    <row r="157" spans="1:17" s="12" customFormat="1" x14ac:dyDescent="0.2">
      <c r="A157" s="11">
        <v>142</v>
      </c>
      <c r="C157" s="2">
        <v>1</v>
      </c>
      <c r="D157" s="11" t="str">
        <f>'[1]1.10 Wages'!D153</f>
        <v>H116</v>
      </c>
      <c r="E157" s="11"/>
      <c r="F157" s="11">
        <v>764</v>
      </c>
      <c r="G157" s="11" t="s">
        <v>23</v>
      </c>
      <c r="H157" s="21">
        <v>34737.269999999997</v>
      </c>
      <c r="I157" s="21">
        <v>0</v>
      </c>
      <c r="J157" s="21">
        <v>0</v>
      </c>
      <c r="K157" s="31">
        <v>0</v>
      </c>
      <c r="L157" s="8">
        <f t="shared" si="7"/>
        <v>0.28860000000000002</v>
      </c>
      <c r="M157" s="22">
        <f t="shared" si="9"/>
        <v>0</v>
      </c>
      <c r="N157" s="22"/>
      <c r="O157" s="74">
        <f>IF(L157=0.02,M157,0)</f>
        <v>0</v>
      </c>
      <c r="P157" s="74">
        <f>IF(L157=28.86%,M157,0)</f>
        <v>0</v>
      </c>
      <c r="Q157" s="74"/>
    </row>
    <row r="158" spans="1:17" s="12" customFormat="1" x14ac:dyDescent="0.2">
      <c r="A158" s="11">
        <v>143</v>
      </c>
      <c r="C158" s="2">
        <v>1</v>
      </c>
      <c r="D158" s="11" t="str">
        <f>'[1]1.10 Wages'!D154</f>
        <v>H117</v>
      </c>
      <c r="E158" s="11"/>
      <c r="F158" s="11">
        <v>765</v>
      </c>
      <c r="G158" s="11" t="s">
        <v>23</v>
      </c>
      <c r="H158" s="21">
        <v>207.5</v>
      </c>
      <c r="I158" s="21">
        <v>0</v>
      </c>
      <c r="J158" s="21">
        <v>0</v>
      </c>
      <c r="K158" s="31">
        <v>0</v>
      </c>
      <c r="L158" s="8">
        <f t="shared" si="7"/>
        <v>0.28860000000000002</v>
      </c>
      <c r="M158" s="22">
        <f t="shared" si="9"/>
        <v>0</v>
      </c>
      <c r="N158" s="22"/>
      <c r="O158" s="74">
        <f>IF(L158=0.02,M158,0)</f>
        <v>0</v>
      </c>
      <c r="P158" s="74">
        <f>IF(L158=28.86%,M158,0)</f>
        <v>0</v>
      </c>
      <c r="Q158" s="74"/>
    </row>
    <row r="159" spans="1:17" s="12" customFormat="1" x14ac:dyDescent="0.2">
      <c r="A159" s="11">
        <v>144</v>
      </c>
      <c r="C159" s="2">
        <v>1</v>
      </c>
      <c r="D159" s="11" t="str">
        <f>'[1]1.10 Wages'!D155</f>
        <v>H118</v>
      </c>
      <c r="E159" s="11"/>
      <c r="F159" s="11">
        <v>766</v>
      </c>
      <c r="G159" s="11" t="s">
        <v>42</v>
      </c>
      <c r="H159" s="21">
        <v>32161.88</v>
      </c>
      <c r="I159" s="21">
        <v>0</v>
      </c>
      <c r="J159" s="21">
        <v>0</v>
      </c>
      <c r="K159" s="31">
        <v>62691.200000000004</v>
      </c>
      <c r="L159" s="8">
        <f t="shared" si="7"/>
        <v>0.28860000000000002</v>
      </c>
      <c r="M159" s="22">
        <f t="shared" si="9"/>
        <v>18092.680320000003</v>
      </c>
      <c r="N159" s="22"/>
      <c r="O159" s="74">
        <f>IF(L159=0.02,M159,0)</f>
        <v>0</v>
      </c>
      <c r="P159" s="74">
        <f>IF(L159=28.86%,M159,0)</f>
        <v>18092.680320000003</v>
      </c>
      <c r="Q159" s="74"/>
    </row>
    <row r="160" spans="1:17" s="12" customFormat="1" x14ac:dyDescent="0.2">
      <c r="A160" s="11">
        <v>145</v>
      </c>
      <c r="C160" s="2">
        <v>1</v>
      </c>
      <c r="D160" s="11" t="str">
        <f>'[1]1.10 Wages'!D156</f>
        <v>H119</v>
      </c>
      <c r="E160" s="11"/>
      <c r="F160" s="11">
        <v>767</v>
      </c>
      <c r="G160" s="11" t="s">
        <v>42</v>
      </c>
      <c r="H160" s="21">
        <v>28465.45</v>
      </c>
      <c r="I160" s="21">
        <v>0</v>
      </c>
      <c r="J160" s="21">
        <v>0</v>
      </c>
      <c r="K160" s="31">
        <v>63939.199999999997</v>
      </c>
      <c r="L160" s="8">
        <f t="shared" si="7"/>
        <v>0.28860000000000002</v>
      </c>
      <c r="M160" s="22">
        <f t="shared" si="9"/>
        <v>18452.85312</v>
      </c>
      <c r="N160" s="22"/>
      <c r="O160" s="74">
        <f>IF(L160=0.02,M160,0)</f>
        <v>0</v>
      </c>
      <c r="P160" s="74">
        <f>IF(L160=28.86%,M160,0)</f>
        <v>18452.85312</v>
      </c>
      <c r="Q160" s="74"/>
    </row>
    <row r="161" spans="1:17" s="12" customFormat="1" x14ac:dyDescent="0.2">
      <c r="A161" s="11">
        <v>146</v>
      </c>
      <c r="C161" s="2">
        <v>1</v>
      </c>
      <c r="D161" s="11" t="str">
        <f>'[1]1.10 Wages'!D157</f>
        <v>H120</v>
      </c>
      <c r="E161" s="11"/>
      <c r="F161" s="11">
        <v>768</v>
      </c>
      <c r="G161" s="11" t="s">
        <v>42</v>
      </c>
      <c r="H161" s="21">
        <v>43207.68</v>
      </c>
      <c r="I161" s="21">
        <v>0</v>
      </c>
      <c r="J161" s="21">
        <v>0</v>
      </c>
      <c r="K161" s="31">
        <v>87152</v>
      </c>
      <c r="L161" s="8">
        <f t="shared" si="7"/>
        <v>0.28860000000000002</v>
      </c>
      <c r="M161" s="22">
        <f t="shared" si="9"/>
        <v>25152.067200000001</v>
      </c>
      <c r="N161" s="22"/>
      <c r="O161" s="74">
        <f>IF(L161=0.02,M161,0)</f>
        <v>0</v>
      </c>
      <c r="P161" s="74">
        <f>IF(L161=28.86%,M161,0)</f>
        <v>25152.067200000001</v>
      </c>
      <c r="Q161" s="74"/>
    </row>
    <row r="162" spans="1:17" s="12" customFormat="1" x14ac:dyDescent="0.2">
      <c r="A162" s="11">
        <v>147</v>
      </c>
      <c r="C162" s="2">
        <v>1</v>
      </c>
      <c r="D162" s="11" t="str">
        <f>'[1]1.10 Wages'!D158</f>
        <v>H121</v>
      </c>
      <c r="E162" s="11"/>
      <c r="F162" s="11">
        <v>770</v>
      </c>
      <c r="G162" s="11" t="s">
        <v>42</v>
      </c>
      <c r="H162" s="21">
        <v>30368.799999999999</v>
      </c>
      <c r="I162" s="21">
        <v>0</v>
      </c>
      <c r="J162" s="21">
        <v>0</v>
      </c>
      <c r="K162" s="31">
        <v>73819.199999999997</v>
      </c>
      <c r="L162" s="8">
        <f t="shared" si="7"/>
        <v>0.28860000000000002</v>
      </c>
      <c r="M162" s="22">
        <f t="shared" si="9"/>
        <v>21304.221120000002</v>
      </c>
      <c r="N162" s="22"/>
      <c r="O162" s="74">
        <f>IF(L162=0.02,M162,0)</f>
        <v>0</v>
      </c>
      <c r="P162" s="74">
        <f>IF(L162=28.86%,M162,0)</f>
        <v>21304.221120000002</v>
      </c>
      <c r="Q162" s="74"/>
    </row>
    <row r="163" spans="1:17" s="12" customFormat="1" x14ac:dyDescent="0.2">
      <c r="A163" s="11">
        <v>148</v>
      </c>
      <c r="C163" s="2">
        <v>1</v>
      </c>
      <c r="D163" s="11" t="str">
        <f>'[1]1.10 Wages'!D159</f>
        <v>H122</v>
      </c>
      <c r="E163" s="11"/>
      <c r="F163" s="11">
        <v>771</v>
      </c>
      <c r="G163" s="11" t="s">
        <v>42</v>
      </c>
      <c r="H163" s="21">
        <v>30368.83</v>
      </c>
      <c r="I163" s="21">
        <v>0</v>
      </c>
      <c r="J163" s="21">
        <v>0</v>
      </c>
      <c r="K163" s="31">
        <v>73819.199999999997</v>
      </c>
      <c r="L163" s="8">
        <f t="shared" si="7"/>
        <v>0.28860000000000002</v>
      </c>
      <c r="M163" s="22">
        <f t="shared" si="9"/>
        <v>21304.221120000002</v>
      </c>
      <c r="N163" s="22"/>
      <c r="O163" s="74">
        <f>IF(L163=0.02,M163,0)</f>
        <v>0</v>
      </c>
      <c r="P163" s="74">
        <f>IF(L163=28.86%,M163,0)</f>
        <v>21304.221120000002</v>
      </c>
      <c r="Q163" s="74"/>
    </row>
    <row r="164" spans="1:17" s="12" customFormat="1" x14ac:dyDescent="0.2">
      <c r="A164" s="11">
        <v>149</v>
      </c>
      <c r="C164" s="2">
        <v>1</v>
      </c>
      <c r="D164" s="11" t="str">
        <f>'[1]1.10 Wages'!D160</f>
        <v>H123</v>
      </c>
      <c r="E164" s="11"/>
      <c r="F164" s="11">
        <v>772</v>
      </c>
      <c r="G164" s="11" t="s">
        <v>42</v>
      </c>
      <c r="H164" s="21">
        <v>22313.88</v>
      </c>
      <c r="I164" s="21">
        <v>0</v>
      </c>
      <c r="J164" s="21">
        <v>0</v>
      </c>
      <c r="K164" s="31">
        <v>76668.800000000003</v>
      </c>
      <c r="L164" s="8">
        <f t="shared" si="7"/>
        <v>0.28860000000000002</v>
      </c>
      <c r="M164" s="22">
        <f t="shared" si="9"/>
        <v>22126.615680000003</v>
      </c>
      <c r="N164" s="22"/>
      <c r="O164" s="74">
        <f>IF(L164=0.02,M164,0)</f>
        <v>0</v>
      </c>
      <c r="P164" s="74">
        <f>IF(L164=28.86%,M164,0)</f>
        <v>22126.615680000003</v>
      </c>
      <c r="Q164" s="74"/>
    </row>
    <row r="165" spans="1:17" s="12" customFormat="1" x14ac:dyDescent="0.2">
      <c r="A165" s="11">
        <v>150</v>
      </c>
      <c r="C165" s="2">
        <v>1</v>
      </c>
      <c r="D165" s="11" t="str">
        <f>'[1]1.10 Wages'!D161</f>
        <v>H124</v>
      </c>
      <c r="E165" s="11"/>
      <c r="F165" s="11">
        <v>773</v>
      </c>
      <c r="G165" s="11" t="s">
        <v>42</v>
      </c>
      <c r="H165" s="21">
        <v>22313.88</v>
      </c>
      <c r="I165" s="21">
        <v>0</v>
      </c>
      <c r="J165" s="21">
        <v>0</v>
      </c>
      <c r="K165" s="31">
        <v>48692.800000000003</v>
      </c>
      <c r="L165" s="8">
        <f t="shared" si="7"/>
        <v>0.28860000000000002</v>
      </c>
      <c r="M165" s="22">
        <f t="shared" si="9"/>
        <v>14052.742080000002</v>
      </c>
      <c r="N165" s="22"/>
      <c r="O165" s="74">
        <f>IF(L165=0.02,M165,0)</f>
        <v>0</v>
      </c>
      <c r="P165" s="74">
        <f>IF(L165=28.86%,M165,0)</f>
        <v>14052.742080000002</v>
      </c>
      <c r="Q165" s="74"/>
    </row>
    <row r="166" spans="1:17" s="12" customFormat="1" x14ac:dyDescent="0.2">
      <c r="A166" s="11">
        <v>151</v>
      </c>
      <c r="C166" s="2">
        <v>1</v>
      </c>
      <c r="D166" s="11" t="str">
        <f>'[1]1.10 Wages'!D162</f>
        <v>H125</v>
      </c>
      <c r="E166" s="11"/>
      <c r="F166" s="11">
        <v>774</v>
      </c>
      <c r="G166" s="11" t="s">
        <v>42</v>
      </c>
      <c r="H166" s="21">
        <v>32573.88</v>
      </c>
      <c r="I166" s="21">
        <v>0</v>
      </c>
      <c r="J166" s="21">
        <v>0</v>
      </c>
      <c r="K166" s="31">
        <v>71489.599999999991</v>
      </c>
      <c r="L166" s="8">
        <f t="shared" si="7"/>
        <v>0.28860000000000002</v>
      </c>
      <c r="M166" s="22">
        <f t="shared" si="9"/>
        <v>20631.898559999998</v>
      </c>
      <c r="N166" s="22"/>
      <c r="O166" s="74">
        <f>IF(L166=0.02,M166,0)</f>
        <v>0</v>
      </c>
      <c r="P166" s="74">
        <f>IF(L166=28.86%,M166,0)</f>
        <v>20631.898559999998</v>
      </c>
      <c r="Q166" s="74"/>
    </row>
    <row r="167" spans="1:17" s="12" customFormat="1" x14ac:dyDescent="0.2">
      <c r="A167" s="11">
        <v>152</v>
      </c>
      <c r="C167" s="2">
        <v>1</v>
      </c>
      <c r="D167" s="11" t="str">
        <f>'[1]1.10 Wages'!D163</f>
        <v>H126</v>
      </c>
      <c r="E167" s="11"/>
      <c r="F167" s="11">
        <v>775</v>
      </c>
      <c r="G167" s="11" t="s">
        <v>42</v>
      </c>
      <c r="H167" s="21">
        <v>21487.439999999999</v>
      </c>
      <c r="I167" s="21">
        <v>0</v>
      </c>
      <c r="J167" s="21">
        <v>0</v>
      </c>
      <c r="K167" s="31">
        <v>48692.800000000003</v>
      </c>
      <c r="L167" s="8">
        <f t="shared" si="7"/>
        <v>0.28860000000000002</v>
      </c>
      <c r="M167" s="22">
        <f t="shared" si="9"/>
        <v>14052.742080000002</v>
      </c>
      <c r="N167" s="22"/>
      <c r="O167" s="74">
        <f>IF(L167=0.02,M167,0)</f>
        <v>0</v>
      </c>
      <c r="P167" s="74">
        <f>IF(L167=28.86%,M167,0)</f>
        <v>14052.742080000002</v>
      </c>
      <c r="Q167" s="74"/>
    </row>
    <row r="168" spans="1:17" s="12" customFormat="1" x14ac:dyDescent="0.2">
      <c r="A168" s="11">
        <v>153</v>
      </c>
      <c r="C168" s="2">
        <v>1</v>
      </c>
      <c r="D168" s="11" t="str">
        <f>'[1]1.10 Wages'!D164</f>
        <v>H127</v>
      </c>
      <c r="E168" s="11"/>
      <c r="F168" s="11">
        <v>777</v>
      </c>
      <c r="G168" s="11" t="s">
        <v>23</v>
      </c>
      <c r="H168" s="21">
        <v>19061.75</v>
      </c>
      <c r="I168" s="21">
        <v>0</v>
      </c>
      <c r="J168" s="21">
        <v>0</v>
      </c>
      <c r="K168" s="31">
        <v>0</v>
      </c>
      <c r="L168" s="8">
        <f t="shared" si="7"/>
        <v>0.28860000000000002</v>
      </c>
      <c r="M168" s="22">
        <f t="shared" si="9"/>
        <v>0</v>
      </c>
      <c r="N168" s="22"/>
      <c r="O168" s="74">
        <f>IF(L168=0.02,M168,0)</f>
        <v>0</v>
      </c>
      <c r="P168" s="74">
        <f>IF(L168=28.86%,M168,0)</f>
        <v>0</v>
      </c>
      <c r="Q168" s="74"/>
    </row>
    <row r="169" spans="1:17" s="12" customFormat="1" x14ac:dyDescent="0.2">
      <c r="A169" s="11">
        <v>154</v>
      </c>
      <c r="C169" s="2">
        <v>1</v>
      </c>
      <c r="D169" s="11" t="str">
        <f>'[1]1.10 Wages'!D165</f>
        <v>H128</v>
      </c>
      <c r="E169" s="11"/>
      <c r="F169" s="11">
        <v>778</v>
      </c>
      <c r="G169" s="11" t="s">
        <v>42</v>
      </c>
      <c r="H169" s="21">
        <v>16362.72</v>
      </c>
      <c r="I169" s="21">
        <v>0</v>
      </c>
      <c r="J169" s="21">
        <v>0</v>
      </c>
      <c r="K169" s="31">
        <v>46280</v>
      </c>
      <c r="L169" s="8">
        <f t="shared" si="7"/>
        <v>0.28860000000000002</v>
      </c>
      <c r="M169" s="22">
        <f t="shared" si="9"/>
        <v>13356.408000000001</v>
      </c>
      <c r="N169" s="22"/>
      <c r="O169" s="74">
        <f>IF(L169=0.02,M169,0)</f>
        <v>0</v>
      </c>
      <c r="P169" s="74">
        <f>IF(L169=28.86%,M169,0)</f>
        <v>13356.408000000001</v>
      </c>
      <c r="Q169" s="74"/>
    </row>
    <row r="170" spans="1:17" s="12" customFormat="1" x14ac:dyDescent="0.2">
      <c r="A170" s="11">
        <v>155</v>
      </c>
      <c r="C170" s="2">
        <v>1</v>
      </c>
      <c r="D170" s="11" t="str">
        <f>'[1]1.10 Wages'!D166</f>
        <v>H129</v>
      </c>
      <c r="E170" s="11"/>
      <c r="F170" s="11">
        <v>779</v>
      </c>
      <c r="G170" s="11" t="s">
        <v>42</v>
      </c>
      <c r="H170" s="21">
        <v>11570.16</v>
      </c>
      <c r="I170" s="21">
        <v>0</v>
      </c>
      <c r="J170" s="21">
        <v>0</v>
      </c>
      <c r="K170" s="31">
        <v>56492.800000000003</v>
      </c>
      <c r="L170" s="8">
        <f t="shared" si="7"/>
        <v>0.28860000000000002</v>
      </c>
      <c r="M170" s="22">
        <f t="shared" si="9"/>
        <v>16303.822080000002</v>
      </c>
      <c r="N170" s="22"/>
      <c r="O170" s="74">
        <f>IF(L170=0.02,M170,0)</f>
        <v>0</v>
      </c>
      <c r="P170" s="74">
        <f>IF(L170=28.86%,M170,0)</f>
        <v>16303.822080000002</v>
      </c>
      <c r="Q170" s="74"/>
    </row>
    <row r="171" spans="1:17" s="12" customFormat="1" x14ac:dyDescent="0.2">
      <c r="A171" s="11">
        <v>156</v>
      </c>
      <c r="C171" s="2">
        <v>1</v>
      </c>
      <c r="D171" s="11" t="str">
        <f>'[1]1.10 Wages'!D167</f>
        <v>H130</v>
      </c>
      <c r="E171" s="11"/>
      <c r="F171" s="11">
        <v>780</v>
      </c>
      <c r="G171" s="11" t="s">
        <v>42</v>
      </c>
      <c r="H171" s="21">
        <v>12302.68</v>
      </c>
      <c r="I171" s="21">
        <v>0</v>
      </c>
      <c r="J171" s="21">
        <v>0</v>
      </c>
      <c r="K171" s="31">
        <v>64854.400000000001</v>
      </c>
      <c r="L171" s="8">
        <f t="shared" si="7"/>
        <v>0.28860000000000002</v>
      </c>
      <c r="M171" s="22">
        <f t="shared" si="9"/>
        <v>18716.979840000004</v>
      </c>
      <c r="N171" s="22"/>
      <c r="O171" s="74">
        <f>IF(L171=0.02,M171,0)</f>
        <v>0</v>
      </c>
      <c r="P171" s="74">
        <f>IF(L171=28.86%,M171,0)</f>
        <v>18716.979840000004</v>
      </c>
      <c r="Q171" s="74"/>
    </row>
    <row r="172" spans="1:17" s="12" customFormat="1" x14ac:dyDescent="0.2">
      <c r="A172" s="11">
        <v>157</v>
      </c>
      <c r="C172" s="2">
        <v>1</v>
      </c>
      <c r="D172" s="11" t="str">
        <f>'[1]1.10 Wages'!D168</f>
        <v>H131</v>
      </c>
      <c r="E172" s="11"/>
      <c r="F172" s="11">
        <v>781</v>
      </c>
      <c r="G172" s="11" t="s">
        <v>42</v>
      </c>
      <c r="H172" s="21">
        <v>20238.919999999998</v>
      </c>
      <c r="I172" s="21">
        <v>0</v>
      </c>
      <c r="J172" s="21">
        <v>0</v>
      </c>
      <c r="K172" s="31">
        <v>84260.800000000003</v>
      </c>
      <c r="L172" s="8">
        <f t="shared" ref="L172:L183" si="10">$M$8</f>
        <v>0.28860000000000002</v>
      </c>
      <c r="M172" s="22">
        <f t="shared" si="9"/>
        <v>24317.666880000004</v>
      </c>
      <c r="N172" s="22"/>
      <c r="O172" s="74">
        <f>IF(L172=0.02,M172,0)</f>
        <v>0</v>
      </c>
      <c r="P172" s="74">
        <f>IF(L172=28.86%,M172,0)</f>
        <v>24317.666880000004</v>
      </c>
      <c r="Q172" s="74"/>
    </row>
    <row r="173" spans="1:17" s="12" customFormat="1" x14ac:dyDescent="0.2">
      <c r="A173" s="11">
        <v>158</v>
      </c>
      <c r="C173" s="2">
        <v>1</v>
      </c>
      <c r="D173" s="11" t="str">
        <f>'[1]1.10 Wages'!D169</f>
        <v>H132</v>
      </c>
      <c r="E173" s="11"/>
      <c r="F173" s="11">
        <v>782</v>
      </c>
      <c r="G173" s="11" t="s">
        <v>23</v>
      </c>
      <c r="H173" s="21">
        <v>43846.2</v>
      </c>
      <c r="I173" s="21">
        <v>9139</v>
      </c>
      <c r="J173" s="21">
        <v>876.91</v>
      </c>
      <c r="K173" s="31">
        <v>0</v>
      </c>
      <c r="L173" s="8">
        <f t="shared" si="10"/>
        <v>0.28860000000000002</v>
      </c>
      <c r="M173" s="22">
        <f t="shared" si="9"/>
        <v>0</v>
      </c>
      <c r="N173" s="22"/>
      <c r="O173" s="74">
        <f>IF(L173=0.02,M173,0)</f>
        <v>0</v>
      </c>
      <c r="P173" s="74">
        <f>IF(L173=28.86%,M173,0)</f>
        <v>0</v>
      </c>
      <c r="Q173" s="74"/>
    </row>
    <row r="174" spans="1:17" s="12" customFormat="1" x14ac:dyDescent="0.2">
      <c r="A174" s="11">
        <v>159</v>
      </c>
      <c r="C174" s="2">
        <v>1</v>
      </c>
      <c r="D174" s="11" t="str">
        <f>'[1]1.10 Wages'!D170</f>
        <v>H133</v>
      </c>
      <c r="E174" s="11"/>
      <c r="F174" s="11">
        <v>783</v>
      </c>
      <c r="G174" s="11" t="s">
        <v>42</v>
      </c>
      <c r="H174" s="21">
        <v>8940</v>
      </c>
      <c r="I174" s="21">
        <v>0</v>
      </c>
      <c r="J174" s="21">
        <v>0</v>
      </c>
      <c r="K174" s="31">
        <v>82576</v>
      </c>
      <c r="L174" s="8">
        <f t="shared" si="10"/>
        <v>0.28860000000000002</v>
      </c>
      <c r="M174" s="22">
        <f t="shared" si="9"/>
        <v>23831.4336</v>
      </c>
      <c r="N174" s="22"/>
      <c r="O174" s="74">
        <f>IF(L174=0.02,M174,0)</f>
        <v>0</v>
      </c>
      <c r="P174" s="74">
        <f>IF(L174=28.86%,M174,0)</f>
        <v>23831.4336</v>
      </c>
      <c r="Q174" s="74"/>
    </row>
    <row r="175" spans="1:17" s="12" customFormat="1" x14ac:dyDescent="0.2">
      <c r="A175" s="11">
        <v>160</v>
      </c>
      <c r="C175" s="2">
        <v>1</v>
      </c>
      <c r="D175" s="11" t="str">
        <f>'[1]1.10 Wages'!D171</f>
        <v>H134</v>
      </c>
      <c r="E175" s="11"/>
      <c r="F175" s="11">
        <v>784</v>
      </c>
      <c r="G175" s="11" t="s">
        <v>42</v>
      </c>
      <c r="H175" s="21">
        <v>4132.2</v>
      </c>
      <c r="I175" s="21">
        <v>0</v>
      </c>
      <c r="J175" s="21">
        <v>0</v>
      </c>
      <c r="K175" s="31">
        <v>46280</v>
      </c>
      <c r="L175" s="8">
        <f t="shared" si="10"/>
        <v>0.28860000000000002</v>
      </c>
      <c r="M175" s="22">
        <f t="shared" si="9"/>
        <v>13356.408000000001</v>
      </c>
      <c r="N175" s="22"/>
      <c r="O175" s="74">
        <f>IF(L175=0.02,M175,0)</f>
        <v>0</v>
      </c>
      <c r="P175" s="74">
        <f>IF(L175=28.86%,M175,0)</f>
        <v>13356.408000000001</v>
      </c>
      <c r="Q175" s="74"/>
    </row>
    <row r="176" spans="1:17" s="12" customFormat="1" x14ac:dyDescent="0.2">
      <c r="A176" s="11">
        <v>161</v>
      </c>
      <c r="C176" s="2">
        <v>1</v>
      </c>
      <c r="D176" s="11" t="str">
        <f>'[1]1.10 Wages'!D172</f>
        <v>H135</v>
      </c>
      <c r="E176" s="11"/>
      <c r="F176" s="11">
        <v>787</v>
      </c>
      <c r="G176" s="11" t="s">
        <v>42</v>
      </c>
      <c r="H176" s="21">
        <v>0</v>
      </c>
      <c r="I176" s="21">
        <v>0</v>
      </c>
      <c r="J176" s="21">
        <v>0</v>
      </c>
      <c r="K176" s="31">
        <v>76668.800000000003</v>
      </c>
      <c r="L176" s="8">
        <f t="shared" si="10"/>
        <v>0.28860000000000002</v>
      </c>
      <c r="M176" s="22">
        <f t="shared" si="9"/>
        <v>22126.615680000003</v>
      </c>
      <c r="N176" s="22"/>
      <c r="O176" s="74">
        <f>IF(L176=0.02,M176,0)</f>
        <v>0</v>
      </c>
      <c r="P176" s="74">
        <f>IF(L176=28.86%,M176,0)</f>
        <v>22126.615680000003</v>
      </c>
      <c r="Q176" s="74"/>
    </row>
    <row r="177" spans="1:17" s="12" customFormat="1" x14ac:dyDescent="0.2">
      <c r="A177" s="11">
        <v>162</v>
      </c>
      <c r="C177" s="2">
        <v>1</v>
      </c>
      <c r="D177" s="11" t="str">
        <f>'[1]1.10 Wages'!D173</f>
        <v>H136</v>
      </c>
      <c r="E177" s="11"/>
      <c r="F177" s="11">
        <v>788</v>
      </c>
      <c r="G177" s="11" t="s">
        <v>42</v>
      </c>
      <c r="H177" s="21">
        <v>0</v>
      </c>
      <c r="I177" s="21">
        <v>0</v>
      </c>
      <c r="J177" s="21">
        <v>0</v>
      </c>
      <c r="K177" s="31">
        <v>76668.800000000003</v>
      </c>
      <c r="L177" s="8">
        <f t="shared" si="10"/>
        <v>0.28860000000000002</v>
      </c>
      <c r="M177" s="22">
        <f t="shared" si="9"/>
        <v>22126.615680000003</v>
      </c>
      <c r="N177" s="22"/>
      <c r="O177" s="74">
        <f>IF(L177=0.02,M177,0)</f>
        <v>0</v>
      </c>
      <c r="P177" s="74">
        <f>IF(L177=28.86%,M177,0)</f>
        <v>22126.615680000003</v>
      </c>
      <c r="Q177" s="74"/>
    </row>
    <row r="178" spans="1:17" s="12" customFormat="1" x14ac:dyDescent="0.2">
      <c r="A178" s="11">
        <v>163</v>
      </c>
      <c r="C178" s="2">
        <v>1</v>
      </c>
      <c r="D178" s="11" t="str">
        <f>'[1]1.10 Wages'!D174</f>
        <v>H137</v>
      </c>
      <c r="E178" s="11"/>
      <c r="F178" s="11">
        <v>789</v>
      </c>
      <c r="G178" s="11" t="s">
        <v>42</v>
      </c>
      <c r="H178" s="21">
        <v>0</v>
      </c>
      <c r="I178" s="21">
        <v>0</v>
      </c>
      <c r="J178" s="21">
        <v>0</v>
      </c>
      <c r="K178" s="31">
        <v>50419.199999999997</v>
      </c>
      <c r="L178" s="8">
        <f t="shared" si="10"/>
        <v>0.28860000000000002</v>
      </c>
      <c r="M178" s="22">
        <f t="shared" si="9"/>
        <v>14550.98112</v>
      </c>
      <c r="N178" s="22"/>
      <c r="O178" s="74">
        <f>IF(L178=0.02,M178,0)</f>
        <v>0</v>
      </c>
      <c r="P178" s="74">
        <f>IF(L178=28.86%,M178,0)</f>
        <v>14550.98112</v>
      </c>
      <c r="Q178" s="74"/>
    </row>
    <row r="179" spans="1:17" s="12" customFormat="1" x14ac:dyDescent="0.2">
      <c r="A179" s="11">
        <v>164</v>
      </c>
      <c r="C179" s="2">
        <v>1</v>
      </c>
      <c r="D179" s="11" t="str">
        <f>'[1]1.10 Wages'!D175</f>
        <v>H138</v>
      </c>
      <c r="E179" s="11"/>
      <c r="F179" s="11">
        <v>790</v>
      </c>
      <c r="G179" s="11" t="s">
        <v>42</v>
      </c>
      <c r="H179" s="21">
        <v>0</v>
      </c>
      <c r="I179" s="21">
        <v>0</v>
      </c>
      <c r="J179" s="21">
        <v>0</v>
      </c>
      <c r="K179" s="31">
        <v>51105.599999999999</v>
      </c>
      <c r="L179" s="8">
        <f t="shared" si="10"/>
        <v>0.28860000000000002</v>
      </c>
      <c r="M179" s="22">
        <f>K179*L179</f>
        <v>14749.076160000001</v>
      </c>
      <c r="N179" s="22"/>
      <c r="O179" s="74">
        <f>IF(L179=0.02,M179,0)</f>
        <v>0</v>
      </c>
      <c r="P179" s="74">
        <f>IF(L179=28.86%,M179,0)</f>
        <v>14749.076160000001</v>
      </c>
      <c r="Q179" s="74"/>
    </row>
    <row r="180" spans="1:17" s="12" customFormat="1" x14ac:dyDescent="0.2">
      <c r="A180" s="11">
        <v>165</v>
      </c>
      <c r="C180" s="2">
        <v>1</v>
      </c>
      <c r="D180" s="11" t="str">
        <f>'[1]1.10 Wages'!D176</f>
        <v>H139</v>
      </c>
      <c r="E180" s="11"/>
      <c r="F180" s="11">
        <v>791</v>
      </c>
      <c r="G180" s="11" t="s">
        <v>42</v>
      </c>
      <c r="H180" s="21">
        <v>0</v>
      </c>
      <c r="I180" s="21">
        <v>0</v>
      </c>
      <c r="J180" s="21">
        <v>0</v>
      </c>
      <c r="K180" s="31">
        <v>63939.199999999997</v>
      </c>
      <c r="L180" s="8">
        <f t="shared" si="10"/>
        <v>0.28860000000000002</v>
      </c>
      <c r="M180" s="22">
        <f t="shared" ref="M180:M183" si="11">K180*L180</f>
        <v>18452.85312</v>
      </c>
      <c r="N180" s="22"/>
      <c r="O180" s="74">
        <f>IF(L180=0.02,M180,0)</f>
        <v>0</v>
      </c>
      <c r="P180" s="74">
        <f>IF(L180=28.86%,M180,0)</f>
        <v>18452.85312</v>
      </c>
      <c r="Q180" s="74"/>
    </row>
    <row r="181" spans="1:17" s="12" customFormat="1" x14ac:dyDescent="0.2">
      <c r="A181" s="11">
        <v>166</v>
      </c>
      <c r="C181" s="2">
        <v>1</v>
      </c>
      <c r="D181" s="11" t="str">
        <f>'[1]1.10 Wages'!D177</f>
        <v>H140</v>
      </c>
      <c r="E181" s="11"/>
      <c r="F181" s="11">
        <v>792</v>
      </c>
      <c r="G181" s="11" t="s">
        <v>42</v>
      </c>
      <c r="H181" s="21">
        <v>0</v>
      </c>
      <c r="I181" s="21">
        <v>0</v>
      </c>
      <c r="J181" s="21">
        <v>0</v>
      </c>
      <c r="K181" s="31">
        <v>43971.200000000004</v>
      </c>
      <c r="L181" s="8">
        <f t="shared" si="10"/>
        <v>0.28860000000000002</v>
      </c>
      <c r="M181" s="22">
        <f t="shared" si="11"/>
        <v>12690.088320000003</v>
      </c>
      <c r="N181" s="22"/>
      <c r="O181" s="74">
        <f>IF(L181=0.02,M181,0)</f>
        <v>0</v>
      </c>
      <c r="P181" s="74">
        <f>IF(L181=28.86%,M181,0)</f>
        <v>12690.088320000003</v>
      </c>
      <c r="Q181" s="74"/>
    </row>
    <row r="182" spans="1:17" s="12" customFormat="1" x14ac:dyDescent="0.2">
      <c r="A182" s="11">
        <v>167</v>
      </c>
      <c r="C182" s="2">
        <v>1</v>
      </c>
      <c r="D182" s="11" t="str">
        <f>'[1]1.10 Wages'!D178</f>
        <v>H141</v>
      </c>
      <c r="E182" s="11"/>
      <c r="F182" s="11">
        <v>793</v>
      </c>
      <c r="G182" s="11" t="s">
        <v>42</v>
      </c>
      <c r="H182" s="21">
        <v>0</v>
      </c>
      <c r="I182" s="21">
        <v>0</v>
      </c>
      <c r="J182" s="21">
        <v>0</v>
      </c>
      <c r="K182" s="31">
        <v>57844.799999999996</v>
      </c>
      <c r="L182" s="8">
        <f t="shared" si="10"/>
        <v>0.28860000000000002</v>
      </c>
      <c r="M182" s="22">
        <f t="shared" si="11"/>
        <v>16694.009279999998</v>
      </c>
      <c r="N182" s="22"/>
      <c r="O182" s="74">
        <f>IF(L182=0.02,M182,0)</f>
        <v>0</v>
      </c>
      <c r="P182" s="74">
        <f>IF(L182=28.86%,M182,0)</f>
        <v>16694.009279999998</v>
      </c>
      <c r="Q182" s="74"/>
    </row>
    <row r="183" spans="1:17" s="12" customFormat="1" x14ac:dyDescent="0.2">
      <c r="A183" s="11">
        <v>168</v>
      </c>
      <c r="C183" s="2">
        <v>1</v>
      </c>
      <c r="D183" s="11" t="str">
        <f>'[1]1.10 Wages'!D179</f>
        <v>H142</v>
      </c>
      <c r="E183" s="11"/>
      <c r="F183" s="11">
        <v>794</v>
      </c>
      <c r="G183" s="11" t="s">
        <v>42</v>
      </c>
      <c r="H183" s="21">
        <v>0</v>
      </c>
      <c r="I183" s="21">
        <v>0</v>
      </c>
      <c r="J183" s="21">
        <v>0</v>
      </c>
      <c r="K183" s="31">
        <v>43971.200000000004</v>
      </c>
      <c r="L183" s="8">
        <f t="shared" si="10"/>
        <v>0.28860000000000002</v>
      </c>
      <c r="M183" s="22">
        <f t="shared" si="11"/>
        <v>12690.088320000003</v>
      </c>
      <c r="N183" s="22"/>
      <c r="O183" s="74"/>
      <c r="P183" s="74"/>
      <c r="Q183" s="74"/>
    </row>
    <row r="184" spans="1:17" s="12" customFormat="1" x14ac:dyDescent="0.2">
      <c r="A184" s="11">
        <v>169</v>
      </c>
      <c r="C184" s="24">
        <f>SUM(C42:C183)</f>
        <v>142</v>
      </c>
      <c r="D184" s="25" t="s">
        <v>47</v>
      </c>
      <c r="E184" s="25"/>
      <c r="F184" s="25"/>
      <c r="G184" s="32"/>
      <c r="H184" s="33">
        <f>SUM(H42:H183)</f>
        <v>8192757.0399999982</v>
      </c>
      <c r="I184" s="33">
        <f>SUM(I42:I183)</f>
        <v>1867274.7599999995</v>
      </c>
      <c r="J184" s="33">
        <f>SUM(J42:J183)</f>
        <v>138299.25000000006</v>
      </c>
      <c r="K184" s="26">
        <f>SUM(K42:K183)</f>
        <v>8917063.9999999981</v>
      </c>
      <c r="L184" s="34"/>
      <c r="M184" s="35">
        <f>SUM(M42:M182)</f>
        <v>2533722.9091199981</v>
      </c>
      <c r="N184" s="35"/>
      <c r="O184" s="75">
        <f>SUM(O42:O183)</f>
        <v>2014.2720000000002</v>
      </c>
      <c r="P184" s="75">
        <f>SUM(P42:P183)</f>
        <v>2531708.6371199982</v>
      </c>
      <c r="Q184" s="74">
        <f>SUM(O184:P184)</f>
        <v>2533722.9091199981</v>
      </c>
    </row>
    <row r="185" spans="1:17" s="12" customFormat="1" x14ac:dyDescent="0.2">
      <c r="A185" s="11">
        <v>170</v>
      </c>
      <c r="C185" s="2"/>
      <c r="D185" s="11"/>
      <c r="E185" s="11"/>
      <c r="F185" s="11"/>
      <c r="G185" s="11"/>
      <c r="H185" s="11"/>
      <c r="I185" s="11"/>
      <c r="J185" s="11"/>
      <c r="K185" s="29"/>
      <c r="O185" s="74"/>
      <c r="P185" s="74"/>
      <c r="Q185" s="74"/>
    </row>
    <row r="186" spans="1:17" s="12" customFormat="1" x14ac:dyDescent="0.2">
      <c r="A186" s="11">
        <v>171</v>
      </c>
      <c r="C186" s="36">
        <f>+C39+C184</f>
        <v>165</v>
      </c>
      <c r="D186" s="37" t="s">
        <v>49</v>
      </c>
      <c r="E186" s="37"/>
      <c r="F186" s="37"/>
      <c r="G186" s="38"/>
      <c r="H186" s="39">
        <f>H184+H39</f>
        <v>10496901.249999998</v>
      </c>
      <c r="I186" s="39">
        <f>I184+I39</f>
        <v>2346302.3199999994</v>
      </c>
      <c r="J186" s="39">
        <f>J184+J39</f>
        <v>181938.65000000005</v>
      </c>
      <c r="K186" s="39">
        <f>K184+K39</f>
        <v>11825758.999999998</v>
      </c>
      <c r="L186" s="40"/>
      <c r="M186" s="41">
        <f>M39+M184</f>
        <v>3174033.8577199979</v>
      </c>
      <c r="N186" s="80"/>
      <c r="O186" s="74">
        <f>+O184+O39</f>
        <v>16842.152000000002</v>
      </c>
      <c r="P186" s="74">
        <f>+P184+P39</f>
        <v>3157191.7057199981</v>
      </c>
      <c r="Q186" s="74">
        <f>SUM(O186:P186)</f>
        <v>3174033.8577199979</v>
      </c>
    </row>
    <row r="187" spans="1:17" s="12" customFormat="1" x14ac:dyDescent="0.2">
      <c r="A187" s="11">
        <v>172</v>
      </c>
      <c r="C187" s="42"/>
      <c r="D187" s="43"/>
      <c r="E187" s="43"/>
      <c r="F187" s="43"/>
      <c r="G187" s="44"/>
      <c r="H187" s="44"/>
      <c r="I187" s="43"/>
      <c r="J187" s="43"/>
      <c r="K187" s="45"/>
      <c r="M187" s="45"/>
      <c r="N187" s="45"/>
      <c r="O187" s="74"/>
      <c r="P187" s="74"/>
      <c r="Q187" s="74"/>
    </row>
    <row r="188" spans="1:17" s="12" customFormat="1" x14ac:dyDescent="0.2">
      <c r="A188" s="11">
        <v>173</v>
      </c>
      <c r="C188" s="46" t="s">
        <v>50</v>
      </c>
      <c r="G188" s="44"/>
      <c r="H188" s="44"/>
      <c r="I188" s="43"/>
      <c r="J188" s="43"/>
      <c r="K188" s="45"/>
      <c r="M188" s="47">
        <f>I186+J186</f>
        <v>2528240.9699999993</v>
      </c>
      <c r="N188" s="47"/>
      <c r="O188" s="74"/>
      <c r="P188" s="74"/>
      <c r="Q188" s="74"/>
    </row>
    <row r="189" spans="1:17" s="12" customFormat="1" x14ac:dyDescent="0.2">
      <c r="A189" s="11">
        <v>174</v>
      </c>
      <c r="C189" s="42"/>
      <c r="D189" s="43"/>
      <c r="E189" s="43"/>
      <c r="F189" s="43"/>
      <c r="G189" s="44"/>
      <c r="H189" s="44"/>
      <c r="I189" s="43"/>
      <c r="J189" s="43"/>
      <c r="K189" s="45"/>
      <c r="M189" s="45"/>
      <c r="N189" s="45"/>
      <c r="O189" s="74"/>
      <c r="P189" s="74"/>
      <c r="Q189" s="74"/>
    </row>
    <row r="190" spans="1:17" s="12" customFormat="1" x14ac:dyDescent="0.2">
      <c r="A190" s="11">
        <v>175</v>
      </c>
      <c r="C190" s="46" t="s">
        <v>51</v>
      </c>
      <c r="D190" s="43"/>
      <c r="E190" s="43"/>
      <c r="F190" s="43"/>
      <c r="G190" s="43"/>
      <c r="H190" s="43"/>
      <c r="I190" s="43"/>
      <c r="J190" s="43"/>
      <c r="K190" s="48"/>
      <c r="M190" s="49">
        <f>M186</f>
        <v>3174033.8577199979</v>
      </c>
      <c r="N190" s="49"/>
      <c r="O190" s="74"/>
      <c r="P190" s="74"/>
      <c r="Q190" s="74"/>
    </row>
    <row r="191" spans="1:17" s="12" customFormat="1" x14ac:dyDescent="0.2">
      <c r="A191" s="11">
        <v>176</v>
      </c>
      <c r="C191" s="42"/>
      <c r="D191" s="43"/>
      <c r="E191" s="43"/>
      <c r="F191" s="43"/>
      <c r="G191" s="43"/>
      <c r="H191" s="43"/>
      <c r="I191" s="43"/>
      <c r="J191" s="43"/>
      <c r="K191" s="48"/>
      <c r="O191" s="74"/>
      <c r="P191" s="74"/>
      <c r="Q191" s="74"/>
    </row>
    <row r="192" spans="1:17" s="12" customFormat="1" ht="13.5" thickBot="1" x14ac:dyDescent="0.25">
      <c r="A192" s="11">
        <v>177</v>
      </c>
      <c r="C192" s="50" t="s">
        <v>52</v>
      </c>
      <c r="D192" s="51"/>
      <c r="E192" s="51"/>
      <c r="F192" s="51"/>
      <c r="G192" s="52"/>
      <c r="H192" s="52"/>
      <c r="I192" s="52"/>
      <c r="J192" s="52"/>
      <c r="K192" s="52"/>
      <c r="L192" s="52"/>
      <c r="M192" s="53">
        <f>M190-M188</f>
        <v>645792.8877199986</v>
      </c>
      <c r="N192" s="81"/>
      <c r="O192" s="74"/>
      <c r="P192" s="74"/>
      <c r="Q192" s="74"/>
    </row>
    <row r="193" spans="1:17" s="12" customFormat="1" ht="13.5" thickTop="1" x14ac:dyDescent="0.2">
      <c r="A193" s="11">
        <v>178</v>
      </c>
      <c r="C193" s="2"/>
      <c r="D193" s="11"/>
      <c r="E193" s="11"/>
      <c r="F193" s="11"/>
      <c r="G193" s="11"/>
      <c r="H193" s="11"/>
      <c r="I193" s="11"/>
      <c r="J193" s="11"/>
      <c r="O193" s="74"/>
      <c r="P193" s="74"/>
      <c r="Q193" s="74"/>
    </row>
    <row r="194" spans="1:17" s="12" customFormat="1" x14ac:dyDescent="0.2">
      <c r="A194" s="11">
        <v>179</v>
      </c>
      <c r="C194" s="54" t="s">
        <v>53</v>
      </c>
      <c r="D194" s="55" t="s">
        <v>23</v>
      </c>
      <c r="E194" s="55"/>
      <c r="G194" s="56" t="s">
        <v>54</v>
      </c>
      <c r="I194" s="55" t="s">
        <v>42</v>
      </c>
      <c r="J194" s="56" t="s">
        <v>55</v>
      </c>
      <c r="L194" s="57"/>
      <c r="O194" s="74"/>
      <c r="P194" s="74"/>
      <c r="Q194" s="74"/>
    </row>
    <row r="195" spans="1:17" s="12" customFormat="1" ht="23.25" customHeight="1" x14ac:dyDescent="0.2">
      <c r="A195" s="11">
        <v>180</v>
      </c>
      <c r="C195" s="2"/>
      <c r="D195" s="11"/>
      <c r="E195" s="11"/>
      <c r="F195" s="11"/>
      <c r="G195" s="11"/>
      <c r="H195" s="11"/>
      <c r="I195" s="11"/>
      <c r="J195" s="11"/>
      <c r="O195" s="74"/>
      <c r="P195" s="74"/>
      <c r="Q195" s="74"/>
    </row>
    <row r="196" spans="1:17" s="12" customFormat="1" ht="39" customHeight="1" x14ac:dyDescent="0.2">
      <c r="A196" s="11">
        <v>181</v>
      </c>
      <c r="C196" s="58" t="s">
        <v>56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82"/>
      <c r="O196" s="74"/>
      <c r="P196" s="74"/>
      <c r="Q196" s="74"/>
    </row>
    <row r="197" spans="1:17" s="12" customFormat="1" ht="33.75" customHeight="1" x14ac:dyDescent="0.2">
      <c r="A197" s="11">
        <v>182</v>
      </c>
      <c r="C197" s="2"/>
      <c r="D197" s="11"/>
      <c r="E197" s="11"/>
      <c r="F197" s="11"/>
      <c r="G197" s="11"/>
      <c r="H197" s="11"/>
      <c r="I197" s="11"/>
      <c r="J197" s="11"/>
      <c r="O197" s="74"/>
      <c r="P197" s="74"/>
      <c r="Q197" s="74"/>
    </row>
    <row r="198" spans="1:17" x14ac:dyDescent="0.2">
      <c r="A198" s="11">
        <v>183</v>
      </c>
      <c r="C198" s="59" t="s">
        <v>57</v>
      </c>
      <c r="G198" s="2"/>
      <c r="H198" s="2"/>
      <c r="K198" s="7"/>
      <c r="L198" s="60" t="s">
        <v>58</v>
      </c>
      <c r="M198" s="60" t="s">
        <v>59</v>
      </c>
      <c r="N198" s="60"/>
    </row>
    <row r="199" spans="1:17" x14ac:dyDescent="0.2">
      <c r="A199" s="11">
        <v>184</v>
      </c>
      <c r="G199" s="2"/>
      <c r="H199" s="2"/>
    </row>
    <row r="200" spans="1:17" x14ac:dyDescent="0.2">
      <c r="A200" s="11">
        <v>185</v>
      </c>
      <c r="C200" s="1" t="s">
        <v>60</v>
      </c>
      <c r="D200" s="61" t="s">
        <v>61</v>
      </c>
      <c r="E200" s="61"/>
      <c r="F200" s="61"/>
      <c r="G200" s="2"/>
      <c r="H200" s="2"/>
      <c r="K200" s="62"/>
      <c r="L200" s="63">
        <v>7.9162376565297371E-2</v>
      </c>
      <c r="M200" s="62">
        <f>L200*M$192</f>
        <v>51122.499760881336</v>
      </c>
      <c r="N200" s="62"/>
    </row>
    <row r="201" spans="1:17" x14ac:dyDescent="0.2">
      <c r="A201" s="11">
        <v>186</v>
      </c>
      <c r="C201" s="1" t="s">
        <v>62</v>
      </c>
      <c r="D201" s="61" t="s">
        <v>63</v>
      </c>
      <c r="E201" s="61"/>
      <c r="F201" s="61"/>
      <c r="G201" s="2"/>
      <c r="H201" s="2"/>
      <c r="K201" s="62"/>
      <c r="L201" s="63">
        <v>0.24163090740067283</v>
      </c>
      <c r="M201" s="62">
        <f t="shared" ref="M201:M204" si="12">L201*M$192</f>
        <v>156043.5214526841</v>
      </c>
      <c r="N201" s="62"/>
    </row>
    <row r="202" spans="1:17" x14ac:dyDescent="0.2">
      <c r="A202" s="11">
        <v>187</v>
      </c>
      <c r="C202" s="1" t="s">
        <v>64</v>
      </c>
      <c r="D202" s="61" t="s">
        <v>65</v>
      </c>
      <c r="E202" s="61"/>
      <c r="F202" s="61"/>
      <c r="G202" s="2"/>
      <c r="H202" s="2"/>
      <c r="K202" s="62"/>
      <c r="L202" s="63">
        <v>0.10810391683156846</v>
      </c>
      <c r="M202" s="62">
        <f t="shared" si="12"/>
        <v>69812.740624501152</v>
      </c>
      <c r="N202" s="62"/>
    </row>
    <row r="203" spans="1:17" x14ac:dyDescent="0.2">
      <c r="A203" s="11">
        <v>188</v>
      </c>
      <c r="C203" s="1" t="s">
        <v>66</v>
      </c>
      <c r="D203" s="61" t="s">
        <v>67</v>
      </c>
      <c r="E203" s="61"/>
      <c r="F203" s="61"/>
      <c r="G203" s="2"/>
      <c r="H203" s="2"/>
      <c r="K203" s="62"/>
      <c r="L203" s="63">
        <v>2.3955366492386103E-2</v>
      </c>
      <c r="M203" s="62">
        <f t="shared" si="12"/>
        <v>15470.205303508916</v>
      </c>
      <c r="N203" s="62"/>
    </row>
    <row r="204" spans="1:17" x14ac:dyDescent="0.2">
      <c r="A204" s="11">
        <v>189</v>
      </c>
      <c r="C204" s="1" t="s">
        <v>68</v>
      </c>
      <c r="D204" s="61" t="s">
        <v>69</v>
      </c>
      <c r="E204" s="61"/>
      <c r="F204" s="61"/>
      <c r="G204" s="2"/>
      <c r="H204" s="2"/>
      <c r="K204" s="62"/>
      <c r="L204" s="63">
        <v>0.10589168658007772</v>
      </c>
      <c r="M204" s="62">
        <f t="shared" si="12"/>
        <v>68384.098062089412</v>
      </c>
      <c r="N204" s="62"/>
    </row>
    <row r="205" spans="1:17" x14ac:dyDescent="0.2">
      <c r="A205" s="11">
        <v>190</v>
      </c>
      <c r="C205" s="64" t="s">
        <v>70</v>
      </c>
      <c r="D205" s="65"/>
      <c r="E205" s="65"/>
      <c r="F205" s="65"/>
      <c r="G205" s="24"/>
      <c r="H205" s="24"/>
      <c r="I205" s="65"/>
      <c r="J205" s="65"/>
      <c r="K205" s="66"/>
      <c r="L205" s="67">
        <f>SUM(L200:L204)</f>
        <v>0.55874425387000248</v>
      </c>
      <c r="M205" s="68">
        <f>SUM(M200:M204)</f>
        <v>360833.06520366488</v>
      </c>
      <c r="N205" s="83"/>
    </row>
    <row r="206" spans="1:17" x14ac:dyDescent="0.2">
      <c r="A206" s="11">
        <v>191</v>
      </c>
      <c r="G206" s="2"/>
      <c r="H206" s="2"/>
      <c r="K206" s="62"/>
      <c r="L206" s="63"/>
      <c r="M206" s="62"/>
      <c r="N206" s="62"/>
    </row>
    <row r="207" spans="1:17" x14ac:dyDescent="0.2">
      <c r="A207" s="11">
        <v>192</v>
      </c>
      <c r="C207" s="1" t="s">
        <v>71</v>
      </c>
      <c r="D207" s="61" t="s">
        <v>72</v>
      </c>
      <c r="E207" s="61"/>
      <c r="F207" s="61"/>
      <c r="G207" s="2"/>
      <c r="H207" s="2"/>
      <c r="K207" s="62"/>
      <c r="L207" s="63">
        <v>0.26532065508349417</v>
      </c>
      <c r="M207" s="62">
        <f t="shared" ref="M207:M210" si="13">L207*M$192</f>
        <v>171342.19201813143</v>
      </c>
      <c r="N207" s="62"/>
    </row>
    <row r="208" spans="1:17" x14ac:dyDescent="0.2">
      <c r="A208" s="11">
        <v>193</v>
      </c>
      <c r="C208" s="1" t="s">
        <v>73</v>
      </c>
      <c r="D208" s="61" t="s">
        <v>74</v>
      </c>
      <c r="E208" s="61"/>
      <c r="F208" s="61"/>
      <c r="G208" s="2"/>
      <c r="H208" s="2"/>
      <c r="K208" s="62"/>
      <c r="L208" s="63">
        <v>1.9168932948869864E-2</v>
      </c>
      <c r="M208" s="62">
        <f t="shared" si="13"/>
        <v>12379.160563561698</v>
      </c>
      <c r="N208" s="62"/>
    </row>
    <row r="209" spans="1:14" x14ac:dyDescent="0.2">
      <c r="A209" s="11">
        <v>194</v>
      </c>
      <c r="C209" s="1" t="s">
        <v>75</v>
      </c>
      <c r="D209" s="61" t="s">
        <v>76</v>
      </c>
      <c r="E209" s="61"/>
      <c r="F209" s="61"/>
      <c r="G209" s="2"/>
      <c r="H209" s="2"/>
      <c r="K209" s="62"/>
      <c r="L209" s="63">
        <v>5.5518749294945616E-2</v>
      </c>
      <c r="M209" s="62">
        <f t="shared" si="13"/>
        <v>35853.613429785568</v>
      </c>
      <c r="N209" s="62"/>
    </row>
    <row r="210" spans="1:14" x14ac:dyDescent="0.2">
      <c r="A210" s="11">
        <v>195</v>
      </c>
      <c r="C210" s="1" t="s">
        <v>77</v>
      </c>
      <c r="D210" s="61" t="s">
        <v>78</v>
      </c>
      <c r="E210" s="61"/>
      <c r="F210" s="61"/>
      <c r="G210" s="2"/>
      <c r="H210" s="2"/>
      <c r="K210" s="62"/>
      <c r="L210" s="63">
        <v>0.10124740880268777</v>
      </c>
      <c r="M210" s="62">
        <f t="shared" si="13"/>
        <v>65384.856504854943</v>
      </c>
      <c r="N210" s="62"/>
    </row>
    <row r="211" spans="1:14" x14ac:dyDescent="0.2">
      <c r="A211" s="11">
        <v>196</v>
      </c>
      <c r="D211" s="65" t="s">
        <v>47</v>
      </c>
      <c r="E211" s="65"/>
      <c r="F211" s="65"/>
      <c r="G211" s="24"/>
      <c r="H211" s="24"/>
      <c r="I211" s="65"/>
      <c r="J211" s="65"/>
      <c r="K211" s="66"/>
      <c r="L211" s="67">
        <f>SUM(L207:L210)</f>
        <v>0.44125574612999741</v>
      </c>
      <c r="M211" s="66">
        <f>SUM(M207:M210)</f>
        <v>284959.8225163336</v>
      </c>
      <c r="N211" s="84"/>
    </row>
    <row r="212" spans="1:14" x14ac:dyDescent="0.2">
      <c r="A212" s="11">
        <v>197</v>
      </c>
      <c r="G212" s="2"/>
      <c r="H212" s="2"/>
      <c r="K212" s="62"/>
      <c r="L212" s="63"/>
      <c r="M212" s="62"/>
      <c r="N212" s="62"/>
    </row>
    <row r="213" spans="1:14" ht="13.5" thickBot="1" x14ac:dyDescent="0.25">
      <c r="A213" s="11">
        <v>198</v>
      </c>
      <c r="D213" s="69" t="s">
        <v>79</v>
      </c>
      <c r="E213" s="69"/>
      <c r="F213" s="69"/>
      <c r="G213" s="69"/>
      <c r="H213" s="69"/>
      <c r="I213" s="70"/>
      <c r="J213" s="70"/>
      <c r="K213" s="71"/>
      <c r="L213" s="72">
        <v>0.99999999999999978</v>
      </c>
      <c r="M213" s="71">
        <f>M205+M211</f>
        <v>645792.88771999849</v>
      </c>
      <c r="N213" s="84"/>
    </row>
    <row r="214" spans="1:14" ht="13.5" thickTop="1" x14ac:dyDescent="0.2">
      <c r="G214" s="2"/>
      <c r="H214" s="2"/>
    </row>
  </sheetData>
  <mergeCells count="6">
    <mergeCell ref="A3:M3"/>
    <mergeCell ref="A4:M4"/>
    <mergeCell ref="A6:M6"/>
    <mergeCell ref="C11:G11"/>
    <mergeCell ref="K11:M11"/>
    <mergeCell ref="C196:M196"/>
  </mergeCells>
  <printOptions horizontalCentered="1"/>
  <pageMargins left="0.7" right="0.7" top="0.75" bottom="0.75" header="0.3" footer="0.3"/>
  <pageSetup scale="72" fitToHeight="2" orientation="portrait" r:id="rId1"/>
  <headerFooter alignWithMargins="0">
    <oddFooter>&amp;RExhibit  JW-2
Page &amp;P of &amp;N</oddFooter>
  </headerFooter>
  <rowBreaks count="1" manualBreakCount="1">
    <brk id="1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1.09 RS401k</vt:lpstr>
      <vt:lpstr>' 1.09 RS401k'!Print_Area</vt:lpstr>
      <vt:lpstr>' 1.09 RS401k'!Print_Titles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2025-03-22T16:15:37Z</dcterms:created>
  <dcterms:modified xsi:type="dcterms:W3CDTF">2025-03-22T16:33:15Z</dcterms:modified>
</cp:coreProperties>
</file>