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Questions\Question 5\"/>
    </mc:Choice>
  </mc:AlternateContent>
  <xr:revisionPtr revIDLastSave="0" documentId="13_ncr:1_{B0EE6622-F2B8-42C5-AFFE-FA10CF9C3085}" xr6:coauthVersionLast="47" xr6:coauthVersionMax="47" xr10:uidLastSave="{00000000-0000-0000-0000-000000000000}"/>
  <bookViews>
    <workbookView xWindow="-120" yWindow="-120" windowWidth="29040" windowHeight="15720" xr2:uid="{40328FFA-E3D9-49E1-9A08-AC5FE8ADECEE}"/>
  </bookViews>
  <sheets>
    <sheet name="2025" sheetId="4" r:id="rId1"/>
    <sheet name="2024" sheetId="3" r:id="rId2"/>
    <sheet name="2023" sheetId="2" r:id="rId3"/>
    <sheet name="2022" sheetId="1" r:id="rId4"/>
    <sheet name="202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J11" i="5"/>
  <c r="N14" i="4"/>
  <c r="N13" i="4"/>
  <c r="N11" i="4"/>
  <c r="N13" i="5"/>
  <c r="E13" i="5"/>
  <c r="J12" i="5"/>
  <c r="I11" i="5"/>
  <c r="F11" i="5"/>
  <c r="J10" i="5"/>
  <c r="F10" i="5"/>
  <c r="L10" i="5" s="1"/>
  <c r="L12" i="3"/>
  <c r="L12" i="4"/>
  <c r="I14" i="4"/>
  <c r="F14" i="4"/>
  <c r="I13" i="4"/>
  <c r="J13" i="4" s="1"/>
  <c r="F13" i="4"/>
  <c r="J11" i="4"/>
  <c r="L11" i="4" s="1"/>
  <c r="N16" i="2"/>
  <c r="N15" i="1"/>
  <c r="J11" i="3"/>
  <c r="L11" i="3"/>
  <c r="F15" i="4" l="1"/>
  <c r="J13" i="5"/>
  <c r="L12" i="5"/>
  <c r="I13" i="5"/>
  <c r="L13" i="4"/>
  <c r="L14" i="4"/>
  <c r="E15" i="4"/>
  <c r="F13" i="5"/>
  <c r="L11" i="5"/>
  <c r="J15" i="4"/>
  <c r="N15" i="4"/>
  <c r="I17" i="3"/>
  <c r="J17" i="3" s="1"/>
  <c r="F17" i="3"/>
  <c r="I16" i="3"/>
  <c r="J16" i="3" s="1"/>
  <c r="F16" i="3"/>
  <c r="J14" i="3"/>
  <c r="E14" i="3"/>
  <c r="F14" i="3" s="1"/>
  <c r="I15" i="3"/>
  <c r="J15" i="3" s="1"/>
  <c r="E15" i="3"/>
  <c r="F15" i="3" s="1"/>
  <c r="I13" i="3"/>
  <c r="J13" i="3" s="1"/>
  <c r="F13" i="3"/>
  <c r="N12" i="3"/>
  <c r="N18" i="3" s="1"/>
  <c r="E10" i="2"/>
  <c r="F10" i="2" s="1"/>
  <c r="J10" i="2"/>
  <c r="F11" i="2"/>
  <c r="I11" i="2"/>
  <c r="J11" i="2" s="1"/>
  <c r="F12" i="2"/>
  <c r="J12" i="2"/>
  <c r="E13" i="2"/>
  <c r="F13" i="2" s="1"/>
  <c r="L13" i="2" s="1"/>
  <c r="F14" i="2"/>
  <c r="L14" i="2" s="1"/>
  <c r="E15" i="2"/>
  <c r="F15" i="2" s="1"/>
  <c r="J15" i="2"/>
  <c r="F14" i="1"/>
  <c r="L14" i="1" s="1"/>
  <c r="F13" i="1"/>
  <c r="L13" i="1" s="1"/>
  <c r="I12" i="1"/>
  <c r="J12" i="1" s="1"/>
  <c r="F12" i="1"/>
  <c r="L12" i="1" s="1"/>
  <c r="I11" i="1"/>
  <c r="J11" i="1" s="1"/>
  <c r="E11" i="1"/>
  <c r="E15" i="1" s="1"/>
  <c r="I10" i="1"/>
  <c r="J10" i="1" s="1"/>
  <c r="F10" i="1"/>
  <c r="L14" i="3" l="1"/>
  <c r="L15" i="4"/>
  <c r="L11" i="2"/>
  <c r="L15" i="2"/>
  <c r="L12" i="2"/>
  <c r="L16" i="3"/>
  <c r="L15" i="3"/>
  <c r="L17" i="3"/>
  <c r="L13" i="3"/>
  <c r="L18" i="3" s="1"/>
  <c r="L13" i="5"/>
  <c r="L10" i="2"/>
  <c r="L10" i="1"/>
  <c r="E18" i="3"/>
  <c r="F18" i="3"/>
  <c r="J18" i="3"/>
  <c r="J16" i="2"/>
  <c r="F16" i="2"/>
  <c r="E16" i="2"/>
  <c r="I15" i="1"/>
  <c r="J15" i="1"/>
  <c r="F11" i="1"/>
  <c r="L16" i="2" l="1"/>
  <c r="F15" i="1"/>
  <c r="L11" i="1"/>
  <c r="L15" i="1" s="1"/>
</calcChain>
</file>

<file path=xl/sharedStrings.xml><?xml version="1.0" encoding="utf-8"?>
<sst xmlns="http://schemas.openxmlformats.org/spreadsheetml/2006/main" count="116" uniqueCount="35">
  <si>
    <t>July 2022</t>
  </si>
  <si>
    <t>December 2022</t>
  </si>
  <si>
    <t>Title</t>
  </si>
  <si>
    <t xml:space="preserve">Rate </t>
  </si>
  <si>
    <t>Dollar Increase</t>
  </si>
  <si>
    <t>Percentage Increase</t>
  </si>
  <si>
    <t>Total Annual Percentage Increase</t>
  </si>
  <si>
    <t>December 2023</t>
  </si>
  <si>
    <t>July 2023</t>
  </si>
  <si>
    <t>Beginning Bi-weekly Pay Rate</t>
  </si>
  <si>
    <t xml:space="preserve">Total Annual Compensation </t>
  </si>
  <si>
    <t xml:space="preserve">Total: </t>
  </si>
  <si>
    <t>July 2024</t>
  </si>
  <si>
    <t>December 2024</t>
  </si>
  <si>
    <t>Total:</t>
  </si>
  <si>
    <t>South Kentucky RECC</t>
  </si>
  <si>
    <t>Case No. 2024-00402</t>
  </si>
  <si>
    <t>Beginning                              Bi-weekly Pay Rate</t>
  </si>
  <si>
    <t>PRESIDENT &amp; CEO</t>
  </si>
  <si>
    <t>CHIEF OPERATING OFFICER</t>
  </si>
  <si>
    <t>CHIEF FINANCIAL OFFICER</t>
  </si>
  <si>
    <t>CHIEF LEGAL OFFICER</t>
  </si>
  <si>
    <t>CHIEF MEMBERSHIP OFFICER</t>
  </si>
  <si>
    <t>CHIEF TECHNOLOGY OFFICER</t>
  </si>
  <si>
    <t xml:space="preserve"> CHIEF LEGAL OFFICER</t>
  </si>
  <si>
    <t>Position vacant</t>
  </si>
  <si>
    <t>July 2021</t>
  </si>
  <si>
    <t>December 2021</t>
  </si>
  <si>
    <t>July 2025</t>
  </si>
  <si>
    <t>December 2025</t>
  </si>
  <si>
    <t>Position Vacant</t>
  </si>
  <si>
    <t>5 a - Provide the position title and salary for each executive staff employee for the years 2021 - 2025</t>
  </si>
  <si>
    <t>5 b - Provide the average raise that the executive staff employees received for the years 2021 -2025</t>
  </si>
  <si>
    <t>Includes wages from former position as Director of Corporate Services.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</si>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</sst>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44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wrapText="1"/>
    </xf>
    <xf numFmtId="0" fontId="3" fillId="0" borderId="1" xfId="0" applyFont="1" applyBorder="1"/>
    <xf numFmtId="44" fontId="3" fillId="0" borderId="1" xfId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wrapText="1"/>
    </xf>
    <xf numFmtId="0" fontId="5" fillId="0" borderId="0" xfId="0" applyFont="1"/>
    <xf numFmtId="10" fontId="6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44" fontId="7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10" fontId="3" fillId="0" borderId="1" xfId="2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0" fontId="5" fillId="0" borderId="0" xfId="2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Alignment="1">
      <alignment horizontal="left" vertical="center"/>
    </xf>
    <xf numFmtId="44" fontId="7" fillId="0" borderId="1" xfId="1" applyFont="1" applyBorder="1" applyAlignment="1">
      <alignment horizontal="left" vertical="center"/>
    </xf>
    <xf numFmtId="44" fontId="7" fillId="0" borderId="0" xfId="1" applyFont="1" applyAlignment="1">
      <alignment horizontal="left"/>
    </xf>
    <xf numFmtId="0" fontId="5" fillId="0" borderId="0" xfId="0" applyFont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2" borderId="0" xfId="2" applyNumberFormat="1" applyFont="1" applyFill="1" applyAlignment="1">
      <alignment horizontal="center" vertical="center"/>
    </xf>
    <xf numFmtId="10" fontId="7" fillId="0" borderId="0" xfId="2" applyNumberFormat="1" applyFont="1" applyBorder="1" applyAlignment="1">
      <alignment horizontal="center" vertical="center"/>
    </xf>
    <xf numFmtId="10" fontId="7" fillId="0" borderId="1" xfId="2" applyNumberFormat="1" applyFont="1" applyBorder="1" applyAlignment="1">
      <alignment horizontal="center" vertical="center"/>
    </xf>
    <xf numFmtId="17" fontId="4" fillId="0" borderId="0" xfId="0" quotePrefix="1" applyNumberFormat="1" applyFont="1" applyAlignment="1">
      <alignment horizontal="center"/>
    </xf>
    <xf numFmtId="17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983C-5B92-4490-88BE-2B2C97D3AC21}">
  <dimension ref="A1:O26"/>
  <sheetViews>
    <sheetView tabSelected="1" workbookViewId="0">
      <selection activeCell="B21" sqref="B21"/>
    </sheetView>
  </sheetViews>
  <sheetFormatPr defaultRowHeight="15" x14ac:dyDescent="0.25"/>
  <cols>
    <col min="1" max="1" width="26" customWidth="1"/>
    <col min="2" max="2" width="11.5703125" bestFit="1" customWidth="1"/>
    <col min="4" max="4" width="11.5703125" bestFit="1" customWidth="1"/>
    <col min="5" max="5" width="10.5703125" bestFit="1" customWidth="1"/>
    <col min="6" max="6" width="11.28515625" customWidth="1"/>
    <col min="8" max="8" width="10.5703125" bestFit="1" customWidth="1"/>
    <col min="10" max="10" width="11.5703125" customWidth="1"/>
    <col min="12" max="12" width="11.42578125" customWidth="1"/>
    <col min="14" max="14" width="14" customWidth="1"/>
    <col min="15" max="15" width="14.85546875" bestFit="1" customWidth="1"/>
  </cols>
  <sheetData>
    <row r="1" spans="1:15" x14ac:dyDescent="0.25">
      <c r="A1" s="34" t="s">
        <v>15</v>
      </c>
    </row>
    <row r="2" spans="1:15" ht="15.75" x14ac:dyDescent="0.25">
      <c r="A2" s="34" t="s">
        <v>16</v>
      </c>
      <c r="E2" s="81"/>
      <c r="F2" s="81"/>
      <c r="G2" s="81"/>
      <c r="H2" s="81"/>
      <c r="I2" s="81"/>
    </row>
    <row r="3" spans="1:15" x14ac:dyDescent="0.25">
      <c r="B3" s="1"/>
      <c r="D3" s="29"/>
      <c r="E3" s="2"/>
      <c r="F3" s="3"/>
      <c r="H3" s="30"/>
      <c r="I3" s="1"/>
      <c r="J3" s="4"/>
    </row>
    <row r="4" spans="1:15" x14ac:dyDescent="0.25">
      <c r="A4" t="s">
        <v>31</v>
      </c>
      <c r="I4" s="1"/>
      <c r="J4" s="4"/>
    </row>
    <row r="5" spans="1:15" x14ac:dyDescent="0.25">
      <c r="A5" t="s">
        <v>32</v>
      </c>
      <c r="I5" s="21"/>
      <c r="J5" s="25"/>
      <c r="K5" s="36"/>
      <c r="L5" s="23"/>
      <c r="M5" s="36"/>
      <c r="N5" s="23"/>
    </row>
    <row r="6" spans="1:15" x14ac:dyDescent="0.25">
      <c r="A6" s="41"/>
      <c r="B6" s="69"/>
      <c r="C6" s="41"/>
      <c r="D6" s="69"/>
      <c r="E6" s="69"/>
      <c r="F6" s="70"/>
      <c r="G6" s="41"/>
      <c r="H6" s="69"/>
      <c r="I6" s="69"/>
      <c r="J6" s="71"/>
      <c r="K6" s="41"/>
      <c r="L6" s="40"/>
      <c r="M6" s="41"/>
      <c r="N6" s="41"/>
    </row>
    <row r="7" spans="1:15" ht="15.75" x14ac:dyDescent="0.25">
      <c r="B7" s="1"/>
      <c r="D7" s="79" t="s">
        <v>28</v>
      </c>
      <c r="E7" s="79"/>
      <c r="F7" s="79"/>
      <c r="H7" s="80" t="s">
        <v>29</v>
      </c>
      <c r="I7" s="80"/>
      <c r="J7" s="80"/>
    </row>
    <row r="8" spans="1:15" x14ac:dyDescent="0.25">
      <c r="B8" s="1"/>
      <c r="D8" s="29"/>
      <c r="E8" s="2"/>
      <c r="F8" s="3"/>
      <c r="H8" s="30"/>
      <c r="I8" s="1"/>
      <c r="J8" s="4"/>
    </row>
    <row r="9" spans="1:15" x14ac:dyDescent="0.25">
      <c r="B9" s="1"/>
      <c r="D9" s="31"/>
      <c r="E9" s="2"/>
      <c r="F9" s="3"/>
      <c r="H9" s="30"/>
      <c r="I9" s="1"/>
      <c r="J9" s="4"/>
    </row>
    <row r="10" spans="1:15" ht="60.75" thickBot="1" x14ac:dyDescent="0.3">
      <c r="A10" s="10" t="s">
        <v>2</v>
      </c>
      <c r="B10" s="5" t="s">
        <v>9</v>
      </c>
      <c r="C10" s="6"/>
      <c r="D10" s="32" t="s">
        <v>3</v>
      </c>
      <c r="E10" s="8" t="s">
        <v>4</v>
      </c>
      <c r="F10" s="18" t="s">
        <v>5</v>
      </c>
      <c r="G10" s="10"/>
      <c r="H10" s="33" t="s">
        <v>3</v>
      </c>
      <c r="I10" s="5" t="s">
        <v>4</v>
      </c>
      <c r="J10" s="19" t="s">
        <v>5</v>
      </c>
      <c r="K10" s="6"/>
      <c r="L10" s="26" t="s">
        <v>6</v>
      </c>
      <c r="M10" s="6"/>
      <c r="N10" s="8" t="s">
        <v>10</v>
      </c>
      <c r="O10" s="26" t="s">
        <v>34</v>
      </c>
    </row>
    <row r="11" spans="1:15" x14ac:dyDescent="0.25">
      <c r="A11" s="65" t="s">
        <v>18</v>
      </c>
      <c r="B11" s="48">
        <v>12500</v>
      </c>
      <c r="C11" s="67"/>
      <c r="D11" s="48">
        <v>0</v>
      </c>
      <c r="E11" s="48">
        <v>0</v>
      </c>
      <c r="F11" s="66">
        <v>0</v>
      </c>
      <c r="G11" s="67"/>
      <c r="H11" s="48">
        <v>0</v>
      </c>
      <c r="I11" s="48">
        <v>0</v>
      </c>
      <c r="J11" s="68">
        <f>I11/B11</f>
        <v>0</v>
      </c>
      <c r="K11" s="67"/>
      <c r="L11" s="59">
        <f t="shared" ref="L11:L14" si="0">F11+J11</f>
        <v>0</v>
      </c>
      <c r="M11" s="67"/>
      <c r="N11" s="61">
        <f>B11*26</f>
        <v>325000</v>
      </c>
    </row>
    <row r="12" spans="1:15" x14ac:dyDescent="0.25">
      <c r="A12" s="36" t="s">
        <v>19</v>
      </c>
      <c r="B12" s="48">
        <v>0</v>
      </c>
      <c r="C12" s="67"/>
      <c r="D12" s="48">
        <v>0</v>
      </c>
      <c r="E12" s="48">
        <v>0</v>
      </c>
      <c r="F12" s="66">
        <v>0</v>
      </c>
      <c r="G12" s="67"/>
      <c r="H12" s="48">
        <v>0</v>
      </c>
      <c r="I12" s="48">
        <v>0</v>
      </c>
      <c r="J12" s="68">
        <v>0</v>
      </c>
      <c r="K12" s="67"/>
      <c r="L12" s="59">
        <f t="shared" si="0"/>
        <v>0</v>
      </c>
      <c r="M12" s="67"/>
      <c r="N12" s="61">
        <v>0</v>
      </c>
      <c r="O12" s="22" t="s">
        <v>30</v>
      </c>
    </row>
    <row r="13" spans="1:15" x14ac:dyDescent="0.25">
      <c r="A13" s="36" t="s">
        <v>20</v>
      </c>
      <c r="B13" s="48">
        <v>7307.7</v>
      </c>
      <c r="C13" s="67"/>
      <c r="D13" s="48">
        <v>0</v>
      </c>
      <c r="E13" s="48">
        <v>0</v>
      </c>
      <c r="F13" s="66">
        <f>E13/B13</f>
        <v>0</v>
      </c>
      <c r="G13" s="67"/>
      <c r="H13" s="48">
        <v>0</v>
      </c>
      <c r="I13" s="48">
        <f>H13-D13</f>
        <v>0</v>
      </c>
      <c r="J13" s="68">
        <f>I13/B13</f>
        <v>0</v>
      </c>
      <c r="K13" s="67"/>
      <c r="L13" s="59">
        <f t="shared" si="0"/>
        <v>0</v>
      </c>
      <c r="M13" s="67"/>
      <c r="N13" s="61">
        <f>B13*26</f>
        <v>190000.19999999998</v>
      </c>
    </row>
    <row r="14" spans="1:15" ht="15.75" thickBot="1" x14ac:dyDescent="0.3">
      <c r="A14" s="42" t="s">
        <v>22</v>
      </c>
      <c r="B14" s="51">
        <v>5995.2</v>
      </c>
      <c r="C14" s="73"/>
      <c r="D14" s="51">
        <v>0</v>
      </c>
      <c r="E14" s="51">
        <v>0</v>
      </c>
      <c r="F14" s="74">
        <f>E14/B14</f>
        <v>0</v>
      </c>
      <c r="G14" s="73"/>
      <c r="H14" s="51">
        <v>0</v>
      </c>
      <c r="I14" s="51">
        <f>H14-D14</f>
        <v>0</v>
      </c>
      <c r="J14" s="75">
        <v>0</v>
      </c>
      <c r="K14" s="73"/>
      <c r="L14" s="60">
        <f t="shared" si="0"/>
        <v>0</v>
      </c>
      <c r="M14" s="73"/>
      <c r="N14" s="33">
        <f>B14*26</f>
        <v>155875.19999999998</v>
      </c>
    </row>
    <row r="15" spans="1:15" x14ac:dyDescent="0.25">
      <c r="B15" s="1"/>
      <c r="C15" s="2" t="s">
        <v>14</v>
      </c>
      <c r="D15" s="17">
        <v>0</v>
      </c>
      <c r="E15" s="17">
        <f>SUM(E12:E14)</f>
        <v>0</v>
      </c>
      <c r="F15" s="27">
        <f>SUM(F12:F14)/2</f>
        <v>0</v>
      </c>
      <c r="G15" s="13"/>
      <c r="H15" s="17">
        <v>0</v>
      </c>
      <c r="I15" s="17">
        <v>0</v>
      </c>
      <c r="J15" s="28">
        <f>SUM(J12:J14)/2</f>
        <v>0</v>
      </c>
      <c r="L15" s="15">
        <f>SUM(L12:L14)/3</f>
        <v>0</v>
      </c>
      <c r="N15" s="16">
        <f>SUM(N11:N14)</f>
        <v>670875.39999999991</v>
      </c>
    </row>
    <row r="16" spans="1:15" x14ac:dyDescent="0.25">
      <c r="A16" s="34"/>
    </row>
    <row r="17" spans="1:14" x14ac:dyDescent="0.25">
      <c r="A17" s="34"/>
    </row>
    <row r="18" spans="1:14" x14ac:dyDescent="0.25">
      <c r="A18" s="35"/>
    </row>
    <row r="19" spans="1:14" ht="15.75" x14ac:dyDescent="0.25">
      <c r="B19" s="1"/>
      <c r="D19" s="79"/>
      <c r="E19" s="79"/>
      <c r="F19" s="79"/>
      <c r="H19" s="80"/>
      <c r="I19" s="80"/>
      <c r="J19" s="80"/>
    </row>
    <row r="20" spans="1:14" x14ac:dyDescent="0.25">
      <c r="B20" s="1"/>
      <c r="D20" s="29"/>
      <c r="E20" s="2"/>
      <c r="F20" s="3"/>
      <c r="H20" s="30"/>
      <c r="I20" s="1"/>
      <c r="J20" s="4"/>
    </row>
    <row r="21" spans="1:14" x14ac:dyDescent="0.25">
      <c r="B21" s="1"/>
      <c r="D21" s="31"/>
      <c r="E21" s="2"/>
      <c r="F21" s="3"/>
      <c r="H21" s="30"/>
      <c r="I21" s="1"/>
      <c r="J21" s="4"/>
    </row>
    <row r="22" spans="1:14" x14ac:dyDescent="0.25">
      <c r="A22" s="22"/>
      <c r="B22" s="21"/>
      <c r="C22" s="36"/>
      <c r="D22" s="52"/>
      <c r="E22" s="23"/>
      <c r="F22" s="24"/>
      <c r="G22" s="22"/>
      <c r="H22" s="53"/>
      <c r="I22" s="21"/>
      <c r="J22" s="25"/>
      <c r="K22" s="36"/>
      <c r="L22" s="23"/>
      <c r="M22" s="36"/>
      <c r="N22" s="23"/>
    </row>
    <row r="23" spans="1:14" x14ac:dyDescent="0.25">
      <c r="A23" s="41"/>
      <c r="B23" s="69"/>
      <c r="C23" s="41"/>
      <c r="D23" s="69"/>
      <c r="E23" s="69"/>
      <c r="F23" s="70"/>
      <c r="G23" s="41"/>
      <c r="H23" s="69"/>
      <c r="I23" s="69"/>
      <c r="J23" s="71"/>
      <c r="K23" s="41"/>
      <c r="L23" s="40"/>
      <c r="M23" s="41"/>
      <c r="N23" s="41"/>
    </row>
    <row r="24" spans="1:14" x14ac:dyDescent="0.25">
      <c r="A24" s="36"/>
      <c r="B24" s="37"/>
      <c r="C24" s="36"/>
      <c r="D24" s="72"/>
      <c r="E24" s="37"/>
      <c r="F24" s="38"/>
      <c r="G24" s="36"/>
      <c r="H24" s="72"/>
      <c r="I24" s="37"/>
      <c r="J24" s="39"/>
      <c r="K24" s="36"/>
      <c r="L24" s="40"/>
      <c r="M24" s="36"/>
      <c r="N24" s="41"/>
    </row>
    <row r="25" spans="1:14" x14ac:dyDescent="0.25">
      <c r="A25" s="36"/>
      <c r="B25" s="46"/>
      <c r="C25" s="36"/>
      <c r="D25" s="48"/>
      <c r="E25" s="46"/>
      <c r="F25" s="47"/>
      <c r="G25" s="36"/>
      <c r="H25" s="48"/>
      <c r="I25" s="46"/>
      <c r="J25" s="39"/>
      <c r="K25" s="36"/>
      <c r="L25" s="40"/>
      <c r="M25" s="36"/>
      <c r="N25" s="41"/>
    </row>
    <row r="26" spans="1:14" x14ac:dyDescent="0.25">
      <c r="B26" s="1"/>
      <c r="C26" s="2"/>
      <c r="D26" s="17"/>
      <c r="E26" s="17"/>
      <c r="F26" s="27"/>
      <c r="G26" s="13"/>
      <c r="H26" s="17"/>
      <c r="I26" s="17"/>
      <c r="J26" s="28"/>
      <c r="L26" s="14"/>
    </row>
  </sheetData>
  <mergeCells count="5">
    <mergeCell ref="D19:F19"/>
    <mergeCell ref="H19:J19"/>
    <mergeCell ref="D7:F7"/>
    <mergeCell ref="H7:J7"/>
    <mergeCell ref="E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CB34-E1BD-4B70-98B7-5CAE7DB4AE74}">
  <dimension ref="A1:O19"/>
  <sheetViews>
    <sheetView workbookViewId="0">
      <selection activeCell="O10" sqref="O10"/>
    </sheetView>
  </sheetViews>
  <sheetFormatPr defaultRowHeight="15" x14ac:dyDescent="0.25"/>
  <cols>
    <col min="1" max="1" width="25.7109375" customWidth="1"/>
    <col min="2" max="2" width="11.5703125" bestFit="1" customWidth="1"/>
    <col min="3" max="3" width="7.140625" customWidth="1"/>
    <col min="4" max="4" width="11.5703125" bestFit="1" customWidth="1"/>
    <col min="5" max="5" width="10.5703125" bestFit="1" customWidth="1"/>
    <col min="6" max="6" width="11.5703125" customWidth="1"/>
    <col min="7" max="7" width="5.42578125" customWidth="1"/>
    <col min="8" max="8" width="10.5703125" bestFit="1" customWidth="1"/>
    <col min="9" max="9" width="9" bestFit="1" customWidth="1"/>
    <col min="10" max="10" width="12.28515625" customWidth="1"/>
    <col min="11" max="11" width="5.7109375" customWidth="1"/>
    <col min="12" max="12" width="12" customWidth="1"/>
    <col min="13" max="13" width="6.28515625" customWidth="1"/>
    <col min="14" max="14" width="15" customWidth="1"/>
    <col min="15" max="15" width="15.5703125" customWidth="1"/>
  </cols>
  <sheetData>
    <row r="1" spans="1:15" x14ac:dyDescent="0.25">
      <c r="A1" s="34" t="s">
        <v>15</v>
      </c>
    </row>
    <row r="2" spans="1:15" x14ac:dyDescent="0.25">
      <c r="A2" s="34" t="s">
        <v>16</v>
      </c>
    </row>
    <row r="4" spans="1:15" x14ac:dyDescent="0.25">
      <c r="A4" t="s">
        <v>31</v>
      </c>
    </row>
    <row r="5" spans="1:15" x14ac:dyDescent="0.25">
      <c r="A5" t="s">
        <v>32</v>
      </c>
    </row>
    <row r="7" spans="1:15" ht="15.75" x14ac:dyDescent="0.25">
      <c r="B7" s="1"/>
      <c r="D7" s="79" t="s">
        <v>12</v>
      </c>
      <c r="E7" s="79"/>
      <c r="F7" s="79"/>
      <c r="H7" s="80" t="s">
        <v>13</v>
      </c>
      <c r="I7" s="80"/>
      <c r="J7" s="80"/>
    </row>
    <row r="8" spans="1:15" x14ac:dyDescent="0.25">
      <c r="B8" s="1"/>
      <c r="D8" s="29"/>
      <c r="E8" s="2"/>
      <c r="F8" s="3"/>
      <c r="H8" s="30"/>
      <c r="I8" s="1"/>
      <c r="J8" s="4"/>
    </row>
    <row r="9" spans="1:15" x14ac:dyDescent="0.25">
      <c r="B9" s="1"/>
      <c r="D9" s="31"/>
      <c r="E9" s="2"/>
      <c r="F9" s="3"/>
      <c r="H9" s="30"/>
      <c r="I9" s="1"/>
      <c r="J9" s="4"/>
    </row>
    <row r="10" spans="1:15" ht="45.75" thickBot="1" x14ac:dyDescent="0.3">
      <c r="A10" s="10" t="s">
        <v>2</v>
      </c>
      <c r="B10" s="5" t="s">
        <v>9</v>
      </c>
      <c r="C10" s="6"/>
      <c r="D10" s="32" t="s">
        <v>3</v>
      </c>
      <c r="E10" s="8" t="s">
        <v>4</v>
      </c>
      <c r="F10" s="9" t="s">
        <v>5</v>
      </c>
      <c r="G10" s="10"/>
      <c r="H10" s="33" t="s">
        <v>3</v>
      </c>
      <c r="I10" s="5" t="s">
        <v>4</v>
      </c>
      <c r="J10" s="12" t="s">
        <v>5</v>
      </c>
      <c r="K10" s="6"/>
      <c r="L10" s="26" t="s">
        <v>6</v>
      </c>
      <c r="M10" s="6"/>
      <c r="N10" s="8" t="s">
        <v>10</v>
      </c>
      <c r="O10" s="26" t="s">
        <v>34</v>
      </c>
    </row>
    <row r="11" spans="1:15" x14ac:dyDescent="0.25">
      <c r="A11" s="65" t="s">
        <v>18</v>
      </c>
      <c r="B11" s="48">
        <v>10576.93</v>
      </c>
      <c r="C11" s="67"/>
      <c r="D11" s="48">
        <v>0</v>
      </c>
      <c r="E11" s="48">
        <v>0</v>
      </c>
      <c r="F11" s="66">
        <v>0</v>
      </c>
      <c r="G11" s="67"/>
      <c r="H11" s="48">
        <v>0</v>
      </c>
      <c r="I11" s="48">
        <v>0</v>
      </c>
      <c r="J11" s="68">
        <f>I11/B11</f>
        <v>0</v>
      </c>
      <c r="K11" s="67"/>
      <c r="L11" s="59">
        <f t="shared" ref="L11:L17" si="0">F11+J11</f>
        <v>0</v>
      </c>
      <c r="M11" s="67"/>
      <c r="N11" s="61">
        <v>307408.19</v>
      </c>
    </row>
    <row r="12" spans="1:15" x14ac:dyDescent="0.25">
      <c r="A12" s="36" t="s">
        <v>19</v>
      </c>
      <c r="B12" s="48">
        <v>0</v>
      </c>
      <c r="C12" s="67"/>
      <c r="D12" s="48">
        <v>0</v>
      </c>
      <c r="E12" s="48">
        <v>0</v>
      </c>
      <c r="F12" s="66">
        <v>0</v>
      </c>
      <c r="G12" s="67"/>
      <c r="H12" s="48">
        <v>0</v>
      </c>
      <c r="I12" s="48">
        <v>0</v>
      </c>
      <c r="J12" s="68">
        <v>0</v>
      </c>
      <c r="K12" s="67"/>
      <c r="L12" s="59">
        <f t="shared" si="0"/>
        <v>0</v>
      </c>
      <c r="M12" s="67"/>
      <c r="N12" s="61">
        <f t="shared" ref="N12" si="1">SUM(L12:M12)</f>
        <v>0</v>
      </c>
      <c r="O12" s="52" t="s">
        <v>25</v>
      </c>
    </row>
    <row r="13" spans="1:15" x14ac:dyDescent="0.25">
      <c r="A13" s="36" t="s">
        <v>20</v>
      </c>
      <c r="B13" s="48">
        <v>7306</v>
      </c>
      <c r="C13" s="67"/>
      <c r="D13" s="48">
        <v>0</v>
      </c>
      <c r="E13" s="48">
        <v>0</v>
      </c>
      <c r="F13" s="66">
        <f>E13/B13</f>
        <v>0</v>
      </c>
      <c r="G13" s="67"/>
      <c r="H13" s="48">
        <v>0</v>
      </c>
      <c r="I13" s="48">
        <f>H13-D13</f>
        <v>0</v>
      </c>
      <c r="J13" s="68">
        <f>I13/B13</f>
        <v>0</v>
      </c>
      <c r="K13" s="67"/>
      <c r="L13" s="59">
        <f t="shared" si="0"/>
        <v>0</v>
      </c>
      <c r="M13" s="67"/>
      <c r="N13" s="61">
        <v>48429.65</v>
      </c>
    </row>
    <row r="14" spans="1:15" x14ac:dyDescent="0.25">
      <c r="A14" s="49" t="s">
        <v>20</v>
      </c>
      <c r="B14" s="50">
        <v>7115.39</v>
      </c>
      <c r="C14" s="67"/>
      <c r="D14" s="50">
        <v>7307.7</v>
      </c>
      <c r="E14" s="48">
        <f>D14-B14</f>
        <v>192.30999999999949</v>
      </c>
      <c r="F14" s="76">
        <f>E14/B14</f>
        <v>2.7027330898236005E-2</v>
      </c>
      <c r="G14" s="67"/>
      <c r="H14" s="50">
        <v>0</v>
      </c>
      <c r="I14" s="48">
        <v>0</v>
      </c>
      <c r="J14" s="68">
        <f>I14/B14</f>
        <v>0</v>
      </c>
      <c r="K14" s="67"/>
      <c r="L14" s="59">
        <f t="shared" si="0"/>
        <v>2.7027330898236005E-2</v>
      </c>
      <c r="M14" s="67"/>
      <c r="N14" s="61">
        <v>109038.57</v>
      </c>
    </row>
    <row r="15" spans="1:15" x14ac:dyDescent="0.25">
      <c r="A15" s="36" t="s">
        <v>22</v>
      </c>
      <c r="B15" s="48">
        <v>5602.85</v>
      </c>
      <c r="C15" s="67"/>
      <c r="D15" s="48">
        <v>5836.54</v>
      </c>
      <c r="E15" s="48">
        <f>D15-B15</f>
        <v>233.6899999999996</v>
      </c>
      <c r="F15" s="66">
        <f>E15/B15</f>
        <v>4.1709130174821668E-2</v>
      </c>
      <c r="G15" s="67"/>
      <c r="H15" s="48">
        <v>5995.2</v>
      </c>
      <c r="I15" s="48">
        <f>H15-D15</f>
        <v>158.65999999999985</v>
      </c>
      <c r="J15" s="68">
        <f>I15/D15</f>
        <v>2.7183913757123201E-2</v>
      </c>
      <c r="K15" s="67"/>
      <c r="L15" s="59">
        <f t="shared" si="0"/>
        <v>6.889304393194487E-2</v>
      </c>
      <c r="M15" s="67"/>
      <c r="N15" s="61">
        <v>148637.04</v>
      </c>
    </row>
    <row r="16" spans="1:15" x14ac:dyDescent="0.25">
      <c r="A16" s="49" t="s">
        <v>23</v>
      </c>
      <c r="B16" s="50">
        <v>7307.7</v>
      </c>
      <c r="C16" s="67"/>
      <c r="D16" s="50">
        <v>0</v>
      </c>
      <c r="E16" s="48">
        <v>0</v>
      </c>
      <c r="F16" s="76">
        <f>E16/B16</f>
        <v>0</v>
      </c>
      <c r="G16" s="67"/>
      <c r="H16" s="50"/>
      <c r="I16" s="48">
        <f>H16-D16</f>
        <v>0</v>
      </c>
      <c r="J16" s="68">
        <f>I16/B16</f>
        <v>0</v>
      </c>
      <c r="K16" s="67"/>
      <c r="L16" s="59">
        <f t="shared" si="0"/>
        <v>0</v>
      </c>
      <c r="M16" s="67"/>
      <c r="N16" s="61">
        <v>52566.17</v>
      </c>
    </row>
    <row r="17" spans="1:14" ht="15.75" thickBot="1" x14ac:dyDescent="0.3">
      <c r="A17" s="42" t="s">
        <v>24</v>
      </c>
      <c r="B17" s="51">
        <v>9423.2000000000007</v>
      </c>
      <c r="C17" s="73"/>
      <c r="D17" s="51">
        <v>0</v>
      </c>
      <c r="E17" s="51">
        <v>0</v>
      </c>
      <c r="F17" s="74">
        <f>E17/B17</f>
        <v>0</v>
      </c>
      <c r="G17" s="73"/>
      <c r="H17" s="51">
        <v>0</v>
      </c>
      <c r="I17" s="51">
        <f>H17-D17</f>
        <v>0</v>
      </c>
      <c r="J17" s="75">
        <f>I17/B17</f>
        <v>0</v>
      </c>
      <c r="K17" s="73"/>
      <c r="L17" s="60">
        <f t="shared" si="0"/>
        <v>0</v>
      </c>
      <c r="M17" s="73"/>
      <c r="N17" s="33">
        <v>181291.35</v>
      </c>
    </row>
    <row r="18" spans="1:14" x14ac:dyDescent="0.25">
      <c r="B18" s="1"/>
      <c r="C18" s="2" t="s">
        <v>14</v>
      </c>
      <c r="D18" s="17"/>
      <c r="E18" s="17">
        <f>SUM(E12:E17)</f>
        <v>425.99999999999909</v>
      </c>
      <c r="F18" s="27">
        <f>SUM(F12:F17)/2</f>
        <v>3.4368230536528835E-2</v>
      </c>
      <c r="G18" s="13"/>
      <c r="H18" s="17"/>
      <c r="I18" s="17"/>
      <c r="J18" s="28">
        <f>SUM(J12:J17)/2</f>
        <v>1.3591956878561601E-2</v>
      </c>
      <c r="L18" s="15">
        <f>SUM(L12:L17)/3</f>
        <v>3.1973458276726957E-2</v>
      </c>
      <c r="N18" s="16">
        <f>SUM(N11:N17)</f>
        <v>847370.97000000009</v>
      </c>
    </row>
    <row r="19" spans="1:14" x14ac:dyDescent="0.25">
      <c r="B19" s="1"/>
      <c r="D19" s="17"/>
      <c r="E19" s="1"/>
      <c r="F19" s="3"/>
      <c r="H19" s="17"/>
      <c r="I19" s="1"/>
      <c r="J19" s="4"/>
    </row>
  </sheetData>
  <mergeCells count="2">
    <mergeCell ref="D7:F7"/>
    <mergeCell ref="H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A0F4-1453-4B0E-A108-71362AAC54A9}">
  <dimension ref="A1:O16"/>
  <sheetViews>
    <sheetView workbookViewId="0">
      <selection activeCell="O9" sqref="O9"/>
    </sheetView>
  </sheetViews>
  <sheetFormatPr defaultRowHeight="15" x14ac:dyDescent="0.25"/>
  <cols>
    <col min="1" max="1" width="26.42578125" customWidth="1"/>
    <col min="2" max="2" width="11.5703125" bestFit="1" customWidth="1"/>
    <col min="3" max="3" width="7" customWidth="1"/>
    <col min="4" max="4" width="11.5703125" bestFit="1" customWidth="1"/>
    <col min="5" max="5" width="10.5703125" bestFit="1" customWidth="1"/>
    <col min="6" max="6" width="10.85546875" customWidth="1"/>
    <col min="7" max="7" width="5.140625" customWidth="1"/>
    <col min="10" max="10" width="10.85546875" customWidth="1"/>
    <col min="11" max="11" width="5" customWidth="1"/>
    <col min="12" max="12" width="12.28515625" customWidth="1"/>
    <col min="13" max="13" width="5.5703125" customWidth="1"/>
    <col min="14" max="14" width="14.28515625" customWidth="1"/>
    <col min="15" max="15" width="64.42578125" bestFit="1" customWidth="1"/>
  </cols>
  <sheetData>
    <row r="1" spans="1:15" x14ac:dyDescent="0.25">
      <c r="A1" s="34" t="s">
        <v>15</v>
      </c>
    </row>
    <row r="2" spans="1:15" x14ac:dyDescent="0.25">
      <c r="A2" s="34" t="s">
        <v>16</v>
      </c>
    </row>
    <row r="4" spans="1:15" x14ac:dyDescent="0.25">
      <c r="A4" t="s">
        <v>31</v>
      </c>
    </row>
    <row r="5" spans="1:15" x14ac:dyDescent="0.25">
      <c r="A5" t="s">
        <v>32</v>
      </c>
    </row>
    <row r="7" spans="1:15" ht="15.75" x14ac:dyDescent="0.25">
      <c r="B7" s="1"/>
      <c r="D7" s="79" t="s">
        <v>8</v>
      </c>
      <c r="E7" s="79"/>
      <c r="F7" s="79"/>
      <c r="H7" s="80" t="s">
        <v>7</v>
      </c>
      <c r="I7" s="80"/>
      <c r="J7" s="80"/>
    </row>
    <row r="9" spans="1:15" ht="45.75" thickBot="1" x14ac:dyDescent="0.3">
      <c r="A9" s="7" t="s">
        <v>2</v>
      </c>
      <c r="B9" s="5" t="s">
        <v>9</v>
      </c>
      <c r="C9" s="6"/>
      <c r="D9" s="7" t="s">
        <v>3</v>
      </c>
      <c r="E9" s="8" t="s">
        <v>4</v>
      </c>
      <c r="F9" s="9" t="s">
        <v>5</v>
      </c>
      <c r="G9" s="10"/>
      <c r="H9" s="11" t="s">
        <v>3</v>
      </c>
      <c r="I9" s="5" t="s">
        <v>4</v>
      </c>
      <c r="J9" s="12" t="s">
        <v>5</v>
      </c>
      <c r="K9" s="6"/>
      <c r="L9" s="26" t="s">
        <v>6</v>
      </c>
      <c r="M9" s="6"/>
      <c r="N9" s="26" t="s">
        <v>10</v>
      </c>
      <c r="O9" s="26" t="s">
        <v>34</v>
      </c>
    </row>
    <row r="10" spans="1:15" x14ac:dyDescent="0.25">
      <c r="A10" s="36" t="s">
        <v>18</v>
      </c>
      <c r="B10" s="46">
        <v>11539.08</v>
      </c>
      <c r="C10" s="55"/>
      <c r="D10" s="46">
        <v>13461.54</v>
      </c>
      <c r="E10" s="46">
        <f>D10-B10</f>
        <v>1922.4600000000009</v>
      </c>
      <c r="F10" s="47">
        <f t="shared" ref="F10:F15" si="0">E10/B10</f>
        <v>0.16660427001112749</v>
      </c>
      <c r="G10" s="55"/>
      <c r="H10" s="46">
        <v>0</v>
      </c>
      <c r="I10" s="46">
        <v>0</v>
      </c>
      <c r="J10" s="39">
        <f>I10/B10</f>
        <v>0</v>
      </c>
      <c r="K10" s="55"/>
      <c r="L10" s="59">
        <f>F10+J10</f>
        <v>0.16660427001112749</v>
      </c>
      <c r="M10" s="57"/>
      <c r="N10" s="61">
        <v>305722.23999999999</v>
      </c>
    </row>
    <row r="11" spans="1:15" x14ac:dyDescent="0.25">
      <c r="A11" s="36" t="s">
        <v>19</v>
      </c>
      <c r="B11" s="46">
        <v>8639.2000000000007</v>
      </c>
      <c r="C11" s="55"/>
      <c r="D11" s="46">
        <v>0</v>
      </c>
      <c r="E11" s="46">
        <v>0</v>
      </c>
      <c r="F11" s="47">
        <f t="shared" si="0"/>
        <v>0</v>
      </c>
      <c r="G11" s="55"/>
      <c r="H11" s="46">
        <v>0</v>
      </c>
      <c r="I11" s="46">
        <f>H11-D11</f>
        <v>0</v>
      </c>
      <c r="J11" s="39">
        <f>I11/B11</f>
        <v>0</v>
      </c>
      <c r="K11" s="55"/>
      <c r="L11" s="59">
        <f t="shared" ref="L11:L15" si="1">F11+J11</f>
        <v>0</v>
      </c>
      <c r="M11" s="57"/>
      <c r="N11" s="61">
        <v>229970.76</v>
      </c>
    </row>
    <row r="12" spans="1:15" x14ac:dyDescent="0.25">
      <c r="A12" s="36" t="s">
        <v>20</v>
      </c>
      <c r="B12" s="46">
        <v>7272</v>
      </c>
      <c r="C12" s="55"/>
      <c r="D12" s="46">
        <v>0</v>
      </c>
      <c r="E12" s="46">
        <v>0</v>
      </c>
      <c r="F12" s="47">
        <f t="shared" si="0"/>
        <v>0</v>
      </c>
      <c r="G12" s="55"/>
      <c r="H12" s="46">
        <v>0</v>
      </c>
      <c r="I12" s="46">
        <v>0</v>
      </c>
      <c r="J12" s="39">
        <f>I12/B12</f>
        <v>0</v>
      </c>
      <c r="K12" s="55"/>
      <c r="L12" s="59">
        <f t="shared" si="1"/>
        <v>0</v>
      </c>
      <c r="M12" s="57"/>
      <c r="N12" s="61">
        <v>84333.38</v>
      </c>
    </row>
    <row r="13" spans="1:15" x14ac:dyDescent="0.25">
      <c r="A13" s="36" t="s">
        <v>20</v>
      </c>
      <c r="B13" s="46">
        <v>6730.77</v>
      </c>
      <c r="C13" s="55"/>
      <c r="D13" s="46">
        <v>7306</v>
      </c>
      <c r="E13" s="46">
        <f>D13-B13</f>
        <v>575.22999999999956</v>
      </c>
      <c r="F13" s="47">
        <f t="shared" si="0"/>
        <v>8.5462733089973292E-2</v>
      </c>
      <c r="G13" s="55"/>
      <c r="H13" s="46">
        <v>0</v>
      </c>
      <c r="I13" s="46">
        <v>0</v>
      </c>
      <c r="J13" s="39">
        <v>0</v>
      </c>
      <c r="K13" s="55"/>
      <c r="L13" s="59">
        <f t="shared" si="1"/>
        <v>8.5462733089973292E-2</v>
      </c>
      <c r="M13" s="57"/>
      <c r="N13" s="61">
        <v>181902.78</v>
      </c>
    </row>
    <row r="14" spans="1:15" x14ac:dyDescent="0.25">
      <c r="A14" s="36" t="s">
        <v>22</v>
      </c>
      <c r="B14" s="48">
        <v>5602.85</v>
      </c>
      <c r="C14" s="55"/>
      <c r="D14" s="48">
        <v>0</v>
      </c>
      <c r="E14" s="46">
        <v>0</v>
      </c>
      <c r="F14" s="47">
        <f t="shared" si="0"/>
        <v>0</v>
      </c>
      <c r="G14" s="55"/>
      <c r="H14" s="48">
        <v>0</v>
      </c>
      <c r="I14" s="46">
        <v>0</v>
      </c>
      <c r="J14" s="39">
        <v>0</v>
      </c>
      <c r="K14" s="55"/>
      <c r="L14" s="59">
        <f t="shared" si="1"/>
        <v>0</v>
      </c>
      <c r="M14" s="57"/>
      <c r="N14" s="61">
        <v>135037.85999999999</v>
      </c>
      <c r="O14" t="s">
        <v>33</v>
      </c>
    </row>
    <row r="15" spans="1:15" ht="15.75" thickBot="1" x14ac:dyDescent="0.3">
      <c r="A15" s="42" t="s">
        <v>21</v>
      </c>
      <c r="B15" s="43">
        <v>7500</v>
      </c>
      <c r="C15" s="56"/>
      <c r="D15" s="43">
        <v>9423.2000000000007</v>
      </c>
      <c r="E15" s="43">
        <f>D15-B15</f>
        <v>1923.2000000000007</v>
      </c>
      <c r="F15" s="44">
        <f t="shared" si="0"/>
        <v>0.25642666666666675</v>
      </c>
      <c r="G15" s="56"/>
      <c r="H15" s="43">
        <v>0</v>
      </c>
      <c r="I15" s="43">
        <v>0</v>
      </c>
      <c r="J15" s="45">
        <f>I15/D15</f>
        <v>0</v>
      </c>
      <c r="K15" s="56"/>
      <c r="L15" s="60">
        <f t="shared" si="1"/>
        <v>0.25642666666666675</v>
      </c>
      <c r="M15" s="58"/>
      <c r="N15" s="33">
        <v>214230.8</v>
      </c>
    </row>
    <row r="16" spans="1:15" x14ac:dyDescent="0.25">
      <c r="B16" s="1"/>
      <c r="C16" s="2" t="s">
        <v>11</v>
      </c>
      <c r="D16" s="1"/>
      <c r="E16" s="17">
        <f>SUM(E10:E15)</f>
        <v>4420.8900000000012</v>
      </c>
      <c r="F16" s="27">
        <f>SUM(F10:F15)/3</f>
        <v>0.16949788992258918</v>
      </c>
      <c r="G16" s="13"/>
      <c r="H16" s="17"/>
      <c r="I16" s="17"/>
      <c r="J16" s="28">
        <f>SUM(J10:J15)/5</f>
        <v>0</v>
      </c>
      <c r="L16" s="15">
        <f>SUM(L10:L15)/3</f>
        <v>0.16949788992258918</v>
      </c>
      <c r="M16" s="54"/>
      <c r="N16" s="16">
        <f>SUM(N10:N15)</f>
        <v>1151197.82</v>
      </c>
    </row>
  </sheetData>
  <mergeCells count="2">
    <mergeCell ref="D7:F7"/>
    <mergeCell ref="H7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8387F-3B15-4927-943D-D285493FDC9D}">
  <dimension ref="A1:N23"/>
  <sheetViews>
    <sheetView workbookViewId="0">
      <selection activeCell="D23" sqref="D23"/>
    </sheetView>
  </sheetViews>
  <sheetFormatPr defaultRowHeight="15" x14ac:dyDescent="0.25"/>
  <cols>
    <col min="1" max="1" width="25.140625" customWidth="1"/>
    <col min="2" max="2" width="11.85546875" customWidth="1"/>
    <col min="3" max="3" width="7" customWidth="1"/>
    <col min="4" max="4" width="10.5703125" bestFit="1" customWidth="1"/>
    <col min="6" max="6" width="10.85546875" customWidth="1"/>
    <col min="7" max="7" width="5.42578125" customWidth="1"/>
    <col min="8" max="8" width="11.5703125" bestFit="1" customWidth="1"/>
    <col min="9" max="9" width="10.5703125" bestFit="1" customWidth="1"/>
    <col min="10" max="10" width="12.7109375" customWidth="1"/>
    <col min="11" max="11" width="6.140625" customWidth="1"/>
    <col min="12" max="12" width="12.140625" customWidth="1"/>
    <col min="13" max="13" width="6" customWidth="1"/>
    <col min="14" max="14" width="14" customWidth="1"/>
  </cols>
  <sheetData>
    <row r="1" spans="1:14" x14ac:dyDescent="0.25">
      <c r="A1" s="34" t="s">
        <v>15</v>
      </c>
    </row>
    <row r="2" spans="1:14" x14ac:dyDescent="0.25">
      <c r="A2" s="34" t="s">
        <v>16</v>
      </c>
    </row>
    <row r="4" spans="1:14" x14ac:dyDescent="0.25">
      <c r="A4" t="s">
        <v>31</v>
      </c>
    </row>
    <row r="5" spans="1:14" x14ac:dyDescent="0.25">
      <c r="A5" t="s">
        <v>32</v>
      </c>
    </row>
    <row r="7" spans="1:14" ht="15.75" x14ac:dyDescent="0.25">
      <c r="B7" s="1"/>
      <c r="D7" s="79" t="s">
        <v>0</v>
      </c>
      <c r="E7" s="79"/>
      <c r="F7" s="79"/>
      <c r="H7" s="80" t="s">
        <v>1</v>
      </c>
      <c r="I7" s="80"/>
      <c r="J7" s="80"/>
    </row>
    <row r="8" spans="1:14" x14ac:dyDescent="0.25">
      <c r="B8" s="1"/>
      <c r="D8" s="2"/>
      <c r="E8" s="2"/>
      <c r="F8" s="3"/>
      <c r="H8" s="1"/>
      <c r="I8" s="1"/>
      <c r="J8" s="4"/>
    </row>
    <row r="9" spans="1:14" ht="51.75" customHeight="1" thickBot="1" x14ac:dyDescent="0.3">
      <c r="A9" s="7" t="s">
        <v>2</v>
      </c>
      <c r="B9" s="5" t="s">
        <v>17</v>
      </c>
      <c r="C9" s="6"/>
      <c r="D9" s="7" t="s">
        <v>3</v>
      </c>
      <c r="E9" s="8" t="s">
        <v>4</v>
      </c>
      <c r="F9" s="18" t="s">
        <v>5</v>
      </c>
      <c r="G9" s="10"/>
      <c r="H9" s="11" t="s">
        <v>3</v>
      </c>
      <c r="I9" s="5" t="s">
        <v>4</v>
      </c>
      <c r="J9" s="19" t="s">
        <v>5</v>
      </c>
      <c r="K9" s="6"/>
      <c r="L9" s="26" t="s">
        <v>6</v>
      </c>
      <c r="M9" s="6"/>
      <c r="N9" s="8" t="s">
        <v>10</v>
      </c>
    </row>
    <row r="10" spans="1:14" x14ac:dyDescent="0.25">
      <c r="A10" s="36" t="s">
        <v>18</v>
      </c>
      <c r="B10" s="37">
        <v>9616</v>
      </c>
      <c r="C10" s="55"/>
      <c r="D10" s="37">
        <v>0</v>
      </c>
      <c r="E10" s="37">
        <v>0</v>
      </c>
      <c r="F10" s="38">
        <f>E10/B10</f>
        <v>0</v>
      </c>
      <c r="G10" s="55"/>
      <c r="H10" s="37">
        <v>11539.08</v>
      </c>
      <c r="I10" s="37">
        <f>H10-B10</f>
        <v>1923.08</v>
      </c>
      <c r="J10" s="39">
        <f>I10/B10</f>
        <v>0.19998752079866888</v>
      </c>
      <c r="K10" s="55"/>
      <c r="L10" s="59">
        <f>F10+J10</f>
        <v>0.19998752079866888</v>
      </c>
      <c r="M10" s="57"/>
      <c r="N10" s="62">
        <v>273842.96000000002</v>
      </c>
    </row>
    <row r="11" spans="1:14" x14ac:dyDescent="0.25">
      <c r="A11" s="36" t="s">
        <v>19</v>
      </c>
      <c r="B11" s="37">
        <v>7882.4</v>
      </c>
      <c r="C11" s="55"/>
      <c r="D11" s="37">
        <v>8260.7999999999993</v>
      </c>
      <c r="E11" s="37">
        <f>D11-B11</f>
        <v>378.39999999999964</v>
      </c>
      <c r="F11" s="38">
        <f>E11/B11</f>
        <v>4.8005683548157881E-2</v>
      </c>
      <c r="G11" s="55"/>
      <c r="H11" s="37">
        <v>8639.2000000000007</v>
      </c>
      <c r="I11" s="37">
        <f>H11-D11</f>
        <v>378.40000000000146</v>
      </c>
      <c r="J11" s="39">
        <f>I11/D11</f>
        <v>4.5806701530118329E-2</v>
      </c>
      <c r="K11" s="55"/>
      <c r="L11" s="59">
        <f t="shared" ref="L11:L14" si="0">F11+J11</f>
        <v>9.3812385078276217E-2</v>
      </c>
      <c r="M11" s="57"/>
      <c r="N11" s="62">
        <v>210234.51</v>
      </c>
    </row>
    <row r="12" spans="1:14" x14ac:dyDescent="0.25">
      <c r="A12" s="36" t="s">
        <v>20</v>
      </c>
      <c r="B12" s="37">
        <v>7094.4</v>
      </c>
      <c r="C12" s="55"/>
      <c r="D12" s="37">
        <v>0</v>
      </c>
      <c r="E12" s="37">
        <v>0</v>
      </c>
      <c r="F12" s="38">
        <f>E12/B12</f>
        <v>0</v>
      </c>
      <c r="G12" s="55"/>
      <c r="H12" s="37">
        <v>7272</v>
      </c>
      <c r="I12" s="37">
        <f>H12-B12</f>
        <v>177.60000000000036</v>
      </c>
      <c r="J12" s="39">
        <f>I12/B12</f>
        <v>2.5033829499323462E-2</v>
      </c>
      <c r="K12" s="55"/>
      <c r="L12" s="59">
        <f t="shared" si="0"/>
        <v>2.5033829499323462E-2</v>
      </c>
      <c r="M12" s="57"/>
      <c r="N12" s="62">
        <v>190335.6</v>
      </c>
    </row>
    <row r="13" spans="1:14" x14ac:dyDescent="0.25">
      <c r="A13" s="36" t="s">
        <v>20</v>
      </c>
      <c r="B13" s="37">
        <v>6731.2</v>
      </c>
      <c r="C13" s="55"/>
      <c r="D13" s="37">
        <v>0</v>
      </c>
      <c r="E13" s="37">
        <v>0</v>
      </c>
      <c r="F13" s="38">
        <f>E13/B13</f>
        <v>0</v>
      </c>
      <c r="G13" s="55"/>
      <c r="H13" s="37">
        <v>0</v>
      </c>
      <c r="I13" s="37">
        <v>0</v>
      </c>
      <c r="J13" s="39">
        <v>0</v>
      </c>
      <c r="K13" s="55"/>
      <c r="L13" s="59">
        <f t="shared" si="0"/>
        <v>0</v>
      </c>
      <c r="M13" s="57"/>
      <c r="N13" s="62">
        <v>10096.17</v>
      </c>
    </row>
    <row r="14" spans="1:14" ht="15.75" thickBot="1" x14ac:dyDescent="0.3">
      <c r="A14" s="42" t="s">
        <v>21</v>
      </c>
      <c r="B14" s="43">
        <v>7500</v>
      </c>
      <c r="C14" s="56"/>
      <c r="D14" s="43">
        <v>0</v>
      </c>
      <c r="E14" s="43">
        <v>0</v>
      </c>
      <c r="F14" s="44">
        <f>E14/B14</f>
        <v>0</v>
      </c>
      <c r="G14" s="56"/>
      <c r="H14" s="43">
        <v>0</v>
      </c>
      <c r="I14" s="43">
        <v>0</v>
      </c>
      <c r="J14" s="45">
        <v>0</v>
      </c>
      <c r="K14" s="56"/>
      <c r="L14" s="60">
        <f t="shared" si="0"/>
        <v>0</v>
      </c>
      <c r="M14" s="58"/>
      <c r="N14" s="63">
        <v>78200</v>
      </c>
    </row>
    <row r="15" spans="1:14" x14ac:dyDescent="0.25">
      <c r="B15" s="1"/>
      <c r="C15" s="2" t="s">
        <v>11</v>
      </c>
      <c r="D15" s="1"/>
      <c r="E15" s="17">
        <f>SUM(E10:E14)</f>
        <v>378.39999999999964</v>
      </c>
      <c r="F15" s="27">
        <f>SUM(F10:F14)/1</f>
        <v>4.8005683548157881E-2</v>
      </c>
      <c r="H15" s="1"/>
      <c r="I15" s="1">
        <f>SUM(I10:I14)</f>
        <v>2479.0800000000017</v>
      </c>
      <c r="J15" s="28">
        <f>SUM(J10:J14)/3</f>
        <v>9.0276017276036902E-2</v>
      </c>
      <c r="L15" s="15">
        <f>SUM(L10:L14)/3</f>
        <v>0.10627791179208952</v>
      </c>
      <c r="M15" s="54"/>
      <c r="N15" s="64">
        <f>SUM(N10:N14)</f>
        <v>762709.24000000011</v>
      </c>
    </row>
    <row r="23" spans="1:1" x14ac:dyDescent="0.25">
      <c r="A23" s="20"/>
    </row>
  </sheetData>
  <mergeCells count="2">
    <mergeCell ref="D7:F7"/>
    <mergeCell ref="H7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C58F-630F-48F1-AB31-528C6C275D60}">
  <dimension ref="A1:N13"/>
  <sheetViews>
    <sheetView workbookViewId="0">
      <selection activeCell="F13" sqref="F13"/>
    </sheetView>
  </sheetViews>
  <sheetFormatPr defaultRowHeight="15" x14ac:dyDescent="0.25"/>
  <cols>
    <col min="1" max="1" width="27.140625" customWidth="1"/>
    <col min="2" max="2" width="10.5703125" bestFit="1" customWidth="1"/>
    <col min="4" max="4" width="10.5703125" bestFit="1" customWidth="1"/>
    <col min="6" max="6" width="11.28515625" customWidth="1"/>
    <col min="8" max="8" width="11.5703125" bestFit="1" customWidth="1"/>
    <col min="9" max="9" width="10.5703125" bestFit="1" customWidth="1"/>
    <col min="10" max="10" width="11.7109375" customWidth="1"/>
    <col min="12" max="12" width="11.28515625" customWidth="1"/>
    <col min="14" max="14" width="14.140625" customWidth="1"/>
  </cols>
  <sheetData>
    <row r="1" spans="1:14" x14ac:dyDescent="0.25">
      <c r="A1" s="34" t="s">
        <v>15</v>
      </c>
    </row>
    <row r="2" spans="1:14" x14ac:dyDescent="0.25">
      <c r="A2" s="34" t="s">
        <v>16</v>
      </c>
    </row>
    <row r="4" spans="1:14" x14ac:dyDescent="0.25">
      <c r="A4" t="s">
        <v>31</v>
      </c>
    </row>
    <row r="5" spans="1:14" x14ac:dyDescent="0.25">
      <c r="A5" t="s">
        <v>32</v>
      </c>
    </row>
    <row r="6" spans="1:14" x14ac:dyDescent="0.25">
      <c r="A6" s="35"/>
    </row>
    <row r="7" spans="1:14" ht="15.75" x14ac:dyDescent="0.25">
      <c r="B7" s="1"/>
      <c r="D7" s="79" t="s">
        <v>26</v>
      </c>
      <c r="E7" s="79"/>
      <c r="F7" s="79"/>
      <c r="H7" s="80" t="s">
        <v>27</v>
      </c>
      <c r="I7" s="80"/>
      <c r="J7" s="80"/>
    </row>
    <row r="8" spans="1:14" x14ac:dyDescent="0.25">
      <c r="B8" s="1"/>
      <c r="D8" s="2"/>
      <c r="E8" s="2"/>
      <c r="F8" s="3"/>
      <c r="H8" s="1"/>
      <c r="I8" s="1"/>
      <c r="J8" s="4"/>
    </row>
    <row r="9" spans="1:14" ht="60.75" thickBot="1" x14ac:dyDescent="0.3">
      <c r="A9" s="7" t="s">
        <v>2</v>
      </c>
      <c r="B9" s="5" t="s">
        <v>17</v>
      </c>
      <c r="C9" s="6"/>
      <c r="D9" s="7" t="s">
        <v>3</v>
      </c>
      <c r="E9" s="8" t="s">
        <v>4</v>
      </c>
      <c r="F9" s="18" t="s">
        <v>5</v>
      </c>
      <c r="G9" s="10"/>
      <c r="H9" s="11" t="s">
        <v>3</v>
      </c>
      <c r="I9" s="5" t="s">
        <v>4</v>
      </c>
      <c r="J9" s="19" t="s">
        <v>5</v>
      </c>
      <c r="K9" s="6"/>
      <c r="L9" s="26" t="s">
        <v>6</v>
      </c>
      <c r="M9" s="6"/>
      <c r="N9" s="8" t="s">
        <v>10</v>
      </c>
    </row>
    <row r="10" spans="1:14" x14ac:dyDescent="0.25">
      <c r="A10" s="36" t="s">
        <v>18</v>
      </c>
      <c r="B10" s="72">
        <v>9616</v>
      </c>
      <c r="C10" s="67"/>
      <c r="D10" s="72">
        <v>0</v>
      </c>
      <c r="E10" s="72">
        <v>0</v>
      </c>
      <c r="F10" s="77">
        <f>E10/B10</f>
        <v>0</v>
      </c>
      <c r="G10" s="67"/>
      <c r="H10" s="72">
        <v>0</v>
      </c>
      <c r="I10" s="72">
        <v>0</v>
      </c>
      <c r="J10" s="68">
        <f>I10/B10</f>
        <v>0</v>
      </c>
      <c r="K10" s="67"/>
      <c r="L10" s="59">
        <f>F10+J10</f>
        <v>0</v>
      </c>
      <c r="M10" s="57"/>
      <c r="N10" s="62">
        <v>252803.92</v>
      </c>
    </row>
    <row r="11" spans="1:14" x14ac:dyDescent="0.25">
      <c r="A11" s="36" t="s">
        <v>19</v>
      </c>
      <c r="B11" s="72">
        <v>7340</v>
      </c>
      <c r="C11" s="57"/>
      <c r="D11" s="72">
        <v>7372.8</v>
      </c>
      <c r="E11" s="72">
        <v>32.799999999999997</v>
      </c>
      <c r="F11" s="77">
        <f>E11/B11</f>
        <v>4.468664850136239E-3</v>
      </c>
      <c r="G11" s="57"/>
      <c r="H11" s="72">
        <v>7882.4</v>
      </c>
      <c r="I11" s="72">
        <f>H11-D11</f>
        <v>509.59999999999945</v>
      </c>
      <c r="J11" s="68">
        <f>I11/D11</f>
        <v>6.9118923611111036E-2</v>
      </c>
      <c r="K11" s="57"/>
      <c r="L11" s="59">
        <f t="shared" ref="L11:L12" si="0">F11+J11</f>
        <v>7.3587588461247272E-2</v>
      </c>
      <c r="M11" s="57"/>
      <c r="N11" s="62">
        <v>192662.44</v>
      </c>
    </row>
    <row r="12" spans="1:14" ht="15.75" thickBot="1" x14ac:dyDescent="0.3">
      <c r="A12" s="42" t="s">
        <v>20</v>
      </c>
      <c r="B12" s="51">
        <v>6772</v>
      </c>
      <c r="C12" s="58"/>
      <c r="D12" s="51">
        <v>7094.4</v>
      </c>
      <c r="E12" s="51">
        <v>322.39999999999998</v>
      </c>
      <c r="F12" s="78">
        <f>E12/B12</f>
        <v>4.7607796810395744E-2</v>
      </c>
      <c r="G12" s="58"/>
      <c r="H12" s="51">
        <v>0</v>
      </c>
      <c r="I12" s="51">
        <v>0</v>
      </c>
      <c r="J12" s="75">
        <f>I12/B12</f>
        <v>0</v>
      </c>
      <c r="K12" s="73"/>
      <c r="L12" s="60">
        <f t="shared" si="0"/>
        <v>4.7607796810395744E-2</v>
      </c>
      <c r="M12" s="73"/>
      <c r="N12" s="63">
        <v>181544.48</v>
      </c>
    </row>
    <row r="13" spans="1:14" x14ac:dyDescent="0.25">
      <c r="B13" s="1"/>
      <c r="C13" s="2" t="s">
        <v>11</v>
      </c>
      <c r="D13" s="1"/>
      <c r="E13" s="17">
        <f>SUM(E10:E12)</f>
        <v>355.2</v>
      </c>
      <c r="F13" s="27">
        <f>SUM(F10:F12)/1</f>
        <v>5.2076461660531981E-2</v>
      </c>
      <c r="H13" s="1"/>
      <c r="I13" s="1">
        <f>SUM(I10:I12)</f>
        <v>509.59999999999945</v>
      </c>
      <c r="J13" s="28">
        <f>SUM(J10:J12)/3</f>
        <v>2.3039641203703679E-2</v>
      </c>
      <c r="L13" s="15">
        <f>SUM(L10:L12)/3</f>
        <v>4.0398461757214336E-2</v>
      </c>
      <c r="M13" s="54"/>
      <c r="N13" s="64">
        <f>SUM(N10:N12)</f>
        <v>627010.84</v>
      </c>
    </row>
  </sheetData>
  <mergeCells count="2">
    <mergeCell ref="D7:F7"/>
    <mergeCell ref="H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Shyrock</dc:creator>
  <cp:lastModifiedBy>Carrie Bessinger</cp:lastModifiedBy>
  <dcterms:created xsi:type="dcterms:W3CDTF">2025-02-28T15:52:29Z</dcterms:created>
  <dcterms:modified xsi:type="dcterms:W3CDTF">2025-04-09T17:19:42Z</dcterms:modified>
</cp:coreProperties>
</file>