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B4BB3628-A527-46CE-8A9D-DD5F3E0C68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13" i="1"/>
  <c r="E14" i="1"/>
  <c r="E53" i="1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13" i="1"/>
  <c r="J53" i="1"/>
  <c r="I53" i="1"/>
  <c r="H53" i="1"/>
  <c r="D53" i="1"/>
  <c r="C53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14" i="1"/>
  <c r="J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14" i="1"/>
  <c r="G15" i="1"/>
  <c r="C16" i="1"/>
  <c r="C40" i="1" l="1"/>
  <c r="C37" i="1"/>
  <c r="J13" i="1" l="1"/>
</calcChain>
</file>

<file path=xl/sharedStrings.xml><?xml version="1.0" encoding="utf-8"?>
<sst xmlns="http://schemas.openxmlformats.org/spreadsheetml/2006/main" count="174" uniqueCount="89">
  <si>
    <t>Construction Projects</t>
  </si>
  <si>
    <t>Total</t>
  </si>
  <si>
    <t>Date</t>
  </si>
  <si>
    <t>Variance</t>
  </si>
  <si>
    <t>Percent</t>
  </si>
  <si>
    <t>Actual</t>
  </si>
  <si>
    <t>Budget</t>
  </si>
  <si>
    <t>Original</t>
  </si>
  <si>
    <t>Project</t>
  </si>
  <si>
    <t>As</t>
  </si>
  <si>
    <t>Of</t>
  </si>
  <si>
    <t>In</t>
  </si>
  <si>
    <t>No.</t>
  </si>
  <si>
    <t>Title/Description</t>
  </si>
  <si>
    <t>Cost</t>
  </si>
  <si>
    <t>Dollars</t>
  </si>
  <si>
    <t>Start</t>
  </si>
  <si>
    <t>End</t>
  </si>
  <si>
    <t xml:space="preserve"> Variance</t>
  </si>
  <si>
    <t xml:space="preserve"> In</t>
  </si>
  <si>
    <t>Under/(Over)</t>
  </si>
  <si>
    <t>OLD HWY 90/HWY 294</t>
  </si>
  <si>
    <t>HWY 167</t>
  </si>
  <si>
    <t>WILLA DR</t>
  </si>
  <si>
    <t>COLO GRADE RD</t>
  </si>
  <si>
    <t>DECKER RD</t>
  </si>
  <si>
    <t>ELAM-GREGORY RD (w/ URD)</t>
  </si>
  <si>
    <t>FAWN RD (PT 1 &amp; PT 2)</t>
  </si>
  <si>
    <t>Reason for Variance</t>
  </si>
  <si>
    <t>SIEVERS RD TO NAOMI - 3PH Conductor Upgrade - 1.00 miles</t>
  </si>
  <si>
    <t>SLATE BRANCH ROAD (SECT 1 &amp; SECT 2) - 3PH Conductor Upgrade - 0.75 miles</t>
  </si>
  <si>
    <t>SOUTH HWY 235 - 3PH Conductor Upgrade - 1.00 miles</t>
  </si>
  <si>
    <t>MARK NEW RD/KY 927 EAST - 1PH Conductor Replacement - 0.41 miles</t>
  </si>
  <si>
    <t>VALENTOUR RD/WALLACE RD - 1PH Conductor Replacement - 0.34 miles</t>
  </si>
  <si>
    <t>PONDEROSA RD - 1PH Conductor Replacement - 0.37 miles</t>
  </si>
  <si>
    <t>SANDHILL AND THUNDERSTRUCK RD - 1PH Conductor Replacement - 1.66 miles</t>
  </si>
  <si>
    <t>GABBY SHELTON RD - 1PH Conductor Replacement - 0.32 miles</t>
  </si>
  <si>
    <t>HILLARD AVE - 1PH Conductor Replacement - 0.20 miles</t>
  </si>
  <si>
    <t>OLD HWY 90/HWY 294 - 3PH Conductor Replacement - 0.20 miles</t>
  </si>
  <si>
    <t>Multiple unexpected poles were replaced during contruction. Flagging crew costs.</t>
  </si>
  <si>
    <t>HWY 167 - 1PH Conductor Replacement - 0.30 miles</t>
  </si>
  <si>
    <t>Inflationary pressures on material and labor. Flagging crew costs.</t>
  </si>
  <si>
    <t>CAMP EARL WALLACE - 1PH Conductor Replacement - 1.50 miles</t>
  </si>
  <si>
    <t>ELAM-GREGORY RD (w/ URD) - 1PH Conductor Replacement - 0.8 miles</t>
  </si>
  <si>
    <t>Change of scope due to route. Also added Underground Primary under TVA Transmission Line crossing.</t>
  </si>
  <si>
    <t>BRAMMER HILL TO ZION - 1PH Conductor Replacement - 0.30 miles</t>
  </si>
  <si>
    <t>AMY LN - 1PH Conductor Replacement - 0.80 miles</t>
  </si>
  <si>
    <t>FAWN RD (PT 1 &amp; PT 2) - 1PH Conductor Replacement - 0.80 miles</t>
  </si>
  <si>
    <t xml:space="preserve">Change of scope to assist in route. Poor Quality work from staking consultant; no longer used. </t>
  </si>
  <si>
    <t>NELSON VALLEY RD - 1PH Conductor Replacement - 1.54 miles</t>
  </si>
  <si>
    <t>WILLA DR - 1PH Conductor Replacement - 0.27 miles</t>
  </si>
  <si>
    <t>WOLF CREEK RD - 1PH Conductor Replacement - 1.30 miles</t>
  </si>
  <si>
    <t>COLO GRADE RD - 1PH Conductor Replacement - 0.25 miles</t>
  </si>
  <si>
    <t>STATE PARK ENTRANCE - 3PH Conductor Replacement - 0.38 miles</t>
  </si>
  <si>
    <t>KATHY HUGHES - 1PH Conductor Replacement - 0.52 miles</t>
  </si>
  <si>
    <t>DECKER RD - 1PH Conductor Replacement - 0.17 miles</t>
  </si>
  <si>
    <t xml:space="preserve">Several Poles were replaced during construction. </t>
  </si>
  <si>
    <t xml:space="preserve">Large change in Scope; Re-Staked. </t>
  </si>
  <si>
    <t xml:space="preserve">Change in Scope; Several Poles replaced during construction. </t>
  </si>
  <si>
    <t>Schedule C</t>
  </si>
  <si>
    <t>South Kentucky RECC</t>
  </si>
  <si>
    <t>Case No. 2024-00402</t>
  </si>
  <si>
    <t>For Five Years ended December 31, 2024</t>
  </si>
  <si>
    <t>HWY 1676/MT ZION</t>
  </si>
  <si>
    <t>WIBORG HOLLOW RD</t>
  </si>
  <si>
    <t>GORDON TAYLOR RD/KY 896</t>
  </si>
  <si>
    <t>EVERETT NEAL RD/PRIVETT RD</t>
  </si>
  <si>
    <t>BEAR CREEK RD</t>
  </si>
  <si>
    <t>ROUNDTOP CHURCH/BOWMAN BRANCH RD</t>
  </si>
  <si>
    <t>BELL FARM</t>
  </si>
  <si>
    <t>CAVE SPRINGS N HWY 127 TO DAM</t>
  </si>
  <si>
    <t>WEBSTER DR</t>
  </si>
  <si>
    <t>WORSHAM LANE</t>
  </si>
  <si>
    <t>KENDRICK AVE</t>
  </si>
  <si>
    <t>JOHNSON RD</t>
  </si>
  <si>
    <t>LICK CREED RD</t>
  </si>
  <si>
    <t>KAY STRINGER RD</t>
  </si>
  <si>
    <t>OCALA RD</t>
  </si>
  <si>
    <t>ACORN ANO RD</t>
  </si>
  <si>
    <t>Actual Cost</t>
  </si>
  <si>
    <t>Original Budget</t>
  </si>
  <si>
    <t>TBD</t>
  </si>
  <si>
    <t>NANCY SIEVERS RD TO NAOMI</t>
  </si>
  <si>
    <t>LICK CREEK RD</t>
  </si>
  <si>
    <t xml:space="preserve">Engineering/Mapping model inaccuracy resulting in additional scope. </t>
  </si>
  <si>
    <t>Design delay due to period short staff.</t>
  </si>
  <si>
    <t>Original design delay due to period short staff. Currently holding for permits from Dept of Fish &amp; Wildlife and U.S. Forestry</t>
  </si>
  <si>
    <t xml:space="preserve">Design delay due to period short staff. Currently being designed. </t>
  </si>
  <si>
    <t>Overestimated quantity of material replacement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</si>
</sst>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2" fillId="0" borderId="0" xfId="2" applyFont="1"/>
    <xf numFmtId="0" fontId="2" fillId="0" borderId="0" xfId="0" applyFont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0" xfId="1" applyFont="1" applyFill="1"/>
    <xf numFmtId="44" fontId="2" fillId="0" borderId="0" xfId="0" applyNumberFormat="1" applyFont="1"/>
    <xf numFmtId="9" fontId="2" fillId="0" borderId="0" xfId="2" applyFont="1" applyFill="1"/>
    <xf numFmtId="14" fontId="2" fillId="0" borderId="0" xfId="0" applyNumberFormat="1" applyFont="1"/>
    <xf numFmtId="44" fontId="2" fillId="0" borderId="0" xfId="1" applyFont="1" applyFill="1" applyBorder="1"/>
    <xf numFmtId="44" fontId="2" fillId="0" borderId="3" xfId="0" applyNumberFormat="1" applyFont="1" applyBorder="1"/>
    <xf numFmtId="9" fontId="2" fillId="0" borderId="3" xfId="2" applyFont="1" applyBorder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zoomScale="85" zoomScaleNormal="100" workbookViewId="0">
      <selection activeCell="T90" sqref="T90"/>
    </sheetView>
  </sheetViews>
  <sheetFormatPr defaultColWidth="9.140625" defaultRowHeight="15.75" x14ac:dyDescent="0.25"/>
  <cols>
    <col min="1" max="1" width="7.85546875" style="32" bestFit="1" customWidth="1"/>
    <col min="2" max="2" width="79.42578125" style="2" bestFit="1" customWidth="1"/>
    <col min="3" max="3" width="16.85546875" style="2" customWidth="1"/>
    <col min="4" max="5" width="16.42578125" style="2" bestFit="1" customWidth="1"/>
    <col min="6" max="6" width="10" style="32" bestFit="1" customWidth="1"/>
    <col min="7" max="7" width="8.5703125" style="5" bestFit="1" customWidth="1"/>
    <col min="8" max="9" width="16.42578125" style="2" bestFit="1" customWidth="1"/>
    <col min="10" max="10" width="16.42578125" style="2" customWidth="1"/>
    <col min="11" max="11" width="9.85546875" style="2" bestFit="1" customWidth="1"/>
    <col min="12" max="14" width="12.28515625" style="2" bestFit="1" customWidth="1"/>
    <col min="15" max="16384" width="9.140625" style="2"/>
  </cols>
  <sheetData>
    <row r="1" spans="1:14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6"/>
      <c r="B2" s="3"/>
      <c r="C2" s="3"/>
      <c r="D2" s="3"/>
      <c r="E2" s="3"/>
      <c r="F2" s="26"/>
      <c r="G2" s="3"/>
      <c r="H2" s="3"/>
      <c r="I2" s="3"/>
      <c r="J2" s="3"/>
      <c r="K2" s="3"/>
      <c r="L2" s="3"/>
      <c r="M2" s="3"/>
      <c r="N2" s="4" t="s">
        <v>59</v>
      </c>
    </row>
    <row r="3" spans="1:14" x14ac:dyDescent="0.25">
      <c r="A3" s="24" t="s">
        <v>60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5">
      <c r="A5" s="27"/>
      <c r="B5" s="4"/>
      <c r="C5" s="4"/>
      <c r="D5" s="4"/>
      <c r="E5" s="4"/>
      <c r="F5" s="27"/>
      <c r="G5" s="4"/>
      <c r="H5" s="4"/>
      <c r="I5" s="4"/>
      <c r="J5" s="4"/>
      <c r="K5" s="4"/>
      <c r="L5" s="4"/>
      <c r="M5" s="4"/>
      <c r="N5" s="4"/>
    </row>
    <row r="6" spans="1:14" x14ac:dyDescent="0.25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4" t="s">
        <v>62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x14ac:dyDescent="0.25">
      <c r="A8" s="28"/>
      <c r="B8" s="19"/>
      <c r="C8" s="19"/>
      <c r="D8" s="19"/>
      <c r="E8" s="19"/>
      <c r="F8" s="28"/>
      <c r="G8" s="19"/>
      <c r="H8" s="19"/>
      <c r="I8" s="19"/>
      <c r="J8" s="19"/>
      <c r="K8" s="19"/>
      <c r="L8" s="19"/>
      <c r="M8" s="19"/>
      <c r="N8" s="19"/>
    </row>
    <row r="9" spans="1:14" x14ac:dyDescent="0.25">
      <c r="A9" s="29"/>
      <c r="B9" s="6"/>
      <c r="C9" s="6"/>
      <c r="D9" s="6"/>
      <c r="E9" s="6" t="s">
        <v>18</v>
      </c>
      <c r="F9" s="29"/>
      <c r="G9" s="7"/>
      <c r="H9" s="6" t="s">
        <v>1</v>
      </c>
      <c r="I9" s="6" t="s">
        <v>1</v>
      </c>
      <c r="J9" s="6" t="s">
        <v>3</v>
      </c>
      <c r="K9" s="6" t="s">
        <v>2</v>
      </c>
      <c r="L9" s="6" t="s">
        <v>2</v>
      </c>
      <c r="M9" s="6"/>
      <c r="N9" s="6"/>
    </row>
    <row r="10" spans="1:14" x14ac:dyDescent="0.25">
      <c r="A10" s="29"/>
      <c r="B10" s="6"/>
      <c r="C10" s="21" t="s">
        <v>79</v>
      </c>
      <c r="D10" s="21" t="s">
        <v>80</v>
      </c>
      <c r="E10" s="6" t="s">
        <v>19</v>
      </c>
      <c r="F10" s="29" t="s">
        <v>3</v>
      </c>
      <c r="G10" s="7" t="s">
        <v>4</v>
      </c>
      <c r="H10" s="6" t="s">
        <v>5</v>
      </c>
      <c r="I10" s="6" t="s">
        <v>6</v>
      </c>
      <c r="J10" s="6" t="s">
        <v>11</v>
      </c>
      <c r="K10" s="6" t="s">
        <v>7</v>
      </c>
      <c r="L10" s="6" t="s">
        <v>7</v>
      </c>
      <c r="M10" s="6" t="s">
        <v>2</v>
      </c>
      <c r="N10" s="6" t="s">
        <v>2</v>
      </c>
    </row>
    <row r="11" spans="1:14" x14ac:dyDescent="0.25">
      <c r="A11" s="29" t="s">
        <v>8</v>
      </c>
      <c r="B11" s="6" t="s">
        <v>8</v>
      </c>
      <c r="C11" s="21"/>
      <c r="D11" s="21"/>
      <c r="E11" s="8" t="s">
        <v>15</v>
      </c>
      <c r="F11" s="29" t="s">
        <v>9</v>
      </c>
      <c r="G11" s="7" t="s">
        <v>10</v>
      </c>
      <c r="H11" s="6" t="s">
        <v>8</v>
      </c>
      <c r="I11" s="6" t="s">
        <v>8</v>
      </c>
      <c r="J11" s="6" t="s">
        <v>15</v>
      </c>
      <c r="K11" s="6" t="s">
        <v>6</v>
      </c>
      <c r="L11" s="6" t="s">
        <v>6</v>
      </c>
      <c r="M11" s="6" t="s">
        <v>5</v>
      </c>
      <c r="N11" s="6" t="s">
        <v>5</v>
      </c>
    </row>
    <row r="12" spans="1:14" ht="16.5" thickBot="1" x14ac:dyDescent="0.3">
      <c r="A12" s="30" t="s">
        <v>12</v>
      </c>
      <c r="B12" s="9" t="s">
        <v>13</v>
      </c>
      <c r="C12" s="22"/>
      <c r="D12" s="22"/>
      <c r="E12" s="9" t="s">
        <v>20</v>
      </c>
      <c r="F12" s="30" t="s">
        <v>4</v>
      </c>
      <c r="G12" s="10" t="s">
        <v>6</v>
      </c>
      <c r="H12" s="9" t="s">
        <v>14</v>
      </c>
      <c r="I12" s="9" t="s">
        <v>14</v>
      </c>
      <c r="J12" s="11" t="s">
        <v>20</v>
      </c>
      <c r="K12" s="9" t="s">
        <v>16</v>
      </c>
      <c r="L12" s="9" t="s">
        <v>17</v>
      </c>
      <c r="M12" s="9" t="s">
        <v>16</v>
      </c>
      <c r="N12" s="9" t="s">
        <v>17</v>
      </c>
    </row>
    <row r="13" spans="1:14" x14ac:dyDescent="0.25">
      <c r="A13" s="32">
        <v>30361</v>
      </c>
      <c r="B13" s="2" t="s">
        <v>29</v>
      </c>
      <c r="C13" s="12">
        <v>102042.79000000001</v>
      </c>
      <c r="D13" s="12">
        <v>141000</v>
      </c>
      <c r="E13" s="13">
        <f>D13-C13</f>
        <v>38957.209999999992</v>
      </c>
      <c r="F13" s="14">
        <f>E13/D13</f>
        <v>0.27629226950354602</v>
      </c>
      <c r="G13" s="14">
        <f>C13/D13</f>
        <v>0.72370773049645398</v>
      </c>
      <c r="H13" s="12">
        <v>102042.79000000001</v>
      </c>
      <c r="I13" s="12">
        <v>141000</v>
      </c>
      <c r="J13" s="13">
        <f t="shared" ref="J13:J52" si="0">I13-H13</f>
        <v>38957.209999999992</v>
      </c>
      <c r="K13" s="15">
        <v>43831</v>
      </c>
      <c r="L13" s="15">
        <v>45291</v>
      </c>
      <c r="M13" s="15">
        <v>44358</v>
      </c>
      <c r="N13" s="15">
        <v>44712</v>
      </c>
    </row>
    <row r="14" spans="1:14" x14ac:dyDescent="0.25">
      <c r="A14" s="32">
        <v>30362</v>
      </c>
      <c r="B14" t="s">
        <v>82</v>
      </c>
      <c r="C14" s="12">
        <v>65592.399999999994</v>
      </c>
      <c r="D14" s="12">
        <v>352500</v>
      </c>
      <c r="E14" s="13">
        <f t="shared" ref="E14:E52" si="1">D14-C14</f>
        <v>286907.59999999998</v>
      </c>
      <c r="F14" s="14">
        <f t="shared" ref="F14:F52" si="2">E14/D14</f>
        <v>0.81392226950354607</v>
      </c>
      <c r="G14" s="14">
        <f t="shared" ref="G14:G16" si="3">C14/D14</f>
        <v>0.18607773049645387</v>
      </c>
      <c r="H14" s="12">
        <v>65592.399999999994</v>
      </c>
      <c r="I14" s="12">
        <v>352500</v>
      </c>
      <c r="J14" s="13">
        <f t="shared" si="0"/>
        <v>286907.59999999998</v>
      </c>
      <c r="K14" s="15">
        <v>45444</v>
      </c>
      <c r="L14" s="15">
        <v>46022</v>
      </c>
      <c r="M14" s="15">
        <v>45609</v>
      </c>
      <c r="N14" s="15" t="s">
        <v>81</v>
      </c>
    </row>
    <row r="15" spans="1:14" x14ac:dyDescent="0.25">
      <c r="A15" s="32">
        <v>32461</v>
      </c>
      <c r="B15" s="2" t="s">
        <v>63</v>
      </c>
      <c r="C15" s="16">
        <v>24391.26</v>
      </c>
      <c r="D15" s="16">
        <v>141000</v>
      </c>
      <c r="E15" s="13">
        <f t="shared" si="1"/>
        <v>116608.74</v>
      </c>
      <c r="F15" s="14">
        <f t="shared" si="2"/>
        <v>0.82701234042553196</v>
      </c>
      <c r="G15" s="14">
        <f t="shared" si="3"/>
        <v>0.17298765957446807</v>
      </c>
      <c r="H15" s="16">
        <v>24391.26</v>
      </c>
      <c r="I15" s="16">
        <v>141000</v>
      </c>
      <c r="J15" s="13">
        <f t="shared" si="0"/>
        <v>116608.74</v>
      </c>
      <c r="K15" s="15">
        <v>43831</v>
      </c>
      <c r="L15" s="15">
        <v>45291</v>
      </c>
      <c r="M15" s="15">
        <v>45468</v>
      </c>
      <c r="N15" s="15" t="s">
        <v>81</v>
      </c>
    </row>
    <row r="16" spans="1:14" x14ac:dyDescent="0.25">
      <c r="A16" s="32">
        <v>32561</v>
      </c>
      <c r="B16" s="2" t="s">
        <v>30</v>
      </c>
      <c r="C16" s="12">
        <f>32962.14+80795.55</f>
        <v>113757.69</v>
      </c>
      <c r="D16" s="12">
        <v>104340</v>
      </c>
      <c r="E16" s="13">
        <f t="shared" si="1"/>
        <v>-9417.6900000000023</v>
      </c>
      <c r="F16" s="14">
        <f t="shared" si="2"/>
        <v>-9.0259631972397947E-2</v>
      </c>
      <c r="G16" s="14">
        <f t="shared" si="3"/>
        <v>1.0902596319723981</v>
      </c>
      <c r="H16" s="12">
        <v>113757.69</v>
      </c>
      <c r="I16" s="12">
        <v>104340</v>
      </c>
      <c r="J16" s="13">
        <f t="shared" si="0"/>
        <v>-9417.6900000000023</v>
      </c>
      <c r="K16" s="15">
        <v>43831</v>
      </c>
      <c r="L16" s="15">
        <v>45291</v>
      </c>
      <c r="M16" s="15">
        <v>43005</v>
      </c>
      <c r="N16" s="15">
        <v>44561</v>
      </c>
    </row>
    <row r="17" spans="1:14" x14ac:dyDescent="0.25">
      <c r="A17" s="32">
        <v>33361</v>
      </c>
      <c r="B17" s="2" t="s">
        <v>31</v>
      </c>
      <c r="C17" s="12">
        <v>150232.73000000001</v>
      </c>
      <c r="D17" s="12">
        <v>141000</v>
      </c>
      <c r="E17" s="13">
        <f t="shared" si="1"/>
        <v>-9232.7300000000105</v>
      </c>
      <c r="F17" s="14">
        <f t="shared" si="2"/>
        <v>-6.5480354609929153E-2</v>
      </c>
      <c r="G17" s="14">
        <f t="shared" ref="G17:G52" si="4">C17/D17</f>
        <v>1.0654803546099292</v>
      </c>
      <c r="H17" s="12">
        <v>150232.73000000001</v>
      </c>
      <c r="I17" s="12">
        <v>141000</v>
      </c>
      <c r="J17" s="13">
        <f t="shared" si="0"/>
        <v>-9232.7300000000105</v>
      </c>
      <c r="K17" s="15">
        <v>43831</v>
      </c>
      <c r="L17" s="15">
        <v>45291</v>
      </c>
      <c r="M17" s="15">
        <v>44340</v>
      </c>
      <c r="N17" s="15">
        <v>44819</v>
      </c>
    </row>
    <row r="18" spans="1:14" x14ac:dyDescent="0.25">
      <c r="A18" s="32">
        <v>60801</v>
      </c>
      <c r="B18" s="2" t="s">
        <v>64</v>
      </c>
      <c r="C18" s="16">
        <v>6797.21</v>
      </c>
      <c r="D18" s="16">
        <v>24940</v>
      </c>
      <c r="E18" s="13">
        <f t="shared" si="1"/>
        <v>18142.79</v>
      </c>
      <c r="F18" s="14">
        <f t="shared" si="2"/>
        <v>0.72745749799518844</v>
      </c>
      <c r="G18" s="14">
        <f t="shared" si="4"/>
        <v>0.27254250200481156</v>
      </c>
      <c r="H18" s="16">
        <v>6797.21</v>
      </c>
      <c r="I18" s="16">
        <v>24940</v>
      </c>
      <c r="J18" s="13">
        <f t="shared" si="0"/>
        <v>18142.79</v>
      </c>
      <c r="K18" s="15">
        <v>43831</v>
      </c>
      <c r="L18" s="15">
        <v>45291</v>
      </c>
      <c r="M18" s="15">
        <v>44995</v>
      </c>
      <c r="N18" s="15" t="s">
        <v>81</v>
      </c>
    </row>
    <row r="19" spans="1:14" x14ac:dyDescent="0.25">
      <c r="A19" s="32">
        <v>60802</v>
      </c>
      <c r="B19" s="2" t="s">
        <v>32</v>
      </c>
      <c r="C19" s="12">
        <v>11388.529999999999</v>
      </c>
      <c r="D19" s="12">
        <v>23780</v>
      </c>
      <c r="E19" s="13">
        <f t="shared" si="1"/>
        <v>12391.470000000001</v>
      </c>
      <c r="F19" s="14">
        <f t="shared" si="2"/>
        <v>0.52108788898233815</v>
      </c>
      <c r="G19" s="14">
        <f t="shared" si="4"/>
        <v>0.47891211101766185</v>
      </c>
      <c r="H19" s="12">
        <v>11388.529999999999</v>
      </c>
      <c r="I19" s="12">
        <v>23780</v>
      </c>
      <c r="J19" s="13">
        <f t="shared" si="0"/>
        <v>12391.470000000001</v>
      </c>
      <c r="K19" s="15">
        <v>43831</v>
      </c>
      <c r="L19" s="15">
        <v>45291</v>
      </c>
      <c r="M19" s="15">
        <v>44693</v>
      </c>
      <c r="N19" s="15">
        <v>45021</v>
      </c>
    </row>
    <row r="20" spans="1:14" x14ac:dyDescent="0.25">
      <c r="A20" s="32">
        <v>60803</v>
      </c>
      <c r="B20" s="2" t="s">
        <v>33</v>
      </c>
      <c r="C20" s="12">
        <v>12859.41</v>
      </c>
      <c r="D20" s="12">
        <v>19720</v>
      </c>
      <c r="E20" s="13">
        <f t="shared" si="1"/>
        <v>6860.59</v>
      </c>
      <c r="F20" s="14">
        <f t="shared" si="2"/>
        <v>0.34790010141987832</v>
      </c>
      <c r="G20" s="14">
        <f t="shared" si="4"/>
        <v>0.65209989858012174</v>
      </c>
      <c r="H20" s="12">
        <v>12859.41</v>
      </c>
      <c r="I20" s="12">
        <v>19720</v>
      </c>
      <c r="J20" s="13">
        <f t="shared" si="0"/>
        <v>6860.59</v>
      </c>
      <c r="K20" s="15">
        <v>43831</v>
      </c>
      <c r="L20" s="15">
        <v>45291</v>
      </c>
      <c r="M20" s="15">
        <v>43858</v>
      </c>
      <c r="N20" s="15">
        <v>44498</v>
      </c>
    </row>
    <row r="21" spans="1:14" x14ac:dyDescent="0.25">
      <c r="A21" s="32">
        <v>60804</v>
      </c>
      <c r="B21" s="2" t="s">
        <v>34</v>
      </c>
      <c r="C21" s="12">
        <v>22602.18</v>
      </c>
      <c r="D21" s="12">
        <v>21460</v>
      </c>
      <c r="E21" s="13">
        <f t="shared" si="1"/>
        <v>-1142.1800000000003</v>
      </c>
      <c r="F21" s="14">
        <f t="shared" si="2"/>
        <v>-5.3223671947809893E-2</v>
      </c>
      <c r="G21" s="14">
        <f t="shared" si="4"/>
        <v>1.0532236719478099</v>
      </c>
      <c r="H21" s="12">
        <v>22602.18</v>
      </c>
      <c r="I21" s="12">
        <v>21460</v>
      </c>
      <c r="J21" s="13">
        <f t="shared" si="0"/>
        <v>-1142.1800000000003</v>
      </c>
      <c r="K21" s="15">
        <v>43831</v>
      </c>
      <c r="L21" s="15">
        <v>45291</v>
      </c>
      <c r="M21" s="15">
        <v>45348</v>
      </c>
      <c r="N21" s="15">
        <v>45391</v>
      </c>
    </row>
    <row r="22" spans="1:14" x14ac:dyDescent="0.25">
      <c r="A22" s="32">
        <v>60805</v>
      </c>
      <c r="B22" s="2" t="s">
        <v>35</v>
      </c>
      <c r="C22" s="12">
        <v>35965.949999999997</v>
      </c>
      <c r="D22" s="12">
        <v>96280</v>
      </c>
      <c r="E22" s="13">
        <f t="shared" si="1"/>
        <v>60314.05</v>
      </c>
      <c r="F22" s="14">
        <f t="shared" si="2"/>
        <v>0.62644422517656839</v>
      </c>
      <c r="G22" s="14">
        <f t="shared" si="4"/>
        <v>0.37355577482343161</v>
      </c>
      <c r="H22" s="12">
        <v>35965.949999999997</v>
      </c>
      <c r="I22" s="12">
        <v>96280</v>
      </c>
      <c r="J22" s="13">
        <f t="shared" si="0"/>
        <v>60314.05</v>
      </c>
      <c r="K22" s="15">
        <v>43831</v>
      </c>
      <c r="L22" s="15">
        <v>45291</v>
      </c>
      <c r="M22" s="15">
        <v>44995</v>
      </c>
      <c r="N22" s="15">
        <v>45321</v>
      </c>
    </row>
    <row r="23" spans="1:14" x14ac:dyDescent="0.25">
      <c r="A23" s="32">
        <v>60806</v>
      </c>
      <c r="B23" s="2" t="s">
        <v>36</v>
      </c>
      <c r="C23" s="12">
        <v>17074.77</v>
      </c>
      <c r="D23" s="12">
        <v>18560</v>
      </c>
      <c r="E23" s="13">
        <f t="shared" si="1"/>
        <v>1485.2299999999996</v>
      </c>
      <c r="F23" s="14">
        <f t="shared" si="2"/>
        <v>8.0023168103448256E-2</v>
      </c>
      <c r="G23" s="14">
        <f t="shared" si="4"/>
        <v>0.91997683189655177</v>
      </c>
      <c r="H23" s="12">
        <v>17074.77</v>
      </c>
      <c r="I23" s="12">
        <v>18560</v>
      </c>
      <c r="J23" s="13">
        <f t="shared" si="0"/>
        <v>1485.2299999999996</v>
      </c>
      <c r="K23" s="15">
        <v>43831</v>
      </c>
      <c r="L23" s="15">
        <v>45291</v>
      </c>
      <c r="M23" s="15">
        <v>45348</v>
      </c>
      <c r="N23" s="15">
        <v>45378</v>
      </c>
    </row>
    <row r="24" spans="1:14" x14ac:dyDescent="0.25">
      <c r="A24" s="32">
        <v>60807</v>
      </c>
      <c r="B24" s="2" t="s">
        <v>65</v>
      </c>
      <c r="C24" s="16">
        <v>1496.02</v>
      </c>
      <c r="D24" s="16">
        <v>75980</v>
      </c>
      <c r="E24" s="13">
        <f t="shared" si="1"/>
        <v>74483.98</v>
      </c>
      <c r="F24" s="14">
        <f t="shared" si="2"/>
        <v>0.98031034482758617</v>
      </c>
      <c r="G24" s="14">
        <f t="shared" si="4"/>
        <v>1.9689655172413792E-2</v>
      </c>
      <c r="H24" s="16">
        <v>1496.02</v>
      </c>
      <c r="I24" s="16">
        <v>75980</v>
      </c>
      <c r="J24" s="13">
        <f t="shared" si="0"/>
        <v>74483.98</v>
      </c>
      <c r="K24" s="15">
        <v>43831</v>
      </c>
      <c r="L24" s="15">
        <v>45291</v>
      </c>
      <c r="M24" s="15">
        <v>45554</v>
      </c>
      <c r="N24" s="15" t="s">
        <v>81</v>
      </c>
    </row>
    <row r="25" spans="1:14" x14ac:dyDescent="0.25">
      <c r="A25" s="32">
        <v>60808</v>
      </c>
      <c r="B25" s="2" t="s">
        <v>66</v>
      </c>
      <c r="C25" s="16">
        <v>1361.31</v>
      </c>
      <c r="D25" s="16">
        <v>58000</v>
      </c>
      <c r="E25" s="13">
        <f t="shared" si="1"/>
        <v>56638.69</v>
      </c>
      <c r="F25" s="14">
        <f t="shared" si="2"/>
        <v>0.97652913793103457</v>
      </c>
      <c r="G25" s="14">
        <f t="shared" si="4"/>
        <v>2.3470862068965516E-2</v>
      </c>
      <c r="H25" s="16">
        <v>1361.31</v>
      </c>
      <c r="I25" s="16">
        <v>58000</v>
      </c>
      <c r="J25" s="13">
        <f t="shared" si="0"/>
        <v>56638.69</v>
      </c>
      <c r="K25" s="15">
        <v>43831</v>
      </c>
      <c r="L25" s="15">
        <v>45291</v>
      </c>
      <c r="M25" s="15">
        <v>45348</v>
      </c>
      <c r="N25" s="15" t="s">
        <v>81</v>
      </c>
    </row>
    <row r="26" spans="1:14" x14ac:dyDescent="0.25">
      <c r="A26" s="32">
        <v>60809</v>
      </c>
      <c r="B26" s="2" t="s">
        <v>67</v>
      </c>
      <c r="C26" s="16">
        <v>4485.47</v>
      </c>
      <c r="D26" s="16">
        <v>84100</v>
      </c>
      <c r="E26" s="13">
        <f t="shared" si="1"/>
        <v>79614.53</v>
      </c>
      <c r="F26" s="14">
        <f t="shared" si="2"/>
        <v>0.9466650416171225</v>
      </c>
      <c r="G26" s="14">
        <f t="shared" si="4"/>
        <v>5.333495838287753E-2</v>
      </c>
      <c r="H26" s="16">
        <v>4485.47</v>
      </c>
      <c r="I26" s="16">
        <v>84100</v>
      </c>
      <c r="J26" s="13">
        <f t="shared" si="0"/>
        <v>79614.53</v>
      </c>
      <c r="K26" s="15">
        <v>43831</v>
      </c>
      <c r="L26" s="15">
        <v>45291</v>
      </c>
      <c r="M26" s="15">
        <v>45413</v>
      </c>
      <c r="N26" s="15" t="s">
        <v>81</v>
      </c>
    </row>
    <row r="27" spans="1:14" x14ac:dyDescent="0.25">
      <c r="A27" s="32">
        <v>60810</v>
      </c>
      <c r="B27" s="2" t="s">
        <v>68</v>
      </c>
      <c r="C27" s="16">
        <v>732.52</v>
      </c>
      <c r="D27" s="16">
        <v>17400</v>
      </c>
      <c r="E27" s="13">
        <f t="shared" si="1"/>
        <v>16667.48</v>
      </c>
      <c r="F27" s="14">
        <f t="shared" si="2"/>
        <v>0.95790114942528737</v>
      </c>
      <c r="G27" s="14">
        <f t="shared" si="4"/>
        <v>4.2098850574712646E-2</v>
      </c>
      <c r="H27" s="16">
        <v>732.52</v>
      </c>
      <c r="I27" s="16">
        <v>17400</v>
      </c>
      <c r="J27" s="13">
        <f t="shared" si="0"/>
        <v>16667.48</v>
      </c>
      <c r="K27" s="15">
        <v>43831</v>
      </c>
      <c r="L27" s="15">
        <v>45291</v>
      </c>
      <c r="M27" s="15">
        <v>45671</v>
      </c>
      <c r="N27" s="15" t="s">
        <v>81</v>
      </c>
    </row>
    <row r="28" spans="1:14" x14ac:dyDescent="0.25">
      <c r="A28" s="32">
        <v>60811</v>
      </c>
      <c r="B28" s="2" t="s">
        <v>69</v>
      </c>
      <c r="C28" s="16">
        <v>383.28</v>
      </c>
      <c r="D28" s="16">
        <v>81200</v>
      </c>
      <c r="E28" s="13">
        <f t="shared" si="1"/>
        <v>80816.72</v>
      </c>
      <c r="F28" s="14">
        <f t="shared" si="2"/>
        <v>0.99527980295566509</v>
      </c>
      <c r="G28" s="14">
        <f t="shared" si="4"/>
        <v>4.7201970443349747E-3</v>
      </c>
      <c r="H28" s="16">
        <v>383.28</v>
      </c>
      <c r="I28" s="16">
        <v>81200</v>
      </c>
      <c r="J28" s="13">
        <f t="shared" si="0"/>
        <v>80816.72</v>
      </c>
      <c r="K28" s="15">
        <v>43831</v>
      </c>
      <c r="L28" s="15">
        <v>45291</v>
      </c>
      <c r="M28" s="15">
        <v>45689</v>
      </c>
      <c r="N28" s="15" t="s">
        <v>81</v>
      </c>
    </row>
    <row r="29" spans="1:14" x14ac:dyDescent="0.25">
      <c r="A29" s="32">
        <v>60813</v>
      </c>
      <c r="B29" s="2" t="s">
        <v>70</v>
      </c>
      <c r="C29" s="16">
        <v>1237.5899999999999</v>
      </c>
      <c r="D29" s="16">
        <v>141000</v>
      </c>
      <c r="E29" s="13">
        <f t="shared" si="1"/>
        <v>139762.41</v>
      </c>
      <c r="F29" s="14">
        <f t="shared" si="2"/>
        <v>0.99122276595744685</v>
      </c>
      <c r="G29" s="14">
        <f t="shared" si="4"/>
        <v>8.7772340425531902E-3</v>
      </c>
      <c r="H29" s="16">
        <v>1237.5899999999999</v>
      </c>
      <c r="I29" s="16">
        <v>141000</v>
      </c>
      <c r="J29" s="13">
        <f t="shared" si="0"/>
        <v>139762.41</v>
      </c>
      <c r="K29" s="15">
        <v>43831</v>
      </c>
      <c r="L29" s="15">
        <v>45291</v>
      </c>
      <c r="M29" s="15">
        <v>45548</v>
      </c>
      <c r="N29" s="15" t="s">
        <v>81</v>
      </c>
    </row>
    <row r="30" spans="1:14" x14ac:dyDescent="0.25">
      <c r="A30" s="32">
        <v>60814</v>
      </c>
      <c r="B30" s="2" t="s">
        <v>71</v>
      </c>
      <c r="C30" s="16">
        <v>681.06</v>
      </c>
      <c r="D30" s="16">
        <v>29000</v>
      </c>
      <c r="E30" s="13">
        <f t="shared" si="1"/>
        <v>28318.94</v>
      </c>
      <c r="F30" s="14">
        <f t="shared" si="2"/>
        <v>0.97651517241379304</v>
      </c>
      <c r="G30" s="14">
        <f t="shared" si="4"/>
        <v>2.3484827586206895E-2</v>
      </c>
      <c r="H30" s="16">
        <v>681.06</v>
      </c>
      <c r="I30" s="16">
        <v>29000</v>
      </c>
      <c r="J30" s="13">
        <f t="shared" si="0"/>
        <v>28318.94</v>
      </c>
      <c r="K30" s="15">
        <v>43831</v>
      </c>
      <c r="L30" s="15">
        <v>45291</v>
      </c>
      <c r="M30" s="15">
        <v>45366</v>
      </c>
      <c r="N30" s="15" t="s">
        <v>81</v>
      </c>
    </row>
    <row r="31" spans="1:14" x14ac:dyDescent="0.25">
      <c r="A31" s="32">
        <v>60815</v>
      </c>
      <c r="B31" s="2" t="s">
        <v>37</v>
      </c>
      <c r="C31" s="12">
        <v>10685.85</v>
      </c>
      <c r="D31" s="12">
        <v>11600</v>
      </c>
      <c r="E31" s="13">
        <f t="shared" si="1"/>
        <v>914.14999999999964</v>
      </c>
      <c r="F31" s="14">
        <f t="shared" si="2"/>
        <v>7.8806034482758594E-2</v>
      </c>
      <c r="G31" s="14">
        <f t="shared" si="4"/>
        <v>0.92119396551724142</v>
      </c>
      <c r="H31" s="12">
        <v>10685.85</v>
      </c>
      <c r="I31" s="12">
        <v>11600</v>
      </c>
      <c r="J31" s="13">
        <f t="shared" si="0"/>
        <v>914.14999999999964</v>
      </c>
      <c r="K31" s="15">
        <v>43831</v>
      </c>
      <c r="L31" s="15">
        <v>45291</v>
      </c>
      <c r="M31" s="15">
        <v>45273</v>
      </c>
      <c r="N31" s="15">
        <v>45322</v>
      </c>
    </row>
    <row r="32" spans="1:14" x14ac:dyDescent="0.25">
      <c r="A32" s="32">
        <v>60816</v>
      </c>
      <c r="B32" s="2" t="s">
        <v>72</v>
      </c>
      <c r="C32" s="16">
        <v>5584.68</v>
      </c>
      <c r="D32" s="16">
        <v>40600</v>
      </c>
      <c r="E32" s="13">
        <f t="shared" si="1"/>
        <v>35015.32</v>
      </c>
      <c r="F32" s="14">
        <f t="shared" si="2"/>
        <v>0.86244630541871925</v>
      </c>
      <c r="G32" s="14">
        <f t="shared" si="4"/>
        <v>0.13755369458128081</v>
      </c>
      <c r="H32" s="16">
        <v>5584.68</v>
      </c>
      <c r="I32" s="16">
        <v>40600</v>
      </c>
      <c r="J32" s="13">
        <f t="shared" si="0"/>
        <v>35015.32</v>
      </c>
      <c r="K32" s="15">
        <v>43831</v>
      </c>
      <c r="L32" s="15">
        <v>45291</v>
      </c>
      <c r="M32" s="15">
        <v>45519</v>
      </c>
      <c r="N32" s="15" t="s">
        <v>81</v>
      </c>
    </row>
    <row r="33" spans="1:14" x14ac:dyDescent="0.25">
      <c r="A33" s="32">
        <v>60817</v>
      </c>
      <c r="B33" s="2" t="s">
        <v>38</v>
      </c>
      <c r="C33" s="12">
        <v>92905.12</v>
      </c>
      <c r="D33" s="12">
        <v>28200</v>
      </c>
      <c r="E33" s="13">
        <f t="shared" si="1"/>
        <v>-64705.119999999995</v>
      </c>
      <c r="F33" s="14">
        <f t="shared" si="2"/>
        <v>-2.2945078014184395</v>
      </c>
      <c r="G33" s="14">
        <f t="shared" si="4"/>
        <v>3.2945078014184395</v>
      </c>
      <c r="H33" s="12">
        <v>92905.12</v>
      </c>
      <c r="I33" s="12">
        <v>28200</v>
      </c>
      <c r="J33" s="13">
        <f t="shared" si="0"/>
        <v>-64705.119999999995</v>
      </c>
      <c r="K33" s="15">
        <v>43831</v>
      </c>
      <c r="L33" s="15">
        <v>45291</v>
      </c>
      <c r="M33" s="15">
        <v>45307</v>
      </c>
      <c r="N33" s="15">
        <v>45418</v>
      </c>
    </row>
    <row r="34" spans="1:14" x14ac:dyDescent="0.25">
      <c r="A34" s="32">
        <v>60818</v>
      </c>
      <c r="B34" s="2" t="s">
        <v>73</v>
      </c>
      <c r="C34" s="16">
        <v>5419.48</v>
      </c>
      <c r="D34" s="16">
        <v>56400</v>
      </c>
      <c r="E34" s="13">
        <f t="shared" si="1"/>
        <v>50980.520000000004</v>
      </c>
      <c r="F34" s="14">
        <f t="shared" si="2"/>
        <v>0.90390992907801426</v>
      </c>
      <c r="G34" s="14">
        <f t="shared" si="4"/>
        <v>9.6090070921985807E-2</v>
      </c>
      <c r="H34" s="16">
        <v>5419.48</v>
      </c>
      <c r="I34" s="16">
        <v>56400</v>
      </c>
      <c r="J34" s="13">
        <f t="shared" si="0"/>
        <v>50980.520000000004</v>
      </c>
      <c r="K34" s="15">
        <v>43831</v>
      </c>
      <c r="L34" s="15">
        <v>45291</v>
      </c>
      <c r="M34" s="15">
        <v>45682</v>
      </c>
      <c r="N34" s="15"/>
    </row>
    <row r="35" spans="1:14" x14ac:dyDescent="0.25">
      <c r="A35" s="32">
        <v>60819</v>
      </c>
      <c r="B35" s="2" t="s">
        <v>40</v>
      </c>
      <c r="C35" s="12">
        <v>44978.569999999992</v>
      </c>
      <c r="D35" s="12">
        <v>17400</v>
      </c>
      <c r="E35" s="13">
        <f t="shared" si="1"/>
        <v>-27578.569999999992</v>
      </c>
      <c r="F35" s="14">
        <f t="shared" si="2"/>
        <v>-1.5849752873563214</v>
      </c>
      <c r="G35" s="14">
        <f t="shared" si="4"/>
        <v>2.5849752873563214</v>
      </c>
      <c r="H35" s="12">
        <v>44978.569999999992</v>
      </c>
      <c r="I35" s="12">
        <v>17400</v>
      </c>
      <c r="J35" s="13">
        <f t="shared" si="0"/>
        <v>-27578.569999999992</v>
      </c>
      <c r="K35" s="15">
        <v>43831</v>
      </c>
      <c r="L35" s="15">
        <v>45291</v>
      </c>
      <c r="M35" s="15">
        <v>45302</v>
      </c>
      <c r="N35" s="15">
        <v>45387</v>
      </c>
    </row>
    <row r="36" spans="1:14" x14ac:dyDescent="0.25">
      <c r="A36" s="32">
        <v>60820</v>
      </c>
      <c r="B36" s="2" t="s">
        <v>42</v>
      </c>
      <c r="C36" s="12">
        <v>55251.63</v>
      </c>
      <c r="D36" s="12">
        <v>87000</v>
      </c>
      <c r="E36" s="13">
        <f t="shared" si="1"/>
        <v>31748.370000000003</v>
      </c>
      <c r="F36" s="14">
        <f t="shared" si="2"/>
        <v>0.3649237931034483</v>
      </c>
      <c r="G36" s="14">
        <f t="shared" si="4"/>
        <v>0.63507620689655164</v>
      </c>
      <c r="H36" s="12">
        <v>55251.63</v>
      </c>
      <c r="I36" s="12">
        <v>87000</v>
      </c>
      <c r="J36" s="13">
        <f t="shared" si="0"/>
        <v>31748.370000000003</v>
      </c>
      <c r="K36" s="15">
        <v>43831</v>
      </c>
      <c r="L36" s="15">
        <v>45291</v>
      </c>
      <c r="M36" s="15">
        <v>44452</v>
      </c>
      <c r="N36" s="15">
        <v>45021</v>
      </c>
    </row>
    <row r="37" spans="1:14" x14ac:dyDescent="0.25">
      <c r="A37" s="32">
        <v>60821</v>
      </c>
      <c r="B37" s="2" t="s">
        <v>43</v>
      </c>
      <c r="C37" s="12">
        <f>14415.63+49677.91</f>
        <v>64093.54</v>
      </c>
      <c r="D37" s="12">
        <v>46400</v>
      </c>
      <c r="E37" s="13">
        <f t="shared" si="1"/>
        <v>-17693.54</v>
      </c>
      <c r="F37" s="14">
        <f t="shared" si="2"/>
        <v>-0.38132629310344829</v>
      </c>
      <c r="G37" s="14">
        <f t="shared" si="4"/>
        <v>1.3813262931034482</v>
      </c>
      <c r="H37" s="12">
        <v>64093.54</v>
      </c>
      <c r="I37" s="12">
        <v>46400</v>
      </c>
      <c r="J37" s="13">
        <f t="shared" si="0"/>
        <v>-17693.54</v>
      </c>
      <c r="K37" s="15">
        <v>43831</v>
      </c>
      <c r="L37" s="15">
        <v>45291</v>
      </c>
      <c r="M37" s="15">
        <v>45385</v>
      </c>
      <c r="N37" s="15">
        <v>45596</v>
      </c>
    </row>
    <row r="38" spans="1:14" x14ac:dyDescent="0.25">
      <c r="A38" s="32">
        <v>60822</v>
      </c>
      <c r="B38" s="2" t="s">
        <v>45</v>
      </c>
      <c r="C38" s="12">
        <v>29548.7</v>
      </c>
      <c r="D38" s="12">
        <v>17400</v>
      </c>
      <c r="E38" s="13">
        <f t="shared" si="1"/>
        <v>-12148.7</v>
      </c>
      <c r="F38" s="14">
        <f t="shared" si="2"/>
        <v>-0.69820114942528744</v>
      </c>
      <c r="G38" s="14">
        <f t="shared" si="4"/>
        <v>1.6982011494252873</v>
      </c>
      <c r="H38" s="12">
        <v>29548.7</v>
      </c>
      <c r="I38" s="12">
        <v>17400</v>
      </c>
      <c r="J38" s="13">
        <f t="shared" si="0"/>
        <v>-12148.7</v>
      </c>
      <c r="K38" s="15">
        <v>43831</v>
      </c>
      <c r="L38" s="15">
        <v>45291</v>
      </c>
      <c r="M38" s="15">
        <v>43886</v>
      </c>
      <c r="N38" s="15">
        <v>44435</v>
      </c>
    </row>
    <row r="39" spans="1:14" x14ac:dyDescent="0.25">
      <c r="A39" s="32">
        <v>60823</v>
      </c>
      <c r="B39" s="2" t="s">
        <v>46</v>
      </c>
      <c r="C39" s="16">
        <v>15253.53</v>
      </c>
      <c r="D39" s="16">
        <v>46400</v>
      </c>
      <c r="E39" s="13">
        <f t="shared" si="1"/>
        <v>31146.47</v>
      </c>
      <c r="F39" s="14">
        <f t="shared" si="2"/>
        <v>0.67126012931034484</v>
      </c>
      <c r="G39" s="14">
        <f t="shared" si="4"/>
        <v>0.32873987068965521</v>
      </c>
      <c r="H39" s="16">
        <v>15253.53</v>
      </c>
      <c r="I39" s="16">
        <v>46400</v>
      </c>
      <c r="J39" s="13">
        <f t="shared" si="0"/>
        <v>31146.47</v>
      </c>
      <c r="K39" s="15">
        <v>43831</v>
      </c>
      <c r="L39" s="15">
        <v>45291</v>
      </c>
      <c r="M39" s="15">
        <v>44281</v>
      </c>
      <c r="N39" s="15">
        <v>44335</v>
      </c>
    </row>
    <row r="40" spans="1:14" x14ac:dyDescent="0.25">
      <c r="A40" s="32">
        <v>60824</v>
      </c>
      <c r="B40" s="2" t="s">
        <v>47</v>
      </c>
      <c r="C40" s="12">
        <f>21362.71+43613.88</f>
        <v>64976.59</v>
      </c>
      <c r="D40" s="12">
        <v>46400</v>
      </c>
      <c r="E40" s="13">
        <f t="shared" si="1"/>
        <v>-18576.589999999997</v>
      </c>
      <c r="F40" s="14">
        <f t="shared" si="2"/>
        <v>-0.40035754310344818</v>
      </c>
      <c r="G40" s="14">
        <f t="shared" si="4"/>
        <v>1.4003575431034483</v>
      </c>
      <c r="H40" s="12">
        <v>64976.59</v>
      </c>
      <c r="I40" s="12">
        <v>46400</v>
      </c>
      <c r="J40" s="13">
        <f t="shared" si="0"/>
        <v>-18576.589999999997</v>
      </c>
      <c r="K40" s="15">
        <v>43831</v>
      </c>
      <c r="L40" s="15">
        <v>45291</v>
      </c>
      <c r="M40" s="15">
        <v>44390</v>
      </c>
      <c r="N40" s="15">
        <v>44771</v>
      </c>
    </row>
    <row r="41" spans="1:14" x14ac:dyDescent="0.25">
      <c r="A41" s="32">
        <v>60825</v>
      </c>
      <c r="B41" s="2" t="s">
        <v>74</v>
      </c>
      <c r="C41" s="16">
        <v>1475.91</v>
      </c>
      <c r="D41" s="16">
        <v>54520</v>
      </c>
      <c r="E41" s="13">
        <f t="shared" si="1"/>
        <v>53044.09</v>
      </c>
      <c r="F41" s="14">
        <f t="shared" si="2"/>
        <v>0.97292901687454136</v>
      </c>
      <c r="G41" s="14">
        <f t="shared" si="4"/>
        <v>2.707098312545855E-2</v>
      </c>
      <c r="H41" s="16">
        <v>1475.91</v>
      </c>
      <c r="I41" s="16">
        <v>54520</v>
      </c>
      <c r="J41" s="13">
        <f t="shared" si="0"/>
        <v>53044.09</v>
      </c>
      <c r="K41" s="15">
        <v>43831</v>
      </c>
      <c r="L41" s="15">
        <v>45291</v>
      </c>
      <c r="M41" s="15">
        <v>45280</v>
      </c>
      <c r="N41" s="15" t="s">
        <v>81</v>
      </c>
    </row>
    <row r="42" spans="1:14" x14ac:dyDescent="0.25">
      <c r="A42" s="32">
        <v>60826</v>
      </c>
      <c r="B42" s="2" t="s">
        <v>83</v>
      </c>
      <c r="C42" s="16">
        <v>3452.45</v>
      </c>
      <c r="D42" s="16">
        <v>35380</v>
      </c>
      <c r="E42" s="13">
        <f t="shared" si="1"/>
        <v>31927.55</v>
      </c>
      <c r="F42" s="14">
        <f t="shared" si="2"/>
        <v>0.90241803278688526</v>
      </c>
      <c r="G42" s="14">
        <f t="shared" si="4"/>
        <v>9.7581967213114754E-2</v>
      </c>
      <c r="H42" s="16">
        <v>3452.45</v>
      </c>
      <c r="I42" s="16">
        <v>35380</v>
      </c>
      <c r="J42" s="13">
        <f t="shared" si="0"/>
        <v>31927.55</v>
      </c>
      <c r="K42" s="15">
        <v>43831</v>
      </c>
      <c r="L42" s="15">
        <v>45291</v>
      </c>
      <c r="M42" s="15">
        <v>45566</v>
      </c>
      <c r="N42" s="15" t="s">
        <v>81</v>
      </c>
    </row>
    <row r="43" spans="1:14" x14ac:dyDescent="0.25">
      <c r="A43" s="32">
        <v>60827</v>
      </c>
      <c r="B43" s="2" t="s">
        <v>76</v>
      </c>
      <c r="C43" s="16">
        <v>42405.599999999999</v>
      </c>
      <c r="D43" s="16">
        <v>118320</v>
      </c>
      <c r="E43" s="13">
        <f t="shared" si="1"/>
        <v>75914.399999999994</v>
      </c>
      <c r="F43" s="14">
        <f t="shared" si="2"/>
        <v>0.64160243407707906</v>
      </c>
      <c r="G43" s="14">
        <f t="shared" si="4"/>
        <v>0.35839756592292088</v>
      </c>
      <c r="H43" s="16">
        <v>42405.599999999999</v>
      </c>
      <c r="I43" s="16">
        <v>118320</v>
      </c>
      <c r="J43" s="13">
        <f t="shared" si="0"/>
        <v>75914.399999999994</v>
      </c>
      <c r="K43" s="15">
        <v>43831</v>
      </c>
      <c r="L43" s="15">
        <v>45291</v>
      </c>
      <c r="M43" s="15">
        <v>45210</v>
      </c>
      <c r="N43" s="15" t="s">
        <v>81</v>
      </c>
    </row>
    <row r="44" spans="1:14" x14ac:dyDescent="0.25">
      <c r="A44" s="32">
        <v>60828</v>
      </c>
      <c r="B44" s="2" t="s">
        <v>49</v>
      </c>
      <c r="C44" s="12">
        <v>56353.72</v>
      </c>
      <c r="D44" s="12">
        <v>89320</v>
      </c>
      <c r="E44" s="13">
        <f t="shared" si="1"/>
        <v>32966.28</v>
      </c>
      <c r="F44" s="14">
        <f t="shared" si="2"/>
        <v>0.36908060904612627</v>
      </c>
      <c r="G44" s="14">
        <f t="shared" si="4"/>
        <v>0.63091939095387373</v>
      </c>
      <c r="H44" s="12">
        <v>56353.72</v>
      </c>
      <c r="I44" s="12">
        <v>89320</v>
      </c>
      <c r="J44" s="13">
        <f t="shared" si="0"/>
        <v>32966.28</v>
      </c>
      <c r="K44" s="15">
        <v>43831</v>
      </c>
      <c r="L44" s="15">
        <v>45291</v>
      </c>
      <c r="M44" s="15">
        <v>44995</v>
      </c>
      <c r="N44" s="15">
        <v>45140</v>
      </c>
    </row>
    <row r="45" spans="1:14" x14ac:dyDescent="0.25">
      <c r="A45" s="32">
        <v>60829</v>
      </c>
      <c r="B45" s="2" t="s">
        <v>50</v>
      </c>
      <c r="C45" s="12">
        <v>24078.27</v>
      </c>
      <c r="D45" s="12">
        <v>15660</v>
      </c>
      <c r="E45" s="13">
        <f t="shared" si="1"/>
        <v>-8418.27</v>
      </c>
      <c r="F45" s="14">
        <f t="shared" si="2"/>
        <v>-0.53756513409961693</v>
      </c>
      <c r="G45" s="14">
        <f t="shared" si="4"/>
        <v>1.5375651340996168</v>
      </c>
      <c r="H45" s="12">
        <v>24078.27</v>
      </c>
      <c r="I45" s="12">
        <v>15660</v>
      </c>
      <c r="J45" s="13">
        <f t="shared" si="0"/>
        <v>-8418.27</v>
      </c>
      <c r="K45" s="15">
        <v>43831</v>
      </c>
      <c r="L45" s="15">
        <v>45291</v>
      </c>
      <c r="M45" s="15">
        <v>43836</v>
      </c>
      <c r="N45" s="15">
        <v>44070</v>
      </c>
    </row>
    <row r="46" spans="1:14" x14ac:dyDescent="0.25">
      <c r="A46" s="32">
        <v>60830</v>
      </c>
      <c r="B46" s="2" t="s">
        <v>51</v>
      </c>
      <c r="C46" s="12">
        <v>35283.06</v>
      </c>
      <c r="D46" s="12">
        <v>75400</v>
      </c>
      <c r="E46" s="13">
        <f t="shared" si="1"/>
        <v>40116.94</v>
      </c>
      <c r="F46" s="14">
        <f t="shared" si="2"/>
        <v>0.5320549071618037</v>
      </c>
      <c r="G46" s="14">
        <f t="shared" si="4"/>
        <v>0.46794509283819624</v>
      </c>
      <c r="H46" s="12">
        <v>35283.06</v>
      </c>
      <c r="I46" s="12">
        <v>75400</v>
      </c>
      <c r="J46" s="13">
        <f t="shared" si="0"/>
        <v>40116.94</v>
      </c>
      <c r="K46" s="15">
        <v>43831</v>
      </c>
      <c r="L46" s="15">
        <v>45291</v>
      </c>
      <c r="M46" s="15">
        <v>45405</v>
      </c>
      <c r="N46" s="15">
        <v>45462</v>
      </c>
    </row>
    <row r="47" spans="1:14" x14ac:dyDescent="0.25">
      <c r="A47" s="32">
        <v>60831</v>
      </c>
      <c r="B47" s="2" t="s">
        <v>52</v>
      </c>
      <c r="C47" s="16">
        <v>46788.78</v>
      </c>
      <c r="D47" s="16">
        <v>14500</v>
      </c>
      <c r="E47" s="13">
        <f t="shared" si="1"/>
        <v>-32288.78</v>
      </c>
      <c r="F47" s="14">
        <f t="shared" si="2"/>
        <v>-2.2268124137931036</v>
      </c>
      <c r="G47" s="14">
        <f t="shared" si="4"/>
        <v>3.2268124137931036</v>
      </c>
      <c r="H47" s="16">
        <v>46788.78</v>
      </c>
      <c r="I47" s="16">
        <v>14500</v>
      </c>
      <c r="J47" s="13">
        <f t="shared" si="0"/>
        <v>-32288.78</v>
      </c>
      <c r="K47" s="15">
        <v>43831</v>
      </c>
      <c r="L47" s="15">
        <v>45291</v>
      </c>
      <c r="M47" s="15">
        <v>44326</v>
      </c>
      <c r="N47" s="15">
        <v>44588</v>
      </c>
    </row>
    <row r="48" spans="1:14" x14ac:dyDescent="0.25">
      <c r="A48" s="32">
        <v>60832</v>
      </c>
      <c r="B48" s="2" t="s">
        <v>53</v>
      </c>
      <c r="C48" s="16">
        <v>56749.53</v>
      </c>
      <c r="D48" s="16">
        <v>53580</v>
      </c>
      <c r="E48" s="13">
        <f t="shared" si="1"/>
        <v>-3169.5299999999988</v>
      </c>
      <c r="F48" s="14">
        <f t="shared" si="2"/>
        <v>-5.9155095184770412E-2</v>
      </c>
      <c r="G48" s="14">
        <f t="shared" si="4"/>
        <v>1.0591550951847704</v>
      </c>
      <c r="H48" s="16">
        <v>56749.53</v>
      </c>
      <c r="I48" s="16">
        <v>53580</v>
      </c>
      <c r="J48" s="13">
        <f t="shared" si="0"/>
        <v>-3169.5299999999988</v>
      </c>
      <c r="K48" s="15">
        <v>43831</v>
      </c>
      <c r="L48" s="15">
        <v>45291</v>
      </c>
      <c r="M48" s="15">
        <v>44575</v>
      </c>
      <c r="N48" s="15">
        <v>44782</v>
      </c>
    </row>
    <row r="49" spans="1:14" x14ac:dyDescent="0.25">
      <c r="A49" s="32">
        <v>60833</v>
      </c>
      <c r="B49" s="2" t="s">
        <v>54</v>
      </c>
      <c r="C49" s="16">
        <v>24541.58</v>
      </c>
      <c r="D49" s="16">
        <v>30160</v>
      </c>
      <c r="E49" s="13">
        <f t="shared" si="1"/>
        <v>5618.4199999999983</v>
      </c>
      <c r="F49" s="14">
        <f t="shared" si="2"/>
        <v>0.18628713527851454</v>
      </c>
      <c r="G49" s="14">
        <f t="shared" si="4"/>
        <v>0.81371286472148552</v>
      </c>
      <c r="H49" s="16">
        <v>24541.58</v>
      </c>
      <c r="I49" s="16">
        <v>30160</v>
      </c>
      <c r="J49" s="13">
        <f t="shared" si="0"/>
        <v>5618.4199999999983</v>
      </c>
      <c r="K49" s="15">
        <v>43831</v>
      </c>
      <c r="L49" s="15">
        <v>45291</v>
      </c>
      <c r="M49" s="15">
        <v>44587</v>
      </c>
      <c r="N49" s="15">
        <v>45426</v>
      </c>
    </row>
    <row r="50" spans="1:14" x14ac:dyDescent="0.25">
      <c r="A50" s="32">
        <v>60834</v>
      </c>
      <c r="B50" s="2" t="s">
        <v>55</v>
      </c>
      <c r="C50" s="16">
        <v>30555.37</v>
      </c>
      <c r="D50" s="16">
        <v>9860</v>
      </c>
      <c r="E50" s="13">
        <f t="shared" si="1"/>
        <v>-20695.37</v>
      </c>
      <c r="F50" s="14">
        <f t="shared" si="2"/>
        <v>-2.0989219066937119</v>
      </c>
      <c r="G50" s="14">
        <f t="shared" si="4"/>
        <v>3.0989219066937119</v>
      </c>
      <c r="H50" s="16">
        <v>30555.37</v>
      </c>
      <c r="I50" s="16">
        <v>9860</v>
      </c>
      <c r="J50" s="13">
        <f t="shared" si="0"/>
        <v>-20695.37</v>
      </c>
      <c r="K50" s="15">
        <v>43831</v>
      </c>
      <c r="L50" s="15">
        <v>45291</v>
      </c>
      <c r="M50" s="15">
        <v>45411</v>
      </c>
      <c r="N50" s="15">
        <v>45657</v>
      </c>
    </row>
    <row r="51" spans="1:14" x14ac:dyDescent="0.25">
      <c r="A51" s="32">
        <v>60835</v>
      </c>
      <c r="B51" s="2" t="s">
        <v>77</v>
      </c>
      <c r="C51" s="16">
        <v>2362.88</v>
      </c>
      <c r="D51" s="16">
        <v>97700</v>
      </c>
      <c r="E51" s="13">
        <f t="shared" si="1"/>
        <v>95337.12</v>
      </c>
      <c r="F51" s="14">
        <f t="shared" si="2"/>
        <v>0.97581494370522004</v>
      </c>
      <c r="G51" s="14">
        <f t="shared" si="4"/>
        <v>2.418505629477994E-2</v>
      </c>
      <c r="H51" s="16">
        <v>2362.88</v>
      </c>
      <c r="I51" s="16">
        <v>97700</v>
      </c>
      <c r="J51" s="13">
        <f t="shared" si="0"/>
        <v>95337.12</v>
      </c>
      <c r="K51" s="15">
        <v>43831</v>
      </c>
      <c r="L51" s="15">
        <v>45291</v>
      </c>
      <c r="M51" s="15">
        <v>45544</v>
      </c>
      <c r="N51" s="15" t="s">
        <v>81</v>
      </c>
    </row>
    <row r="52" spans="1:14" x14ac:dyDescent="0.25">
      <c r="A52" s="32">
        <v>60836</v>
      </c>
      <c r="B52" s="2" t="s">
        <v>78</v>
      </c>
      <c r="C52" s="16">
        <v>1195.02</v>
      </c>
      <c r="D52" s="16">
        <v>69600</v>
      </c>
      <c r="E52" s="13">
        <f t="shared" si="1"/>
        <v>68404.98</v>
      </c>
      <c r="F52" s="14">
        <f t="shared" si="2"/>
        <v>0.982830172413793</v>
      </c>
      <c r="G52" s="14">
        <f t="shared" si="4"/>
        <v>1.7169827586206898E-2</v>
      </c>
      <c r="H52" s="16">
        <v>1195.02</v>
      </c>
      <c r="I52" s="16">
        <v>69600</v>
      </c>
      <c r="J52" s="13">
        <f t="shared" si="0"/>
        <v>68404.98</v>
      </c>
      <c r="K52" s="15">
        <v>43831</v>
      </c>
      <c r="L52" s="15">
        <v>45291</v>
      </c>
      <c r="M52" s="15">
        <v>45566</v>
      </c>
      <c r="N52" s="15" t="s">
        <v>81</v>
      </c>
    </row>
    <row r="53" spans="1:14" ht="16.5" thickBot="1" x14ac:dyDescent="0.3">
      <c r="C53" s="17">
        <f>SUM(C13:C52)</f>
        <v>1287022.0300000003</v>
      </c>
      <c r="D53" s="17">
        <f>SUM(D13:D52)</f>
        <v>2633060</v>
      </c>
      <c r="E53" s="17">
        <f>SUM(E13:E52)</f>
        <v>1346037.9699999997</v>
      </c>
      <c r="F53" s="31"/>
      <c r="G53" s="18"/>
      <c r="H53" s="17">
        <f>SUM(H13:H52)</f>
        <v>1287022.0300000003</v>
      </c>
      <c r="I53" s="17">
        <f>SUM(I13:I52)</f>
        <v>2633060</v>
      </c>
      <c r="J53" s="17">
        <f>SUM(J13:J52)</f>
        <v>1346037.9699999997</v>
      </c>
    </row>
    <row r="54" spans="1:14" ht="16.5" thickTop="1" x14ac:dyDescent="0.25"/>
    <row r="57" spans="1:14" x14ac:dyDescent="0.25">
      <c r="A57" s="29" t="s">
        <v>8</v>
      </c>
      <c r="B57" s="6" t="s">
        <v>8</v>
      </c>
    </row>
    <row r="58" spans="1:14" ht="16.5" thickBot="1" x14ac:dyDescent="0.3">
      <c r="A58" s="30" t="s">
        <v>12</v>
      </c>
      <c r="B58" s="9" t="s">
        <v>13</v>
      </c>
      <c r="C58" s="20" t="s">
        <v>28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x14ac:dyDescent="0.25">
      <c r="A59" s="32">
        <v>30361</v>
      </c>
      <c r="B59" s="2" t="s">
        <v>29</v>
      </c>
      <c r="C59" s="8"/>
      <c r="D59" s="8"/>
      <c r="E59" s="8"/>
      <c r="F59" s="33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32">
        <v>30362</v>
      </c>
      <c r="B60" t="s">
        <v>82</v>
      </c>
      <c r="C60" s="1" t="s">
        <v>84</v>
      </c>
      <c r="D60" s="8"/>
      <c r="E60" s="8"/>
      <c r="F60" s="33"/>
      <c r="G60" s="8"/>
      <c r="H60" s="8"/>
      <c r="I60" s="8"/>
      <c r="J60" s="8"/>
      <c r="K60" s="8"/>
      <c r="L60" s="8"/>
      <c r="M60" s="8"/>
      <c r="N60" s="8"/>
    </row>
    <row r="61" spans="1:14" x14ac:dyDescent="0.25">
      <c r="A61" s="32">
        <v>32461</v>
      </c>
      <c r="B61" s="2" t="s">
        <v>63</v>
      </c>
      <c r="C61" s="2" t="s">
        <v>85</v>
      </c>
    </row>
    <row r="62" spans="1:14" x14ac:dyDescent="0.25">
      <c r="A62" s="32">
        <v>32561</v>
      </c>
      <c r="B62" s="2" t="s">
        <v>30</v>
      </c>
      <c r="C62" s="8"/>
      <c r="D62" s="8"/>
      <c r="E62" s="8"/>
      <c r="F62" s="33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32">
        <v>33361</v>
      </c>
      <c r="B63" s="2" t="s">
        <v>31</v>
      </c>
      <c r="C63" s="8"/>
      <c r="D63" s="8"/>
      <c r="E63" s="8"/>
      <c r="F63" s="33"/>
      <c r="G63" s="8"/>
      <c r="H63" s="8"/>
      <c r="I63" s="8"/>
      <c r="J63" s="8"/>
      <c r="K63" s="8"/>
      <c r="L63" s="8"/>
      <c r="M63" s="8"/>
      <c r="N63" s="8"/>
    </row>
    <row r="64" spans="1:14" x14ac:dyDescent="0.25">
      <c r="A64" s="32">
        <v>60801</v>
      </c>
      <c r="B64" s="2" t="s">
        <v>64</v>
      </c>
    </row>
    <row r="65" spans="1:14" x14ac:dyDescent="0.25">
      <c r="A65" s="32">
        <v>60802</v>
      </c>
      <c r="B65" s="2" t="s">
        <v>32</v>
      </c>
      <c r="C65" s="1" t="s">
        <v>88</v>
      </c>
      <c r="D65" s="8"/>
      <c r="E65" s="8"/>
      <c r="F65" s="33"/>
      <c r="G65" s="8"/>
      <c r="H65" s="8"/>
      <c r="I65" s="8"/>
      <c r="J65" s="8"/>
      <c r="K65" s="8"/>
      <c r="L65" s="8"/>
      <c r="M65" s="8"/>
      <c r="N65" s="8"/>
    </row>
    <row r="66" spans="1:14" x14ac:dyDescent="0.25">
      <c r="A66" s="32">
        <v>60803</v>
      </c>
      <c r="B66" s="2" t="s">
        <v>33</v>
      </c>
      <c r="C66" s="1" t="s">
        <v>88</v>
      </c>
      <c r="D66" s="8"/>
      <c r="E66" s="8"/>
      <c r="F66" s="33"/>
      <c r="G66" s="8"/>
      <c r="H66" s="8"/>
      <c r="I66" s="8"/>
      <c r="J66" s="8"/>
      <c r="K66" s="8"/>
      <c r="L66" s="8"/>
      <c r="M66" s="8"/>
      <c r="N66" s="8"/>
    </row>
    <row r="67" spans="1:14" x14ac:dyDescent="0.25">
      <c r="A67" s="32">
        <v>60804</v>
      </c>
      <c r="B67" s="2" t="s">
        <v>34</v>
      </c>
      <c r="C67" s="8"/>
      <c r="D67" s="8"/>
      <c r="E67" s="8"/>
      <c r="F67" s="33"/>
      <c r="G67" s="8"/>
      <c r="H67" s="8"/>
      <c r="I67" s="8"/>
      <c r="J67" s="8"/>
      <c r="K67" s="8"/>
      <c r="L67" s="8"/>
      <c r="M67" s="8"/>
      <c r="N67" s="8"/>
    </row>
    <row r="68" spans="1:14" x14ac:dyDescent="0.25">
      <c r="A68" s="32">
        <v>60805</v>
      </c>
      <c r="B68" s="2" t="s">
        <v>35</v>
      </c>
      <c r="C68" s="1" t="s">
        <v>88</v>
      </c>
      <c r="D68" s="8"/>
      <c r="E68" s="8"/>
      <c r="F68" s="33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32">
        <v>60806</v>
      </c>
      <c r="B69" s="2" t="s">
        <v>36</v>
      </c>
      <c r="C69" s="8"/>
      <c r="D69" s="8"/>
      <c r="E69" s="8"/>
      <c r="F69" s="33"/>
      <c r="G69" s="8"/>
      <c r="H69" s="8"/>
      <c r="I69" s="8"/>
      <c r="J69" s="8"/>
      <c r="K69" s="8"/>
      <c r="L69" s="8"/>
      <c r="M69" s="8"/>
      <c r="N69" s="8"/>
    </row>
    <row r="70" spans="1:14" x14ac:dyDescent="0.25">
      <c r="A70" s="32">
        <v>60807</v>
      </c>
      <c r="B70" s="2" t="s">
        <v>65</v>
      </c>
      <c r="C70" s="2" t="s">
        <v>85</v>
      </c>
    </row>
    <row r="71" spans="1:14" x14ac:dyDescent="0.25">
      <c r="A71" s="32">
        <v>60808</v>
      </c>
      <c r="B71" s="2" t="s">
        <v>66</v>
      </c>
      <c r="C71" s="2" t="s">
        <v>85</v>
      </c>
    </row>
    <row r="72" spans="1:14" x14ac:dyDescent="0.25">
      <c r="A72" s="32">
        <v>60809</v>
      </c>
      <c r="B72" s="2" t="s">
        <v>67</v>
      </c>
      <c r="C72" s="2" t="s">
        <v>85</v>
      </c>
    </row>
    <row r="73" spans="1:14" x14ac:dyDescent="0.25">
      <c r="A73" s="32">
        <v>60810</v>
      </c>
      <c r="B73" s="2" t="s">
        <v>68</v>
      </c>
      <c r="C73" s="2" t="s">
        <v>85</v>
      </c>
    </row>
    <row r="74" spans="1:14" x14ac:dyDescent="0.25">
      <c r="A74" s="32">
        <v>60811</v>
      </c>
      <c r="B74" s="2" t="s">
        <v>69</v>
      </c>
      <c r="C74" s="2" t="s">
        <v>87</v>
      </c>
    </row>
    <row r="75" spans="1:14" x14ac:dyDescent="0.25">
      <c r="A75" s="32">
        <v>60813</v>
      </c>
      <c r="B75" s="2" t="s">
        <v>70</v>
      </c>
      <c r="C75" s="2" t="s">
        <v>85</v>
      </c>
    </row>
    <row r="76" spans="1:14" x14ac:dyDescent="0.25">
      <c r="A76" s="32">
        <v>60814</v>
      </c>
      <c r="B76" s="2" t="s">
        <v>71</v>
      </c>
      <c r="C76" s="2" t="s">
        <v>85</v>
      </c>
    </row>
    <row r="77" spans="1:14" x14ac:dyDescent="0.25">
      <c r="A77" s="32">
        <v>60815</v>
      </c>
      <c r="B77" s="2" t="s">
        <v>37</v>
      </c>
      <c r="C77" s="8"/>
      <c r="D77" s="8"/>
      <c r="E77" s="8"/>
      <c r="F77" s="33"/>
      <c r="G77" s="8"/>
      <c r="H77" s="8"/>
      <c r="I77" s="8"/>
      <c r="J77" s="8"/>
      <c r="K77" s="8"/>
      <c r="L77" s="8"/>
      <c r="M77" s="8"/>
      <c r="N77" s="8"/>
    </row>
    <row r="78" spans="1:14" x14ac:dyDescent="0.25">
      <c r="A78" s="32">
        <v>60816</v>
      </c>
      <c r="B78" s="2" t="s">
        <v>72</v>
      </c>
    </row>
    <row r="79" spans="1:14" x14ac:dyDescent="0.25">
      <c r="A79" s="32">
        <v>60817</v>
      </c>
      <c r="B79" s="2" t="s">
        <v>21</v>
      </c>
      <c r="C79" s="2" t="s">
        <v>39</v>
      </c>
      <c r="G79" s="2"/>
    </row>
    <row r="80" spans="1:14" x14ac:dyDescent="0.25">
      <c r="A80" s="32">
        <v>60818</v>
      </c>
      <c r="B80" s="2" t="s">
        <v>73</v>
      </c>
    </row>
    <row r="81" spans="1:14" x14ac:dyDescent="0.25">
      <c r="A81" s="32">
        <v>60819</v>
      </c>
      <c r="B81" s="2" t="s">
        <v>22</v>
      </c>
      <c r="C81" s="2" t="s">
        <v>41</v>
      </c>
      <c r="G81" s="2"/>
    </row>
    <row r="82" spans="1:14" x14ac:dyDescent="0.25">
      <c r="A82" s="32">
        <v>60820</v>
      </c>
      <c r="B82" s="2" t="s">
        <v>42</v>
      </c>
      <c r="C82" s="1" t="s">
        <v>88</v>
      </c>
      <c r="D82" s="1"/>
      <c r="E82" s="1"/>
      <c r="F82" s="34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32">
        <v>60821</v>
      </c>
      <c r="B83" s="2" t="s">
        <v>26</v>
      </c>
      <c r="C83" s="2" t="s">
        <v>44</v>
      </c>
      <c r="G83" s="2"/>
    </row>
    <row r="84" spans="1:14" x14ac:dyDescent="0.25">
      <c r="A84" s="32">
        <v>60822</v>
      </c>
      <c r="B84" s="2" t="s">
        <v>45</v>
      </c>
      <c r="C84" s="1"/>
      <c r="D84" s="1"/>
      <c r="E84" s="1"/>
      <c r="F84" s="34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32">
        <v>60823</v>
      </c>
      <c r="B85" s="2" t="s">
        <v>46</v>
      </c>
      <c r="C85" s="1"/>
      <c r="D85" s="1"/>
      <c r="E85" s="1"/>
      <c r="F85" s="34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32">
        <v>60824</v>
      </c>
      <c r="B86" s="2" t="s">
        <v>27</v>
      </c>
      <c r="C86" s="2" t="s">
        <v>48</v>
      </c>
      <c r="G86" s="2"/>
    </row>
    <row r="87" spans="1:14" x14ac:dyDescent="0.25">
      <c r="A87" s="32">
        <v>60825</v>
      </c>
      <c r="B87" s="2" t="s">
        <v>74</v>
      </c>
      <c r="C87" s="2" t="s">
        <v>85</v>
      </c>
    </row>
    <row r="88" spans="1:14" x14ac:dyDescent="0.25">
      <c r="A88" s="32">
        <v>60826</v>
      </c>
      <c r="B88" s="2" t="s">
        <v>75</v>
      </c>
      <c r="C88" s="2" t="s">
        <v>86</v>
      </c>
    </row>
    <row r="89" spans="1:14" x14ac:dyDescent="0.25">
      <c r="A89" s="32">
        <v>60827</v>
      </c>
      <c r="B89" s="2" t="s">
        <v>76</v>
      </c>
      <c r="C89" s="2" t="s">
        <v>85</v>
      </c>
    </row>
    <row r="90" spans="1:14" x14ac:dyDescent="0.25">
      <c r="A90" s="32">
        <v>60828</v>
      </c>
      <c r="B90" s="2" t="s">
        <v>49</v>
      </c>
      <c r="C90" s="1"/>
      <c r="D90" s="1"/>
      <c r="E90" s="1"/>
      <c r="F90" s="34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32">
        <v>60829</v>
      </c>
      <c r="B91" s="2" t="s">
        <v>23</v>
      </c>
      <c r="C91" s="2" t="s">
        <v>56</v>
      </c>
      <c r="G91" s="2"/>
    </row>
    <row r="92" spans="1:14" x14ac:dyDescent="0.25">
      <c r="A92" s="32">
        <v>60830</v>
      </c>
      <c r="B92" s="2" t="s">
        <v>51</v>
      </c>
      <c r="C92" s="1" t="s">
        <v>88</v>
      </c>
      <c r="D92" s="1"/>
      <c r="E92" s="1"/>
      <c r="F92" s="34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32">
        <v>60831</v>
      </c>
      <c r="B93" s="2" t="s">
        <v>24</v>
      </c>
      <c r="C93" s="2" t="s">
        <v>57</v>
      </c>
      <c r="G93" s="2"/>
    </row>
    <row r="94" spans="1:14" x14ac:dyDescent="0.25">
      <c r="A94" s="32">
        <v>60832</v>
      </c>
      <c r="B94" s="2" t="s">
        <v>53</v>
      </c>
      <c r="C94" s="1"/>
      <c r="D94" s="1"/>
      <c r="E94" s="1"/>
      <c r="F94" s="34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32">
        <v>60833</v>
      </c>
      <c r="B95" s="2" t="s">
        <v>54</v>
      </c>
      <c r="C95" s="1"/>
      <c r="D95" s="1"/>
      <c r="E95" s="1"/>
      <c r="F95" s="34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32">
        <v>60834</v>
      </c>
      <c r="B96" s="2" t="s">
        <v>25</v>
      </c>
      <c r="C96" s="2" t="s">
        <v>58</v>
      </c>
      <c r="G96" s="2"/>
    </row>
    <row r="97" spans="1:3" x14ac:dyDescent="0.25">
      <c r="A97" s="32">
        <v>60835</v>
      </c>
      <c r="B97" s="2" t="s">
        <v>77</v>
      </c>
      <c r="C97" s="2" t="s">
        <v>85</v>
      </c>
    </row>
    <row r="98" spans="1:3" x14ac:dyDescent="0.25">
      <c r="A98" s="32">
        <v>60836</v>
      </c>
      <c r="B98" s="2" t="s">
        <v>78</v>
      </c>
      <c r="C98" s="2" t="s">
        <v>86</v>
      </c>
    </row>
  </sheetData>
  <sortState xmlns:xlrd2="http://schemas.microsoft.com/office/spreadsheetml/2017/richdata2" ref="A59:N98">
    <sortCondition ref="A59:A98"/>
  </sortState>
  <mergeCells count="8">
    <mergeCell ref="C58:N58"/>
    <mergeCell ref="C10:C12"/>
    <mergeCell ref="D10:D12"/>
    <mergeCell ref="A1:N1"/>
    <mergeCell ref="A4:N4"/>
    <mergeCell ref="A3:N3"/>
    <mergeCell ref="A6:N6"/>
    <mergeCell ref="A7:N7"/>
  </mergeCells>
  <pageMargins left="0.25" right="0.25" top="0.75" bottom="0.75" header="0.3" footer="0.3"/>
  <pageSetup paperSize="128" fitToWidth="0" orientation="landscape" r:id="rId1"/>
  <headerFooter>
    <oddHeader>&amp;RExhibit 6
Scheculde C1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Carrie Bessinger</cp:lastModifiedBy>
  <cp:lastPrinted>2025-02-21T19:07:09Z</cp:lastPrinted>
  <dcterms:created xsi:type="dcterms:W3CDTF">2021-12-07T21:22:23Z</dcterms:created>
  <dcterms:modified xsi:type="dcterms:W3CDTF">2025-02-27T15:51:26Z</dcterms:modified>
</cp:coreProperties>
</file>