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4801F2EF-C1B6-40CE-9997-64EAEEE6CAD3}" xr6:coauthVersionLast="47" xr6:coauthVersionMax="47" xr10:uidLastSave="{00000000-0000-0000-0000-000000000000}"/>
  <bookViews>
    <workbookView xWindow="28680" yWindow="-120" windowWidth="29040" windowHeight="15720" xr2:uid="{40328FFA-E3D9-49E1-9A08-AC5FE8ADECEE}"/>
  </bookViews>
  <sheets>
    <sheet name="Test Year" sheetId="4" r:id="rId1"/>
    <sheet name="2024" sheetId="3" r:id="rId2"/>
    <sheet name="2023" sheetId="2" r:id="rId3"/>
    <sheet name="202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9" i="3"/>
  <c r="L10" i="3"/>
  <c r="L11" i="3"/>
  <c r="L12" i="3"/>
  <c r="L13" i="3"/>
  <c r="L14" i="3"/>
  <c r="L13" i="4"/>
  <c r="L12" i="4"/>
  <c r="L10" i="4"/>
  <c r="L9" i="4"/>
  <c r="L11" i="4"/>
  <c r="E14" i="4"/>
  <c r="I13" i="4"/>
  <c r="J13" i="4" s="1"/>
  <c r="F13" i="4"/>
  <c r="I12" i="4"/>
  <c r="J12" i="4" s="1"/>
  <c r="F12" i="4"/>
  <c r="I11" i="4"/>
  <c r="J11" i="4" s="1"/>
  <c r="E11" i="4"/>
  <c r="F11" i="4" s="1"/>
  <c r="I10" i="4"/>
  <c r="J10" i="4" s="1"/>
  <c r="F10" i="4"/>
  <c r="F14" i="4" s="1"/>
  <c r="J8" i="4"/>
  <c r="L8" i="4" s="1"/>
  <c r="N13" i="2"/>
  <c r="N12" i="1"/>
  <c r="J8" i="3"/>
  <c r="L8" i="3"/>
  <c r="J14" i="4" l="1"/>
  <c r="L14" i="4"/>
  <c r="N14" i="4"/>
  <c r="I14" i="3"/>
  <c r="J14" i="3" s="1"/>
  <c r="F14" i="3"/>
  <c r="I13" i="3"/>
  <c r="J13" i="3" s="1"/>
  <c r="F13" i="3"/>
  <c r="J11" i="3"/>
  <c r="E11" i="3"/>
  <c r="F11" i="3" s="1"/>
  <c r="I12" i="3"/>
  <c r="J12" i="3" s="1"/>
  <c r="E12" i="3"/>
  <c r="F12" i="3" s="1"/>
  <c r="I10" i="3"/>
  <c r="J10" i="3" s="1"/>
  <c r="F10" i="3"/>
  <c r="N9" i="3"/>
  <c r="N15" i="3" s="1"/>
  <c r="E7" i="2"/>
  <c r="F7" i="2" s="1"/>
  <c r="J7" i="2"/>
  <c r="F8" i="2"/>
  <c r="I8" i="2"/>
  <c r="J8" i="2" s="1"/>
  <c r="F9" i="2"/>
  <c r="J9" i="2"/>
  <c r="E10" i="2"/>
  <c r="F10" i="2" s="1"/>
  <c r="F11" i="2"/>
  <c r="E12" i="2"/>
  <c r="F12" i="2" s="1"/>
  <c r="J12" i="2"/>
  <c r="F11" i="1"/>
  <c r="L11" i="1" s="1"/>
  <c r="F10" i="1"/>
  <c r="L10" i="1" s="1"/>
  <c r="I9" i="1"/>
  <c r="J9" i="1" s="1"/>
  <c r="F9" i="1"/>
  <c r="L9" i="1" s="1"/>
  <c r="I8" i="1"/>
  <c r="J8" i="1" s="1"/>
  <c r="E8" i="1"/>
  <c r="E12" i="1" s="1"/>
  <c r="I7" i="1"/>
  <c r="J7" i="1" s="1"/>
  <c r="F7" i="1"/>
  <c r="L7" i="2" l="1"/>
  <c r="L7" i="1"/>
  <c r="L15" i="3"/>
  <c r="E15" i="3"/>
  <c r="F15" i="3"/>
  <c r="J15" i="3"/>
  <c r="J13" i="2"/>
  <c r="F13" i="2"/>
  <c r="E13" i="2"/>
  <c r="I12" i="1"/>
  <c r="J12" i="1"/>
  <c r="F8" i="1"/>
  <c r="L13" i="2" l="1"/>
  <c r="F12" i="1"/>
  <c r="L8" i="1"/>
  <c r="L12" i="1" s="1"/>
</calcChain>
</file>

<file path=xl/sharedStrings.xml><?xml version="1.0" encoding="utf-8"?>
<sst xmlns="http://schemas.openxmlformats.org/spreadsheetml/2006/main" count="152" uniqueCount="35">
  <si>
    <t>July 2022</t>
  </si>
  <si>
    <t>December 2022</t>
  </si>
  <si>
    <t>Title</t>
  </si>
  <si>
    <t xml:space="preserve">Rate </t>
  </si>
  <si>
    <t>Dollar Increase</t>
  </si>
  <si>
    <t>Percentage Increase</t>
  </si>
  <si>
    <t>Total Annual Percentage Increase</t>
  </si>
  <si>
    <t>December 2023</t>
  </si>
  <si>
    <t>July 2023</t>
  </si>
  <si>
    <t>Beginning Bi-weekly Pay Rate</t>
  </si>
  <si>
    <t xml:space="preserve">Total Annual Compensation </t>
  </si>
  <si>
    <t xml:space="preserve">Total: </t>
  </si>
  <si>
    <t>July 2024</t>
  </si>
  <si>
    <t>December 2024</t>
  </si>
  <si>
    <t>Total:</t>
  </si>
  <si>
    <t>South Kentucky RECC</t>
  </si>
  <si>
    <t>Case No. 2024-00402</t>
  </si>
  <si>
    <t>Schedule of Salaries for each Executive Officer</t>
  </si>
  <si>
    <t>Duty &amp; Responsibilities</t>
  </si>
  <si>
    <t>Reports to</t>
  </si>
  <si>
    <t xml:space="preserve">Job Description Attached </t>
  </si>
  <si>
    <t>Beginning                              Bi-weekly Pay Rate</t>
  </si>
  <si>
    <t>Board of Directiors</t>
  </si>
  <si>
    <t>Number of employees who report</t>
  </si>
  <si>
    <t>President &amp; CEO</t>
  </si>
  <si>
    <t>PRESIDENT &amp; CEO</t>
  </si>
  <si>
    <t>CHIEF OPERATING OFFICER</t>
  </si>
  <si>
    <t>CHIEF FINANCIAL OFFICER</t>
  </si>
  <si>
    <t>CHIEF LEGAL OFFICER</t>
  </si>
  <si>
    <t>CHIEF MEMBERSHIP OFFICER</t>
  </si>
  <si>
    <t>CHIEF TECHNOLOGY OFFICER</t>
  </si>
  <si>
    <t xml:space="preserve"> CHIEF LEGAL OFFICER</t>
  </si>
  <si>
    <t>Position vacant</t>
  </si>
  <si>
    <t>Test Year : 6/2023 - 5/2024</t>
  </si>
  <si>
    <t>Part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</si>
</sst>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horizontal="center" wrapText="1"/>
    </xf>
    <xf numFmtId="0" fontId="3" fillId="0" borderId="1" xfId="0" applyFont="1" applyBorder="1"/>
    <xf numFmtId="44" fontId="3" fillId="0" borderId="1" xfId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44" fontId="7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10" fontId="3" fillId="0" borderId="1" xfId="2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2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0" fontId="5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5" fillId="2" borderId="0" xfId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0" fontId="7" fillId="0" borderId="0" xfId="0" applyNumberFormat="1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7" fillId="0" borderId="0" xfId="1" applyFont="1" applyAlignment="1">
      <alignment horizontal="left" vertical="center"/>
    </xf>
    <xf numFmtId="44" fontId="7" fillId="0" borderId="1" xfId="1" applyFont="1" applyBorder="1" applyAlignment="1">
      <alignment horizontal="left" vertical="center"/>
    </xf>
    <xf numFmtId="44" fontId="7" fillId="0" borderId="0" xfId="1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0" borderId="0" xfId="2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5" fillId="0" borderId="0" xfId="1" applyFont="1" applyBorder="1" applyAlignment="1">
      <alignment horizontal="center" vertical="center"/>
    </xf>
    <xf numFmtId="10" fontId="5" fillId="2" borderId="0" xfId="2" applyNumberFormat="1" applyFont="1" applyFill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983C-5B92-4490-88BE-2B2C97D3AC21}">
  <dimension ref="A1:S29"/>
  <sheetViews>
    <sheetView tabSelected="1" workbookViewId="0">
      <selection activeCell="N14" sqref="N14"/>
    </sheetView>
  </sheetViews>
  <sheetFormatPr defaultRowHeight="15" x14ac:dyDescent="0.25"/>
  <cols>
    <col min="1" max="1" width="26" customWidth="1"/>
    <col min="2" max="2" width="11.5703125" bestFit="1" customWidth="1"/>
    <col min="4" max="4" width="11.5703125" bestFit="1" customWidth="1"/>
    <col min="5" max="5" width="10.5703125" bestFit="1" customWidth="1"/>
    <col min="6" max="6" width="11.28515625" customWidth="1"/>
    <col min="8" max="8" width="10.5703125" bestFit="1" customWidth="1"/>
    <col min="10" max="10" width="11.5703125" customWidth="1"/>
    <col min="12" max="12" width="11.42578125" customWidth="1"/>
    <col min="14" max="14" width="14" customWidth="1"/>
    <col min="16" max="16" width="16.140625" customWidth="1"/>
    <col min="17" max="17" width="13.140625" customWidth="1"/>
    <col min="18" max="18" width="17.140625" customWidth="1"/>
    <col min="19" max="19" width="14.85546875" bestFit="1" customWidth="1"/>
  </cols>
  <sheetData>
    <row r="1" spans="1:19" x14ac:dyDescent="0.25">
      <c r="A1" s="35" t="s">
        <v>15</v>
      </c>
    </row>
    <row r="2" spans="1:19" ht="15.75" x14ac:dyDescent="0.25">
      <c r="A2" s="35" t="s">
        <v>16</v>
      </c>
      <c r="E2" s="89" t="s">
        <v>33</v>
      </c>
      <c r="F2" s="89"/>
      <c r="G2" s="89"/>
      <c r="H2" s="89"/>
      <c r="I2" s="89"/>
    </row>
    <row r="3" spans="1:19" x14ac:dyDescent="0.25">
      <c r="A3" s="36" t="s">
        <v>17</v>
      </c>
    </row>
    <row r="4" spans="1:19" ht="15.75" x14ac:dyDescent="0.25">
      <c r="B4" s="1"/>
      <c r="D4" s="87" t="s">
        <v>12</v>
      </c>
      <c r="E4" s="87"/>
      <c r="F4" s="87"/>
      <c r="H4" s="88" t="s">
        <v>13</v>
      </c>
      <c r="I4" s="88"/>
      <c r="J4" s="88"/>
    </row>
    <row r="5" spans="1:19" x14ac:dyDescent="0.25">
      <c r="B5" s="1"/>
      <c r="D5" s="30"/>
      <c r="E5" s="2"/>
      <c r="F5" s="3"/>
      <c r="H5" s="31"/>
      <c r="I5" s="1"/>
      <c r="J5" s="4"/>
    </row>
    <row r="6" spans="1:19" x14ac:dyDescent="0.25">
      <c r="B6" s="1"/>
      <c r="D6" s="32"/>
      <c r="E6" s="2"/>
      <c r="F6" s="3"/>
      <c r="H6" s="31"/>
      <c r="I6" s="1"/>
      <c r="J6" s="4"/>
    </row>
    <row r="7" spans="1:19" ht="60.75" thickBot="1" x14ac:dyDescent="0.3">
      <c r="A7" s="10" t="s">
        <v>2</v>
      </c>
      <c r="B7" s="5" t="s">
        <v>9</v>
      </c>
      <c r="C7" s="6"/>
      <c r="D7" s="33" t="s">
        <v>3</v>
      </c>
      <c r="E7" s="8" t="s">
        <v>4</v>
      </c>
      <c r="F7" s="9" t="s">
        <v>5</v>
      </c>
      <c r="G7" s="10"/>
      <c r="H7" s="34" t="s">
        <v>3</v>
      </c>
      <c r="I7" s="5" t="s">
        <v>4</v>
      </c>
      <c r="J7" s="12" t="s">
        <v>5</v>
      </c>
      <c r="K7" s="6"/>
      <c r="L7" s="27" t="s">
        <v>6</v>
      </c>
      <c r="M7" s="6"/>
      <c r="N7" s="8" t="s">
        <v>10</v>
      </c>
      <c r="O7" s="6"/>
      <c r="P7" s="8" t="s">
        <v>18</v>
      </c>
      <c r="Q7" s="8" t="s">
        <v>23</v>
      </c>
      <c r="R7" s="7" t="s">
        <v>19</v>
      </c>
    </row>
    <row r="8" spans="1:19" ht="30" x14ac:dyDescent="0.25">
      <c r="A8" s="73" t="s">
        <v>25</v>
      </c>
      <c r="B8" s="51">
        <v>10576.93</v>
      </c>
      <c r="C8" s="62"/>
      <c r="D8" s="51">
        <v>0</v>
      </c>
      <c r="E8" s="51">
        <v>0</v>
      </c>
      <c r="F8" s="75">
        <v>0</v>
      </c>
      <c r="G8" s="76"/>
      <c r="H8" s="51">
        <v>0</v>
      </c>
      <c r="I8" s="51">
        <v>0</v>
      </c>
      <c r="J8" s="77">
        <f>I8/B8</f>
        <v>0</v>
      </c>
      <c r="K8" s="72"/>
      <c r="L8" s="66">
        <f t="shared" ref="L8:L13" si="0">F8+J8</f>
        <v>0</v>
      </c>
      <c r="M8" s="72"/>
      <c r="N8" s="68">
        <v>148754.23999999999</v>
      </c>
      <c r="O8" s="72"/>
      <c r="P8" s="74" t="s">
        <v>20</v>
      </c>
      <c r="Q8" s="73">
        <v>8</v>
      </c>
      <c r="R8" s="73" t="s">
        <v>22</v>
      </c>
    </row>
    <row r="9" spans="1:19" ht="30" x14ac:dyDescent="0.25">
      <c r="A9" s="38" t="s">
        <v>26</v>
      </c>
      <c r="B9" s="51">
        <v>8639.2000000000007</v>
      </c>
      <c r="C9" s="62"/>
      <c r="D9" s="51">
        <v>0</v>
      </c>
      <c r="E9" s="51">
        <v>0</v>
      </c>
      <c r="F9" s="75">
        <v>0</v>
      </c>
      <c r="G9" s="76"/>
      <c r="H9" s="51">
        <v>0</v>
      </c>
      <c r="I9" s="51">
        <v>0</v>
      </c>
      <c r="J9" s="77">
        <v>0</v>
      </c>
      <c r="K9" s="60"/>
      <c r="L9" s="66">
        <f t="shared" si="0"/>
        <v>0</v>
      </c>
      <c r="M9" s="60"/>
      <c r="N9" s="68">
        <v>132887.75</v>
      </c>
      <c r="O9" s="60"/>
      <c r="P9" s="37" t="s">
        <v>20</v>
      </c>
      <c r="Q9" s="38">
        <v>0</v>
      </c>
      <c r="R9" s="38" t="s">
        <v>24</v>
      </c>
      <c r="S9" s="23"/>
    </row>
    <row r="10" spans="1:19" ht="30" x14ac:dyDescent="0.25">
      <c r="A10" s="38" t="s">
        <v>27</v>
      </c>
      <c r="B10" s="51">
        <v>7306</v>
      </c>
      <c r="C10" s="76"/>
      <c r="D10" s="51">
        <v>0</v>
      </c>
      <c r="E10" s="51">
        <v>0</v>
      </c>
      <c r="F10" s="75">
        <f>E10/B10</f>
        <v>0</v>
      </c>
      <c r="G10" s="76"/>
      <c r="H10" s="51">
        <v>0</v>
      </c>
      <c r="I10" s="51">
        <f>H10-D10</f>
        <v>0</v>
      </c>
      <c r="J10" s="77">
        <f>I10/B10</f>
        <v>0</v>
      </c>
      <c r="K10" s="76"/>
      <c r="L10" s="66">
        <f t="shared" si="0"/>
        <v>0</v>
      </c>
      <c r="M10" s="60"/>
      <c r="N10" s="68">
        <v>156293.96</v>
      </c>
      <c r="O10" s="60"/>
      <c r="P10" s="37" t="s">
        <v>20</v>
      </c>
      <c r="Q10" s="38">
        <v>8</v>
      </c>
      <c r="R10" s="38" t="s">
        <v>24</v>
      </c>
    </row>
    <row r="11" spans="1:19" ht="30" x14ac:dyDescent="0.25">
      <c r="A11" s="38" t="s">
        <v>29</v>
      </c>
      <c r="B11" s="51">
        <v>5602.85</v>
      </c>
      <c r="C11" s="62"/>
      <c r="D11" s="51">
        <v>5836.54</v>
      </c>
      <c r="E11" s="51">
        <f>D11-B11</f>
        <v>233.6899999999996</v>
      </c>
      <c r="F11" s="75">
        <f>E11/B11</f>
        <v>4.1709130174821668E-2</v>
      </c>
      <c r="G11" s="62"/>
      <c r="H11" s="51">
        <v>5995.2</v>
      </c>
      <c r="I11" s="51">
        <f>H11-D11</f>
        <v>158.65999999999985</v>
      </c>
      <c r="J11" s="77">
        <f>I11/D11</f>
        <v>2.7183913757123201E-2</v>
      </c>
      <c r="K11" s="60"/>
      <c r="L11" s="66">
        <f t="shared" si="0"/>
        <v>6.889304393194487E-2</v>
      </c>
      <c r="M11" s="60"/>
      <c r="N11" s="68">
        <v>111593.88</v>
      </c>
      <c r="O11" s="60"/>
      <c r="P11" s="37" t="s">
        <v>20</v>
      </c>
      <c r="Q11" s="38">
        <v>3</v>
      </c>
      <c r="R11" s="38" t="s">
        <v>24</v>
      </c>
    </row>
    <row r="12" spans="1:19" ht="30" x14ac:dyDescent="0.25">
      <c r="A12" s="52" t="s">
        <v>30</v>
      </c>
      <c r="B12" s="54">
        <v>7307.7</v>
      </c>
      <c r="C12" s="62"/>
      <c r="D12" s="54">
        <v>0</v>
      </c>
      <c r="E12" s="51">
        <v>0</v>
      </c>
      <c r="F12" s="83">
        <f>E12/B12</f>
        <v>0</v>
      </c>
      <c r="G12" s="76"/>
      <c r="H12" s="54"/>
      <c r="I12" s="51">
        <f>H12-D12</f>
        <v>0</v>
      </c>
      <c r="J12" s="77">
        <f>I12/B12</f>
        <v>0</v>
      </c>
      <c r="K12" s="76"/>
      <c r="L12" s="66">
        <f t="shared" si="0"/>
        <v>0</v>
      </c>
      <c r="M12" s="60"/>
      <c r="N12" s="68">
        <v>43846.2</v>
      </c>
      <c r="O12" s="60"/>
      <c r="P12" s="37" t="s">
        <v>20</v>
      </c>
      <c r="Q12" s="38">
        <v>4</v>
      </c>
      <c r="R12" s="38" t="s">
        <v>24</v>
      </c>
    </row>
    <row r="13" spans="1:19" ht="30.75" thickBot="1" x14ac:dyDescent="0.3">
      <c r="A13" s="44" t="s">
        <v>31</v>
      </c>
      <c r="B13" s="56">
        <v>9423.2000000000007</v>
      </c>
      <c r="C13" s="63"/>
      <c r="D13" s="56">
        <v>0</v>
      </c>
      <c r="E13" s="56">
        <v>0</v>
      </c>
      <c r="F13" s="84">
        <f>E13/B13</f>
        <v>0</v>
      </c>
      <c r="G13" s="85"/>
      <c r="H13" s="56">
        <v>0</v>
      </c>
      <c r="I13" s="56">
        <f>H13-D13</f>
        <v>0</v>
      </c>
      <c r="J13" s="86">
        <f>I13/B13</f>
        <v>0</v>
      </c>
      <c r="K13" s="61"/>
      <c r="L13" s="67">
        <f t="shared" si="0"/>
        <v>0</v>
      </c>
      <c r="M13" s="61"/>
      <c r="N13" s="34">
        <v>235384.68</v>
      </c>
      <c r="O13" s="61"/>
      <c r="P13" s="48" t="s">
        <v>20</v>
      </c>
      <c r="Q13" s="44">
        <v>2</v>
      </c>
      <c r="R13" s="44" t="s">
        <v>24</v>
      </c>
    </row>
    <row r="14" spans="1:19" x14ac:dyDescent="0.25">
      <c r="B14" s="1"/>
      <c r="C14" s="2" t="s">
        <v>14</v>
      </c>
      <c r="D14" s="18"/>
      <c r="E14" s="18">
        <f>SUM(E9:E13)</f>
        <v>233.6899999999996</v>
      </c>
      <c r="F14" s="28">
        <f>SUM(F9:F13)/2</f>
        <v>2.0854565087410834E-2</v>
      </c>
      <c r="G14" s="13"/>
      <c r="H14" s="18"/>
      <c r="I14" s="18"/>
      <c r="J14" s="29">
        <f>SUM(J9:J13)/2</f>
        <v>1.3591956878561601E-2</v>
      </c>
      <c r="L14" s="16">
        <f>SUM(L9:L13)/3</f>
        <v>2.2964347977314958E-2</v>
      </c>
      <c r="N14" s="17">
        <f>SUM(N8:N13)</f>
        <v>828760.71</v>
      </c>
    </row>
    <row r="15" spans="1:19" x14ac:dyDescent="0.25">
      <c r="A15" s="35"/>
    </row>
    <row r="16" spans="1:19" x14ac:dyDescent="0.25">
      <c r="A16" s="35"/>
    </row>
    <row r="17" spans="1:18" x14ac:dyDescent="0.25">
      <c r="A17" s="36"/>
    </row>
    <row r="18" spans="1:18" ht="15.75" x14ac:dyDescent="0.25">
      <c r="B18" s="1"/>
      <c r="D18" s="87"/>
      <c r="E18" s="87"/>
      <c r="F18" s="87"/>
      <c r="H18" s="88"/>
      <c r="I18" s="88"/>
      <c r="J18" s="88"/>
    </row>
    <row r="19" spans="1:18" x14ac:dyDescent="0.25">
      <c r="B19" s="1"/>
      <c r="D19" s="30"/>
      <c r="E19" s="2"/>
      <c r="F19" s="3"/>
      <c r="H19" s="31"/>
      <c r="I19" s="1"/>
      <c r="J19" s="4"/>
    </row>
    <row r="20" spans="1:18" x14ac:dyDescent="0.25">
      <c r="B20" s="1"/>
      <c r="D20" s="32"/>
      <c r="E20" s="2"/>
      <c r="F20" s="3"/>
      <c r="H20" s="31"/>
      <c r="I20" s="1"/>
      <c r="J20" s="4"/>
    </row>
    <row r="21" spans="1:18" x14ac:dyDescent="0.25">
      <c r="A21" s="23"/>
      <c r="B21" s="22"/>
      <c r="C21" s="38"/>
      <c r="D21" s="57"/>
      <c r="E21" s="24"/>
      <c r="F21" s="25"/>
      <c r="G21" s="23"/>
      <c r="H21" s="58"/>
      <c r="I21" s="22"/>
      <c r="J21" s="26"/>
      <c r="K21" s="38"/>
      <c r="L21" s="24"/>
      <c r="M21" s="38"/>
      <c r="N21" s="24"/>
      <c r="O21" s="38"/>
      <c r="P21" s="24"/>
      <c r="Q21" s="24"/>
      <c r="R21" s="23"/>
    </row>
    <row r="22" spans="1:18" x14ac:dyDescent="0.25">
      <c r="A22" s="43"/>
      <c r="B22" s="78"/>
      <c r="C22" s="43"/>
      <c r="D22" s="78"/>
      <c r="E22" s="78"/>
      <c r="F22" s="79"/>
      <c r="G22" s="43"/>
      <c r="H22" s="78"/>
      <c r="I22" s="78"/>
      <c r="J22" s="80"/>
      <c r="K22" s="43"/>
      <c r="L22" s="42"/>
      <c r="M22" s="43"/>
      <c r="N22" s="43"/>
      <c r="O22" s="43"/>
      <c r="P22" s="81"/>
      <c r="Q22" s="43"/>
      <c r="R22" s="43"/>
    </row>
    <row r="23" spans="1:18" x14ac:dyDescent="0.25">
      <c r="A23" s="38"/>
      <c r="B23" s="39"/>
      <c r="C23" s="38"/>
      <c r="D23" s="82"/>
      <c r="E23" s="39"/>
      <c r="F23" s="40"/>
      <c r="G23" s="38"/>
      <c r="H23" s="82"/>
      <c r="I23" s="39"/>
      <c r="J23" s="41"/>
      <c r="K23" s="38"/>
      <c r="L23" s="42"/>
      <c r="M23" s="38"/>
      <c r="N23" s="43"/>
      <c r="O23" s="38"/>
      <c r="P23" s="37"/>
      <c r="Q23" s="38"/>
      <c r="R23" s="38"/>
    </row>
    <row r="24" spans="1:18" x14ac:dyDescent="0.25">
      <c r="A24" s="38"/>
      <c r="B24" s="49"/>
      <c r="C24" s="38"/>
      <c r="D24" s="51"/>
      <c r="E24" s="49"/>
      <c r="F24" s="50"/>
      <c r="G24" s="38"/>
      <c r="H24" s="51"/>
      <c r="I24" s="49"/>
      <c r="J24" s="41"/>
      <c r="K24" s="38"/>
      <c r="L24" s="42"/>
      <c r="M24" s="38"/>
      <c r="N24" s="43"/>
      <c r="O24" s="38"/>
      <c r="P24" s="37"/>
      <c r="Q24" s="38"/>
      <c r="R24" s="38"/>
    </row>
    <row r="25" spans="1:18" x14ac:dyDescent="0.25">
      <c r="A25" s="38"/>
      <c r="B25" s="51"/>
      <c r="C25" s="38"/>
      <c r="D25" s="51"/>
      <c r="E25" s="49"/>
      <c r="F25" s="50"/>
      <c r="G25" s="38"/>
      <c r="H25" s="51"/>
      <c r="I25" s="49"/>
      <c r="J25" s="41"/>
      <c r="K25" s="38"/>
      <c r="L25" s="42"/>
      <c r="M25" s="38"/>
      <c r="N25" s="43"/>
      <c r="O25" s="38"/>
      <c r="P25" s="37"/>
      <c r="Q25" s="38"/>
      <c r="R25" s="38"/>
    </row>
    <row r="26" spans="1:18" x14ac:dyDescent="0.25">
      <c r="A26" s="52"/>
      <c r="B26" s="53"/>
      <c r="C26" s="38"/>
      <c r="D26" s="54"/>
      <c r="E26" s="49"/>
      <c r="F26" s="55"/>
      <c r="G26" s="38"/>
      <c r="H26" s="54"/>
      <c r="I26" s="49"/>
      <c r="J26" s="41"/>
      <c r="K26" s="38"/>
      <c r="L26" s="42"/>
      <c r="M26" s="38"/>
      <c r="N26" s="43"/>
      <c r="O26" s="38"/>
      <c r="P26" s="37"/>
      <c r="Q26" s="38"/>
      <c r="R26" s="38"/>
    </row>
    <row r="27" spans="1:18" x14ac:dyDescent="0.25">
      <c r="A27" s="52"/>
      <c r="B27" s="53"/>
      <c r="C27" s="38"/>
      <c r="D27" s="54"/>
      <c r="E27" s="49"/>
      <c r="F27" s="55"/>
      <c r="G27" s="38"/>
      <c r="H27" s="54"/>
      <c r="I27" s="49"/>
      <c r="J27" s="41"/>
      <c r="K27" s="38"/>
      <c r="L27" s="42"/>
      <c r="M27" s="38"/>
      <c r="N27" s="43"/>
      <c r="O27" s="38"/>
      <c r="P27" s="37"/>
      <c r="Q27" s="38"/>
      <c r="R27" s="38"/>
    </row>
    <row r="28" spans="1:18" x14ac:dyDescent="0.25">
      <c r="A28" s="38"/>
      <c r="B28" s="39"/>
      <c r="C28" s="38"/>
      <c r="D28" s="82"/>
      <c r="E28" s="39"/>
      <c r="F28" s="40"/>
      <c r="G28" s="38"/>
      <c r="H28" s="82"/>
      <c r="I28" s="39"/>
      <c r="J28" s="41"/>
      <c r="K28" s="38"/>
      <c r="L28" s="42"/>
      <c r="M28" s="38"/>
      <c r="N28" s="38"/>
      <c r="O28" s="38"/>
      <c r="P28" s="37"/>
      <c r="Q28" s="38"/>
      <c r="R28" s="38"/>
    </row>
    <row r="29" spans="1:18" x14ac:dyDescent="0.25">
      <c r="B29" s="1"/>
      <c r="C29" s="2"/>
      <c r="D29" s="18"/>
      <c r="E29" s="18"/>
      <c r="F29" s="28"/>
      <c r="G29" s="13"/>
      <c r="H29" s="18"/>
      <c r="I29" s="18"/>
      <c r="J29" s="29"/>
      <c r="L29" s="15"/>
    </row>
  </sheetData>
  <mergeCells count="5">
    <mergeCell ref="D18:F18"/>
    <mergeCell ref="H18:J18"/>
    <mergeCell ref="D4:F4"/>
    <mergeCell ref="H4:J4"/>
    <mergeCell ref="E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CB34-E1BD-4B70-98B7-5CAE7DB4AE74}">
  <dimension ref="A1:S16"/>
  <sheetViews>
    <sheetView workbookViewId="0">
      <selection activeCell="J23" sqref="J23"/>
    </sheetView>
  </sheetViews>
  <sheetFormatPr defaultRowHeight="15" x14ac:dyDescent="0.25"/>
  <cols>
    <col min="1" max="1" width="25.7109375" customWidth="1"/>
    <col min="2" max="2" width="11.5703125" bestFit="1" customWidth="1"/>
    <col min="3" max="3" width="7.140625" customWidth="1"/>
    <col min="4" max="4" width="11.5703125" bestFit="1" customWidth="1"/>
    <col min="5" max="5" width="10.5703125" bestFit="1" customWidth="1"/>
    <col min="6" max="6" width="11.5703125" customWidth="1"/>
    <col min="7" max="7" width="5.42578125" customWidth="1"/>
    <col min="8" max="8" width="10.5703125" bestFit="1" customWidth="1"/>
    <col min="9" max="9" width="9" bestFit="1" customWidth="1"/>
    <col min="10" max="10" width="12.28515625" customWidth="1"/>
    <col min="11" max="11" width="5.7109375" customWidth="1"/>
    <col min="12" max="12" width="12" customWidth="1"/>
    <col min="13" max="13" width="6.28515625" customWidth="1"/>
    <col min="14" max="14" width="15" customWidth="1"/>
    <col min="15" max="15" width="5.85546875" customWidth="1"/>
    <col min="16" max="16" width="15.42578125" customWidth="1"/>
    <col min="17" max="17" width="12.42578125" customWidth="1"/>
    <col min="18" max="18" width="17.7109375" bestFit="1" customWidth="1"/>
    <col min="19" max="19" width="15.5703125" customWidth="1"/>
  </cols>
  <sheetData>
    <row r="1" spans="1:19" x14ac:dyDescent="0.25">
      <c r="A1" s="35" t="s">
        <v>15</v>
      </c>
    </row>
    <row r="2" spans="1:19" x14ac:dyDescent="0.25">
      <c r="A2" s="35" t="s">
        <v>16</v>
      </c>
    </row>
    <row r="3" spans="1:19" x14ac:dyDescent="0.25">
      <c r="A3" s="36" t="s">
        <v>17</v>
      </c>
    </row>
    <row r="4" spans="1:19" ht="15.75" x14ac:dyDescent="0.25">
      <c r="B4" s="1"/>
      <c r="D4" s="87" t="s">
        <v>12</v>
      </c>
      <c r="E4" s="87"/>
      <c r="F4" s="87"/>
      <c r="H4" s="88" t="s">
        <v>13</v>
      </c>
      <c r="I4" s="88"/>
      <c r="J4" s="88"/>
    </row>
    <row r="5" spans="1:19" x14ac:dyDescent="0.25">
      <c r="B5" s="1"/>
      <c r="D5" s="30"/>
      <c r="E5" s="2"/>
      <c r="F5" s="3"/>
      <c r="H5" s="31"/>
      <c r="I5" s="1"/>
      <c r="J5" s="4"/>
    </row>
    <row r="6" spans="1:19" x14ac:dyDescent="0.25">
      <c r="B6" s="1"/>
      <c r="D6" s="32"/>
      <c r="E6" s="2"/>
      <c r="F6" s="3"/>
      <c r="H6" s="31"/>
      <c r="I6" s="1"/>
      <c r="J6" s="4"/>
    </row>
    <row r="7" spans="1:19" ht="45.75" thickBot="1" x14ac:dyDescent="0.3">
      <c r="A7" s="10" t="s">
        <v>2</v>
      </c>
      <c r="B7" s="5" t="s">
        <v>9</v>
      </c>
      <c r="C7" s="6"/>
      <c r="D7" s="33" t="s">
        <v>3</v>
      </c>
      <c r="E7" s="8" t="s">
        <v>4</v>
      </c>
      <c r="F7" s="9" t="s">
        <v>5</v>
      </c>
      <c r="G7" s="10"/>
      <c r="H7" s="34" t="s">
        <v>3</v>
      </c>
      <c r="I7" s="5" t="s">
        <v>4</v>
      </c>
      <c r="J7" s="12" t="s">
        <v>5</v>
      </c>
      <c r="K7" s="6"/>
      <c r="L7" s="27" t="s">
        <v>6</v>
      </c>
      <c r="M7" s="6"/>
      <c r="N7" s="8" t="s">
        <v>10</v>
      </c>
      <c r="O7" s="6"/>
      <c r="P7" s="8" t="s">
        <v>18</v>
      </c>
      <c r="Q7" s="8" t="s">
        <v>23</v>
      </c>
      <c r="R7" s="7" t="s">
        <v>19</v>
      </c>
    </row>
    <row r="8" spans="1:19" ht="30" x14ac:dyDescent="0.25">
      <c r="A8" s="73" t="s">
        <v>25</v>
      </c>
      <c r="B8" s="51">
        <v>10576.93</v>
      </c>
      <c r="C8" s="72"/>
      <c r="D8" s="51">
        <v>0</v>
      </c>
      <c r="E8" s="51">
        <v>0</v>
      </c>
      <c r="F8" s="75">
        <v>0</v>
      </c>
      <c r="G8" s="76"/>
      <c r="H8" s="51">
        <v>0</v>
      </c>
      <c r="I8" s="51">
        <v>0</v>
      </c>
      <c r="J8" s="77">
        <f>I8/B8</f>
        <v>0</v>
      </c>
      <c r="K8" s="72"/>
      <c r="L8" s="66">
        <f>F8+J8</f>
        <v>0</v>
      </c>
      <c r="M8" s="72"/>
      <c r="N8" s="68">
        <v>307408.19</v>
      </c>
      <c r="O8" s="72"/>
      <c r="P8" s="74" t="s">
        <v>20</v>
      </c>
      <c r="Q8" s="73">
        <v>8</v>
      </c>
      <c r="R8" s="73" t="s">
        <v>22</v>
      </c>
    </row>
    <row r="9" spans="1:19" ht="30" x14ac:dyDescent="0.25">
      <c r="A9" s="38" t="s">
        <v>26</v>
      </c>
      <c r="B9" s="49">
        <v>0</v>
      </c>
      <c r="C9" s="60"/>
      <c r="D9" s="51">
        <v>0</v>
      </c>
      <c r="E9" s="49">
        <v>0</v>
      </c>
      <c r="F9" s="50">
        <v>0</v>
      </c>
      <c r="G9" s="60"/>
      <c r="H9" s="51">
        <v>0</v>
      </c>
      <c r="I9" s="49">
        <v>0</v>
      </c>
      <c r="J9" s="41">
        <v>0</v>
      </c>
      <c r="K9" s="60"/>
      <c r="L9" s="66">
        <f t="shared" ref="L9:L14" si="0">F9+J9</f>
        <v>0</v>
      </c>
      <c r="M9" s="60"/>
      <c r="N9" s="68">
        <f t="shared" ref="N9" si="1">SUM(L9:M9)</f>
        <v>0</v>
      </c>
      <c r="O9" s="60"/>
      <c r="P9" s="37" t="s">
        <v>20</v>
      </c>
      <c r="Q9" s="38">
        <v>0</v>
      </c>
      <c r="R9" s="38" t="s">
        <v>24</v>
      </c>
      <c r="S9" s="23" t="s">
        <v>32</v>
      </c>
    </row>
    <row r="10" spans="1:19" ht="30" x14ac:dyDescent="0.25">
      <c r="A10" s="38" t="s">
        <v>27</v>
      </c>
      <c r="B10" s="49">
        <v>7306</v>
      </c>
      <c r="C10" s="60"/>
      <c r="D10" s="51">
        <v>0</v>
      </c>
      <c r="E10" s="49">
        <v>0</v>
      </c>
      <c r="F10" s="50">
        <f>E10/B10</f>
        <v>0</v>
      </c>
      <c r="G10" s="60"/>
      <c r="H10" s="51">
        <v>0</v>
      </c>
      <c r="I10" s="49">
        <f>H10-D10</f>
        <v>0</v>
      </c>
      <c r="J10" s="41">
        <f>I10/B10</f>
        <v>0</v>
      </c>
      <c r="K10" s="60"/>
      <c r="L10" s="66">
        <f t="shared" si="0"/>
        <v>0</v>
      </c>
      <c r="M10" s="60"/>
      <c r="N10" s="68">
        <v>48429.65</v>
      </c>
      <c r="O10" s="60"/>
      <c r="P10" s="37" t="s">
        <v>20</v>
      </c>
      <c r="Q10" s="38">
        <v>8</v>
      </c>
      <c r="R10" s="38" t="s">
        <v>24</v>
      </c>
      <c r="S10" s="91" t="s">
        <v>34</v>
      </c>
    </row>
    <row r="11" spans="1:19" ht="30" x14ac:dyDescent="0.25">
      <c r="A11" s="52" t="s">
        <v>27</v>
      </c>
      <c r="B11" s="53">
        <v>7115.39</v>
      </c>
      <c r="C11" s="60"/>
      <c r="D11" s="54">
        <v>7307.7</v>
      </c>
      <c r="E11" s="49">
        <f>D11-B11</f>
        <v>192.30999999999949</v>
      </c>
      <c r="F11" s="55">
        <f>E11/B11</f>
        <v>2.7027330898236005E-2</v>
      </c>
      <c r="G11" s="60"/>
      <c r="H11" s="54">
        <v>0</v>
      </c>
      <c r="I11" s="49">
        <v>0</v>
      </c>
      <c r="J11" s="41">
        <f>I11/B11</f>
        <v>0</v>
      </c>
      <c r="K11" s="60"/>
      <c r="L11" s="66">
        <f t="shared" si="0"/>
        <v>2.7027330898236005E-2</v>
      </c>
      <c r="M11" s="60"/>
      <c r="N11" s="68">
        <v>109038.57</v>
      </c>
      <c r="O11" s="60"/>
      <c r="P11" s="37" t="s">
        <v>20</v>
      </c>
      <c r="Q11" s="38">
        <v>8</v>
      </c>
      <c r="R11" s="38" t="s">
        <v>24</v>
      </c>
      <c r="S11" s="91"/>
    </row>
    <row r="12" spans="1:19" ht="30" x14ac:dyDescent="0.25">
      <c r="A12" s="38" t="s">
        <v>29</v>
      </c>
      <c r="B12" s="51">
        <v>5602.85</v>
      </c>
      <c r="C12" s="60"/>
      <c r="D12" s="51">
        <v>5836.54</v>
      </c>
      <c r="E12" s="49">
        <f>D12-B12</f>
        <v>233.6899999999996</v>
      </c>
      <c r="F12" s="50">
        <f>E12/B12</f>
        <v>4.1709130174821668E-2</v>
      </c>
      <c r="G12" s="60"/>
      <c r="H12" s="51">
        <v>5995.2</v>
      </c>
      <c r="I12" s="49">
        <f>H12-D12</f>
        <v>158.65999999999985</v>
      </c>
      <c r="J12" s="41">
        <f>I12/D12</f>
        <v>2.7183913757123201E-2</v>
      </c>
      <c r="K12" s="60"/>
      <c r="L12" s="66">
        <f t="shared" si="0"/>
        <v>6.889304393194487E-2</v>
      </c>
      <c r="M12" s="60"/>
      <c r="N12" s="68">
        <v>148637.04</v>
      </c>
      <c r="O12" s="60"/>
      <c r="P12" s="37" t="s">
        <v>20</v>
      </c>
      <c r="Q12" s="38">
        <v>3</v>
      </c>
      <c r="R12" s="38" t="s">
        <v>24</v>
      </c>
    </row>
    <row r="13" spans="1:19" ht="30" x14ac:dyDescent="0.25">
      <c r="A13" s="52" t="s">
        <v>30</v>
      </c>
      <c r="B13" s="53">
        <v>7307.7</v>
      </c>
      <c r="C13" s="60"/>
      <c r="D13" s="54">
        <v>0</v>
      </c>
      <c r="E13" s="49">
        <v>0</v>
      </c>
      <c r="F13" s="55">
        <f>E13/B13</f>
        <v>0</v>
      </c>
      <c r="G13" s="60"/>
      <c r="H13" s="54"/>
      <c r="I13" s="49">
        <f>H13-D13</f>
        <v>0</v>
      </c>
      <c r="J13" s="41">
        <f>I13/B13</f>
        <v>0</v>
      </c>
      <c r="K13" s="60"/>
      <c r="L13" s="66">
        <f t="shared" si="0"/>
        <v>0</v>
      </c>
      <c r="M13" s="60"/>
      <c r="N13" s="68">
        <v>52566.17</v>
      </c>
      <c r="O13" s="60"/>
      <c r="P13" s="37" t="s">
        <v>20</v>
      </c>
      <c r="Q13" s="38">
        <v>4</v>
      </c>
      <c r="R13" s="38" t="s">
        <v>24</v>
      </c>
      <c r="S13" s="90" t="s">
        <v>34</v>
      </c>
    </row>
    <row r="14" spans="1:19" ht="30.75" thickBot="1" x14ac:dyDescent="0.3">
      <c r="A14" s="44" t="s">
        <v>31</v>
      </c>
      <c r="B14" s="45">
        <v>9423.2000000000007</v>
      </c>
      <c r="C14" s="61"/>
      <c r="D14" s="56">
        <v>0</v>
      </c>
      <c r="E14" s="45">
        <v>0</v>
      </c>
      <c r="F14" s="46">
        <f>E14/B14</f>
        <v>0</v>
      </c>
      <c r="G14" s="61"/>
      <c r="H14" s="56">
        <v>0</v>
      </c>
      <c r="I14" s="45">
        <f>H14-D14</f>
        <v>0</v>
      </c>
      <c r="J14" s="47">
        <f>I14/B14</f>
        <v>0</v>
      </c>
      <c r="K14" s="61"/>
      <c r="L14" s="67">
        <f t="shared" si="0"/>
        <v>0</v>
      </c>
      <c r="M14" s="61"/>
      <c r="N14" s="34">
        <v>181291.35</v>
      </c>
      <c r="O14" s="61"/>
      <c r="P14" s="48" t="s">
        <v>20</v>
      </c>
      <c r="Q14" s="44">
        <v>2</v>
      </c>
      <c r="R14" s="44" t="s">
        <v>24</v>
      </c>
    </row>
    <row r="15" spans="1:19" x14ac:dyDescent="0.25">
      <c r="B15" s="1"/>
      <c r="C15" s="2" t="s">
        <v>14</v>
      </c>
      <c r="D15" s="18"/>
      <c r="E15" s="18">
        <f>SUM(E9:E14)</f>
        <v>425.99999999999909</v>
      </c>
      <c r="F15" s="28">
        <f>SUM(F9:F14)/2</f>
        <v>3.4368230536528835E-2</v>
      </c>
      <c r="G15" s="13"/>
      <c r="H15" s="18"/>
      <c r="I15" s="18"/>
      <c r="J15" s="29">
        <f>SUM(J9:J14)/2</f>
        <v>1.3591956878561601E-2</v>
      </c>
      <c r="L15" s="16">
        <f>SUM(L9:L14)/3</f>
        <v>3.1973458276726957E-2</v>
      </c>
      <c r="N15" s="17">
        <f>SUM(N8:N14)</f>
        <v>847370.97000000009</v>
      </c>
    </row>
    <row r="16" spans="1:19" x14ac:dyDescent="0.25">
      <c r="B16" s="1"/>
      <c r="D16" s="18"/>
      <c r="E16" s="1"/>
      <c r="F16" s="3"/>
      <c r="H16" s="18"/>
      <c r="I16" s="1"/>
      <c r="J16" s="4"/>
    </row>
  </sheetData>
  <mergeCells count="3">
    <mergeCell ref="D4:F4"/>
    <mergeCell ref="H4:J4"/>
    <mergeCell ref="S10:S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A0F4-1453-4B0E-A108-71362AAC54A9}">
  <dimension ref="A1:R21"/>
  <sheetViews>
    <sheetView workbookViewId="0">
      <selection activeCell="N13" sqref="N13"/>
    </sheetView>
  </sheetViews>
  <sheetFormatPr defaultRowHeight="15" x14ac:dyDescent="0.25"/>
  <cols>
    <col min="1" max="1" width="26.42578125" customWidth="1"/>
    <col min="2" max="2" width="11.5703125" bestFit="1" customWidth="1"/>
    <col min="3" max="3" width="7" customWidth="1"/>
    <col min="4" max="4" width="11.5703125" bestFit="1" customWidth="1"/>
    <col min="5" max="5" width="10.5703125" bestFit="1" customWidth="1"/>
    <col min="6" max="6" width="10.85546875" customWidth="1"/>
    <col min="7" max="7" width="5.140625" customWidth="1"/>
    <col min="10" max="10" width="10.85546875" customWidth="1"/>
    <col min="11" max="11" width="5" customWidth="1"/>
    <col min="12" max="12" width="12.28515625" customWidth="1"/>
    <col min="13" max="13" width="5.5703125" customWidth="1"/>
    <col min="14" max="14" width="14.28515625" customWidth="1"/>
    <col min="15" max="15" width="7.28515625" customWidth="1"/>
    <col min="16" max="16" width="16.28515625" customWidth="1"/>
    <col min="17" max="17" width="13.140625" customWidth="1"/>
    <col min="18" max="18" width="17.7109375" bestFit="1" customWidth="1"/>
  </cols>
  <sheetData>
    <row r="1" spans="1:18" x14ac:dyDescent="0.25">
      <c r="A1" s="35" t="s">
        <v>15</v>
      </c>
    </row>
    <row r="2" spans="1:18" x14ac:dyDescent="0.25">
      <c r="A2" s="35" t="s">
        <v>16</v>
      </c>
    </row>
    <row r="3" spans="1:18" x14ac:dyDescent="0.25">
      <c r="A3" s="36" t="s">
        <v>17</v>
      </c>
    </row>
    <row r="4" spans="1:18" ht="15.75" x14ac:dyDescent="0.25">
      <c r="B4" s="1"/>
      <c r="D4" s="87" t="s">
        <v>8</v>
      </c>
      <c r="E4" s="87"/>
      <c r="F4" s="87"/>
      <c r="H4" s="88" t="s">
        <v>7</v>
      </c>
      <c r="I4" s="88"/>
      <c r="J4" s="88"/>
    </row>
    <row r="6" spans="1:18" ht="45.75" thickBot="1" x14ac:dyDescent="0.3">
      <c r="A6" s="7" t="s">
        <v>2</v>
      </c>
      <c r="B6" s="5" t="s">
        <v>9</v>
      </c>
      <c r="C6" s="6"/>
      <c r="D6" s="7" t="s">
        <v>3</v>
      </c>
      <c r="E6" s="8" t="s">
        <v>4</v>
      </c>
      <c r="F6" s="9" t="s">
        <v>5</v>
      </c>
      <c r="G6" s="10"/>
      <c r="H6" s="11" t="s">
        <v>3</v>
      </c>
      <c r="I6" s="5" t="s">
        <v>4</v>
      </c>
      <c r="J6" s="12" t="s">
        <v>5</v>
      </c>
      <c r="K6" s="6"/>
      <c r="L6" s="27" t="s">
        <v>6</v>
      </c>
      <c r="M6" s="6"/>
      <c r="N6" s="27" t="s">
        <v>10</v>
      </c>
      <c r="O6" s="6"/>
      <c r="P6" s="8" t="s">
        <v>18</v>
      </c>
      <c r="Q6" s="8" t="s">
        <v>23</v>
      </c>
      <c r="R6" s="7" t="s">
        <v>19</v>
      </c>
    </row>
    <row r="7" spans="1:18" ht="30" x14ac:dyDescent="0.25">
      <c r="A7" s="38" t="s">
        <v>25</v>
      </c>
      <c r="B7" s="49">
        <v>11539.08</v>
      </c>
      <c r="C7" s="60"/>
      <c r="D7" s="49">
        <v>13461.54</v>
      </c>
      <c r="E7" s="49">
        <f>D7-B7</f>
        <v>1922.4600000000009</v>
      </c>
      <c r="F7" s="50">
        <f t="shared" ref="F7:F12" si="0">E7/B7</f>
        <v>0.16660427001112749</v>
      </c>
      <c r="G7" s="60"/>
      <c r="H7" s="49">
        <v>0</v>
      </c>
      <c r="I7" s="49">
        <v>0</v>
      </c>
      <c r="J7" s="41">
        <f>I7/B7</f>
        <v>0</v>
      </c>
      <c r="K7" s="60"/>
      <c r="L7" s="66">
        <f>F7+J7</f>
        <v>0.16660427001112749</v>
      </c>
      <c r="M7" s="62"/>
      <c r="N7" s="68">
        <v>305722.23999999999</v>
      </c>
      <c r="O7" s="64"/>
      <c r="P7" s="37" t="s">
        <v>20</v>
      </c>
      <c r="Q7" s="38">
        <v>5</v>
      </c>
      <c r="R7" s="38" t="s">
        <v>22</v>
      </c>
    </row>
    <row r="8" spans="1:18" ht="30" x14ac:dyDescent="0.25">
      <c r="A8" s="38" t="s">
        <v>26</v>
      </c>
      <c r="B8" s="49">
        <v>8639.2000000000007</v>
      </c>
      <c r="C8" s="60"/>
      <c r="D8" s="49">
        <v>0</v>
      </c>
      <c r="E8" s="49">
        <v>0</v>
      </c>
      <c r="F8" s="50">
        <f t="shared" si="0"/>
        <v>0</v>
      </c>
      <c r="G8" s="60"/>
      <c r="H8" s="49">
        <v>0</v>
      </c>
      <c r="I8" s="49">
        <f>H8-D8</f>
        <v>0</v>
      </c>
      <c r="J8" s="41">
        <f>I8/B8</f>
        <v>0</v>
      </c>
      <c r="K8" s="60"/>
      <c r="L8" s="66">
        <f t="shared" ref="L8:L12" si="1">F8+J8</f>
        <v>0</v>
      </c>
      <c r="M8" s="62"/>
      <c r="N8" s="68">
        <v>229970.76</v>
      </c>
      <c r="O8" s="64"/>
      <c r="P8" s="37" t="s">
        <v>20</v>
      </c>
      <c r="Q8" s="38">
        <v>14</v>
      </c>
      <c r="R8" s="38" t="s">
        <v>24</v>
      </c>
    </row>
    <row r="9" spans="1:18" ht="30" x14ac:dyDescent="0.25">
      <c r="A9" s="38" t="s">
        <v>27</v>
      </c>
      <c r="B9" s="49">
        <v>7272</v>
      </c>
      <c r="C9" s="60"/>
      <c r="D9" s="49">
        <v>0</v>
      </c>
      <c r="E9" s="49">
        <v>0</v>
      </c>
      <c r="F9" s="50">
        <f t="shared" si="0"/>
        <v>0</v>
      </c>
      <c r="G9" s="60"/>
      <c r="H9" s="49">
        <v>0</v>
      </c>
      <c r="I9" s="49">
        <v>0</v>
      </c>
      <c r="J9" s="41">
        <f>I9/B9</f>
        <v>0</v>
      </c>
      <c r="K9" s="60"/>
      <c r="L9" s="66">
        <f t="shared" si="1"/>
        <v>0</v>
      </c>
      <c r="M9" s="62"/>
      <c r="N9" s="68">
        <v>84333.38</v>
      </c>
      <c r="O9" s="64"/>
      <c r="P9" s="37" t="s">
        <v>20</v>
      </c>
      <c r="Q9" s="38">
        <v>8</v>
      </c>
      <c r="R9" s="38" t="s">
        <v>24</v>
      </c>
    </row>
    <row r="10" spans="1:18" ht="30" x14ac:dyDescent="0.25">
      <c r="A10" s="38" t="s">
        <v>27</v>
      </c>
      <c r="B10" s="49">
        <v>6730.77</v>
      </c>
      <c r="C10" s="60"/>
      <c r="D10" s="49">
        <v>7306</v>
      </c>
      <c r="E10" s="49">
        <f>D10-B10</f>
        <v>575.22999999999956</v>
      </c>
      <c r="F10" s="50">
        <f t="shared" si="0"/>
        <v>8.5462733089973292E-2</v>
      </c>
      <c r="G10" s="60"/>
      <c r="H10" s="49">
        <v>0</v>
      </c>
      <c r="I10" s="49">
        <v>0</v>
      </c>
      <c r="J10" s="41">
        <v>0</v>
      </c>
      <c r="K10" s="60"/>
      <c r="L10" s="66">
        <f t="shared" si="1"/>
        <v>8.5462733089973292E-2</v>
      </c>
      <c r="M10" s="62"/>
      <c r="N10" s="68">
        <v>181902.78</v>
      </c>
      <c r="O10" s="64"/>
      <c r="P10" s="37" t="s">
        <v>20</v>
      </c>
      <c r="Q10" s="38">
        <v>8</v>
      </c>
      <c r="R10" s="38" t="s">
        <v>24</v>
      </c>
    </row>
    <row r="11" spans="1:18" ht="30" x14ac:dyDescent="0.25">
      <c r="A11" s="38" t="s">
        <v>29</v>
      </c>
      <c r="B11" s="51">
        <v>5602.85</v>
      </c>
      <c r="C11" s="60"/>
      <c r="D11" s="51">
        <v>0</v>
      </c>
      <c r="E11" s="49">
        <v>0</v>
      </c>
      <c r="F11" s="50">
        <f t="shared" si="0"/>
        <v>0</v>
      </c>
      <c r="G11" s="60"/>
      <c r="H11" s="51">
        <v>0</v>
      </c>
      <c r="I11" s="49">
        <v>0</v>
      </c>
      <c r="J11" s="41">
        <v>0</v>
      </c>
      <c r="K11" s="60"/>
      <c r="L11" s="66">
        <f t="shared" si="1"/>
        <v>0</v>
      </c>
      <c r="M11" s="62"/>
      <c r="N11" s="68">
        <v>135037.85999999999</v>
      </c>
      <c r="O11" s="64"/>
      <c r="P11" s="37" t="s">
        <v>20</v>
      </c>
      <c r="Q11" s="38">
        <v>3</v>
      </c>
      <c r="R11" s="38" t="s">
        <v>24</v>
      </c>
    </row>
    <row r="12" spans="1:18" ht="30.75" thickBot="1" x14ac:dyDescent="0.3">
      <c r="A12" s="44" t="s">
        <v>28</v>
      </c>
      <c r="B12" s="45">
        <v>7500</v>
      </c>
      <c r="C12" s="61"/>
      <c r="D12" s="45">
        <v>9423.2000000000007</v>
      </c>
      <c r="E12" s="45">
        <f>D12-B12</f>
        <v>1923.2000000000007</v>
      </c>
      <c r="F12" s="46">
        <f t="shared" si="0"/>
        <v>0.25642666666666675</v>
      </c>
      <c r="G12" s="61"/>
      <c r="H12" s="45">
        <v>0</v>
      </c>
      <c r="I12" s="45">
        <v>0</v>
      </c>
      <c r="J12" s="47">
        <f>I12/D12</f>
        <v>0</v>
      </c>
      <c r="K12" s="61"/>
      <c r="L12" s="67">
        <f t="shared" si="1"/>
        <v>0.25642666666666675</v>
      </c>
      <c r="M12" s="63"/>
      <c r="N12" s="34">
        <v>214230.8</v>
      </c>
      <c r="O12" s="65"/>
      <c r="P12" s="48" t="s">
        <v>20</v>
      </c>
      <c r="Q12" s="14">
        <v>2</v>
      </c>
      <c r="R12" s="44" t="s">
        <v>24</v>
      </c>
    </row>
    <row r="13" spans="1:18" x14ac:dyDescent="0.25">
      <c r="B13" s="1"/>
      <c r="C13" s="2" t="s">
        <v>11</v>
      </c>
      <c r="D13" s="1"/>
      <c r="E13" s="18">
        <f>SUM(E7:E12)</f>
        <v>4420.8900000000012</v>
      </c>
      <c r="F13" s="28">
        <f>SUM(F7:F12)/3</f>
        <v>0.16949788992258918</v>
      </c>
      <c r="G13" s="13"/>
      <c r="H13" s="18"/>
      <c r="I13" s="18"/>
      <c r="J13" s="29">
        <f>SUM(J7:J12)/5</f>
        <v>0</v>
      </c>
      <c r="L13" s="16">
        <f>SUM(L7:L12)/3</f>
        <v>0.16949788992258918</v>
      </c>
      <c r="M13" s="59"/>
      <c r="N13" s="17">
        <f>SUM(N7:N12)</f>
        <v>1151197.82</v>
      </c>
    </row>
    <row r="21" customFormat="1" x14ac:dyDescent="0.25"/>
  </sheetData>
  <mergeCells count="2">
    <mergeCell ref="D4:F4"/>
    <mergeCell ref="H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387F-3B15-4927-943D-D285493FDC9D}">
  <dimension ref="A1:R20"/>
  <sheetViews>
    <sheetView workbookViewId="0">
      <selection activeCell="N10" sqref="N10"/>
    </sheetView>
  </sheetViews>
  <sheetFormatPr defaultRowHeight="15" x14ac:dyDescent="0.25"/>
  <cols>
    <col min="1" max="1" width="25.140625" customWidth="1"/>
    <col min="2" max="2" width="11.85546875" customWidth="1"/>
    <col min="3" max="3" width="7" customWidth="1"/>
    <col min="4" max="4" width="10.5703125" bestFit="1" customWidth="1"/>
    <col min="6" max="6" width="10.85546875" customWidth="1"/>
    <col min="7" max="7" width="5.42578125" customWidth="1"/>
    <col min="8" max="8" width="11.5703125" bestFit="1" customWidth="1"/>
    <col min="9" max="9" width="10.5703125" bestFit="1" customWidth="1"/>
    <col min="10" max="10" width="12.7109375" customWidth="1"/>
    <col min="11" max="11" width="6.140625" customWidth="1"/>
    <col min="12" max="12" width="12.140625" customWidth="1"/>
    <col min="13" max="13" width="6" customWidth="1"/>
    <col min="14" max="14" width="14" customWidth="1"/>
    <col min="15" max="15" width="6.85546875" customWidth="1"/>
    <col min="16" max="16" width="16.140625" customWidth="1"/>
    <col min="17" max="17" width="17.140625" customWidth="1"/>
    <col min="18" max="18" width="17.7109375" bestFit="1" customWidth="1"/>
  </cols>
  <sheetData>
    <row r="1" spans="1:18" x14ac:dyDescent="0.25">
      <c r="A1" s="35" t="s">
        <v>15</v>
      </c>
    </row>
    <row r="2" spans="1:18" x14ac:dyDescent="0.25">
      <c r="A2" s="35" t="s">
        <v>16</v>
      </c>
    </row>
    <row r="3" spans="1:18" x14ac:dyDescent="0.25">
      <c r="A3" s="36" t="s">
        <v>17</v>
      </c>
    </row>
    <row r="4" spans="1:18" ht="15.75" x14ac:dyDescent="0.25">
      <c r="B4" s="1"/>
      <c r="D4" s="87" t="s">
        <v>0</v>
      </c>
      <c r="E4" s="87"/>
      <c r="F4" s="87"/>
      <c r="H4" s="88" t="s">
        <v>1</v>
      </c>
      <c r="I4" s="88"/>
      <c r="J4" s="88"/>
    </row>
    <row r="5" spans="1:18" x14ac:dyDescent="0.25">
      <c r="B5" s="1"/>
      <c r="D5" s="2"/>
      <c r="E5" s="2"/>
      <c r="F5" s="3"/>
      <c r="H5" s="1"/>
      <c r="I5" s="1"/>
      <c r="J5" s="4"/>
    </row>
    <row r="6" spans="1:18" ht="51.75" customHeight="1" thickBot="1" x14ac:dyDescent="0.3">
      <c r="A6" s="7" t="s">
        <v>2</v>
      </c>
      <c r="B6" s="5" t="s">
        <v>21</v>
      </c>
      <c r="C6" s="6"/>
      <c r="D6" s="7" t="s">
        <v>3</v>
      </c>
      <c r="E6" s="8" t="s">
        <v>4</v>
      </c>
      <c r="F6" s="19" t="s">
        <v>5</v>
      </c>
      <c r="G6" s="10"/>
      <c r="H6" s="11" t="s">
        <v>3</v>
      </c>
      <c r="I6" s="5" t="s">
        <v>4</v>
      </c>
      <c r="J6" s="20" t="s">
        <v>5</v>
      </c>
      <c r="K6" s="6"/>
      <c r="L6" s="27" t="s">
        <v>6</v>
      </c>
      <c r="M6" s="6"/>
      <c r="N6" s="8" t="s">
        <v>10</v>
      </c>
      <c r="O6" s="6"/>
      <c r="P6" s="8" t="s">
        <v>18</v>
      </c>
      <c r="Q6" s="8" t="s">
        <v>23</v>
      </c>
      <c r="R6" s="7" t="s">
        <v>19</v>
      </c>
    </row>
    <row r="7" spans="1:18" ht="30" x14ac:dyDescent="0.25">
      <c r="A7" s="38" t="s">
        <v>25</v>
      </c>
      <c r="B7" s="39">
        <v>9616</v>
      </c>
      <c r="C7" s="60"/>
      <c r="D7" s="39">
        <v>0</v>
      </c>
      <c r="E7" s="39">
        <v>0</v>
      </c>
      <c r="F7" s="40">
        <f>E7/B7</f>
        <v>0</v>
      </c>
      <c r="G7" s="60"/>
      <c r="H7" s="39">
        <v>11539.08</v>
      </c>
      <c r="I7" s="39">
        <f>H7-B7</f>
        <v>1923.08</v>
      </c>
      <c r="J7" s="41">
        <f>I7/B7</f>
        <v>0.19998752079866888</v>
      </c>
      <c r="K7" s="60"/>
      <c r="L7" s="66">
        <f>F7+J7</f>
        <v>0.19998752079866888</v>
      </c>
      <c r="M7" s="62"/>
      <c r="N7" s="69">
        <v>273842.96000000002</v>
      </c>
      <c r="O7" s="60"/>
      <c r="P7" s="37" t="s">
        <v>20</v>
      </c>
      <c r="Q7" s="38">
        <v>4</v>
      </c>
      <c r="R7" s="38" t="s">
        <v>22</v>
      </c>
    </row>
    <row r="8" spans="1:18" ht="30" x14ac:dyDescent="0.25">
      <c r="A8" s="38" t="s">
        <v>26</v>
      </c>
      <c r="B8" s="39">
        <v>7882.4</v>
      </c>
      <c r="C8" s="60"/>
      <c r="D8" s="39">
        <v>8260.7999999999993</v>
      </c>
      <c r="E8" s="39">
        <f>D8-B8</f>
        <v>378.39999999999964</v>
      </c>
      <c r="F8" s="40">
        <f>E8/B8</f>
        <v>4.8005683548157881E-2</v>
      </c>
      <c r="G8" s="60"/>
      <c r="H8" s="39">
        <v>8639.2000000000007</v>
      </c>
      <c r="I8" s="39">
        <f>H8-D8</f>
        <v>378.40000000000146</v>
      </c>
      <c r="J8" s="41">
        <f>I8/D8</f>
        <v>4.5806701530118329E-2</v>
      </c>
      <c r="K8" s="60"/>
      <c r="L8" s="66">
        <f t="shared" ref="L8:L11" si="0">F8+J8</f>
        <v>9.3812385078276217E-2</v>
      </c>
      <c r="M8" s="62"/>
      <c r="N8" s="69">
        <v>210234.51</v>
      </c>
      <c r="O8" s="60"/>
      <c r="P8" s="37" t="s">
        <v>20</v>
      </c>
      <c r="Q8" s="38">
        <v>14</v>
      </c>
      <c r="R8" s="38" t="s">
        <v>24</v>
      </c>
    </row>
    <row r="9" spans="1:18" ht="30" x14ac:dyDescent="0.25">
      <c r="A9" s="38" t="s">
        <v>27</v>
      </c>
      <c r="B9" s="39">
        <v>7094.4</v>
      </c>
      <c r="C9" s="60"/>
      <c r="D9" s="39">
        <v>0</v>
      </c>
      <c r="E9" s="39">
        <v>0</v>
      </c>
      <c r="F9" s="40">
        <f>E9/B9</f>
        <v>0</v>
      </c>
      <c r="G9" s="60"/>
      <c r="H9" s="39">
        <v>7272</v>
      </c>
      <c r="I9" s="39">
        <f>H9-B9</f>
        <v>177.60000000000036</v>
      </c>
      <c r="J9" s="41">
        <f>I9/B9</f>
        <v>2.5033829499323462E-2</v>
      </c>
      <c r="K9" s="60"/>
      <c r="L9" s="66">
        <f t="shared" si="0"/>
        <v>2.5033829499323462E-2</v>
      </c>
      <c r="M9" s="62"/>
      <c r="N9" s="69">
        <v>190335.6</v>
      </c>
      <c r="O9" s="60"/>
      <c r="P9" s="37" t="s">
        <v>20</v>
      </c>
      <c r="Q9" s="38">
        <v>8</v>
      </c>
      <c r="R9" s="38" t="s">
        <v>24</v>
      </c>
    </row>
    <row r="10" spans="1:18" ht="30" x14ac:dyDescent="0.25">
      <c r="A10" s="38" t="s">
        <v>27</v>
      </c>
      <c r="B10" s="39">
        <v>6731.2</v>
      </c>
      <c r="C10" s="60"/>
      <c r="D10" s="39">
        <v>0</v>
      </c>
      <c r="E10" s="39">
        <v>0</v>
      </c>
      <c r="F10" s="40">
        <f>E10/B10</f>
        <v>0</v>
      </c>
      <c r="G10" s="60"/>
      <c r="H10" s="39">
        <v>0</v>
      </c>
      <c r="I10" s="39">
        <v>0</v>
      </c>
      <c r="J10" s="41">
        <v>0</v>
      </c>
      <c r="K10" s="60"/>
      <c r="L10" s="66">
        <f t="shared" si="0"/>
        <v>0</v>
      </c>
      <c r="M10" s="62"/>
      <c r="N10" s="69">
        <v>10096.17</v>
      </c>
      <c r="O10" s="60"/>
      <c r="P10" s="37" t="s">
        <v>20</v>
      </c>
      <c r="Q10" s="38">
        <v>8</v>
      </c>
      <c r="R10" s="38" t="s">
        <v>24</v>
      </c>
    </row>
    <row r="11" spans="1:18" ht="30.75" thickBot="1" x14ac:dyDescent="0.3">
      <c r="A11" s="44" t="s">
        <v>28</v>
      </c>
      <c r="B11" s="45">
        <v>7500</v>
      </c>
      <c r="C11" s="61"/>
      <c r="D11" s="45">
        <v>0</v>
      </c>
      <c r="E11" s="45">
        <v>0</v>
      </c>
      <c r="F11" s="46">
        <f>E11/B11</f>
        <v>0</v>
      </c>
      <c r="G11" s="61"/>
      <c r="H11" s="45">
        <v>0</v>
      </c>
      <c r="I11" s="45">
        <v>0</v>
      </c>
      <c r="J11" s="47">
        <v>0</v>
      </c>
      <c r="K11" s="61"/>
      <c r="L11" s="67">
        <f t="shared" si="0"/>
        <v>0</v>
      </c>
      <c r="M11" s="63"/>
      <c r="N11" s="70">
        <v>116782.86</v>
      </c>
      <c r="O11" s="61"/>
      <c r="P11" s="48" t="s">
        <v>20</v>
      </c>
      <c r="Q11" s="44">
        <v>2</v>
      </c>
      <c r="R11" s="44" t="s">
        <v>24</v>
      </c>
    </row>
    <row r="12" spans="1:18" x14ac:dyDescent="0.25">
      <c r="B12" s="1"/>
      <c r="C12" s="2" t="s">
        <v>11</v>
      </c>
      <c r="D12" s="1"/>
      <c r="E12" s="18">
        <f>SUM(E7:E11)</f>
        <v>378.39999999999964</v>
      </c>
      <c r="F12" s="28">
        <f>SUM(F7:F11)/1</f>
        <v>4.8005683548157881E-2</v>
      </c>
      <c r="H12" s="1"/>
      <c r="I12" s="1">
        <f>SUM(I7:I11)</f>
        <v>2479.0800000000017</v>
      </c>
      <c r="J12" s="29">
        <f>SUM(J7:J11)/3</f>
        <v>9.0276017276036902E-2</v>
      </c>
      <c r="L12" s="16">
        <f>SUM(L7:L11)/3</f>
        <v>0.10627791179208952</v>
      </c>
      <c r="M12" s="59"/>
      <c r="N12" s="71">
        <f>SUM(N7:N11)</f>
        <v>801292.10000000009</v>
      </c>
    </row>
    <row r="20" spans="1:1" x14ac:dyDescent="0.25">
      <c r="A20" s="21"/>
    </row>
  </sheetData>
  <mergeCells count="2">
    <mergeCell ref="D4:F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 Year</vt:lpstr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Shyrock</dc:creator>
  <cp:lastModifiedBy>Carrie Bessinger</cp:lastModifiedBy>
  <dcterms:created xsi:type="dcterms:W3CDTF">2025-02-28T15:52:29Z</dcterms:created>
  <dcterms:modified xsi:type="dcterms:W3CDTF">2025-03-03T17:18:15Z</dcterms:modified>
</cp:coreProperties>
</file>