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SC\2024-00402 Rate Case\AG1\Completed Responses\"/>
    </mc:Choice>
  </mc:AlternateContent>
  <xr:revisionPtr revIDLastSave="0" documentId="13_ncr:1_{55194219-6623-4188-8577-E740BD8E1103}" xr6:coauthVersionLast="47" xr6:coauthVersionMax="47" xr10:uidLastSave="{00000000-0000-0000-0000-000000000000}"/>
  <bookViews>
    <workbookView xWindow="-28920" yWindow="-120" windowWidth="29040" windowHeight="15720" activeTab="1" xr2:uid="{52F9664A-D9F9-423E-8231-72A765096FFB}"/>
  </bookViews>
  <sheets>
    <sheet name="12.31.2024" sheetId="1" r:id="rId1"/>
    <sheet name="02.28.2025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G62" i="2"/>
  <c r="G55" i="2"/>
  <c r="G54" i="2"/>
  <c r="G48" i="2" l="1"/>
  <c r="I46" i="2"/>
  <c r="I62" i="2"/>
  <c r="G59" i="2"/>
  <c r="I57" i="2"/>
  <c r="I56" i="2"/>
  <c r="I55" i="2"/>
  <c r="I54" i="2"/>
  <c r="G51" i="2"/>
  <c r="I50" i="2"/>
  <c r="I51" i="2" s="1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G15" i="2"/>
  <c r="I14" i="2"/>
  <c r="I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4" i="2"/>
  <c r="G65" i="2" l="1"/>
  <c r="I48" i="2"/>
  <c r="I15" i="2"/>
  <c r="I59" i="2"/>
  <c r="I65" i="2" l="1"/>
  <c r="I61" i="1"/>
  <c r="G58" i="1"/>
  <c r="I56" i="1"/>
  <c r="I55" i="1"/>
  <c r="I54" i="1"/>
  <c r="I53" i="1"/>
  <c r="G50" i="1"/>
  <c r="I49" i="1"/>
  <c r="G47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5" i="1"/>
  <c r="I14" i="1"/>
  <c r="I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" i="1"/>
  <c r="G64" i="1" l="1"/>
  <c r="I67" i="2"/>
  <c r="I58" i="1"/>
  <c r="I47" i="1"/>
  <c r="I15" i="1"/>
  <c r="I50" i="1"/>
  <c r="I64" i="1" l="1"/>
  <c r="I66" i="1" s="1"/>
</calcChain>
</file>

<file path=xl/sharedStrings.xml><?xml version="1.0" encoding="utf-8"?>
<sst xmlns="http://schemas.openxmlformats.org/spreadsheetml/2006/main" count="182" uniqueCount="66">
  <si>
    <t>Interest on Long Term Debt</t>
  </si>
  <si>
    <t>Line</t>
  </si>
  <si>
    <t>Type of Debt Issued</t>
  </si>
  <si>
    <t>Note</t>
  </si>
  <si>
    <t>Date of Issue</t>
  </si>
  <si>
    <t>Date of Maturity</t>
  </si>
  <si>
    <t>Cost Rate to Maturity</t>
  </si>
  <si>
    <t>#</t>
  </si>
  <si>
    <t>(1)</t>
  </si>
  <si>
    <t>(2)</t>
  </si>
  <si>
    <t>(3)</t>
  </si>
  <si>
    <t>(4)</t>
  </si>
  <si>
    <t>(5)</t>
  </si>
  <si>
    <t>(6)</t>
  </si>
  <si>
    <t>(7)</t>
  </si>
  <si>
    <t>RUS Loans</t>
  </si>
  <si>
    <t>RET 8-1</t>
  </si>
  <si>
    <t>C</t>
  </si>
  <si>
    <t>RET 8-2</t>
  </si>
  <si>
    <t>FFB Loans</t>
  </si>
  <si>
    <t>FFB 1-1</t>
  </si>
  <si>
    <t>B</t>
  </si>
  <si>
    <t>FFB 1-2</t>
  </si>
  <si>
    <t>FFB 2-1</t>
  </si>
  <si>
    <t>FFB 2-2</t>
  </si>
  <si>
    <t>FFB 4-1</t>
  </si>
  <si>
    <t>FFB 4-2</t>
  </si>
  <si>
    <t>FFB 4-3</t>
  </si>
  <si>
    <t>FFB 4-4</t>
  </si>
  <si>
    <t>FFB 4-5</t>
  </si>
  <si>
    <t>FFB 4-6</t>
  </si>
  <si>
    <t>B, C</t>
  </si>
  <si>
    <t>FFB 4-7</t>
  </si>
  <si>
    <t>FFB 4-9</t>
  </si>
  <si>
    <t>FFB 4-10</t>
  </si>
  <si>
    <t>FFB 4-11</t>
  </si>
  <si>
    <t>FFB 4-12</t>
  </si>
  <si>
    <t>FFB 4-13</t>
  </si>
  <si>
    <t>FFB 4-14</t>
  </si>
  <si>
    <t>FFB 4-15</t>
  </si>
  <si>
    <t>FFB 5-1</t>
  </si>
  <si>
    <t>FFB 5-2</t>
  </si>
  <si>
    <t>FFB 5-3</t>
  </si>
  <si>
    <t>FFB 5-4</t>
  </si>
  <si>
    <t>FFB 5-5</t>
  </si>
  <si>
    <t>FFB 5-6</t>
  </si>
  <si>
    <t>FFB 5-7</t>
  </si>
  <si>
    <t>FFB 6-1</t>
  </si>
  <si>
    <t>FFB 6-2</t>
  </si>
  <si>
    <t>FFB 6-3</t>
  </si>
  <si>
    <t>D</t>
  </si>
  <si>
    <t>CoBank Loans</t>
  </si>
  <si>
    <t>0087244T01</t>
  </si>
  <si>
    <t>CFC Loans</t>
  </si>
  <si>
    <t>E</t>
  </si>
  <si>
    <t>City of Monticello</t>
  </si>
  <si>
    <t>Sub-Total</t>
  </si>
  <si>
    <t>Annualized Cost Rate</t>
  </si>
  <si>
    <t>As of December 31, 2024</t>
  </si>
  <si>
    <t>Outstanding Amount as of 12/31/2024</t>
  </si>
  <si>
    <t>South Kentucky RECC</t>
  </si>
  <si>
    <t>Case 2024-00402</t>
  </si>
  <si>
    <t>As of February 28, 2025</t>
  </si>
  <si>
    <t>FFB 6-4</t>
  </si>
  <si>
    <t>Outstanding Amount as of 02/28/2025</t>
  </si>
  <si>
    <t>Annualized Interest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</si>
</sst>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right"/>
    </xf>
    <xf numFmtId="0" fontId="2" fillId="0" borderId="0" xfId="3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" fontId="7" fillId="0" borderId="0" xfId="0" applyNumberFormat="1" applyFont="1" applyAlignment="1">
      <alignment horizontal="center"/>
    </xf>
    <xf numFmtId="164" fontId="2" fillId="0" borderId="0" xfId="1" applyNumberFormat="1" applyFont="1"/>
    <xf numFmtId="165" fontId="2" fillId="0" borderId="0" xfId="2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2" xfId="1" applyNumberFormat="1" applyFont="1" applyBorder="1"/>
    <xf numFmtId="14" fontId="2" fillId="0" borderId="0" xfId="1" applyNumberFormat="1" applyFont="1" applyFill="1"/>
    <xf numFmtId="165" fontId="2" fillId="0" borderId="0" xfId="2" applyNumberFormat="1" applyFont="1" applyAlignment="1">
      <alignment horizontal="right"/>
    </xf>
    <xf numFmtId="0" fontId="7" fillId="0" borderId="0" xfId="0" applyFont="1" applyAlignment="1">
      <alignment horizontal="center"/>
    </xf>
    <xf numFmtId="164" fontId="2" fillId="0" borderId="0" xfId="1" applyNumberFormat="1" applyFont="1" applyBorder="1"/>
    <xf numFmtId="165" fontId="2" fillId="0" borderId="0" xfId="2" applyNumberFormat="1" applyFont="1" applyFill="1"/>
    <xf numFmtId="44" fontId="2" fillId="0" borderId="0" xfId="0" applyNumberFormat="1" applyFont="1"/>
    <xf numFmtId="165" fontId="2" fillId="0" borderId="0" xfId="2" applyNumberFormat="1" applyFont="1" applyBorder="1"/>
    <xf numFmtId="164" fontId="2" fillId="0" borderId="3" xfId="1" applyNumberFormat="1" applyFont="1" applyBorder="1"/>
    <xf numFmtId="44" fontId="0" fillId="0" borderId="0" xfId="0" applyNumberFormat="1" applyAlignment="1">
      <alignment horizontal="center"/>
    </xf>
    <xf numFmtId="44" fontId="8" fillId="0" borderId="0" xfId="0" applyNumberFormat="1" applyFont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3" xr:uid="{0100592A-3039-42A6-B60F-49FBBE2136B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SC\2024-00402%20Rate%20Case\SouthKY-Rev-Req-2024-FILED-cb.xlsx" TargetMode="External"/><Relationship Id="rId1" Type="http://schemas.openxmlformats.org/officeDocument/2006/relationships/externalLinkPath" Target="/PSC/2024-00402%20Rate%20Case/SouthKY-Rev-Req-2024-FILED-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FEMA"/>
      <sheetName val="1.08 Dir"/>
      <sheetName val=" 1.09 RS401k"/>
      <sheetName val="1.10 Wages"/>
      <sheetName val="1.11 Prof"/>
      <sheetName val="1.12 GTCC"/>
      <sheetName val="1.13PayrTx"/>
      <sheetName val="1.14 Int"/>
      <sheetName val="1.15 Life Ins"/>
      <sheetName val="1.16 Health"/>
      <sheetName val="1.17 Meter Test"/>
      <sheetName val="1.18 Trip Charge"/>
      <sheetName val="1.19 Remote Reconnect&lt;60"/>
      <sheetName val="1.20 Remote Reconnect 61-365"/>
      <sheetName val="1.21 Returned Check"/>
    </sheetNames>
    <sheetDataSet>
      <sheetData sheetId="0">
        <row r="1">
          <cell r="A1" t="str">
            <v>SOUTH KENTUCKY R.E.C.C.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76C3-CB48-4D97-A49C-024DF3AB7DA6}">
  <dimension ref="A1:N70"/>
  <sheetViews>
    <sheetView topLeftCell="A9" workbookViewId="0">
      <selection activeCell="K30" sqref="K30"/>
    </sheetView>
  </sheetViews>
  <sheetFormatPr defaultColWidth="9.140625" defaultRowHeight="12.75" x14ac:dyDescent="0.2"/>
  <cols>
    <col min="1" max="1" width="5.85546875" style="1" customWidth="1"/>
    <col min="2" max="2" width="2.28515625" style="2" customWidth="1"/>
    <col min="3" max="3" width="11.7109375" style="1" customWidth="1"/>
    <col min="4" max="4" width="5.7109375" style="1" customWidth="1"/>
    <col min="5" max="5" width="10.85546875" style="1" customWidth="1"/>
    <col min="6" max="6" width="12.5703125" style="1" customWidth="1"/>
    <col min="7" max="7" width="15.28515625" style="1" bestFit="1" customWidth="1"/>
    <col min="8" max="8" width="12.7109375" style="1" customWidth="1"/>
    <col min="9" max="9" width="11.42578125" style="1" bestFit="1" customWidth="1"/>
    <col min="10" max="16384" width="9.140625" style="1"/>
  </cols>
  <sheetData>
    <row r="1" spans="1:10" x14ac:dyDescent="0.2">
      <c r="A1" s="27" t="s">
        <v>60</v>
      </c>
      <c r="G1" s="3"/>
    </row>
    <row r="2" spans="1:10" s="27" customFormat="1" ht="13.5" customHeight="1" x14ac:dyDescent="0.2">
      <c r="A2" s="27" t="s">
        <v>61</v>
      </c>
      <c r="B2" s="28"/>
      <c r="G2" s="3"/>
      <c r="H2" s="3"/>
    </row>
    <row r="3" spans="1:10" s="27" customFormat="1" ht="13.5" customHeight="1" x14ac:dyDescent="0.2">
      <c r="B3" s="28"/>
      <c r="G3" s="3"/>
      <c r="H3" s="3"/>
    </row>
    <row r="4" spans="1:10" x14ac:dyDescent="0.2">
      <c r="A4" s="29" t="str">
        <f>[1]RevReq!A1</f>
        <v>SOUTH KENTUCKY R.E.C.C.</v>
      </c>
      <c r="B4" s="29"/>
      <c r="C4" s="29"/>
      <c r="D4" s="29"/>
      <c r="E4" s="29"/>
      <c r="F4" s="29"/>
      <c r="G4" s="29"/>
      <c r="H4" s="29"/>
      <c r="I4" s="29"/>
    </row>
    <row r="5" spans="1:10" x14ac:dyDescent="0.2">
      <c r="A5" s="29" t="s">
        <v>58</v>
      </c>
      <c r="B5" s="29"/>
      <c r="C5" s="29"/>
      <c r="D5" s="29"/>
      <c r="E5" s="29"/>
      <c r="F5" s="29"/>
      <c r="G5" s="29"/>
      <c r="H5" s="29"/>
      <c r="I5" s="29"/>
    </row>
    <row r="7" spans="1:10" s="4" customFormat="1" ht="15" customHeight="1" x14ac:dyDescent="0.2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10" x14ac:dyDescent="0.2">
      <c r="J8" s="2"/>
    </row>
    <row r="9" spans="1:10" s="5" customFormat="1" ht="38.25" customHeight="1" x14ac:dyDescent="0.2">
      <c r="A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59</v>
      </c>
      <c r="H9" s="5" t="s">
        <v>6</v>
      </c>
      <c r="I9" s="5" t="s">
        <v>65</v>
      </c>
    </row>
    <row r="10" spans="1:10" x14ac:dyDescent="0.2">
      <c r="A10" s="6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2"/>
    </row>
    <row r="11" spans="1:10" x14ac:dyDescent="0.2">
      <c r="A11" s="2"/>
      <c r="J11" s="2"/>
    </row>
    <row r="12" spans="1:10" x14ac:dyDescent="0.2">
      <c r="A12" s="2">
        <v>1</v>
      </c>
      <c r="C12" s="8" t="s">
        <v>15</v>
      </c>
      <c r="D12" s="8"/>
      <c r="J12" s="2"/>
    </row>
    <row r="13" spans="1:10" x14ac:dyDescent="0.2">
      <c r="A13" s="2">
        <f>A12+1</f>
        <v>2</v>
      </c>
      <c r="C13" s="9" t="s">
        <v>16</v>
      </c>
      <c r="D13" s="2" t="s">
        <v>17</v>
      </c>
      <c r="E13" s="10">
        <v>35735</v>
      </c>
      <c r="F13" s="10">
        <v>46692</v>
      </c>
      <c r="G13" s="11">
        <v>1133678.94</v>
      </c>
      <c r="H13" s="12">
        <v>0.03</v>
      </c>
      <c r="I13" s="13">
        <f>ROUND(G13*H13,2)</f>
        <v>34010.370000000003</v>
      </c>
      <c r="J13" s="2"/>
    </row>
    <row r="14" spans="1:10" x14ac:dyDescent="0.2">
      <c r="A14" s="2">
        <f>A13+1</f>
        <v>3</v>
      </c>
      <c r="C14" s="9" t="s">
        <v>18</v>
      </c>
      <c r="D14" s="2"/>
      <c r="E14" s="10">
        <v>36312</v>
      </c>
      <c r="F14" s="10">
        <v>47270</v>
      </c>
      <c r="G14" s="11">
        <v>1128433.3899999999</v>
      </c>
      <c r="H14" s="12">
        <v>2.5000000000000001E-2</v>
      </c>
      <c r="I14" s="14">
        <f>ROUND(G14*H14,2)</f>
        <v>28210.83</v>
      </c>
      <c r="J14" s="2"/>
    </row>
    <row r="15" spans="1:10" x14ac:dyDescent="0.2">
      <c r="A15" s="2">
        <f t="shared" ref="A15:A66" si="0">A14+1</f>
        <v>4</v>
      </c>
      <c r="C15" s="9"/>
      <c r="D15" s="2"/>
      <c r="E15" s="10"/>
      <c r="F15" s="10"/>
      <c r="G15" s="15">
        <f>SUM(G13:G14)</f>
        <v>2262112.33</v>
      </c>
      <c r="H15" s="12"/>
      <c r="I15" s="13">
        <f>SUM(I13:I14)</f>
        <v>62221.200000000004</v>
      </c>
      <c r="J15" s="2"/>
    </row>
    <row r="16" spans="1:10" x14ac:dyDescent="0.2">
      <c r="A16" s="2">
        <f t="shared" si="0"/>
        <v>5</v>
      </c>
      <c r="C16" s="9"/>
      <c r="D16" s="2"/>
      <c r="E16" s="10"/>
      <c r="F16" s="10"/>
      <c r="G16" s="11"/>
      <c r="H16" s="12"/>
      <c r="I16" s="13"/>
      <c r="J16" s="2"/>
    </row>
    <row r="17" spans="1:12" x14ac:dyDescent="0.2">
      <c r="A17" s="2">
        <f t="shared" si="0"/>
        <v>6</v>
      </c>
      <c r="C17" s="8" t="s">
        <v>19</v>
      </c>
      <c r="D17" s="2"/>
      <c r="E17" s="10"/>
      <c r="F17" s="10"/>
      <c r="G17" s="16"/>
      <c r="H17" s="12"/>
      <c r="I17" s="13"/>
      <c r="J17" s="2"/>
    </row>
    <row r="18" spans="1:12" ht="15" x14ac:dyDescent="0.25">
      <c r="A18" s="2">
        <f t="shared" si="0"/>
        <v>7</v>
      </c>
      <c r="C18" s="9" t="s">
        <v>20</v>
      </c>
      <c r="D18" s="2" t="s">
        <v>21</v>
      </c>
      <c r="E18" s="10">
        <v>39722</v>
      </c>
      <c r="F18" s="10">
        <v>51836</v>
      </c>
      <c r="G18" s="24">
        <v>3567696.42</v>
      </c>
      <c r="H18" s="17">
        <v>3.4549999999999997E-2</v>
      </c>
      <c r="I18" s="13">
        <f t="shared" ref="I18:I44" si="1">ROUND(G18*H18,2)</f>
        <v>123263.91</v>
      </c>
      <c r="J18" s="2"/>
    </row>
    <row r="19" spans="1:12" ht="15" x14ac:dyDescent="0.25">
      <c r="A19" s="2">
        <f t="shared" si="0"/>
        <v>8</v>
      </c>
      <c r="B19" s="18"/>
      <c r="C19" s="9" t="s">
        <v>22</v>
      </c>
      <c r="D19" s="2" t="s">
        <v>21</v>
      </c>
      <c r="E19" s="10">
        <v>39873</v>
      </c>
      <c r="F19" s="10">
        <v>51836</v>
      </c>
      <c r="G19" s="24">
        <v>2209335.9900000002</v>
      </c>
      <c r="H19" s="17">
        <v>3.6490000000000002E-2</v>
      </c>
      <c r="I19" s="13">
        <f t="shared" si="1"/>
        <v>80618.67</v>
      </c>
      <c r="J19" s="2"/>
    </row>
    <row r="20" spans="1:12" ht="15" x14ac:dyDescent="0.25">
      <c r="A20" s="2">
        <f t="shared" si="0"/>
        <v>9</v>
      </c>
      <c r="B20" s="18"/>
      <c r="C20" s="9" t="s">
        <v>23</v>
      </c>
      <c r="D20" s="2" t="s">
        <v>21</v>
      </c>
      <c r="E20" s="10">
        <v>39873</v>
      </c>
      <c r="F20" s="10">
        <v>52201</v>
      </c>
      <c r="G20" s="24">
        <v>11853863.699999999</v>
      </c>
      <c r="H20" s="17">
        <v>3.6990000000000002E-2</v>
      </c>
      <c r="I20" s="13">
        <f t="shared" si="1"/>
        <v>438474.42</v>
      </c>
      <c r="J20" s="2"/>
    </row>
    <row r="21" spans="1:12" ht="15" x14ac:dyDescent="0.25">
      <c r="A21" s="2">
        <f t="shared" si="0"/>
        <v>10</v>
      </c>
      <c r="B21" s="18"/>
      <c r="C21" s="9" t="s">
        <v>24</v>
      </c>
      <c r="D21" s="2" t="s">
        <v>21</v>
      </c>
      <c r="E21" s="10">
        <v>40391</v>
      </c>
      <c r="F21" s="10">
        <v>52201</v>
      </c>
      <c r="G21" s="24">
        <v>9379430.9800000004</v>
      </c>
      <c r="H21" s="17">
        <v>3.2489999999999998E-2</v>
      </c>
      <c r="I21" s="13">
        <f t="shared" si="1"/>
        <v>304737.71000000002</v>
      </c>
      <c r="J21" s="2"/>
    </row>
    <row r="22" spans="1:12" ht="15" x14ac:dyDescent="0.25">
      <c r="A22" s="2">
        <f t="shared" si="0"/>
        <v>11</v>
      </c>
      <c r="B22" s="18"/>
      <c r="C22" s="9" t="s">
        <v>25</v>
      </c>
      <c r="D22" s="2" t="s">
        <v>21</v>
      </c>
      <c r="E22" s="10">
        <v>41275</v>
      </c>
      <c r="F22" s="10">
        <v>53328</v>
      </c>
      <c r="G22" s="24">
        <v>10966958.99</v>
      </c>
      <c r="H22" s="17">
        <v>2.657E-2</v>
      </c>
      <c r="I22" s="13">
        <f t="shared" si="1"/>
        <v>291392.09999999998</v>
      </c>
      <c r="J22" s="2"/>
    </row>
    <row r="23" spans="1:12" ht="15" x14ac:dyDescent="0.25">
      <c r="A23" s="2">
        <f t="shared" si="0"/>
        <v>12</v>
      </c>
      <c r="B23" s="18"/>
      <c r="C23" s="9" t="s">
        <v>26</v>
      </c>
      <c r="D23" s="2" t="s">
        <v>21</v>
      </c>
      <c r="E23" s="10">
        <v>41609</v>
      </c>
      <c r="F23" s="10">
        <v>53328</v>
      </c>
      <c r="G23" s="25">
        <v>4808267.3899999997</v>
      </c>
      <c r="H23" s="17">
        <v>3.5499999999999997E-2</v>
      </c>
      <c r="I23" s="13">
        <f t="shared" si="1"/>
        <v>170693.49</v>
      </c>
      <c r="J23" s="2"/>
    </row>
    <row r="24" spans="1:12" ht="15" x14ac:dyDescent="0.25">
      <c r="A24" s="2">
        <f t="shared" si="0"/>
        <v>13</v>
      </c>
      <c r="C24" s="1" t="s">
        <v>27</v>
      </c>
      <c r="D24" s="2" t="s">
        <v>21</v>
      </c>
      <c r="E24" s="10">
        <v>41671</v>
      </c>
      <c r="F24" s="10">
        <v>52657</v>
      </c>
      <c r="G24" s="25">
        <v>2159854.66</v>
      </c>
      <c r="H24" s="17">
        <v>3.5549999999999998E-2</v>
      </c>
      <c r="I24" s="13">
        <f t="shared" si="1"/>
        <v>76782.83</v>
      </c>
      <c r="J24" s="2"/>
    </row>
    <row r="25" spans="1:12" ht="15" x14ac:dyDescent="0.25">
      <c r="A25" s="2">
        <f t="shared" si="0"/>
        <v>14</v>
      </c>
      <c r="C25" s="9" t="s">
        <v>28</v>
      </c>
      <c r="D25" s="2" t="s">
        <v>21</v>
      </c>
      <c r="E25" s="10">
        <v>41883</v>
      </c>
      <c r="F25" s="10">
        <v>52932</v>
      </c>
      <c r="G25" s="25">
        <v>2193260.11</v>
      </c>
      <c r="H25" s="17">
        <v>3.5549999999999998E-2</v>
      </c>
      <c r="I25" s="13">
        <f t="shared" si="1"/>
        <v>77970.399999999994</v>
      </c>
      <c r="J25" s="2"/>
    </row>
    <row r="26" spans="1:12" ht="15" x14ac:dyDescent="0.25">
      <c r="A26" s="2">
        <f t="shared" si="0"/>
        <v>15</v>
      </c>
      <c r="C26" s="9" t="s">
        <v>29</v>
      </c>
      <c r="D26" s="2" t="s">
        <v>21</v>
      </c>
      <c r="E26" s="10">
        <v>41913</v>
      </c>
      <c r="F26" s="10">
        <v>53328</v>
      </c>
      <c r="G26" s="25">
        <v>7679530.1200000001</v>
      </c>
      <c r="H26" s="17">
        <v>4.2020000000000002E-2</v>
      </c>
      <c r="I26" s="13">
        <f t="shared" si="1"/>
        <v>322693.86</v>
      </c>
      <c r="J26" s="2"/>
    </row>
    <row r="27" spans="1:12" ht="15" x14ac:dyDescent="0.25">
      <c r="A27" s="2">
        <f t="shared" si="0"/>
        <v>16</v>
      </c>
      <c r="C27" s="9" t="s">
        <v>30</v>
      </c>
      <c r="D27" s="2" t="s">
        <v>31</v>
      </c>
      <c r="E27" s="10">
        <v>42339</v>
      </c>
      <c r="F27" s="10">
        <v>53328</v>
      </c>
      <c r="G27" s="25">
        <v>758560.74</v>
      </c>
      <c r="H27" s="12">
        <v>4.2020000000000002E-2</v>
      </c>
      <c r="I27" s="13">
        <f t="shared" si="1"/>
        <v>31874.720000000001</v>
      </c>
      <c r="J27" s="2"/>
      <c r="L27" s="12"/>
    </row>
    <row r="28" spans="1:12" ht="15" x14ac:dyDescent="0.25">
      <c r="A28" s="2">
        <f t="shared" si="0"/>
        <v>17</v>
      </c>
      <c r="C28" s="9" t="s">
        <v>32</v>
      </c>
      <c r="D28" s="2" t="s">
        <v>31</v>
      </c>
      <c r="E28" s="10">
        <v>42339</v>
      </c>
      <c r="F28" s="10">
        <v>53328</v>
      </c>
      <c r="G28" s="25">
        <v>758569.91</v>
      </c>
      <c r="H28" s="12">
        <v>4.2020000000000002E-2</v>
      </c>
      <c r="I28" s="13">
        <f t="shared" si="1"/>
        <v>31875.11</v>
      </c>
      <c r="J28" s="2"/>
    </row>
    <row r="29" spans="1:12" ht="15" x14ac:dyDescent="0.25">
      <c r="A29" s="2">
        <f t="shared" si="0"/>
        <v>18</v>
      </c>
      <c r="C29" s="1" t="s">
        <v>33</v>
      </c>
      <c r="D29" s="2" t="s">
        <v>21</v>
      </c>
      <c r="E29" s="10">
        <v>42339</v>
      </c>
      <c r="F29" s="10">
        <v>53328</v>
      </c>
      <c r="G29" s="25">
        <v>746350.99</v>
      </c>
      <c r="H29" s="12">
        <v>3.5549999999999998E-2</v>
      </c>
      <c r="I29" s="13">
        <f t="shared" si="1"/>
        <v>26532.78</v>
      </c>
      <c r="J29" s="2"/>
    </row>
    <row r="30" spans="1:12" ht="15" x14ac:dyDescent="0.25">
      <c r="A30" s="2">
        <f t="shared" si="0"/>
        <v>19</v>
      </c>
      <c r="C30" s="1" t="s">
        <v>34</v>
      </c>
      <c r="D30" s="2" t="s">
        <v>21</v>
      </c>
      <c r="E30" s="10">
        <v>42339</v>
      </c>
      <c r="F30" s="10">
        <v>53328</v>
      </c>
      <c r="G30" s="26">
        <v>746304.39</v>
      </c>
      <c r="H30" s="12">
        <v>3.5549999999999998E-2</v>
      </c>
      <c r="I30" s="13">
        <f t="shared" si="1"/>
        <v>26531.119999999999</v>
      </c>
      <c r="J30" s="2"/>
    </row>
    <row r="31" spans="1:12" ht="15" x14ac:dyDescent="0.25">
      <c r="A31" s="2">
        <f t="shared" si="0"/>
        <v>20</v>
      </c>
      <c r="C31" s="1" t="s">
        <v>35</v>
      </c>
      <c r="D31" s="2" t="s">
        <v>21</v>
      </c>
      <c r="E31" s="10">
        <v>42339</v>
      </c>
      <c r="F31" s="10">
        <v>53328</v>
      </c>
      <c r="G31" s="26">
        <v>2720783.22</v>
      </c>
      <c r="H31" s="12">
        <v>2.6009999999999998E-2</v>
      </c>
      <c r="I31" s="13">
        <f t="shared" si="1"/>
        <v>70767.570000000007</v>
      </c>
      <c r="J31" s="2"/>
    </row>
    <row r="32" spans="1:12" ht="15" x14ac:dyDescent="0.25">
      <c r="A32" s="2">
        <f t="shared" si="0"/>
        <v>21</v>
      </c>
      <c r="C32" s="1" t="s">
        <v>36</v>
      </c>
      <c r="D32" s="2" t="s">
        <v>21</v>
      </c>
      <c r="E32" s="10">
        <v>42339</v>
      </c>
      <c r="F32" s="10">
        <v>53328</v>
      </c>
      <c r="G32" s="25">
        <v>746304.39</v>
      </c>
      <c r="H32" s="12">
        <v>3.5549999999999998E-2</v>
      </c>
      <c r="I32" s="13">
        <f t="shared" si="1"/>
        <v>26531.119999999999</v>
      </c>
      <c r="J32" s="2"/>
    </row>
    <row r="33" spans="1:10" ht="15" x14ac:dyDescent="0.25">
      <c r="A33" s="2">
        <f t="shared" si="0"/>
        <v>22</v>
      </c>
      <c r="C33" s="1" t="s">
        <v>37</v>
      </c>
      <c r="D33" s="2" t="s">
        <v>21</v>
      </c>
      <c r="E33" s="10">
        <v>42401</v>
      </c>
      <c r="F33" s="10">
        <v>53328</v>
      </c>
      <c r="G33" s="25">
        <v>2319260.5099999998</v>
      </c>
      <c r="H33" s="12">
        <v>2.307E-2</v>
      </c>
      <c r="I33" s="13">
        <f t="shared" si="1"/>
        <v>53505.34</v>
      </c>
      <c r="J33" s="2"/>
    </row>
    <row r="34" spans="1:10" ht="15" x14ac:dyDescent="0.25">
      <c r="A34" s="2">
        <f t="shared" si="0"/>
        <v>23</v>
      </c>
      <c r="C34" s="1" t="s">
        <v>38</v>
      </c>
      <c r="D34" s="2" t="s">
        <v>21</v>
      </c>
      <c r="E34" s="10">
        <v>42401</v>
      </c>
      <c r="F34" s="10">
        <v>53328</v>
      </c>
      <c r="G34" s="25">
        <v>770797.92</v>
      </c>
      <c r="H34" s="12">
        <v>2.223E-2</v>
      </c>
      <c r="I34" s="13">
        <f t="shared" si="1"/>
        <v>17134.84</v>
      </c>
      <c r="J34" s="2"/>
    </row>
    <row r="35" spans="1:10" ht="15" x14ac:dyDescent="0.25">
      <c r="A35" s="2">
        <f t="shared" si="0"/>
        <v>24</v>
      </c>
      <c r="C35" s="1" t="s">
        <v>39</v>
      </c>
      <c r="D35" s="2" t="s">
        <v>21</v>
      </c>
      <c r="E35" s="10">
        <v>42401</v>
      </c>
      <c r="F35" s="10">
        <v>53328</v>
      </c>
      <c r="G35" s="25">
        <v>1002037.28</v>
      </c>
      <c r="H35" s="12">
        <v>2.223E-2</v>
      </c>
      <c r="I35" s="13">
        <f t="shared" si="1"/>
        <v>22275.29</v>
      </c>
      <c r="J35" s="2"/>
    </row>
    <row r="36" spans="1:10" ht="15" x14ac:dyDescent="0.25">
      <c r="A36" s="2">
        <f t="shared" si="0"/>
        <v>25</v>
      </c>
      <c r="C36" s="1" t="s">
        <v>40</v>
      </c>
      <c r="D36" s="2" t="s">
        <v>21</v>
      </c>
      <c r="E36" s="10">
        <v>42948</v>
      </c>
      <c r="F36" s="10">
        <v>55154</v>
      </c>
      <c r="G36" s="25">
        <v>1729659.81</v>
      </c>
      <c r="H36" s="17">
        <v>2.571E-2</v>
      </c>
      <c r="I36" s="13">
        <f t="shared" si="1"/>
        <v>44469.55</v>
      </c>
      <c r="J36" s="2"/>
    </row>
    <row r="37" spans="1:10" ht="15" x14ac:dyDescent="0.25">
      <c r="A37" s="2">
        <f t="shared" si="0"/>
        <v>26</v>
      </c>
      <c r="C37" s="9" t="s">
        <v>41</v>
      </c>
      <c r="D37" s="2" t="s">
        <v>21</v>
      </c>
      <c r="E37" s="10">
        <v>42979</v>
      </c>
      <c r="F37" s="10">
        <v>55154</v>
      </c>
      <c r="G37" s="25">
        <v>1727299.5</v>
      </c>
      <c r="H37" s="12">
        <v>2.513E-2</v>
      </c>
      <c r="I37" s="13">
        <f t="shared" si="1"/>
        <v>43407.040000000001</v>
      </c>
      <c r="J37" s="2"/>
    </row>
    <row r="38" spans="1:10" ht="15" x14ac:dyDescent="0.25">
      <c r="A38" s="2">
        <f t="shared" si="0"/>
        <v>27</v>
      </c>
      <c r="C38" s="9" t="s">
        <v>42</v>
      </c>
      <c r="D38" s="2" t="s">
        <v>21</v>
      </c>
      <c r="E38" s="10">
        <v>43132</v>
      </c>
      <c r="F38" s="10">
        <v>55154</v>
      </c>
      <c r="G38" s="25">
        <v>4351861.79</v>
      </c>
      <c r="H38" s="20">
        <v>2.8479999999999998E-2</v>
      </c>
      <c r="I38" s="13">
        <f t="shared" si="1"/>
        <v>123941.02</v>
      </c>
      <c r="J38" s="2"/>
    </row>
    <row r="39" spans="1:10" ht="15" x14ac:dyDescent="0.25">
      <c r="A39" s="2">
        <f t="shared" si="0"/>
        <v>28</v>
      </c>
      <c r="C39" s="9" t="s">
        <v>43</v>
      </c>
      <c r="D39" s="2" t="s">
        <v>21</v>
      </c>
      <c r="E39" s="10">
        <v>43252</v>
      </c>
      <c r="F39" s="10">
        <v>55154</v>
      </c>
      <c r="G39" s="25">
        <v>4364501.78</v>
      </c>
      <c r="H39" s="12">
        <v>2.9770000000000001E-2</v>
      </c>
      <c r="I39" s="13">
        <f t="shared" si="1"/>
        <v>129931.22</v>
      </c>
      <c r="J39" s="2"/>
    </row>
    <row r="40" spans="1:10" ht="15" x14ac:dyDescent="0.25">
      <c r="A40" s="2">
        <f t="shared" si="0"/>
        <v>29</v>
      </c>
      <c r="C40" s="9" t="s">
        <v>44</v>
      </c>
      <c r="D40" s="2" t="s">
        <v>21</v>
      </c>
      <c r="E40" s="10">
        <v>43435</v>
      </c>
      <c r="F40" s="10">
        <v>55154</v>
      </c>
      <c r="G40" s="25">
        <v>7918181.6299999999</v>
      </c>
      <c r="H40" s="12">
        <v>3.0339999999999999E-2</v>
      </c>
      <c r="I40" s="13">
        <f t="shared" si="1"/>
        <v>240237.63</v>
      </c>
      <c r="J40" s="2"/>
    </row>
    <row r="41" spans="1:10" ht="15" x14ac:dyDescent="0.25">
      <c r="A41" s="2">
        <f t="shared" si="0"/>
        <v>30</v>
      </c>
      <c r="C41" s="9" t="s">
        <v>45</v>
      </c>
      <c r="D41" s="2" t="s">
        <v>21</v>
      </c>
      <c r="E41" s="10">
        <v>43862</v>
      </c>
      <c r="F41" s="10">
        <v>55154</v>
      </c>
      <c r="G41" s="25">
        <v>4407955.3499999996</v>
      </c>
      <c r="H41" s="12">
        <v>1.9380000000000001E-2</v>
      </c>
      <c r="I41" s="13">
        <f t="shared" si="1"/>
        <v>85426.17</v>
      </c>
      <c r="J41" s="2"/>
    </row>
    <row r="42" spans="1:10" ht="15" x14ac:dyDescent="0.25">
      <c r="A42" s="2">
        <f t="shared" si="0"/>
        <v>31</v>
      </c>
      <c r="C42" s="9" t="s">
        <v>46</v>
      </c>
      <c r="D42" s="2" t="s">
        <v>21</v>
      </c>
      <c r="E42" s="10">
        <v>43891</v>
      </c>
      <c r="F42" s="10">
        <v>55154</v>
      </c>
      <c r="G42" s="25">
        <v>10406805.1</v>
      </c>
      <c r="H42" s="12">
        <v>1.1180000000000001E-2</v>
      </c>
      <c r="I42" s="13">
        <f t="shared" si="1"/>
        <v>116348.08</v>
      </c>
      <c r="J42" s="2"/>
    </row>
    <row r="43" spans="1:10" ht="15" x14ac:dyDescent="0.25">
      <c r="A43" s="2">
        <f t="shared" si="0"/>
        <v>32</v>
      </c>
      <c r="C43" s="9" t="s">
        <v>47</v>
      </c>
      <c r="D43" s="2" t="s">
        <v>21</v>
      </c>
      <c r="E43" s="10">
        <v>43891</v>
      </c>
      <c r="F43" s="10">
        <v>55154</v>
      </c>
      <c r="G43" s="25">
        <v>9449454.2599999998</v>
      </c>
      <c r="H43" s="12">
        <v>2.0979999999999999E-2</v>
      </c>
      <c r="I43" s="13">
        <f t="shared" si="1"/>
        <v>198249.55</v>
      </c>
      <c r="J43" s="2"/>
    </row>
    <row r="44" spans="1:10" ht="15" x14ac:dyDescent="0.25">
      <c r="A44" s="2">
        <f t="shared" si="0"/>
        <v>33</v>
      </c>
      <c r="C44" s="9" t="s">
        <v>48</v>
      </c>
      <c r="D44" s="2" t="s">
        <v>21</v>
      </c>
      <c r="E44" s="10">
        <v>45108</v>
      </c>
      <c r="F44" s="10">
        <v>56584</v>
      </c>
      <c r="G44" s="25">
        <v>9790098.3200000003</v>
      </c>
      <c r="H44" s="12">
        <v>3.9460000000000002E-2</v>
      </c>
      <c r="I44" s="13">
        <f t="shared" si="1"/>
        <v>386317.28</v>
      </c>
      <c r="J44" s="2"/>
    </row>
    <row r="45" spans="1:10" ht="15" x14ac:dyDescent="0.25">
      <c r="A45" s="2">
        <f t="shared" si="0"/>
        <v>34</v>
      </c>
      <c r="C45" s="9" t="s">
        <v>49</v>
      </c>
      <c r="D45" s="2" t="s">
        <v>50</v>
      </c>
      <c r="E45" s="10">
        <v>45505</v>
      </c>
      <c r="F45" s="10">
        <v>56584</v>
      </c>
      <c r="G45" s="25">
        <v>4977828.37</v>
      </c>
      <c r="H45" s="12">
        <v>3.7429999999999998E-2</v>
      </c>
      <c r="I45" s="13">
        <f>ROUND(G45*H45,2)</f>
        <v>186320.12</v>
      </c>
      <c r="J45" s="2"/>
    </row>
    <row r="46" spans="1:10" x14ac:dyDescent="0.2">
      <c r="A46" s="2"/>
      <c r="C46" s="9"/>
      <c r="D46" s="2"/>
      <c r="E46" s="10"/>
      <c r="F46" s="10"/>
      <c r="G46" s="11"/>
      <c r="H46" s="12"/>
      <c r="I46" s="13"/>
      <c r="J46" s="2"/>
    </row>
    <row r="47" spans="1:10" x14ac:dyDescent="0.2">
      <c r="A47" s="2">
        <f>A45+1</f>
        <v>35</v>
      </c>
      <c r="C47" s="9"/>
      <c r="D47" s="9"/>
      <c r="E47" s="10"/>
      <c r="F47" s="10"/>
      <c r="G47" s="15">
        <f>SUM(G18:G45)</f>
        <v>124510813.62</v>
      </c>
      <c r="H47" s="12"/>
      <c r="I47" s="15">
        <f>SUM(I18:I45)</f>
        <v>3748302.9400000004</v>
      </c>
      <c r="J47" s="2"/>
    </row>
    <row r="48" spans="1:10" x14ac:dyDescent="0.2">
      <c r="A48" s="2">
        <f t="shared" si="0"/>
        <v>36</v>
      </c>
      <c r="C48" s="8" t="s">
        <v>51</v>
      </c>
      <c r="D48" s="8"/>
      <c r="E48" s="18"/>
      <c r="F48" s="10"/>
      <c r="G48" s="11"/>
      <c r="H48" s="12"/>
      <c r="J48" s="2"/>
    </row>
    <row r="49" spans="1:14" x14ac:dyDescent="0.2">
      <c r="A49" s="2">
        <f t="shared" si="0"/>
        <v>37</v>
      </c>
      <c r="C49" s="9" t="s">
        <v>52</v>
      </c>
      <c r="D49" s="9"/>
      <c r="E49" s="10">
        <v>42486</v>
      </c>
      <c r="F49" s="10">
        <v>49084</v>
      </c>
      <c r="G49" s="11">
        <v>34777772.43</v>
      </c>
      <c r="H49" s="12">
        <v>3.5499999999999997E-2</v>
      </c>
      <c r="I49" s="13">
        <f>ROUND(G49*H49,2)</f>
        <v>1234610.92</v>
      </c>
      <c r="J49" s="2"/>
    </row>
    <row r="50" spans="1:14" x14ac:dyDescent="0.2">
      <c r="A50" s="2">
        <f t="shared" si="0"/>
        <v>38</v>
      </c>
      <c r="C50" s="9"/>
      <c r="D50" s="9"/>
      <c r="E50" s="10"/>
      <c r="F50" s="10"/>
      <c r="G50" s="15">
        <f>SUM(G49:G49)</f>
        <v>34777772.43</v>
      </c>
      <c r="H50" s="12"/>
      <c r="I50" s="15">
        <f>SUM(I49:I49)</f>
        <v>1234610.92</v>
      </c>
      <c r="J50" s="2"/>
    </row>
    <row r="51" spans="1:14" x14ac:dyDescent="0.2">
      <c r="A51" s="2">
        <f t="shared" si="0"/>
        <v>39</v>
      </c>
      <c r="C51" s="8" t="s">
        <v>53</v>
      </c>
      <c r="D51" s="8"/>
      <c r="E51" s="18"/>
      <c r="F51" s="10"/>
      <c r="G51" s="11"/>
      <c r="H51" s="12"/>
      <c r="J51" s="2"/>
    </row>
    <row r="52" spans="1:14" x14ac:dyDescent="0.2">
      <c r="A52" s="2">
        <f t="shared" si="0"/>
        <v>40</v>
      </c>
      <c r="C52" s="9">
        <v>9020001</v>
      </c>
      <c r="D52" s="2" t="s">
        <v>54</v>
      </c>
      <c r="E52" s="10">
        <v>32721</v>
      </c>
      <c r="F52" s="10">
        <v>45505</v>
      </c>
      <c r="G52" s="11">
        <v>0</v>
      </c>
      <c r="H52" s="12">
        <v>6.25E-2</v>
      </c>
      <c r="I52" s="13">
        <v>0</v>
      </c>
      <c r="J52" s="2"/>
    </row>
    <row r="53" spans="1:14" x14ac:dyDescent="0.2">
      <c r="A53" s="2">
        <f t="shared" si="0"/>
        <v>41</v>
      </c>
      <c r="C53" s="9">
        <v>9021001</v>
      </c>
      <c r="D53" s="2"/>
      <c r="E53" s="10">
        <v>33482</v>
      </c>
      <c r="F53" s="10">
        <v>46296</v>
      </c>
      <c r="G53" s="11">
        <v>199133.97</v>
      </c>
      <c r="H53" s="12">
        <v>6.25E-2</v>
      </c>
      <c r="I53" s="13">
        <f t="shared" ref="I53:I56" si="2">ROUND(G53*H53,2)</f>
        <v>12445.87</v>
      </c>
      <c r="J53" s="2"/>
    </row>
    <row r="54" spans="1:14" x14ac:dyDescent="0.2">
      <c r="A54" s="2">
        <f t="shared" si="0"/>
        <v>42</v>
      </c>
      <c r="C54" s="9">
        <v>9022001</v>
      </c>
      <c r="D54" s="2"/>
      <c r="E54" s="10">
        <v>34151</v>
      </c>
      <c r="F54" s="10">
        <v>46874</v>
      </c>
      <c r="G54" s="11">
        <v>504017.18</v>
      </c>
      <c r="H54" s="12">
        <v>6.6500000000000004E-2</v>
      </c>
      <c r="I54" s="13">
        <f t="shared" si="2"/>
        <v>33517.14</v>
      </c>
      <c r="J54" s="2"/>
    </row>
    <row r="55" spans="1:14" x14ac:dyDescent="0.2">
      <c r="A55" s="2">
        <f t="shared" si="0"/>
        <v>43</v>
      </c>
      <c r="C55" s="9">
        <v>9023001</v>
      </c>
      <c r="D55" s="2"/>
      <c r="E55" s="10">
        <v>36161</v>
      </c>
      <c r="F55" s="10">
        <v>48335</v>
      </c>
      <c r="G55" s="11">
        <v>1551828.78</v>
      </c>
      <c r="H55" s="12">
        <v>6.7000000000000004E-2</v>
      </c>
      <c r="I55" s="13">
        <f t="shared" si="2"/>
        <v>103972.53</v>
      </c>
      <c r="J55" s="2"/>
    </row>
    <row r="56" spans="1:14" x14ac:dyDescent="0.2">
      <c r="A56" s="2">
        <f t="shared" si="0"/>
        <v>44</v>
      </c>
      <c r="C56" s="9">
        <v>9027013</v>
      </c>
      <c r="D56" s="2" t="s">
        <v>54</v>
      </c>
      <c r="E56" s="10">
        <v>40422</v>
      </c>
      <c r="F56" s="10">
        <v>45139</v>
      </c>
      <c r="G56" s="11">
        <v>0</v>
      </c>
      <c r="H56" s="12">
        <v>4.4999999999999998E-2</v>
      </c>
      <c r="I56" s="13">
        <f t="shared" si="2"/>
        <v>0</v>
      </c>
      <c r="J56" s="2"/>
    </row>
    <row r="57" spans="1:14" x14ac:dyDescent="0.2">
      <c r="A57" s="2">
        <f t="shared" si="0"/>
        <v>45</v>
      </c>
      <c r="C57" s="9">
        <v>9027014</v>
      </c>
      <c r="D57" s="2" t="s">
        <v>54</v>
      </c>
      <c r="E57" s="10">
        <v>40422</v>
      </c>
      <c r="F57" s="10">
        <v>45566</v>
      </c>
      <c r="G57" s="11">
        <v>0</v>
      </c>
      <c r="H57" s="12">
        <v>4.5499999999999999E-2</v>
      </c>
      <c r="I57" s="13">
        <v>0</v>
      </c>
      <c r="J57" s="2"/>
    </row>
    <row r="58" spans="1:14" x14ac:dyDescent="0.2">
      <c r="A58" s="2">
        <f t="shared" si="0"/>
        <v>46</v>
      </c>
      <c r="C58" s="9"/>
      <c r="D58" s="9"/>
      <c r="E58" s="18"/>
      <c r="F58" s="11"/>
      <c r="G58" s="15">
        <f>SUM(G52:G57)</f>
        <v>2254979.9300000002</v>
      </c>
      <c r="H58" s="12"/>
      <c r="I58" s="15">
        <f>SUM(I52:I57)</f>
        <v>149935.54</v>
      </c>
      <c r="J58" s="2"/>
      <c r="N58" s="21"/>
    </row>
    <row r="59" spans="1:14" x14ac:dyDescent="0.2">
      <c r="A59" s="2">
        <f t="shared" si="0"/>
        <v>47</v>
      </c>
      <c r="C59" s="9"/>
      <c r="D59" s="9"/>
      <c r="E59" s="18"/>
      <c r="F59" s="11"/>
      <c r="G59" s="15"/>
      <c r="H59" s="12"/>
      <c r="I59" s="15"/>
      <c r="J59" s="2"/>
    </row>
    <row r="60" spans="1:14" x14ac:dyDescent="0.2">
      <c r="A60" s="2">
        <f t="shared" si="0"/>
        <v>48</v>
      </c>
      <c r="C60" s="8" t="s">
        <v>55</v>
      </c>
      <c r="D60" s="8"/>
      <c r="E60" s="18"/>
      <c r="F60" s="11"/>
      <c r="G60" s="19"/>
      <c r="H60" s="22"/>
      <c r="I60" s="19"/>
      <c r="J60" s="2"/>
    </row>
    <row r="61" spans="1:14" x14ac:dyDescent="0.2">
      <c r="A61" s="2">
        <f t="shared" si="0"/>
        <v>49</v>
      </c>
      <c r="C61" s="9">
        <v>123107</v>
      </c>
      <c r="D61" s="9"/>
      <c r="E61" s="10">
        <v>39417</v>
      </c>
      <c r="F61" s="10">
        <v>46357</v>
      </c>
      <c r="G61" s="11">
        <v>1758996.54</v>
      </c>
      <c r="H61" s="12">
        <v>4.7500000000000001E-2</v>
      </c>
      <c r="I61" s="13">
        <f t="shared" ref="I61" si="3">ROUND(G61*H61,2)</f>
        <v>83552.34</v>
      </c>
      <c r="J61" s="2"/>
    </row>
    <row r="62" spans="1:14" x14ac:dyDescent="0.2">
      <c r="A62" s="2">
        <f t="shared" si="0"/>
        <v>50</v>
      </c>
      <c r="C62" s="9"/>
      <c r="D62" s="9"/>
      <c r="E62" s="18"/>
      <c r="F62" s="11"/>
      <c r="G62" s="19"/>
      <c r="H62" s="22"/>
      <c r="I62" s="19"/>
      <c r="J62" s="2"/>
    </row>
    <row r="63" spans="1:14" x14ac:dyDescent="0.2">
      <c r="A63" s="2">
        <f t="shared" si="0"/>
        <v>51</v>
      </c>
      <c r="C63" s="9"/>
      <c r="D63" s="9"/>
      <c r="E63" s="18"/>
      <c r="F63" s="11"/>
      <c r="G63" s="19"/>
      <c r="H63" s="12"/>
      <c r="I63" s="19"/>
      <c r="J63" s="2"/>
    </row>
    <row r="64" spans="1:14" ht="13.5" thickBot="1" x14ac:dyDescent="0.25">
      <c r="A64" s="2">
        <f t="shared" si="0"/>
        <v>52</v>
      </c>
      <c r="C64" s="9" t="s">
        <v>56</v>
      </c>
      <c r="D64" s="9"/>
      <c r="E64" s="18"/>
      <c r="F64" s="11"/>
      <c r="G64" s="23">
        <f>G15+G47+G50+G58+G61</f>
        <v>165564674.84999999</v>
      </c>
      <c r="H64" s="11"/>
      <c r="I64" s="23">
        <f>I15+I47+I50+I58+I61</f>
        <v>5278622.9400000004</v>
      </c>
      <c r="J64" s="2"/>
    </row>
    <row r="65" spans="1:10" ht="13.5" thickTop="1" x14ac:dyDescent="0.2">
      <c r="A65" s="2">
        <f t="shared" si="0"/>
        <v>53</v>
      </c>
      <c r="C65" s="9"/>
      <c r="D65" s="9"/>
      <c r="E65" s="18"/>
      <c r="F65" s="11"/>
      <c r="G65" s="11"/>
      <c r="H65" s="11"/>
      <c r="J65" s="2"/>
    </row>
    <row r="66" spans="1:10" x14ac:dyDescent="0.2">
      <c r="A66" s="2">
        <f t="shared" si="0"/>
        <v>54</v>
      </c>
      <c r="C66" s="9" t="s">
        <v>57</v>
      </c>
      <c r="D66" s="9"/>
      <c r="E66" s="18"/>
      <c r="F66" s="11"/>
      <c r="G66" s="11"/>
      <c r="H66" s="11"/>
      <c r="I66" s="12">
        <f>I64/G64</f>
        <v>3.1882543451870887E-2</v>
      </c>
      <c r="J66" s="2"/>
    </row>
    <row r="67" spans="1:10" x14ac:dyDescent="0.2">
      <c r="J67" s="2"/>
    </row>
    <row r="68" spans="1:10" x14ac:dyDescent="0.2">
      <c r="J68" s="2"/>
    </row>
    <row r="69" spans="1:10" x14ac:dyDescent="0.2">
      <c r="J69" s="2"/>
    </row>
    <row r="70" spans="1:10" x14ac:dyDescent="0.2">
      <c r="J70" s="2"/>
    </row>
  </sheetData>
  <mergeCells count="3">
    <mergeCell ref="A4:I4"/>
    <mergeCell ref="A5:I5"/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55F2-21CC-480F-8AF8-8CD6432471D1}">
  <dimension ref="A1:N72"/>
  <sheetViews>
    <sheetView tabSelected="1" topLeftCell="A37" workbookViewId="0">
      <selection activeCell="O59" sqref="O59"/>
    </sheetView>
  </sheetViews>
  <sheetFormatPr defaultColWidth="9.140625" defaultRowHeight="12.75" x14ac:dyDescent="0.2"/>
  <cols>
    <col min="1" max="1" width="5.85546875" style="1" customWidth="1"/>
    <col min="2" max="2" width="2.28515625" style="2" customWidth="1"/>
    <col min="3" max="3" width="11.7109375" style="1" customWidth="1"/>
    <col min="4" max="4" width="5.7109375" style="1" customWidth="1"/>
    <col min="5" max="5" width="10.85546875" style="1" customWidth="1"/>
    <col min="6" max="6" width="12.5703125" style="1" customWidth="1"/>
    <col min="7" max="7" width="15.28515625" style="1" bestFit="1" customWidth="1"/>
    <col min="8" max="8" width="12.7109375" style="1" customWidth="1"/>
    <col min="9" max="9" width="11.42578125" style="1" bestFit="1" customWidth="1"/>
    <col min="10" max="16384" width="9.140625" style="1"/>
  </cols>
  <sheetData>
    <row r="1" spans="1:10" x14ac:dyDescent="0.2">
      <c r="A1" s="27" t="s">
        <v>60</v>
      </c>
      <c r="G1" s="3"/>
    </row>
    <row r="2" spans="1:10" s="27" customFormat="1" ht="13.5" customHeight="1" x14ac:dyDescent="0.2">
      <c r="A2" s="27" t="s">
        <v>61</v>
      </c>
      <c r="B2" s="28"/>
      <c r="G2" s="3"/>
      <c r="H2" s="3"/>
    </row>
    <row r="3" spans="1:10" s="27" customFormat="1" ht="13.5" customHeight="1" x14ac:dyDescent="0.2">
      <c r="B3" s="28"/>
      <c r="G3" s="3"/>
      <c r="H3" s="3"/>
    </row>
    <row r="4" spans="1:10" x14ac:dyDescent="0.2">
      <c r="A4" s="29" t="str">
        <f>[1]RevReq!A1</f>
        <v>SOUTH KENTUCKY R.E.C.C.</v>
      </c>
      <c r="B4" s="29"/>
      <c r="C4" s="29"/>
      <c r="D4" s="29"/>
      <c r="E4" s="29"/>
      <c r="F4" s="29"/>
      <c r="G4" s="29"/>
      <c r="H4" s="29"/>
      <c r="I4" s="29"/>
    </row>
    <row r="5" spans="1:10" x14ac:dyDescent="0.2">
      <c r="A5" s="29" t="s">
        <v>62</v>
      </c>
      <c r="B5" s="29"/>
      <c r="C5" s="29"/>
      <c r="D5" s="29"/>
      <c r="E5" s="29"/>
      <c r="F5" s="29"/>
      <c r="G5" s="29"/>
      <c r="H5" s="29"/>
      <c r="I5" s="29"/>
    </row>
    <row r="7" spans="1:10" s="4" customFormat="1" ht="15" customHeight="1" x14ac:dyDescent="0.2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10" x14ac:dyDescent="0.2">
      <c r="J8" s="2"/>
    </row>
    <row r="9" spans="1:10" s="5" customFormat="1" ht="38.25" customHeight="1" x14ac:dyDescent="0.2">
      <c r="A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64</v>
      </c>
      <c r="H9" s="5" t="s">
        <v>6</v>
      </c>
      <c r="I9" s="5" t="s">
        <v>65</v>
      </c>
    </row>
    <row r="10" spans="1:10" x14ac:dyDescent="0.2">
      <c r="A10" s="6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2"/>
    </row>
    <row r="11" spans="1:10" x14ac:dyDescent="0.2">
      <c r="A11" s="2"/>
      <c r="J11" s="2"/>
    </row>
    <row r="12" spans="1:10" x14ac:dyDescent="0.2">
      <c r="A12" s="2">
        <v>1</v>
      </c>
      <c r="C12" s="8" t="s">
        <v>15</v>
      </c>
      <c r="D12" s="8"/>
      <c r="J12" s="2"/>
    </row>
    <row r="13" spans="1:10" x14ac:dyDescent="0.2">
      <c r="A13" s="2">
        <f>A12+1</f>
        <v>2</v>
      </c>
      <c r="C13" s="9" t="s">
        <v>16</v>
      </c>
      <c r="D13" s="2" t="s">
        <v>17</v>
      </c>
      <c r="E13" s="10">
        <v>35735</v>
      </c>
      <c r="F13" s="10">
        <v>46692</v>
      </c>
      <c r="G13" s="11">
        <v>1111263.74</v>
      </c>
      <c r="H13" s="12">
        <v>0.03</v>
      </c>
      <c r="I13" s="13">
        <f>ROUND(G13*H13,2)</f>
        <v>33337.910000000003</v>
      </c>
      <c r="J13" s="2"/>
    </row>
    <row r="14" spans="1:10" x14ac:dyDescent="0.2">
      <c r="A14" s="2">
        <f>A13+1</f>
        <v>3</v>
      </c>
      <c r="C14" s="9" t="s">
        <v>18</v>
      </c>
      <c r="D14" s="2"/>
      <c r="E14" s="10">
        <v>36312</v>
      </c>
      <c r="F14" s="10">
        <v>47270</v>
      </c>
      <c r="G14" s="11">
        <v>1105723.4099999999</v>
      </c>
      <c r="H14" s="12">
        <v>2.5000000000000001E-2</v>
      </c>
      <c r="I14" s="14">
        <f>ROUND(G14*H14,2)</f>
        <v>27643.09</v>
      </c>
      <c r="J14" s="2"/>
    </row>
    <row r="15" spans="1:10" x14ac:dyDescent="0.2">
      <c r="A15" s="2">
        <f t="shared" ref="A15:A67" si="0">A14+1</f>
        <v>4</v>
      </c>
      <c r="C15" s="9"/>
      <c r="D15" s="2"/>
      <c r="E15" s="10"/>
      <c r="F15" s="10"/>
      <c r="G15" s="15">
        <f>SUM(G13:G14)</f>
        <v>2216987.15</v>
      </c>
      <c r="H15" s="12"/>
      <c r="I15" s="13">
        <f>SUM(I13:I14)</f>
        <v>60981</v>
      </c>
      <c r="J15" s="2"/>
    </row>
    <row r="16" spans="1:10" x14ac:dyDescent="0.2">
      <c r="A16" s="2">
        <f t="shared" si="0"/>
        <v>5</v>
      </c>
      <c r="C16" s="9"/>
      <c r="D16" s="2"/>
      <c r="E16" s="10"/>
      <c r="F16" s="10"/>
      <c r="G16" s="11"/>
      <c r="H16" s="12"/>
      <c r="I16" s="13"/>
      <c r="J16" s="2"/>
    </row>
    <row r="17" spans="1:12" x14ac:dyDescent="0.2">
      <c r="A17" s="2">
        <f t="shared" si="0"/>
        <v>6</v>
      </c>
      <c r="C17" s="8" t="s">
        <v>19</v>
      </c>
      <c r="D17" s="2"/>
      <c r="E17" s="10"/>
      <c r="F17" s="10"/>
      <c r="G17" s="16"/>
      <c r="H17" s="12"/>
      <c r="I17" s="13"/>
      <c r="J17" s="2"/>
    </row>
    <row r="18" spans="1:12" ht="15" x14ac:dyDescent="0.25">
      <c r="A18" s="2">
        <f t="shared" si="0"/>
        <v>7</v>
      </c>
      <c r="C18" s="9" t="s">
        <v>20</v>
      </c>
      <c r="D18" s="2" t="s">
        <v>21</v>
      </c>
      <c r="E18" s="10">
        <v>39722</v>
      </c>
      <c r="F18" s="10">
        <v>51836</v>
      </c>
      <c r="G18" s="24">
        <v>3567696.42</v>
      </c>
      <c r="H18" s="17">
        <v>3.4549999999999997E-2</v>
      </c>
      <c r="I18" s="13">
        <f t="shared" ref="I18:I44" si="1">ROUND(G18*H18,2)</f>
        <v>123263.91</v>
      </c>
      <c r="J18" s="2"/>
    </row>
    <row r="19" spans="1:12" ht="15" x14ac:dyDescent="0.25">
      <c r="A19" s="2">
        <f t="shared" si="0"/>
        <v>8</v>
      </c>
      <c r="B19" s="18"/>
      <c r="C19" s="9" t="s">
        <v>22</v>
      </c>
      <c r="D19" s="2" t="s">
        <v>21</v>
      </c>
      <c r="E19" s="10">
        <v>39873</v>
      </c>
      <c r="F19" s="10">
        <v>51836</v>
      </c>
      <c r="G19" s="24">
        <v>2209335.9900000002</v>
      </c>
      <c r="H19" s="17">
        <v>3.6490000000000002E-2</v>
      </c>
      <c r="I19" s="13">
        <f t="shared" si="1"/>
        <v>80618.67</v>
      </c>
      <c r="J19" s="2"/>
    </row>
    <row r="20" spans="1:12" ht="15" x14ac:dyDescent="0.25">
      <c r="A20" s="2">
        <f t="shared" si="0"/>
        <v>9</v>
      </c>
      <c r="B20" s="18"/>
      <c r="C20" s="9" t="s">
        <v>23</v>
      </c>
      <c r="D20" s="2" t="s">
        <v>21</v>
      </c>
      <c r="E20" s="10">
        <v>39873</v>
      </c>
      <c r="F20" s="10">
        <v>52201</v>
      </c>
      <c r="G20" s="24">
        <v>11853863.699999999</v>
      </c>
      <c r="H20" s="17">
        <v>3.6990000000000002E-2</v>
      </c>
      <c r="I20" s="13">
        <f t="shared" si="1"/>
        <v>438474.42</v>
      </c>
      <c r="J20" s="2"/>
    </row>
    <row r="21" spans="1:12" ht="15" x14ac:dyDescent="0.25">
      <c r="A21" s="2">
        <f t="shared" si="0"/>
        <v>10</v>
      </c>
      <c r="B21" s="18"/>
      <c r="C21" s="9" t="s">
        <v>24</v>
      </c>
      <c r="D21" s="2" t="s">
        <v>21</v>
      </c>
      <c r="E21" s="10">
        <v>40391</v>
      </c>
      <c r="F21" s="10">
        <v>52201</v>
      </c>
      <c r="G21" s="24">
        <v>9379430.9800000004</v>
      </c>
      <c r="H21" s="17">
        <v>3.2489999999999998E-2</v>
      </c>
      <c r="I21" s="13">
        <f t="shared" si="1"/>
        <v>304737.71000000002</v>
      </c>
      <c r="J21" s="2"/>
    </row>
    <row r="22" spans="1:12" ht="15" x14ac:dyDescent="0.25">
      <c r="A22" s="2">
        <f t="shared" si="0"/>
        <v>11</v>
      </c>
      <c r="B22" s="18"/>
      <c r="C22" s="9" t="s">
        <v>25</v>
      </c>
      <c r="D22" s="2" t="s">
        <v>21</v>
      </c>
      <c r="E22" s="10">
        <v>41275</v>
      </c>
      <c r="F22" s="10">
        <v>53328</v>
      </c>
      <c r="G22" s="24">
        <v>10966958.99</v>
      </c>
      <c r="H22" s="17">
        <v>2.657E-2</v>
      </c>
      <c r="I22" s="13">
        <f t="shared" si="1"/>
        <v>291392.09999999998</v>
      </c>
      <c r="J22" s="2"/>
    </row>
    <row r="23" spans="1:12" ht="15" x14ac:dyDescent="0.25">
      <c r="A23" s="2">
        <f t="shared" si="0"/>
        <v>12</v>
      </c>
      <c r="B23" s="18"/>
      <c r="C23" s="9" t="s">
        <v>26</v>
      </c>
      <c r="D23" s="2" t="s">
        <v>21</v>
      </c>
      <c r="E23" s="10">
        <v>41609</v>
      </c>
      <c r="F23" s="10">
        <v>53328</v>
      </c>
      <c r="G23" s="25">
        <v>4808267.3899999997</v>
      </c>
      <c r="H23" s="17">
        <v>3.5499999999999997E-2</v>
      </c>
      <c r="I23" s="13">
        <f t="shared" si="1"/>
        <v>170693.49</v>
      </c>
      <c r="J23" s="2"/>
    </row>
    <row r="24" spans="1:12" ht="15" x14ac:dyDescent="0.25">
      <c r="A24" s="2">
        <f t="shared" si="0"/>
        <v>13</v>
      </c>
      <c r="C24" s="1" t="s">
        <v>27</v>
      </c>
      <c r="D24" s="2" t="s">
        <v>21</v>
      </c>
      <c r="E24" s="10">
        <v>41671</v>
      </c>
      <c r="F24" s="10">
        <v>52657</v>
      </c>
      <c r="G24" s="25">
        <v>2159854.66</v>
      </c>
      <c r="H24" s="17">
        <v>3.5549999999999998E-2</v>
      </c>
      <c r="I24" s="13">
        <f t="shared" si="1"/>
        <v>76782.83</v>
      </c>
      <c r="J24" s="2"/>
    </row>
    <row r="25" spans="1:12" ht="15" x14ac:dyDescent="0.25">
      <c r="A25" s="2">
        <f t="shared" si="0"/>
        <v>14</v>
      </c>
      <c r="C25" s="9" t="s">
        <v>28</v>
      </c>
      <c r="D25" s="2" t="s">
        <v>21</v>
      </c>
      <c r="E25" s="10">
        <v>41883</v>
      </c>
      <c r="F25" s="10">
        <v>52932</v>
      </c>
      <c r="G25" s="25">
        <v>2193260.11</v>
      </c>
      <c r="H25" s="17">
        <v>3.5549999999999998E-2</v>
      </c>
      <c r="I25" s="13">
        <f t="shared" si="1"/>
        <v>77970.399999999994</v>
      </c>
      <c r="J25" s="2"/>
    </row>
    <row r="26" spans="1:12" ht="15" x14ac:dyDescent="0.25">
      <c r="A26" s="2">
        <f t="shared" si="0"/>
        <v>15</v>
      </c>
      <c r="C26" s="9" t="s">
        <v>29</v>
      </c>
      <c r="D26" s="2" t="s">
        <v>21</v>
      </c>
      <c r="E26" s="10">
        <v>41913</v>
      </c>
      <c r="F26" s="10">
        <v>53328</v>
      </c>
      <c r="G26" s="25">
        <v>7679530.1200000001</v>
      </c>
      <c r="H26" s="17">
        <v>4.2020000000000002E-2</v>
      </c>
      <c r="I26" s="13">
        <f t="shared" si="1"/>
        <v>322693.86</v>
      </c>
      <c r="J26" s="2"/>
    </row>
    <row r="27" spans="1:12" ht="15" x14ac:dyDescent="0.25">
      <c r="A27" s="2">
        <f t="shared" si="0"/>
        <v>16</v>
      </c>
      <c r="C27" s="9" t="s">
        <v>30</v>
      </c>
      <c r="D27" s="2" t="s">
        <v>31</v>
      </c>
      <c r="E27" s="10">
        <v>42339</v>
      </c>
      <c r="F27" s="10">
        <v>53328</v>
      </c>
      <c r="G27" s="25">
        <v>758560.74</v>
      </c>
      <c r="H27" s="12">
        <v>4.2020000000000002E-2</v>
      </c>
      <c r="I27" s="13">
        <f t="shared" si="1"/>
        <v>31874.720000000001</v>
      </c>
      <c r="J27" s="2"/>
      <c r="L27" s="12"/>
    </row>
    <row r="28" spans="1:12" ht="15" x14ac:dyDescent="0.25">
      <c r="A28" s="2">
        <f t="shared" si="0"/>
        <v>17</v>
      </c>
      <c r="C28" s="9" t="s">
        <v>32</v>
      </c>
      <c r="D28" s="2" t="s">
        <v>31</v>
      </c>
      <c r="E28" s="10">
        <v>42339</v>
      </c>
      <c r="F28" s="10">
        <v>53328</v>
      </c>
      <c r="G28" s="25">
        <v>758569.91</v>
      </c>
      <c r="H28" s="12">
        <v>4.2020000000000002E-2</v>
      </c>
      <c r="I28" s="13">
        <f t="shared" si="1"/>
        <v>31875.11</v>
      </c>
      <c r="J28" s="2"/>
    </row>
    <row r="29" spans="1:12" ht="15" x14ac:dyDescent="0.25">
      <c r="A29" s="2">
        <f t="shared" si="0"/>
        <v>18</v>
      </c>
      <c r="C29" s="1" t="s">
        <v>33</v>
      </c>
      <c r="D29" s="2" t="s">
        <v>21</v>
      </c>
      <c r="E29" s="10">
        <v>42339</v>
      </c>
      <c r="F29" s="10">
        <v>53328</v>
      </c>
      <c r="G29" s="25">
        <v>746350.99</v>
      </c>
      <c r="H29" s="12">
        <v>3.5549999999999998E-2</v>
      </c>
      <c r="I29" s="13">
        <f t="shared" si="1"/>
        <v>26532.78</v>
      </c>
      <c r="J29" s="2"/>
    </row>
    <row r="30" spans="1:12" ht="15" x14ac:dyDescent="0.25">
      <c r="A30" s="2">
        <f t="shared" si="0"/>
        <v>19</v>
      </c>
      <c r="C30" s="1" t="s">
        <v>34</v>
      </c>
      <c r="D30" s="2" t="s">
        <v>21</v>
      </c>
      <c r="E30" s="10">
        <v>42339</v>
      </c>
      <c r="F30" s="10">
        <v>53328</v>
      </c>
      <c r="G30" s="26">
        <v>746304.39</v>
      </c>
      <c r="H30" s="12">
        <v>3.5549999999999998E-2</v>
      </c>
      <c r="I30" s="13">
        <f t="shared" si="1"/>
        <v>26531.119999999999</v>
      </c>
      <c r="J30" s="2"/>
    </row>
    <row r="31" spans="1:12" ht="15" x14ac:dyDescent="0.25">
      <c r="A31" s="2">
        <f t="shared" si="0"/>
        <v>20</v>
      </c>
      <c r="C31" s="1" t="s">
        <v>35</v>
      </c>
      <c r="D31" s="2" t="s">
        <v>21</v>
      </c>
      <c r="E31" s="10">
        <v>42339</v>
      </c>
      <c r="F31" s="10">
        <v>53328</v>
      </c>
      <c r="G31" s="26">
        <v>2720783.22</v>
      </c>
      <c r="H31" s="12">
        <v>2.6009999999999998E-2</v>
      </c>
      <c r="I31" s="13">
        <f t="shared" si="1"/>
        <v>70767.570000000007</v>
      </c>
      <c r="J31" s="2"/>
    </row>
    <row r="32" spans="1:12" ht="15" x14ac:dyDescent="0.25">
      <c r="A32" s="2">
        <f t="shared" si="0"/>
        <v>21</v>
      </c>
      <c r="C32" s="1" t="s">
        <v>36</v>
      </c>
      <c r="D32" s="2" t="s">
        <v>21</v>
      </c>
      <c r="E32" s="10">
        <v>42339</v>
      </c>
      <c r="F32" s="10">
        <v>53328</v>
      </c>
      <c r="G32" s="25">
        <v>746304.39</v>
      </c>
      <c r="H32" s="12">
        <v>3.5549999999999998E-2</v>
      </c>
      <c r="I32" s="13">
        <f t="shared" si="1"/>
        <v>26531.119999999999</v>
      </c>
      <c r="J32" s="2"/>
    </row>
    <row r="33" spans="1:10" ht="15" x14ac:dyDescent="0.25">
      <c r="A33" s="2">
        <f t="shared" si="0"/>
        <v>22</v>
      </c>
      <c r="C33" s="1" t="s">
        <v>37</v>
      </c>
      <c r="D33" s="2" t="s">
        <v>21</v>
      </c>
      <c r="E33" s="10">
        <v>42401</v>
      </c>
      <c r="F33" s="10">
        <v>53328</v>
      </c>
      <c r="G33" s="25">
        <v>2319260.5099999998</v>
      </c>
      <c r="H33" s="12">
        <v>2.307E-2</v>
      </c>
      <c r="I33" s="13">
        <f t="shared" si="1"/>
        <v>53505.34</v>
      </c>
      <c r="J33" s="2"/>
    </row>
    <row r="34" spans="1:10" ht="15" x14ac:dyDescent="0.25">
      <c r="A34" s="2">
        <f t="shared" si="0"/>
        <v>23</v>
      </c>
      <c r="C34" s="1" t="s">
        <v>38</v>
      </c>
      <c r="D34" s="2" t="s">
        <v>21</v>
      </c>
      <c r="E34" s="10">
        <v>42401</v>
      </c>
      <c r="F34" s="10">
        <v>53328</v>
      </c>
      <c r="G34" s="25">
        <v>770797.92</v>
      </c>
      <c r="H34" s="12">
        <v>2.223E-2</v>
      </c>
      <c r="I34" s="13">
        <f t="shared" si="1"/>
        <v>17134.84</v>
      </c>
      <c r="J34" s="2"/>
    </row>
    <row r="35" spans="1:10" ht="15" x14ac:dyDescent="0.25">
      <c r="A35" s="2">
        <f t="shared" si="0"/>
        <v>24</v>
      </c>
      <c r="C35" s="1" t="s">
        <v>39</v>
      </c>
      <c r="D35" s="2" t="s">
        <v>21</v>
      </c>
      <c r="E35" s="10">
        <v>42401</v>
      </c>
      <c r="F35" s="10">
        <v>53328</v>
      </c>
      <c r="G35" s="25">
        <v>1002037.28</v>
      </c>
      <c r="H35" s="12">
        <v>2.223E-2</v>
      </c>
      <c r="I35" s="13">
        <f t="shared" si="1"/>
        <v>22275.29</v>
      </c>
      <c r="J35" s="2"/>
    </row>
    <row r="36" spans="1:10" ht="15" x14ac:dyDescent="0.25">
      <c r="A36" s="2">
        <f t="shared" si="0"/>
        <v>25</v>
      </c>
      <c r="C36" s="1" t="s">
        <v>40</v>
      </c>
      <c r="D36" s="2" t="s">
        <v>21</v>
      </c>
      <c r="E36" s="10">
        <v>42948</v>
      </c>
      <c r="F36" s="10">
        <v>55154</v>
      </c>
      <c r="G36" s="25">
        <v>1729659.81</v>
      </c>
      <c r="H36" s="17">
        <v>2.571E-2</v>
      </c>
      <c r="I36" s="13">
        <f t="shared" si="1"/>
        <v>44469.55</v>
      </c>
      <c r="J36" s="2"/>
    </row>
    <row r="37" spans="1:10" ht="15" x14ac:dyDescent="0.25">
      <c r="A37" s="2">
        <f t="shared" si="0"/>
        <v>26</v>
      </c>
      <c r="C37" s="9" t="s">
        <v>41</v>
      </c>
      <c r="D37" s="2" t="s">
        <v>21</v>
      </c>
      <c r="E37" s="10">
        <v>42979</v>
      </c>
      <c r="F37" s="10">
        <v>55154</v>
      </c>
      <c r="G37" s="25">
        <v>1727299.5</v>
      </c>
      <c r="H37" s="12">
        <v>2.513E-2</v>
      </c>
      <c r="I37" s="13">
        <f t="shared" si="1"/>
        <v>43407.040000000001</v>
      </c>
      <c r="J37" s="2"/>
    </row>
    <row r="38" spans="1:10" ht="15" x14ac:dyDescent="0.25">
      <c r="A38" s="2">
        <f t="shared" si="0"/>
        <v>27</v>
      </c>
      <c r="C38" s="9" t="s">
        <v>42</v>
      </c>
      <c r="D38" s="2" t="s">
        <v>21</v>
      </c>
      <c r="E38" s="10">
        <v>43132</v>
      </c>
      <c r="F38" s="10">
        <v>55154</v>
      </c>
      <c r="G38" s="25">
        <v>4351861.79</v>
      </c>
      <c r="H38" s="20">
        <v>2.8479999999999998E-2</v>
      </c>
      <c r="I38" s="13">
        <f t="shared" si="1"/>
        <v>123941.02</v>
      </c>
      <c r="J38" s="2"/>
    </row>
    <row r="39" spans="1:10" ht="15" x14ac:dyDescent="0.25">
      <c r="A39" s="2">
        <f t="shared" si="0"/>
        <v>28</v>
      </c>
      <c r="C39" s="9" t="s">
        <v>43</v>
      </c>
      <c r="D39" s="2" t="s">
        <v>21</v>
      </c>
      <c r="E39" s="10">
        <v>43252</v>
      </c>
      <c r="F39" s="10">
        <v>55154</v>
      </c>
      <c r="G39" s="25">
        <v>4364501.78</v>
      </c>
      <c r="H39" s="12">
        <v>2.9770000000000001E-2</v>
      </c>
      <c r="I39" s="13">
        <f t="shared" si="1"/>
        <v>129931.22</v>
      </c>
      <c r="J39" s="2"/>
    </row>
    <row r="40" spans="1:10" ht="15" x14ac:dyDescent="0.25">
      <c r="A40" s="2">
        <f t="shared" si="0"/>
        <v>29</v>
      </c>
      <c r="C40" s="9" t="s">
        <v>44</v>
      </c>
      <c r="D40" s="2" t="s">
        <v>21</v>
      </c>
      <c r="E40" s="10">
        <v>43435</v>
      </c>
      <c r="F40" s="10">
        <v>55154</v>
      </c>
      <c r="G40" s="25">
        <v>7918181.6299999999</v>
      </c>
      <c r="H40" s="12">
        <v>3.0339999999999999E-2</v>
      </c>
      <c r="I40" s="13">
        <f t="shared" si="1"/>
        <v>240237.63</v>
      </c>
      <c r="J40" s="2"/>
    </row>
    <row r="41" spans="1:10" ht="15" x14ac:dyDescent="0.25">
      <c r="A41" s="2">
        <f t="shared" si="0"/>
        <v>30</v>
      </c>
      <c r="C41" s="9" t="s">
        <v>45</v>
      </c>
      <c r="D41" s="2" t="s">
        <v>21</v>
      </c>
      <c r="E41" s="10">
        <v>43862</v>
      </c>
      <c r="F41" s="10">
        <v>55154</v>
      </c>
      <c r="G41" s="25">
        <v>4407955.3499999996</v>
      </c>
      <c r="H41" s="12">
        <v>1.9380000000000001E-2</v>
      </c>
      <c r="I41" s="13">
        <f t="shared" si="1"/>
        <v>85426.17</v>
      </c>
      <c r="J41" s="2"/>
    </row>
    <row r="42" spans="1:10" ht="15" x14ac:dyDescent="0.25">
      <c r="A42" s="2">
        <f t="shared" si="0"/>
        <v>31</v>
      </c>
      <c r="C42" s="9" t="s">
        <v>46</v>
      </c>
      <c r="D42" s="2" t="s">
        <v>21</v>
      </c>
      <c r="E42" s="10">
        <v>43891</v>
      </c>
      <c r="F42" s="10">
        <v>55154</v>
      </c>
      <c r="G42" s="25">
        <v>10406805.1</v>
      </c>
      <c r="H42" s="12">
        <v>1.1180000000000001E-2</v>
      </c>
      <c r="I42" s="13">
        <f t="shared" si="1"/>
        <v>116348.08</v>
      </c>
      <c r="J42" s="2"/>
    </row>
    <row r="43" spans="1:10" ht="15" x14ac:dyDescent="0.25">
      <c r="A43" s="2">
        <f t="shared" si="0"/>
        <v>32</v>
      </c>
      <c r="C43" s="9" t="s">
        <v>47</v>
      </c>
      <c r="D43" s="2" t="s">
        <v>21</v>
      </c>
      <c r="E43" s="10">
        <v>43891</v>
      </c>
      <c r="F43" s="10">
        <v>55154</v>
      </c>
      <c r="G43" s="25">
        <v>9449454.2599999998</v>
      </c>
      <c r="H43" s="12">
        <v>2.0979999999999999E-2</v>
      </c>
      <c r="I43" s="13">
        <f t="shared" si="1"/>
        <v>198249.55</v>
      </c>
      <c r="J43" s="2"/>
    </row>
    <row r="44" spans="1:10" ht="15" x14ac:dyDescent="0.25">
      <c r="A44" s="2">
        <f t="shared" si="0"/>
        <v>33</v>
      </c>
      <c r="C44" s="9" t="s">
        <v>48</v>
      </c>
      <c r="D44" s="2" t="s">
        <v>21</v>
      </c>
      <c r="E44" s="10">
        <v>45108</v>
      </c>
      <c r="F44" s="10">
        <v>56584</v>
      </c>
      <c r="G44" s="25">
        <v>9790098.3200000003</v>
      </c>
      <c r="H44" s="12">
        <v>3.9460000000000002E-2</v>
      </c>
      <c r="I44" s="13">
        <f t="shared" si="1"/>
        <v>386317.28</v>
      </c>
      <c r="J44" s="2"/>
    </row>
    <row r="45" spans="1:10" ht="15" x14ac:dyDescent="0.25">
      <c r="A45" s="2">
        <f t="shared" si="0"/>
        <v>34</v>
      </c>
      <c r="C45" s="9" t="s">
        <v>49</v>
      </c>
      <c r="D45" s="2" t="s">
        <v>50</v>
      </c>
      <c r="E45" s="10">
        <v>45505</v>
      </c>
      <c r="F45" s="10">
        <v>56584</v>
      </c>
      <c r="G45" s="25">
        <v>4977828.37</v>
      </c>
      <c r="H45" s="12">
        <v>3.7429999999999998E-2</v>
      </c>
      <c r="I45" s="13">
        <f>ROUND(G45*H45,2)</f>
        <v>186320.12</v>
      </c>
      <c r="J45" s="2"/>
    </row>
    <row r="46" spans="1:10" ht="15" x14ac:dyDescent="0.25">
      <c r="A46" s="2">
        <v>35</v>
      </c>
      <c r="C46" s="9" t="s">
        <v>63</v>
      </c>
      <c r="D46" s="2" t="s">
        <v>21</v>
      </c>
      <c r="E46" s="10">
        <v>45689</v>
      </c>
      <c r="F46" s="10">
        <v>56584</v>
      </c>
      <c r="G46" s="25">
        <v>5000000</v>
      </c>
      <c r="H46" s="12">
        <v>4.6559999999999997E-2</v>
      </c>
      <c r="I46" s="13">
        <f>ROUND(G46*H46,2)</f>
        <v>232800</v>
      </c>
      <c r="J46" s="2"/>
    </row>
    <row r="47" spans="1:10" x14ac:dyDescent="0.2">
      <c r="A47" s="2"/>
      <c r="C47" s="9"/>
      <c r="D47" s="2"/>
      <c r="E47" s="10"/>
      <c r="F47" s="10"/>
      <c r="G47" s="11"/>
      <c r="H47" s="12"/>
      <c r="I47" s="13"/>
      <c r="J47" s="2"/>
    </row>
    <row r="48" spans="1:10" x14ac:dyDescent="0.2">
      <c r="A48" s="2">
        <v>36</v>
      </c>
      <c r="C48" s="9"/>
      <c r="D48" s="9"/>
      <c r="E48" s="10"/>
      <c r="F48" s="10"/>
      <c r="G48" s="15">
        <f>SUM(G18:G46)</f>
        <v>129510813.62</v>
      </c>
      <c r="H48" s="12"/>
      <c r="I48" s="15">
        <f>SUM(I18:I46)</f>
        <v>3981102.9400000004</v>
      </c>
      <c r="J48" s="2"/>
    </row>
    <row r="49" spans="1:14" x14ac:dyDescent="0.2">
      <c r="A49" s="2">
        <v>37</v>
      </c>
      <c r="C49" s="8" t="s">
        <v>51</v>
      </c>
      <c r="D49" s="8"/>
      <c r="E49" s="18"/>
      <c r="F49" s="10"/>
      <c r="G49" s="11"/>
      <c r="H49" s="12"/>
      <c r="J49" s="2"/>
    </row>
    <row r="50" spans="1:14" x14ac:dyDescent="0.2">
      <c r="A50" s="2">
        <f t="shared" si="0"/>
        <v>38</v>
      </c>
      <c r="C50" s="9" t="s">
        <v>52</v>
      </c>
      <c r="D50" s="9"/>
      <c r="E50" s="10">
        <v>42486</v>
      </c>
      <c r="F50" s="10">
        <v>49084</v>
      </c>
      <c r="G50" s="11">
        <v>34242272.740000002</v>
      </c>
      <c r="H50" s="12">
        <v>3.5499999999999997E-2</v>
      </c>
      <c r="I50" s="13">
        <f>ROUND(G50*H50,2)</f>
        <v>1215600.68</v>
      </c>
      <c r="J50" s="2"/>
    </row>
    <row r="51" spans="1:14" x14ac:dyDescent="0.2">
      <c r="A51" s="2">
        <f t="shared" si="0"/>
        <v>39</v>
      </c>
      <c r="C51" s="9"/>
      <c r="D51" s="9"/>
      <c r="E51" s="10"/>
      <c r="F51" s="10"/>
      <c r="G51" s="15">
        <f>SUM(G50:G50)</f>
        <v>34242272.740000002</v>
      </c>
      <c r="H51" s="12"/>
      <c r="I51" s="15">
        <f>SUM(I50:I50)</f>
        <v>1215600.68</v>
      </c>
      <c r="J51" s="2"/>
    </row>
    <row r="52" spans="1:14" x14ac:dyDescent="0.2">
      <c r="A52" s="2">
        <f t="shared" si="0"/>
        <v>40</v>
      </c>
      <c r="C52" s="8" t="s">
        <v>53</v>
      </c>
      <c r="D52" s="8"/>
      <c r="E52" s="18"/>
      <c r="F52" s="10"/>
      <c r="G52" s="11"/>
      <c r="H52" s="12"/>
      <c r="J52" s="2"/>
    </row>
    <row r="53" spans="1:14" x14ac:dyDescent="0.2">
      <c r="A53" s="2">
        <f t="shared" si="0"/>
        <v>41</v>
      </c>
      <c r="C53" s="9">
        <v>9020001</v>
      </c>
      <c r="D53" s="2" t="s">
        <v>54</v>
      </c>
      <c r="E53" s="10">
        <v>32721</v>
      </c>
      <c r="F53" s="10">
        <v>45505</v>
      </c>
      <c r="G53" s="11">
        <v>0</v>
      </c>
      <c r="H53" s="12">
        <v>6.25E-2</v>
      </c>
      <c r="I53" s="13">
        <v>0</v>
      </c>
      <c r="J53" s="2"/>
    </row>
    <row r="54" spans="1:14" x14ac:dyDescent="0.2">
      <c r="A54" s="2">
        <f t="shared" si="0"/>
        <v>42</v>
      </c>
      <c r="C54" s="9">
        <v>9021001</v>
      </c>
      <c r="D54" s="2"/>
      <c r="E54" s="10">
        <v>33482</v>
      </c>
      <c r="F54" s="10">
        <v>46296</v>
      </c>
      <c r="G54" s="11">
        <f>199133.97-23562.14</f>
        <v>175571.83000000002</v>
      </c>
      <c r="H54" s="12">
        <v>6.25E-2</v>
      </c>
      <c r="I54" s="13">
        <f t="shared" ref="I54:I57" si="2">ROUND(G54*H54,2)</f>
        <v>10973.24</v>
      </c>
      <c r="J54" s="2"/>
    </row>
    <row r="55" spans="1:14" x14ac:dyDescent="0.2">
      <c r="A55" s="2">
        <f t="shared" si="0"/>
        <v>43</v>
      </c>
      <c r="C55" s="9">
        <v>9022001</v>
      </c>
      <c r="D55" s="2"/>
      <c r="E55" s="10">
        <v>34151</v>
      </c>
      <c r="F55" s="10">
        <v>46874</v>
      </c>
      <c r="G55" s="11">
        <f>504017.18-32271.07</f>
        <v>471746.11</v>
      </c>
      <c r="H55" s="12">
        <v>6.6500000000000004E-2</v>
      </c>
      <c r="I55" s="13">
        <f t="shared" si="2"/>
        <v>31371.119999999999</v>
      </c>
      <c r="J55" s="2"/>
    </row>
    <row r="56" spans="1:14" x14ac:dyDescent="0.2">
      <c r="A56" s="2">
        <f t="shared" si="0"/>
        <v>44</v>
      </c>
      <c r="C56" s="9">
        <v>9023001</v>
      </c>
      <c r="D56" s="2"/>
      <c r="E56" s="10">
        <v>36161</v>
      </c>
      <c r="F56" s="10">
        <v>48335</v>
      </c>
      <c r="G56" s="11">
        <f>1551828.78-40238.16</f>
        <v>1511590.62</v>
      </c>
      <c r="H56" s="12">
        <v>6.7000000000000004E-2</v>
      </c>
      <c r="I56" s="13">
        <f t="shared" si="2"/>
        <v>101276.57</v>
      </c>
      <c r="J56" s="2"/>
    </row>
    <row r="57" spans="1:14" x14ac:dyDescent="0.2">
      <c r="A57" s="2">
        <f t="shared" si="0"/>
        <v>45</v>
      </c>
      <c r="C57" s="9">
        <v>9027013</v>
      </c>
      <c r="D57" s="2" t="s">
        <v>54</v>
      </c>
      <c r="E57" s="10">
        <v>40422</v>
      </c>
      <c r="F57" s="10">
        <v>45139</v>
      </c>
      <c r="G57" s="11">
        <v>0</v>
      </c>
      <c r="H57" s="12">
        <v>4.4999999999999998E-2</v>
      </c>
      <c r="I57" s="13">
        <f t="shared" si="2"/>
        <v>0</v>
      </c>
      <c r="J57" s="2"/>
    </row>
    <row r="58" spans="1:14" x14ac:dyDescent="0.2">
      <c r="A58" s="2">
        <f t="shared" si="0"/>
        <v>46</v>
      </c>
      <c r="C58" s="9">
        <v>9027014</v>
      </c>
      <c r="D58" s="2" t="s">
        <v>54</v>
      </c>
      <c r="E58" s="10">
        <v>40422</v>
      </c>
      <c r="F58" s="10">
        <v>45566</v>
      </c>
      <c r="G58" s="11">
        <v>0</v>
      </c>
      <c r="H58" s="12">
        <v>4.5499999999999999E-2</v>
      </c>
      <c r="I58" s="13">
        <v>0</v>
      </c>
      <c r="J58" s="2"/>
    </row>
    <row r="59" spans="1:14" x14ac:dyDescent="0.2">
      <c r="A59" s="2">
        <f t="shared" si="0"/>
        <v>47</v>
      </c>
      <c r="C59" s="9"/>
      <c r="D59" s="9"/>
      <c r="E59" s="18"/>
      <c r="F59" s="11"/>
      <c r="G59" s="15">
        <f>SUM(G53:G58)</f>
        <v>2158908.56</v>
      </c>
      <c r="H59" s="12"/>
      <c r="I59" s="15">
        <f>SUM(I53:I58)</f>
        <v>143620.93</v>
      </c>
      <c r="J59" s="2"/>
      <c r="N59" s="21"/>
    </row>
    <row r="60" spans="1:14" x14ac:dyDescent="0.2">
      <c r="A60" s="2">
        <f t="shared" si="0"/>
        <v>48</v>
      </c>
      <c r="C60" s="9"/>
      <c r="D60" s="9"/>
      <c r="E60" s="18"/>
      <c r="F60" s="11"/>
      <c r="G60" s="15"/>
      <c r="H60" s="12"/>
      <c r="I60" s="15"/>
      <c r="J60" s="2"/>
    </row>
    <row r="61" spans="1:14" x14ac:dyDescent="0.2">
      <c r="A61" s="2">
        <f t="shared" si="0"/>
        <v>49</v>
      </c>
      <c r="C61" s="8" t="s">
        <v>55</v>
      </c>
      <c r="D61" s="8"/>
      <c r="E61" s="18"/>
      <c r="F61" s="11"/>
      <c r="G61" s="19"/>
      <c r="H61" s="22"/>
      <c r="I61" s="19"/>
      <c r="J61" s="2"/>
    </row>
    <row r="62" spans="1:14" x14ac:dyDescent="0.2">
      <c r="A62" s="2">
        <f t="shared" si="0"/>
        <v>50</v>
      </c>
      <c r="C62" s="9">
        <v>123107</v>
      </c>
      <c r="D62" s="9"/>
      <c r="E62" s="10">
        <v>39417</v>
      </c>
      <c r="F62" s="10">
        <v>46357</v>
      </c>
      <c r="G62" s="11">
        <f>1612329.88+146666.66</f>
        <v>1758996.5399999998</v>
      </c>
      <c r="H62" s="12">
        <v>4.7500000000000001E-2</v>
      </c>
      <c r="I62" s="13">
        <f t="shared" ref="I62" si="3">ROUND(G62*H62,2)</f>
        <v>83552.34</v>
      </c>
      <c r="J62" s="2"/>
    </row>
    <row r="63" spans="1:14" x14ac:dyDescent="0.2">
      <c r="A63" s="2">
        <f t="shared" si="0"/>
        <v>51</v>
      </c>
      <c r="C63" s="9"/>
      <c r="D63" s="9"/>
      <c r="E63" s="18"/>
      <c r="F63" s="11"/>
      <c r="G63" s="19"/>
      <c r="H63" s="22"/>
      <c r="I63" s="19"/>
      <c r="J63" s="2"/>
    </row>
    <row r="64" spans="1:14" x14ac:dyDescent="0.2">
      <c r="A64" s="2">
        <f t="shared" si="0"/>
        <v>52</v>
      </c>
      <c r="C64" s="9"/>
      <c r="D64" s="9"/>
      <c r="E64" s="18"/>
      <c r="F64" s="11"/>
      <c r="G64" s="19"/>
      <c r="H64" s="12"/>
      <c r="I64" s="19"/>
      <c r="J64" s="2"/>
    </row>
    <row r="65" spans="1:10" ht="13.5" thickBot="1" x14ac:dyDescent="0.25">
      <c r="A65" s="2">
        <f t="shared" si="0"/>
        <v>53</v>
      </c>
      <c r="C65" s="9" t="s">
        <v>56</v>
      </c>
      <c r="D65" s="9"/>
      <c r="E65" s="18"/>
      <c r="F65" s="11"/>
      <c r="G65" s="23">
        <f>G15+G48+G51+G59+G62</f>
        <v>169887978.61000001</v>
      </c>
      <c r="H65" s="11"/>
      <c r="I65" s="23">
        <f>I15+I48+I51+I59+I62</f>
        <v>5484857.8899999997</v>
      </c>
      <c r="J65" s="2"/>
    </row>
    <row r="66" spans="1:10" ht="13.5" thickTop="1" x14ac:dyDescent="0.2">
      <c r="A66" s="2">
        <f t="shared" si="0"/>
        <v>54</v>
      </c>
      <c r="C66" s="9"/>
      <c r="D66" s="9"/>
      <c r="E66" s="18"/>
      <c r="F66" s="11"/>
      <c r="G66" s="11"/>
      <c r="H66" s="11"/>
      <c r="J66" s="2"/>
    </row>
    <row r="67" spans="1:10" x14ac:dyDescent="0.2">
      <c r="A67" s="2">
        <f t="shared" si="0"/>
        <v>55</v>
      </c>
      <c r="C67" s="9" t="s">
        <v>57</v>
      </c>
      <c r="D67" s="9"/>
      <c r="E67" s="18"/>
      <c r="F67" s="11"/>
      <c r="G67" s="11"/>
      <c r="H67" s="11"/>
      <c r="I67" s="12">
        <f>I65/G65</f>
        <v>3.2285144216067256E-2</v>
      </c>
      <c r="J67" s="2"/>
    </row>
    <row r="68" spans="1:10" x14ac:dyDescent="0.2">
      <c r="A68" s="2"/>
      <c r="C68" s="9"/>
      <c r="D68" s="9"/>
      <c r="E68" s="18"/>
      <c r="F68" s="11"/>
      <c r="G68" s="11"/>
      <c r="H68" s="11"/>
      <c r="J68" s="2"/>
    </row>
    <row r="69" spans="1:10" x14ac:dyDescent="0.2">
      <c r="J69" s="2"/>
    </row>
    <row r="70" spans="1:10" x14ac:dyDescent="0.2">
      <c r="J70" s="2"/>
    </row>
    <row r="71" spans="1:10" x14ac:dyDescent="0.2">
      <c r="J71" s="2"/>
    </row>
    <row r="72" spans="1:10" x14ac:dyDescent="0.2">
      <c r="J72" s="2"/>
    </row>
  </sheetData>
  <mergeCells count="3">
    <mergeCell ref="A4:I4"/>
    <mergeCell ref="A5:I5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12.31.2024</vt:lpstr>
      <vt:lpstr>02.28.2025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Mofield</dc:creator>
  <cp:lastModifiedBy>Travis Mofield</cp:lastModifiedBy>
  <dcterms:created xsi:type="dcterms:W3CDTF">2025-03-19T15:10:02Z</dcterms:created>
  <dcterms:modified xsi:type="dcterms:W3CDTF">2025-03-26T21:22:41Z</dcterms:modified>
</cp:coreProperties>
</file>