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0895 - Cumberland Valley Electric\0002 - 2024 Rate Case\Drafts\AG DR1\To File\"/>
    </mc:Choice>
  </mc:AlternateContent>
  <xr:revisionPtr revIDLastSave="0" documentId="13_ncr:1_{49B5BD60-4F7F-4A79-B137-89FD6FC627A3}" xr6:coauthVersionLast="47" xr6:coauthVersionMax="47" xr10:uidLastSave="{00000000-0000-0000-0000-000000000000}"/>
  <bookViews>
    <workbookView xWindow="39885" yWindow="1980" windowWidth="20220" windowHeight="13290" activeTab="4" xr2:uid="{83B02F93-C27C-4815-BAE9-E2BC92E0ED43}"/>
  </bookViews>
  <sheets>
    <sheet name="2021" sheetId="1" r:id="rId1"/>
    <sheet name="2022" sheetId="7" r:id="rId2"/>
    <sheet name="2023" sheetId="6" r:id="rId3"/>
    <sheet name="2024" sheetId="8" r:id="rId4"/>
    <sheet name="YTD 2025 4-30-25" sheetId="9" r:id="rId5"/>
    <sheet name="Summary" sheetId="5" state="hidden" r:id="rId6"/>
  </sheets>
  <definedNames>
    <definedName name="_xlnm._FilterDatabase" localSheetId="0" hidden="1">'2021'!$C$2:$O$51</definedName>
    <definedName name="_xlnm._FilterDatabase" localSheetId="1" hidden="1">'2022'!$C$2:$AA$52</definedName>
    <definedName name="_xlnm._FilterDatabase" localSheetId="2" hidden="1">'2023'!$C$2:$AA$53</definedName>
    <definedName name="_xlnm._FilterDatabase" localSheetId="3" hidden="1">'2024'!$C$2:$AA$52</definedName>
    <definedName name="_xlnm._FilterDatabase" localSheetId="4" hidden="1">'YTD 2025 4-30-25'!$C$2:$AA$46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9" l="1"/>
  <c r="X57" i="9"/>
  <c r="W57" i="9"/>
  <c r="V57" i="9"/>
  <c r="U57" i="9"/>
  <c r="T57" i="9"/>
  <c r="S57" i="9"/>
  <c r="R57" i="9"/>
  <c r="Q57" i="9"/>
  <c r="O57" i="9"/>
  <c r="N57" i="9"/>
  <c r="M57" i="9"/>
  <c r="L57" i="9"/>
  <c r="K57" i="9"/>
  <c r="J57" i="9"/>
  <c r="I57" i="9"/>
  <c r="H57" i="9"/>
  <c r="Y56" i="9"/>
  <c r="X56" i="9"/>
  <c r="W56" i="9"/>
  <c r="V56" i="9"/>
  <c r="V58" i="9" s="1"/>
  <c r="U56" i="9"/>
  <c r="U58" i="9" s="1"/>
  <c r="T56" i="9"/>
  <c r="T58" i="9" s="1"/>
  <c r="S56" i="9"/>
  <c r="R56" i="9"/>
  <c r="R58" i="9" s="1"/>
  <c r="Q56" i="9"/>
  <c r="Q58" i="9" s="1"/>
  <c r="O56" i="9"/>
  <c r="O58" i="9" s="1"/>
  <c r="N56" i="9"/>
  <c r="M56" i="9"/>
  <c r="L56" i="9"/>
  <c r="L58" i="9" s="1"/>
  <c r="K56" i="9"/>
  <c r="J56" i="9"/>
  <c r="J58" i="9" s="1"/>
  <c r="I56" i="9"/>
  <c r="H56" i="9"/>
  <c r="Y52" i="9"/>
  <c r="X52" i="9"/>
  <c r="W52" i="9"/>
  <c r="V52" i="9"/>
  <c r="U52" i="9"/>
  <c r="T52" i="9"/>
  <c r="S52" i="9"/>
  <c r="R52" i="9"/>
  <c r="Q52" i="9"/>
  <c r="O52" i="9"/>
  <c r="N52" i="9"/>
  <c r="M52" i="9"/>
  <c r="L52" i="9"/>
  <c r="K52" i="9"/>
  <c r="J52" i="9"/>
  <c r="I52" i="9"/>
  <c r="H52" i="9"/>
  <c r="Y51" i="9"/>
  <c r="X51" i="9"/>
  <c r="X53" i="9" s="1"/>
  <c r="W51" i="9"/>
  <c r="W53" i="9" s="1"/>
  <c r="V51" i="9"/>
  <c r="V53" i="9" s="1"/>
  <c r="U51" i="9"/>
  <c r="T51" i="9"/>
  <c r="T53" i="9" s="1"/>
  <c r="S51" i="9"/>
  <c r="S53" i="9" s="1"/>
  <c r="R51" i="9"/>
  <c r="Q51" i="9"/>
  <c r="O51" i="9"/>
  <c r="N51" i="9"/>
  <c r="M51" i="9"/>
  <c r="L51" i="9"/>
  <c r="K51" i="9"/>
  <c r="J51" i="9"/>
  <c r="I51" i="9"/>
  <c r="H51" i="9"/>
  <c r="Q50" i="9"/>
  <c r="O50" i="9"/>
  <c r="M50" i="9"/>
  <c r="K50" i="9"/>
  <c r="J50" i="9"/>
  <c r="I50" i="9"/>
  <c r="H50" i="9"/>
  <c r="P48" i="9"/>
  <c r="P47" i="9"/>
  <c r="P46" i="9"/>
  <c r="P45" i="9"/>
  <c r="AA44" i="9"/>
  <c r="Z44" i="9"/>
  <c r="P44" i="9"/>
  <c r="AA43" i="9"/>
  <c r="Z43" i="9"/>
  <c r="P43" i="9"/>
  <c r="AA42" i="9"/>
  <c r="Z42" i="9"/>
  <c r="P42" i="9"/>
  <c r="AA41" i="9"/>
  <c r="Z41" i="9"/>
  <c r="P41" i="9"/>
  <c r="AA40" i="9"/>
  <c r="Z40" i="9"/>
  <c r="P40" i="9"/>
  <c r="AA39" i="9"/>
  <c r="Z39" i="9"/>
  <c r="P39" i="9"/>
  <c r="AA38" i="9"/>
  <c r="Z38" i="9"/>
  <c r="P38" i="9"/>
  <c r="AA37" i="9"/>
  <c r="Z37" i="9"/>
  <c r="P37" i="9"/>
  <c r="AA36" i="9"/>
  <c r="Z36" i="9"/>
  <c r="P36" i="9"/>
  <c r="AA35" i="9"/>
  <c r="Z35" i="9"/>
  <c r="P35" i="9"/>
  <c r="AA34" i="9"/>
  <c r="Z34" i="9"/>
  <c r="P34" i="9"/>
  <c r="AA33" i="9"/>
  <c r="Z33" i="9"/>
  <c r="P33" i="9"/>
  <c r="AA32" i="9"/>
  <c r="Z32" i="9"/>
  <c r="P32" i="9"/>
  <c r="AA31" i="9"/>
  <c r="Z31" i="9"/>
  <c r="P31" i="9"/>
  <c r="AA30" i="9"/>
  <c r="Z30" i="9"/>
  <c r="P30" i="9"/>
  <c r="AA29" i="9"/>
  <c r="Z29" i="9"/>
  <c r="P29" i="9"/>
  <c r="AA28" i="9"/>
  <c r="Z28" i="9"/>
  <c r="P28" i="9"/>
  <c r="AA27" i="9"/>
  <c r="Z27" i="9"/>
  <c r="P27" i="9"/>
  <c r="AA26" i="9"/>
  <c r="Z26" i="9"/>
  <c r="P26" i="9"/>
  <c r="AA25" i="9"/>
  <c r="Z25" i="9"/>
  <c r="P25" i="9"/>
  <c r="AA24" i="9"/>
  <c r="Z24" i="9"/>
  <c r="P24" i="9"/>
  <c r="AA23" i="9"/>
  <c r="Z23" i="9"/>
  <c r="P23" i="9"/>
  <c r="AA22" i="9"/>
  <c r="Z22" i="9"/>
  <c r="P22" i="9"/>
  <c r="AA21" i="9"/>
  <c r="Z21" i="9"/>
  <c r="P21" i="9"/>
  <c r="AA20" i="9"/>
  <c r="Z20" i="9"/>
  <c r="P20" i="9"/>
  <c r="AA19" i="9"/>
  <c r="Z19" i="9"/>
  <c r="P19" i="9"/>
  <c r="AA18" i="9"/>
  <c r="Z18" i="9"/>
  <c r="P18" i="9"/>
  <c r="AA17" i="9"/>
  <c r="Z17" i="9"/>
  <c r="P17" i="9"/>
  <c r="AA16" i="9"/>
  <c r="Z16" i="9"/>
  <c r="P16" i="9"/>
  <c r="AA15" i="9"/>
  <c r="AA51" i="9" s="1"/>
  <c r="Z15" i="9"/>
  <c r="Z51" i="9" s="1"/>
  <c r="P15" i="9"/>
  <c r="P51" i="9" s="1"/>
  <c r="AA14" i="9"/>
  <c r="Z14" i="9"/>
  <c r="P14" i="9"/>
  <c r="AA13" i="9"/>
  <c r="Z13" i="9"/>
  <c r="P13" i="9"/>
  <c r="AA12" i="9"/>
  <c r="Z12" i="9"/>
  <c r="P12" i="9"/>
  <c r="AA11" i="9"/>
  <c r="Z11" i="9"/>
  <c r="P11" i="9"/>
  <c r="AA10" i="9"/>
  <c r="Z10" i="9"/>
  <c r="P10" i="9"/>
  <c r="AA9" i="9"/>
  <c r="Z9" i="9"/>
  <c r="P9" i="9"/>
  <c r="AA8" i="9"/>
  <c r="Z8" i="9"/>
  <c r="P8" i="9"/>
  <c r="AA7" i="9"/>
  <c r="Z7" i="9"/>
  <c r="P7" i="9"/>
  <c r="AA6" i="9"/>
  <c r="Z6" i="9"/>
  <c r="P6" i="9"/>
  <c r="AA5" i="9"/>
  <c r="Z5" i="9"/>
  <c r="P5" i="9"/>
  <c r="AA4" i="9"/>
  <c r="Z4" i="9"/>
  <c r="P4" i="9"/>
  <c r="AA3" i="9"/>
  <c r="Z3" i="9"/>
  <c r="P3" i="9"/>
  <c r="Y63" i="8"/>
  <c r="X63" i="8"/>
  <c r="W63" i="8"/>
  <c r="V63" i="8"/>
  <c r="U63" i="8"/>
  <c r="T63" i="8"/>
  <c r="S63" i="8"/>
  <c r="R63" i="8"/>
  <c r="Q63" i="8"/>
  <c r="O63" i="8"/>
  <c r="N63" i="8"/>
  <c r="M63" i="8"/>
  <c r="L63" i="8"/>
  <c r="K63" i="8"/>
  <c r="J63" i="8"/>
  <c r="I63" i="8"/>
  <c r="H63" i="8"/>
  <c r="Y62" i="8"/>
  <c r="Y64" i="8" s="1"/>
  <c r="X62" i="8"/>
  <c r="X64" i="8" s="1"/>
  <c r="W62" i="8"/>
  <c r="W64" i="8" s="1"/>
  <c r="V62" i="8"/>
  <c r="V64" i="8" s="1"/>
  <c r="U62" i="8"/>
  <c r="U64" i="8" s="1"/>
  <c r="T62" i="8"/>
  <c r="S62" i="8"/>
  <c r="S64" i="8" s="1"/>
  <c r="R62" i="8"/>
  <c r="Q62" i="8"/>
  <c r="Q64" i="8" s="1"/>
  <c r="O62" i="8"/>
  <c r="N62" i="8"/>
  <c r="N64" i="8" s="1"/>
  <c r="M62" i="8"/>
  <c r="L62" i="8"/>
  <c r="K62" i="8"/>
  <c r="J62" i="8"/>
  <c r="I62" i="8"/>
  <c r="H62" i="8"/>
  <c r="Y58" i="8"/>
  <c r="X58" i="8"/>
  <c r="W58" i="8"/>
  <c r="V58" i="8"/>
  <c r="U58" i="8"/>
  <c r="T58" i="8"/>
  <c r="S58" i="8"/>
  <c r="R58" i="8"/>
  <c r="Q58" i="8"/>
  <c r="O58" i="8"/>
  <c r="N58" i="8"/>
  <c r="M58" i="8"/>
  <c r="L58" i="8"/>
  <c r="K58" i="8"/>
  <c r="J58" i="8"/>
  <c r="I58" i="8"/>
  <c r="H58" i="8"/>
  <c r="Y57" i="8"/>
  <c r="Y59" i="8" s="1"/>
  <c r="X57" i="8"/>
  <c r="X59" i="8" s="1"/>
  <c r="W57" i="8"/>
  <c r="W59" i="8" s="1"/>
  <c r="V57" i="8"/>
  <c r="U57" i="8"/>
  <c r="T57" i="8"/>
  <c r="S57" i="8"/>
  <c r="R57" i="8"/>
  <c r="Q57" i="8"/>
  <c r="Q59" i="8" s="1"/>
  <c r="O57" i="8"/>
  <c r="O59" i="8" s="1"/>
  <c r="N57" i="8"/>
  <c r="N59" i="8" s="1"/>
  <c r="M57" i="8"/>
  <c r="L57" i="8"/>
  <c r="L59" i="8" s="1"/>
  <c r="K57" i="8"/>
  <c r="J57" i="8"/>
  <c r="J59" i="8" s="1"/>
  <c r="I57" i="8"/>
  <c r="H57" i="8"/>
  <c r="H59" i="8" s="1"/>
  <c r="Q56" i="8"/>
  <c r="O56" i="8"/>
  <c r="M56" i="8"/>
  <c r="K56" i="8"/>
  <c r="J56" i="8"/>
  <c r="I56" i="8"/>
  <c r="H56" i="8"/>
  <c r="P54" i="8"/>
  <c r="P53" i="8"/>
  <c r="P52" i="8"/>
  <c r="P51" i="8"/>
  <c r="AA50" i="8"/>
  <c r="Z50" i="8"/>
  <c r="P50" i="8"/>
  <c r="AA49" i="8"/>
  <c r="Z49" i="8"/>
  <c r="P49" i="8"/>
  <c r="AA48" i="8"/>
  <c r="Z48" i="8"/>
  <c r="P48" i="8"/>
  <c r="AA47" i="8"/>
  <c r="Z47" i="8"/>
  <c r="P47" i="8"/>
  <c r="AA46" i="8"/>
  <c r="Z46" i="8"/>
  <c r="P46" i="8"/>
  <c r="AA45" i="8"/>
  <c r="Z45" i="8"/>
  <c r="P45" i="8"/>
  <c r="AA44" i="8"/>
  <c r="Z44" i="8"/>
  <c r="P44" i="8"/>
  <c r="AA43" i="8"/>
  <c r="Z43" i="8"/>
  <c r="P43" i="8"/>
  <c r="AA42" i="8"/>
  <c r="Z42" i="8"/>
  <c r="P42" i="8"/>
  <c r="AA41" i="8"/>
  <c r="Z41" i="8"/>
  <c r="P41" i="8"/>
  <c r="AA40" i="8"/>
  <c r="Z40" i="8"/>
  <c r="P40" i="8"/>
  <c r="AA39" i="8"/>
  <c r="Z39" i="8"/>
  <c r="P39" i="8"/>
  <c r="AA38" i="8"/>
  <c r="Z38" i="8"/>
  <c r="P38" i="8"/>
  <c r="AA37" i="8"/>
  <c r="Z37" i="8"/>
  <c r="P37" i="8"/>
  <c r="AA36" i="8"/>
  <c r="Z36" i="8"/>
  <c r="P36" i="8"/>
  <c r="AA35" i="8"/>
  <c r="Z35" i="8"/>
  <c r="P35" i="8"/>
  <c r="AA34" i="8"/>
  <c r="Z34" i="8"/>
  <c r="P34" i="8"/>
  <c r="AA33" i="8"/>
  <c r="Z33" i="8"/>
  <c r="P33" i="8"/>
  <c r="AA32" i="8"/>
  <c r="Z32" i="8"/>
  <c r="P32" i="8"/>
  <c r="AA31" i="8"/>
  <c r="Z31" i="8"/>
  <c r="P31" i="8"/>
  <c r="AA30" i="8"/>
  <c r="Z30" i="8"/>
  <c r="P30" i="8"/>
  <c r="AA29" i="8"/>
  <c r="Z29" i="8"/>
  <c r="P29" i="8"/>
  <c r="AA28" i="8"/>
  <c r="Z28" i="8"/>
  <c r="P28" i="8"/>
  <c r="AA27" i="8"/>
  <c r="Z27" i="8"/>
  <c r="P27" i="8"/>
  <c r="AA26" i="8"/>
  <c r="Z26" i="8"/>
  <c r="P26" i="8"/>
  <c r="AA25" i="8"/>
  <c r="Z25" i="8"/>
  <c r="P25" i="8"/>
  <c r="AA24" i="8"/>
  <c r="Z24" i="8"/>
  <c r="P24" i="8"/>
  <c r="AA23" i="8"/>
  <c r="Z23" i="8"/>
  <c r="P23" i="8"/>
  <c r="AA22" i="8"/>
  <c r="Z22" i="8"/>
  <c r="P22" i="8"/>
  <c r="AA21" i="8"/>
  <c r="Z21" i="8"/>
  <c r="P21" i="8"/>
  <c r="AA20" i="8"/>
  <c r="Z20" i="8"/>
  <c r="P20" i="8"/>
  <c r="AA19" i="8"/>
  <c r="Z19" i="8"/>
  <c r="P19" i="8"/>
  <c r="AA18" i="8"/>
  <c r="AA57" i="8" s="1"/>
  <c r="Z18" i="8"/>
  <c r="Z57" i="8" s="1"/>
  <c r="P18" i="8"/>
  <c r="P57" i="8" s="1"/>
  <c r="AA17" i="8"/>
  <c r="Z17" i="8"/>
  <c r="P17" i="8"/>
  <c r="AA16" i="8"/>
  <c r="Z16" i="8"/>
  <c r="P16" i="8"/>
  <c r="AA15" i="8"/>
  <c r="Z15" i="8"/>
  <c r="P15" i="8"/>
  <c r="AA14" i="8"/>
  <c r="Z14" i="8"/>
  <c r="P14" i="8"/>
  <c r="AA13" i="8"/>
  <c r="Z13" i="8"/>
  <c r="P13" i="8"/>
  <c r="AA12" i="8"/>
  <c r="Z12" i="8"/>
  <c r="P12" i="8"/>
  <c r="AA11" i="8"/>
  <c r="Z11" i="8"/>
  <c r="P11" i="8"/>
  <c r="AA10" i="8"/>
  <c r="Z10" i="8"/>
  <c r="P10" i="8"/>
  <c r="AA9" i="8"/>
  <c r="Z9" i="8"/>
  <c r="P9" i="8"/>
  <c r="AA8" i="8"/>
  <c r="Z8" i="8"/>
  <c r="P8" i="8"/>
  <c r="AA7" i="8"/>
  <c r="Z7" i="8"/>
  <c r="P7" i="8"/>
  <c r="AA6" i="8"/>
  <c r="Z6" i="8"/>
  <c r="P6" i="8"/>
  <c r="AA5" i="8"/>
  <c r="Z5" i="8"/>
  <c r="P5" i="8"/>
  <c r="AA4" i="8"/>
  <c r="Z4" i="8"/>
  <c r="P4" i="8"/>
  <c r="AA3" i="8"/>
  <c r="Z3" i="8"/>
  <c r="P3" i="8"/>
  <c r="Y58" i="9" l="1"/>
  <c r="P52" i="9"/>
  <c r="P53" i="9" s="1"/>
  <c r="I53" i="9"/>
  <c r="X58" i="9"/>
  <c r="J53" i="9"/>
  <c r="Z57" i="9"/>
  <c r="Q53" i="9"/>
  <c r="N58" i="9"/>
  <c r="AA57" i="9"/>
  <c r="U53" i="9"/>
  <c r="S58" i="9"/>
  <c r="Y53" i="9"/>
  <c r="W58" i="9"/>
  <c r="M53" i="9"/>
  <c r="K53" i="9"/>
  <c r="R53" i="9"/>
  <c r="M58" i="9"/>
  <c r="Z52" i="9"/>
  <c r="Z53" i="9" s="1"/>
  <c r="AA52" i="9"/>
  <c r="AA53" i="9" s="1"/>
  <c r="Z56" i="9"/>
  <c r="AA56" i="9"/>
  <c r="Z58" i="8"/>
  <c r="Z63" i="8"/>
  <c r="R59" i="8"/>
  <c r="U59" i="8"/>
  <c r="T64" i="8"/>
  <c r="V59" i="8"/>
  <c r="R64" i="8"/>
  <c r="Z59" i="8"/>
  <c r="AA58" i="8"/>
  <c r="AA59" i="8" s="1"/>
  <c r="AA63" i="8"/>
  <c r="Z62" i="8"/>
  <c r="AA62" i="8"/>
  <c r="S59" i="8"/>
  <c r="T59" i="8"/>
  <c r="O64" i="8"/>
  <c r="H53" i="9"/>
  <c r="I58" i="9"/>
  <c r="H58" i="9"/>
  <c r="P56" i="9"/>
  <c r="N53" i="9"/>
  <c r="L53" i="9"/>
  <c r="O53" i="9"/>
  <c r="K58" i="9"/>
  <c r="P57" i="9"/>
  <c r="L64" i="8"/>
  <c r="K64" i="8"/>
  <c r="M64" i="8"/>
  <c r="I64" i="8"/>
  <c r="M59" i="8"/>
  <c r="I59" i="8"/>
  <c r="P58" i="8"/>
  <c r="P59" i="8" s="1"/>
  <c r="J64" i="8"/>
  <c r="H64" i="8"/>
  <c r="P63" i="8"/>
  <c r="K59" i="8"/>
  <c r="P62" i="8"/>
  <c r="Y65" i="7"/>
  <c r="X65" i="7"/>
  <c r="W65" i="7"/>
  <c r="V65" i="7"/>
  <c r="U65" i="7"/>
  <c r="T65" i="7"/>
  <c r="S65" i="7"/>
  <c r="R65" i="7"/>
  <c r="Q65" i="7"/>
  <c r="O65" i="7"/>
  <c r="N65" i="7"/>
  <c r="M65" i="7"/>
  <c r="L65" i="7"/>
  <c r="K65" i="7"/>
  <c r="J65" i="7"/>
  <c r="I65" i="7"/>
  <c r="H65" i="7"/>
  <c r="Y64" i="7"/>
  <c r="Y66" i="7" s="1"/>
  <c r="X64" i="7"/>
  <c r="W64" i="7"/>
  <c r="W66" i="7" s="1"/>
  <c r="V64" i="7"/>
  <c r="U64" i="7"/>
  <c r="T64" i="7"/>
  <c r="T66" i="7" s="1"/>
  <c r="S64" i="7"/>
  <c r="R64" i="7"/>
  <c r="Q64" i="7"/>
  <c r="O64" i="7"/>
  <c r="N64" i="7"/>
  <c r="M64" i="7"/>
  <c r="M66" i="7" s="1"/>
  <c r="L64" i="7"/>
  <c r="K64" i="7"/>
  <c r="K66" i="7" s="1"/>
  <c r="J64" i="7"/>
  <c r="I64" i="7"/>
  <c r="H64" i="7"/>
  <c r="Y61" i="7"/>
  <c r="X61" i="7"/>
  <c r="Y60" i="7"/>
  <c r="X60" i="7"/>
  <c r="W60" i="7"/>
  <c r="V60" i="7"/>
  <c r="U60" i="7"/>
  <c r="T60" i="7"/>
  <c r="S60" i="7"/>
  <c r="R60" i="7"/>
  <c r="Q60" i="7"/>
  <c r="O60" i="7"/>
  <c r="N60" i="7"/>
  <c r="M60" i="7"/>
  <c r="L60" i="7"/>
  <c r="K60" i="7"/>
  <c r="J60" i="7"/>
  <c r="I60" i="7"/>
  <c r="H60" i="7"/>
  <c r="Y59" i="7"/>
  <c r="X59" i="7"/>
  <c r="W59" i="7"/>
  <c r="W61" i="7" s="1"/>
  <c r="V59" i="7"/>
  <c r="U59" i="7"/>
  <c r="T59" i="7"/>
  <c r="T61" i="7" s="1"/>
  <c r="S59" i="7"/>
  <c r="R59" i="7"/>
  <c r="R61" i="7" s="1"/>
  <c r="Q59" i="7"/>
  <c r="Q61" i="7" s="1"/>
  <c r="O59" i="7"/>
  <c r="O61" i="7" s="1"/>
  <c r="N59" i="7"/>
  <c r="M59" i="7"/>
  <c r="L59" i="7"/>
  <c r="K59" i="7"/>
  <c r="K61" i="7" s="1"/>
  <c r="J59" i="7"/>
  <c r="J61" i="7" s="1"/>
  <c r="I59" i="7"/>
  <c r="H59" i="7"/>
  <c r="Q58" i="7"/>
  <c r="O58" i="7"/>
  <c r="M58" i="7"/>
  <c r="K58" i="7"/>
  <c r="J58" i="7"/>
  <c r="I58" i="7"/>
  <c r="H58" i="7"/>
  <c r="P56" i="7"/>
  <c r="P55" i="7"/>
  <c r="P54" i="7"/>
  <c r="P53" i="7"/>
  <c r="P52" i="7"/>
  <c r="AA51" i="7"/>
  <c r="Z51" i="7"/>
  <c r="P51" i="7"/>
  <c r="AA50" i="7"/>
  <c r="Z50" i="7"/>
  <c r="P50" i="7"/>
  <c r="AA49" i="7"/>
  <c r="Z49" i="7"/>
  <c r="P49" i="7"/>
  <c r="AA48" i="7"/>
  <c r="Z48" i="7"/>
  <c r="P48" i="7"/>
  <c r="AA47" i="7"/>
  <c r="Z47" i="7"/>
  <c r="P47" i="7"/>
  <c r="AA46" i="7"/>
  <c r="Z46" i="7"/>
  <c r="P46" i="7"/>
  <c r="AA45" i="7"/>
  <c r="Z45" i="7"/>
  <c r="P45" i="7"/>
  <c r="AA44" i="7"/>
  <c r="Z44" i="7"/>
  <c r="P44" i="7"/>
  <c r="AA43" i="7"/>
  <c r="Z43" i="7"/>
  <c r="P43" i="7"/>
  <c r="AA42" i="7"/>
  <c r="Z42" i="7"/>
  <c r="P42" i="7"/>
  <c r="AA41" i="7"/>
  <c r="Z41" i="7"/>
  <c r="P41" i="7"/>
  <c r="AA40" i="7"/>
  <c r="Z40" i="7"/>
  <c r="P40" i="7"/>
  <c r="AA39" i="7"/>
  <c r="Z39" i="7"/>
  <c r="P39" i="7"/>
  <c r="AA38" i="7"/>
  <c r="Z38" i="7"/>
  <c r="P38" i="7"/>
  <c r="AA37" i="7"/>
  <c r="Z37" i="7"/>
  <c r="P37" i="7"/>
  <c r="AA36" i="7"/>
  <c r="Z36" i="7"/>
  <c r="P36" i="7"/>
  <c r="AA35" i="7"/>
  <c r="Z35" i="7"/>
  <c r="P35" i="7"/>
  <c r="AA34" i="7"/>
  <c r="Z34" i="7"/>
  <c r="P34" i="7"/>
  <c r="AA33" i="7"/>
  <c r="Z33" i="7"/>
  <c r="P33" i="7"/>
  <c r="AA32" i="7"/>
  <c r="Z32" i="7"/>
  <c r="P32" i="7"/>
  <c r="AA31" i="7"/>
  <c r="Z31" i="7"/>
  <c r="P31" i="7"/>
  <c r="AA30" i="7"/>
  <c r="Z30" i="7"/>
  <c r="P30" i="7"/>
  <c r="AA29" i="7"/>
  <c r="Z29" i="7"/>
  <c r="P29" i="7"/>
  <c r="AA28" i="7"/>
  <c r="Z28" i="7"/>
  <c r="P28" i="7"/>
  <c r="AA27" i="7"/>
  <c r="Z27" i="7"/>
  <c r="P27" i="7"/>
  <c r="AA26" i="7"/>
  <c r="Z26" i="7"/>
  <c r="P26" i="7"/>
  <c r="AA25" i="7"/>
  <c r="Z25" i="7"/>
  <c r="P25" i="7"/>
  <c r="AA24" i="7"/>
  <c r="AA60" i="7" s="1"/>
  <c r="Z24" i="7"/>
  <c r="P24" i="7"/>
  <c r="AA23" i="7"/>
  <c r="Z23" i="7"/>
  <c r="P23" i="7"/>
  <c r="AA22" i="7"/>
  <c r="Z22" i="7"/>
  <c r="P22" i="7"/>
  <c r="AA21" i="7"/>
  <c r="Z21" i="7"/>
  <c r="P21" i="7"/>
  <c r="AA20" i="7"/>
  <c r="Z20" i="7"/>
  <c r="P20" i="7"/>
  <c r="AA19" i="7"/>
  <c r="Z19" i="7"/>
  <c r="P19" i="7"/>
  <c r="AA18" i="7"/>
  <c r="AA59" i="7" s="1"/>
  <c r="Z18" i="7"/>
  <c r="Z59" i="7" s="1"/>
  <c r="P18" i="7"/>
  <c r="P59" i="7" s="1"/>
  <c r="AA17" i="7"/>
  <c r="Z17" i="7"/>
  <c r="P17" i="7"/>
  <c r="AA16" i="7"/>
  <c r="Z16" i="7"/>
  <c r="P16" i="7"/>
  <c r="AA15" i="7"/>
  <c r="Z15" i="7"/>
  <c r="P15" i="7"/>
  <c r="AA14" i="7"/>
  <c r="Z14" i="7"/>
  <c r="P14" i="7"/>
  <c r="AA13" i="7"/>
  <c r="Z13" i="7"/>
  <c r="P13" i="7"/>
  <c r="AA12" i="7"/>
  <c r="Z12" i="7"/>
  <c r="P12" i="7"/>
  <c r="AA11" i="7"/>
  <c r="Z11" i="7"/>
  <c r="P11" i="7"/>
  <c r="AA10" i="7"/>
  <c r="Z10" i="7"/>
  <c r="P10" i="7"/>
  <c r="AA9" i="7"/>
  <c r="Z9" i="7"/>
  <c r="P9" i="7"/>
  <c r="AA8" i="7"/>
  <c r="Z8" i="7"/>
  <c r="P8" i="7"/>
  <c r="AA7" i="7"/>
  <c r="Z7" i="7"/>
  <c r="P7" i="7"/>
  <c r="AA6" i="7"/>
  <c r="Z6" i="7"/>
  <c r="P6" i="7"/>
  <c r="AA5" i="7"/>
  <c r="Z5" i="7"/>
  <c r="P5" i="7"/>
  <c r="AA4" i="7"/>
  <c r="Z4" i="7"/>
  <c r="P4" i="7"/>
  <c r="AA3" i="7"/>
  <c r="Z3" i="7"/>
  <c r="P3" i="7"/>
  <c r="P22" i="6"/>
  <c r="P55" i="6"/>
  <c r="R64" i="6"/>
  <c r="S64" i="6"/>
  <c r="T64" i="6"/>
  <c r="U64" i="6"/>
  <c r="V64" i="6"/>
  <c r="W64" i="6"/>
  <c r="X64" i="6"/>
  <c r="Y64" i="6"/>
  <c r="Q64" i="6"/>
  <c r="I64" i="6"/>
  <c r="J64" i="6"/>
  <c r="K64" i="6"/>
  <c r="L64" i="6"/>
  <c r="M64" i="6"/>
  <c r="N64" i="6"/>
  <c r="O64" i="6"/>
  <c r="H64" i="6"/>
  <c r="R63" i="6"/>
  <c r="S63" i="6"/>
  <c r="T63" i="6"/>
  <c r="U63" i="6"/>
  <c r="U65" i="6" s="1"/>
  <c r="V63" i="6"/>
  <c r="W63" i="6"/>
  <c r="X63" i="6"/>
  <c r="Y63" i="6"/>
  <c r="Q63" i="6"/>
  <c r="I63" i="6"/>
  <c r="J63" i="6"/>
  <c r="J65" i="6" s="1"/>
  <c r="K63" i="6"/>
  <c r="K65" i="6" s="1"/>
  <c r="L63" i="6"/>
  <c r="M63" i="6"/>
  <c r="M65" i="6" s="1"/>
  <c r="N63" i="6"/>
  <c r="O63" i="6"/>
  <c r="O65" i="6" s="1"/>
  <c r="H63" i="6"/>
  <c r="R59" i="6"/>
  <c r="S59" i="6"/>
  <c r="T59" i="6"/>
  <c r="U59" i="6"/>
  <c r="V59" i="6"/>
  <c r="W59" i="6"/>
  <c r="X59" i="6"/>
  <c r="Y59" i="6"/>
  <c r="Q59" i="6"/>
  <c r="J59" i="6"/>
  <c r="K59" i="6"/>
  <c r="L59" i="6"/>
  <c r="M59" i="6"/>
  <c r="N59" i="6"/>
  <c r="O59" i="6"/>
  <c r="I59" i="6"/>
  <c r="H59" i="6"/>
  <c r="R58" i="6"/>
  <c r="R60" i="6" s="1"/>
  <c r="S58" i="6"/>
  <c r="T58" i="6"/>
  <c r="T60" i="6" s="1"/>
  <c r="U58" i="6"/>
  <c r="U60" i="6" s="1"/>
  <c r="V58" i="6"/>
  <c r="V60" i="6" s="1"/>
  <c r="W58" i="6"/>
  <c r="X58" i="6"/>
  <c r="X60" i="6" s="1"/>
  <c r="Y58" i="6"/>
  <c r="Q58" i="6"/>
  <c r="Q60" i="6" s="1"/>
  <c r="O58" i="6"/>
  <c r="O60" i="6" s="1"/>
  <c r="N58" i="6"/>
  <c r="N60" i="6" s="1"/>
  <c r="M58" i="6"/>
  <c r="M60" i="6" s="1"/>
  <c r="L58" i="6"/>
  <c r="L60" i="6" s="1"/>
  <c r="K58" i="6"/>
  <c r="J58" i="6"/>
  <c r="I58" i="6"/>
  <c r="H58" i="6"/>
  <c r="H60" i="6" s="1"/>
  <c r="Q57" i="6"/>
  <c r="O57" i="6"/>
  <c r="M57" i="6"/>
  <c r="K57" i="6"/>
  <c r="J57" i="6"/>
  <c r="I57" i="6"/>
  <c r="H57" i="6"/>
  <c r="P54" i="6"/>
  <c r="P53" i="6"/>
  <c r="AA52" i="6"/>
  <c r="Z52" i="6"/>
  <c r="P52" i="6"/>
  <c r="AA51" i="6"/>
  <c r="Z51" i="6"/>
  <c r="P51" i="6"/>
  <c r="AA50" i="6"/>
  <c r="Z50" i="6"/>
  <c r="P50" i="6"/>
  <c r="AA49" i="6"/>
  <c r="Z49" i="6"/>
  <c r="P49" i="6"/>
  <c r="AA48" i="6"/>
  <c r="Z48" i="6"/>
  <c r="P48" i="6"/>
  <c r="AA47" i="6"/>
  <c r="Z47" i="6"/>
  <c r="P47" i="6"/>
  <c r="AA46" i="6"/>
  <c r="Z46" i="6"/>
  <c r="P46" i="6"/>
  <c r="AA45" i="6"/>
  <c r="Z45" i="6"/>
  <c r="P45" i="6"/>
  <c r="AA44" i="6"/>
  <c r="Z44" i="6"/>
  <c r="P44" i="6"/>
  <c r="AA43" i="6"/>
  <c r="Z43" i="6"/>
  <c r="P43" i="6"/>
  <c r="AA42" i="6"/>
  <c r="Z42" i="6"/>
  <c r="P42" i="6"/>
  <c r="AA41" i="6"/>
  <c r="Z41" i="6"/>
  <c r="P41" i="6"/>
  <c r="AA40" i="6"/>
  <c r="Z40" i="6"/>
  <c r="P40" i="6"/>
  <c r="AA39" i="6"/>
  <c r="Z39" i="6"/>
  <c r="P39" i="6"/>
  <c r="AA38" i="6"/>
  <c r="Z38" i="6"/>
  <c r="P38" i="6"/>
  <c r="AA37" i="6"/>
  <c r="Z37" i="6"/>
  <c r="P37" i="6"/>
  <c r="AA36" i="6"/>
  <c r="Z36" i="6"/>
  <c r="P36" i="6"/>
  <c r="AA35" i="6"/>
  <c r="Z35" i="6"/>
  <c r="P35" i="6"/>
  <c r="AA34" i="6"/>
  <c r="Z34" i="6"/>
  <c r="P34" i="6"/>
  <c r="AA33" i="6"/>
  <c r="Z33" i="6"/>
  <c r="P33" i="6"/>
  <c r="AA32" i="6"/>
  <c r="Z32" i="6"/>
  <c r="P32" i="6"/>
  <c r="AA31" i="6"/>
  <c r="Z31" i="6"/>
  <c r="P31" i="6"/>
  <c r="AA30" i="6"/>
  <c r="Z30" i="6"/>
  <c r="P30" i="6"/>
  <c r="AA29" i="6"/>
  <c r="Z29" i="6"/>
  <c r="P29" i="6"/>
  <c r="AA28" i="6"/>
  <c r="Z28" i="6"/>
  <c r="P28" i="6"/>
  <c r="AA27" i="6"/>
  <c r="Z27" i="6"/>
  <c r="P27" i="6"/>
  <c r="AA26" i="6"/>
  <c r="Z26" i="6"/>
  <c r="P26" i="6"/>
  <c r="AA25" i="6"/>
  <c r="Z25" i="6"/>
  <c r="P25" i="6"/>
  <c r="AA24" i="6"/>
  <c r="Z24" i="6"/>
  <c r="P24" i="6"/>
  <c r="P59" i="6" s="1"/>
  <c r="AA23" i="6"/>
  <c r="Z23" i="6"/>
  <c r="P23" i="6"/>
  <c r="AA22" i="6"/>
  <c r="Z22" i="6"/>
  <c r="AA21" i="6"/>
  <c r="Z21" i="6"/>
  <c r="P21" i="6"/>
  <c r="AA20" i="6"/>
  <c r="Z20" i="6"/>
  <c r="P20" i="6"/>
  <c r="AA19" i="6"/>
  <c r="Z19" i="6"/>
  <c r="P19" i="6"/>
  <c r="AA18" i="6"/>
  <c r="AA58" i="6" s="1"/>
  <c r="Z18" i="6"/>
  <c r="Z58" i="6" s="1"/>
  <c r="P18" i="6"/>
  <c r="P58" i="6" s="1"/>
  <c r="AA17" i="6"/>
  <c r="Z17" i="6"/>
  <c r="P17" i="6"/>
  <c r="AA16" i="6"/>
  <c r="Z16" i="6"/>
  <c r="P16" i="6"/>
  <c r="AA15" i="6"/>
  <c r="Z15" i="6"/>
  <c r="P15" i="6"/>
  <c r="AA14" i="6"/>
  <c r="Z14" i="6"/>
  <c r="P14" i="6"/>
  <c r="AA13" i="6"/>
  <c r="Z13" i="6"/>
  <c r="P13" i="6"/>
  <c r="AA12" i="6"/>
  <c r="Z12" i="6"/>
  <c r="P12" i="6"/>
  <c r="AA11" i="6"/>
  <c r="Z11" i="6"/>
  <c r="P11" i="6"/>
  <c r="AA10" i="6"/>
  <c r="Z10" i="6"/>
  <c r="P10" i="6"/>
  <c r="AA9" i="6"/>
  <c r="Z9" i="6"/>
  <c r="P9" i="6"/>
  <c r="AA8" i="6"/>
  <c r="Z8" i="6"/>
  <c r="P8" i="6"/>
  <c r="AA7" i="6"/>
  <c r="Z7" i="6"/>
  <c r="P7" i="6"/>
  <c r="AA6" i="6"/>
  <c r="Z6" i="6"/>
  <c r="P6" i="6"/>
  <c r="AA5" i="6"/>
  <c r="Z5" i="6"/>
  <c r="P5" i="6"/>
  <c r="AA4" i="6"/>
  <c r="Z4" i="6"/>
  <c r="P4" i="6"/>
  <c r="AA3" i="6"/>
  <c r="Z3" i="6"/>
  <c r="P3" i="6"/>
  <c r="N66" i="1"/>
  <c r="M66" i="1"/>
  <c r="L66" i="1"/>
  <c r="K66" i="1"/>
  <c r="J66" i="1"/>
  <c r="I66" i="1"/>
  <c r="H66" i="1"/>
  <c r="N65" i="1"/>
  <c r="M65" i="1"/>
  <c r="L65" i="1"/>
  <c r="K65" i="1"/>
  <c r="J65" i="1"/>
  <c r="I65" i="1"/>
  <c r="H65" i="1"/>
  <c r="N60" i="1"/>
  <c r="M60" i="1"/>
  <c r="L60" i="1"/>
  <c r="K60" i="1"/>
  <c r="J60" i="1"/>
  <c r="I60" i="1"/>
  <c r="H60" i="1"/>
  <c r="O57" i="1"/>
  <c r="O56" i="1"/>
  <c r="O55" i="1"/>
  <c r="O54" i="1"/>
  <c r="O53" i="1"/>
  <c r="O52" i="1"/>
  <c r="O50" i="1"/>
  <c r="N61" i="1"/>
  <c r="AA58" i="9" l="1"/>
  <c r="Z58" i="9"/>
  <c r="AA64" i="8"/>
  <c r="Z64" i="8"/>
  <c r="I65" i="6"/>
  <c r="Z59" i="6"/>
  <c r="I60" i="6"/>
  <c r="J60" i="6"/>
  <c r="H65" i="6"/>
  <c r="K60" i="6"/>
  <c r="N65" i="6"/>
  <c r="Z64" i="6"/>
  <c r="W60" i="6"/>
  <c r="P64" i="6"/>
  <c r="P65" i="6" s="1"/>
  <c r="P60" i="6"/>
  <c r="P63" i="6"/>
  <c r="S60" i="6"/>
  <c r="Z63" i="6"/>
  <c r="Z65" i="6" s="1"/>
  <c r="R65" i="6"/>
  <c r="Y60" i="6"/>
  <c r="L65" i="6"/>
  <c r="Z60" i="6"/>
  <c r="AA59" i="6"/>
  <c r="AA60" i="6" s="1"/>
  <c r="AA64" i="6"/>
  <c r="W65" i="6"/>
  <c r="AA61" i="7"/>
  <c r="N61" i="7"/>
  <c r="S61" i="7"/>
  <c r="Z60" i="7"/>
  <c r="Z61" i="7" s="1"/>
  <c r="U61" i="7"/>
  <c r="Z65" i="7"/>
  <c r="V61" i="7"/>
  <c r="R66" i="7"/>
  <c r="Z64" i="7"/>
  <c r="AA65" i="7"/>
  <c r="AA64" i="7"/>
  <c r="V66" i="7"/>
  <c r="N62" i="1"/>
  <c r="P58" i="9"/>
  <c r="P64" i="8"/>
  <c r="I61" i="7"/>
  <c r="P60" i="7"/>
  <c r="P61" i="7" s="1"/>
  <c r="P65" i="7"/>
  <c r="Q66" i="7"/>
  <c r="L66" i="7"/>
  <c r="O66" i="7"/>
  <c r="U66" i="7"/>
  <c r="X66" i="7"/>
  <c r="H61" i="7"/>
  <c r="N66" i="7"/>
  <c r="S66" i="7"/>
  <c r="J66" i="7"/>
  <c r="M61" i="7"/>
  <c r="I66" i="7"/>
  <c r="H66" i="7"/>
  <c r="P64" i="7"/>
  <c r="L61" i="7"/>
  <c r="Y65" i="6"/>
  <c r="AA63" i="6"/>
  <c r="X65" i="6"/>
  <c r="S65" i="6"/>
  <c r="T65" i="6"/>
  <c r="V65" i="6"/>
  <c r="Q65" i="6"/>
  <c r="M67" i="1"/>
  <c r="K67" i="1"/>
  <c r="J67" i="1"/>
  <c r="L67" i="1"/>
  <c r="N67" i="1"/>
  <c r="I67" i="1"/>
  <c r="H67" i="1"/>
  <c r="AA65" i="6" l="1"/>
  <c r="AA66" i="7"/>
  <c r="Z66" i="7"/>
  <c r="P66" i="7"/>
  <c r="L61" i="1"/>
  <c r="L62" i="1" s="1"/>
  <c r="E4" i="5" l="1"/>
  <c r="E3" i="5"/>
  <c r="E5" i="5"/>
  <c r="D5" i="5" l="1"/>
  <c r="D3" i="5" l="1"/>
  <c r="D4" i="5"/>
  <c r="O4" i="1" l="1"/>
  <c r="O6" i="1"/>
  <c r="O12" i="1"/>
  <c r="O20" i="1"/>
  <c r="O34" i="1"/>
  <c r="O36" i="1"/>
  <c r="O38" i="1"/>
  <c r="O27" i="1"/>
  <c r="O7" i="1"/>
  <c r="O37" i="1"/>
  <c r="O10" i="1"/>
  <c r="O8" i="1"/>
  <c r="O16" i="1"/>
  <c r="O30" i="1"/>
  <c r="O35" i="1"/>
  <c r="O44" i="1" l="1"/>
  <c r="O43" i="1"/>
  <c r="O47" i="1"/>
  <c r="O48" i="1"/>
  <c r="O23" i="1"/>
  <c r="O5" i="1"/>
  <c r="O14" i="1"/>
  <c r="O32" i="1"/>
  <c r="O39" i="1"/>
  <c r="O28" i="1"/>
  <c r="O19" i="1"/>
  <c r="O3" i="1"/>
  <c r="O66" i="1" s="1"/>
  <c r="O41" i="1"/>
  <c r="O33" i="1"/>
  <c r="O15" i="1"/>
  <c r="O26" i="1"/>
  <c r="O13" i="1"/>
  <c r="O18" i="1"/>
  <c r="O60" i="1" s="1"/>
  <c r="O42" i="1"/>
  <c r="O25" i="1"/>
  <c r="O45" i="1"/>
  <c r="O40" i="1"/>
  <c r="O17" i="1"/>
  <c r="O24" i="1"/>
  <c r="O31" i="1"/>
  <c r="O22" i="1"/>
  <c r="O49" i="1"/>
  <c r="O46" i="1"/>
  <c r="O29" i="1"/>
  <c r="O9" i="1"/>
  <c r="O21" i="1"/>
  <c r="O11" i="1"/>
  <c r="O51" i="1"/>
  <c r="O65" i="1" l="1"/>
  <c r="O67" i="1" s="1"/>
  <c r="I59" i="1"/>
  <c r="J59" i="1"/>
  <c r="K59" i="1"/>
  <c r="M59" i="1"/>
  <c r="H59" i="1"/>
  <c r="J61" i="1"/>
  <c r="J62" i="1" s="1"/>
  <c r="K61" i="1"/>
  <c r="K62" i="1" s="1"/>
  <c r="M61" i="1"/>
  <c r="M62" i="1" s="1"/>
  <c r="I61" i="1" l="1"/>
  <c r="I62" i="1" s="1"/>
  <c r="C3" i="5" l="1"/>
  <c r="F3" i="5" s="1"/>
  <c r="C5" i="5" l="1"/>
  <c r="F5" i="5" s="1"/>
  <c r="H61" i="1" l="1"/>
  <c r="H62" i="1" s="1"/>
  <c r="C4" i="5" l="1"/>
  <c r="F4" i="5" s="1"/>
  <c r="O61" i="1"/>
  <c r="O62" i="1" s="1"/>
</calcChain>
</file>

<file path=xl/sharedStrings.xml><?xml version="1.0" encoding="utf-8"?>
<sst xmlns="http://schemas.openxmlformats.org/spreadsheetml/2006/main" count="562" uniqueCount="45">
  <si>
    <t>Manager</t>
  </si>
  <si>
    <t>Supervisor</t>
  </si>
  <si>
    <t>Union</t>
  </si>
  <si>
    <t>Non-Union</t>
  </si>
  <si>
    <t>Total Comp</t>
  </si>
  <si>
    <t>X</t>
  </si>
  <si>
    <t>Employer Defined Contribution 401(k)</t>
  </si>
  <si>
    <t>Total ER Benefits</t>
  </si>
  <si>
    <t>Total EE Benefits</t>
  </si>
  <si>
    <t>Summary:</t>
  </si>
  <si>
    <t>Total</t>
  </si>
  <si>
    <t>Reg Salary/Wages Paid (includes any employee's regular rate of pay categories that are paid at regular rate i.e. holiday sick, etc.)</t>
  </si>
  <si>
    <t>OT Amount (includes All Pays at OT &amp; Above Rate)</t>
  </si>
  <si>
    <t>Excess Vacation Payout</t>
  </si>
  <si>
    <t>Bonus &amp; Incentive Pays</t>
  </si>
  <si>
    <t>Other Incentives, Deferred Compensation</t>
  </si>
  <si>
    <t>Other Pays Including Phone, Auto Allowance</t>
  </si>
  <si>
    <t>Employer Yearly Paid Healthcare</t>
  </si>
  <si>
    <t>Employee Paid Yearly Heathcare Cost</t>
  </si>
  <si>
    <t>Dental 100% Employee Paid Yearly Cost</t>
  </si>
  <si>
    <t>Vision 100% Employee Paid</t>
  </si>
  <si>
    <t>Employer 100% Pays for Long-term Disability</t>
  </si>
  <si>
    <t>Employer Contribution Defined Benefit R&amp;S Plan</t>
  </si>
  <si>
    <t>Employer 100% Pays for 2x Basic Life Insurance</t>
  </si>
  <si>
    <t>Special Comp. @ Straight Time</t>
  </si>
  <si>
    <t>Car Allowance</t>
  </si>
  <si>
    <t>Executive</t>
  </si>
  <si>
    <t>Salaried</t>
  </si>
  <si>
    <t>Non-Salaried</t>
  </si>
  <si>
    <t>Raise</t>
  </si>
  <si>
    <t>Ave.</t>
  </si>
  <si>
    <t>Title</t>
  </si>
  <si>
    <t>ID #</t>
  </si>
  <si>
    <t>Serviceman</t>
  </si>
  <si>
    <t>President/CEO</t>
  </si>
  <si>
    <t>Retiree - Vacation Payout</t>
  </si>
  <si>
    <t>Retiree - Sick Leave Payout</t>
  </si>
  <si>
    <t>7(b)</t>
  </si>
  <si>
    <t>Average Raise, Executive Staff</t>
  </si>
  <si>
    <t>8(b)</t>
  </si>
  <si>
    <t>Average Raise, Salaried Employees</t>
  </si>
  <si>
    <t>9(b)</t>
  </si>
  <si>
    <t>Average Raise, Non-Salaried Employees</t>
  </si>
  <si>
    <t>-</t>
  </si>
  <si>
    <t>*Note: Wage adjustments for 2025 have not be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</si>
</sst>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3" xfId="1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43" fontId="5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0" fontId="0" fillId="0" borderId="8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6F93-451C-4540-9664-6C65187BE982}">
  <sheetPr codeName="Sheet1">
    <pageSetUpPr fitToPage="1"/>
  </sheetPr>
  <dimension ref="A1:O75"/>
  <sheetViews>
    <sheetView zoomScaleNormal="100" workbookViewId="0">
      <pane xSplit="3" ySplit="2" topLeftCell="D39" activePane="bottomRight" state="frozen"/>
      <selection pane="topRight" activeCell="C1" sqref="C1"/>
      <selection pane="bottomLeft" activeCell="A2" sqref="A2"/>
      <selection pane="bottomRight" activeCell="B56" sqref="B56"/>
    </sheetView>
  </sheetViews>
  <sheetFormatPr defaultColWidth="9.15234375" defaultRowHeight="14.6" x14ac:dyDescent="0.4"/>
  <cols>
    <col min="1" max="1" width="9.15234375" style="10"/>
    <col min="2" max="2" width="44.3046875" style="10" bestFit="1" customWidth="1"/>
    <col min="3" max="3" width="15.3828125" style="5" bestFit="1" customWidth="1"/>
    <col min="4" max="4" width="12.69140625" style="5" bestFit="1" customWidth="1"/>
    <col min="5" max="5" width="14.3828125" style="5" bestFit="1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3046875" style="12" customWidth="1"/>
    <col min="15" max="15" width="16.15234375" style="12" customWidth="1"/>
    <col min="16" max="16384" width="9.15234375" style="10"/>
  </cols>
  <sheetData>
    <row r="1" spans="1:15" s="5" customFormat="1" x14ac:dyDescent="0.4">
      <c r="H1" s="6"/>
      <c r="I1" s="6"/>
      <c r="J1" s="6"/>
      <c r="K1" s="6"/>
      <c r="L1" s="6"/>
      <c r="M1" s="6"/>
      <c r="N1" s="6"/>
      <c r="O1" s="6"/>
    </row>
    <row r="2" spans="1:15" s="7" customFormat="1" ht="92.6" x14ac:dyDescent="0.4">
      <c r="A2" s="7" t="s">
        <v>32</v>
      </c>
      <c r="B2" s="7" t="s">
        <v>31</v>
      </c>
      <c r="C2" s="8" t="s">
        <v>26</v>
      </c>
      <c r="D2" s="8" t="s">
        <v>0</v>
      </c>
      <c r="E2" s="8" t="s">
        <v>1</v>
      </c>
      <c r="F2" s="8" t="s">
        <v>2</v>
      </c>
      <c r="G2" s="8" t="s">
        <v>3</v>
      </c>
      <c r="H2" s="3" t="s">
        <v>11</v>
      </c>
      <c r="I2" s="3" t="s">
        <v>12</v>
      </c>
      <c r="J2" s="3" t="s">
        <v>13</v>
      </c>
      <c r="K2" s="3" t="s">
        <v>35</v>
      </c>
      <c r="L2" s="3" t="s">
        <v>36</v>
      </c>
      <c r="M2" s="2" t="s">
        <v>14</v>
      </c>
      <c r="N2" s="2" t="s">
        <v>25</v>
      </c>
      <c r="O2" s="1" t="s">
        <v>4</v>
      </c>
    </row>
    <row r="3" spans="1:15" x14ac:dyDescent="0.3">
      <c r="A3" s="24">
        <v>1201</v>
      </c>
      <c r="C3" s="11"/>
      <c r="D3" s="11"/>
      <c r="E3" s="11" t="s">
        <v>5</v>
      </c>
      <c r="F3" s="11"/>
      <c r="G3" s="11" t="s">
        <v>5</v>
      </c>
      <c r="H3" s="12">
        <v>91023.679999999993</v>
      </c>
      <c r="I3" s="14">
        <v>0</v>
      </c>
      <c r="M3" s="12">
        <v>250</v>
      </c>
      <c r="O3" s="12">
        <f t="shared" ref="O3:O34" si="0">SUM(H3:N3)</f>
        <v>91273.68</v>
      </c>
    </row>
    <row r="4" spans="1:15" x14ac:dyDescent="0.3">
      <c r="A4" s="24">
        <v>1202</v>
      </c>
      <c r="C4" s="11"/>
      <c r="D4" s="11"/>
      <c r="E4" s="11"/>
      <c r="F4" s="11" t="s">
        <v>5</v>
      </c>
      <c r="G4" s="11"/>
      <c r="H4" s="12">
        <v>53186.400000000001</v>
      </c>
      <c r="I4" s="14">
        <v>14837.96</v>
      </c>
      <c r="M4" s="12">
        <v>250</v>
      </c>
      <c r="O4" s="12">
        <f t="shared" si="0"/>
        <v>68274.36</v>
      </c>
    </row>
    <row r="5" spans="1:15" x14ac:dyDescent="0.3">
      <c r="A5" s="24">
        <v>1203</v>
      </c>
      <c r="C5" s="11"/>
      <c r="D5" s="11"/>
      <c r="E5" s="11"/>
      <c r="F5" s="11" t="s">
        <v>5</v>
      </c>
      <c r="G5" s="11"/>
      <c r="H5" s="12">
        <v>69272.479999999996</v>
      </c>
      <c r="I5" s="14">
        <v>7079.75</v>
      </c>
      <c r="M5" s="12">
        <v>250</v>
      </c>
      <c r="O5" s="12">
        <f t="shared" si="0"/>
        <v>76602.23</v>
      </c>
    </row>
    <row r="6" spans="1:15" x14ac:dyDescent="0.3">
      <c r="A6" s="24">
        <v>1204</v>
      </c>
      <c r="C6" s="11"/>
      <c r="D6" s="11"/>
      <c r="E6" s="11"/>
      <c r="F6" s="11" t="s">
        <v>5</v>
      </c>
      <c r="G6" s="11"/>
      <c r="H6" s="12">
        <v>69801.52</v>
      </c>
      <c r="I6" s="14">
        <v>61889.13</v>
      </c>
      <c r="M6" s="12">
        <v>250</v>
      </c>
      <c r="O6" s="12">
        <f t="shared" si="0"/>
        <v>131940.65</v>
      </c>
    </row>
    <row r="7" spans="1:15" x14ac:dyDescent="0.3">
      <c r="A7" s="24">
        <v>1206</v>
      </c>
      <c r="C7" s="11"/>
      <c r="D7" s="11"/>
      <c r="E7" s="11"/>
      <c r="F7" s="11" t="s">
        <v>5</v>
      </c>
      <c r="G7" s="11"/>
      <c r="H7" s="12">
        <v>69801.52</v>
      </c>
      <c r="I7" s="14">
        <v>75712.83</v>
      </c>
      <c r="M7" s="12">
        <v>250</v>
      </c>
      <c r="O7" s="12">
        <f t="shared" si="0"/>
        <v>145764.35</v>
      </c>
    </row>
    <row r="8" spans="1:15" x14ac:dyDescent="0.3">
      <c r="A8" s="24">
        <v>1207</v>
      </c>
      <c r="C8" s="11"/>
      <c r="D8" s="11"/>
      <c r="E8" s="11"/>
      <c r="F8" s="11" t="s">
        <v>5</v>
      </c>
      <c r="G8" s="11"/>
      <c r="H8" s="12">
        <v>51963.5</v>
      </c>
      <c r="I8" s="14">
        <v>1993.98</v>
      </c>
      <c r="M8" s="12">
        <v>250</v>
      </c>
      <c r="O8" s="12">
        <f t="shared" si="0"/>
        <v>54207.48</v>
      </c>
    </row>
    <row r="9" spans="1:15" x14ac:dyDescent="0.3">
      <c r="A9" s="24">
        <v>1208</v>
      </c>
      <c r="C9" s="11"/>
      <c r="D9" s="11"/>
      <c r="E9" s="11"/>
      <c r="F9" s="11" t="s">
        <v>5</v>
      </c>
      <c r="G9" s="11"/>
      <c r="H9" s="12">
        <v>69269.2</v>
      </c>
      <c r="I9" s="14">
        <v>8057.53</v>
      </c>
      <c r="M9" s="12">
        <v>250</v>
      </c>
      <c r="O9" s="12">
        <f t="shared" si="0"/>
        <v>77576.73</v>
      </c>
    </row>
    <row r="10" spans="1:15" x14ac:dyDescent="0.3">
      <c r="A10" s="24">
        <v>1209</v>
      </c>
      <c r="C10" s="11"/>
      <c r="D10" s="11"/>
      <c r="E10" s="11"/>
      <c r="F10" s="11" t="s">
        <v>5</v>
      </c>
      <c r="G10" s="11"/>
      <c r="H10" s="12">
        <v>69269.2</v>
      </c>
      <c r="I10" s="14">
        <v>9365.92</v>
      </c>
      <c r="M10" s="12">
        <v>250</v>
      </c>
      <c r="O10" s="12">
        <f t="shared" si="0"/>
        <v>78885.119999999995</v>
      </c>
    </row>
    <row r="11" spans="1:15" x14ac:dyDescent="0.3">
      <c r="A11" s="24">
        <v>1210</v>
      </c>
      <c r="C11" s="11"/>
      <c r="D11" s="11"/>
      <c r="E11" s="11"/>
      <c r="F11" s="11" t="s">
        <v>5</v>
      </c>
      <c r="G11" s="11"/>
      <c r="H11" s="12">
        <v>51439.28</v>
      </c>
      <c r="I11" s="14">
        <v>788.1</v>
      </c>
      <c r="M11" s="12">
        <v>250</v>
      </c>
      <c r="O11" s="12">
        <f t="shared" si="0"/>
        <v>52477.38</v>
      </c>
    </row>
    <row r="12" spans="1:15" x14ac:dyDescent="0.3">
      <c r="A12" s="24">
        <v>1211</v>
      </c>
      <c r="C12" s="11"/>
      <c r="D12" s="11"/>
      <c r="E12" s="11"/>
      <c r="F12" s="11" t="s">
        <v>5</v>
      </c>
      <c r="G12" s="11"/>
      <c r="H12" s="12">
        <v>69801.52</v>
      </c>
      <c r="I12" s="14">
        <v>68943.899999999994</v>
      </c>
      <c r="M12" s="12">
        <v>250</v>
      </c>
      <c r="O12" s="12">
        <f t="shared" si="0"/>
        <v>138995.41999999998</v>
      </c>
    </row>
    <row r="13" spans="1:15" x14ac:dyDescent="0.3">
      <c r="A13" s="24">
        <v>1212</v>
      </c>
      <c r="C13" s="11"/>
      <c r="D13" s="11"/>
      <c r="E13" s="11"/>
      <c r="F13" s="11" t="s">
        <v>5</v>
      </c>
      <c r="G13" s="11"/>
      <c r="H13" s="12">
        <v>70073.36</v>
      </c>
      <c r="I13" s="14">
        <v>48997.74</v>
      </c>
      <c r="M13" s="12">
        <v>250</v>
      </c>
      <c r="O13" s="12">
        <f t="shared" si="0"/>
        <v>119321.1</v>
      </c>
    </row>
    <row r="14" spans="1:15" x14ac:dyDescent="0.3">
      <c r="A14" s="24">
        <v>1214</v>
      </c>
      <c r="C14" s="11"/>
      <c r="D14" s="11"/>
      <c r="E14" s="11"/>
      <c r="F14" s="11" t="s">
        <v>5</v>
      </c>
      <c r="G14" s="11"/>
      <c r="H14" s="12">
        <v>51439.3</v>
      </c>
      <c r="I14" s="14">
        <v>822.67</v>
      </c>
      <c r="M14" s="12">
        <v>250</v>
      </c>
      <c r="O14" s="12">
        <f t="shared" si="0"/>
        <v>52511.97</v>
      </c>
    </row>
    <row r="15" spans="1:15" x14ac:dyDescent="0.3">
      <c r="A15" s="24">
        <v>1215</v>
      </c>
      <c r="C15" s="11"/>
      <c r="D15" s="11"/>
      <c r="E15" s="11"/>
      <c r="F15" s="11" t="s">
        <v>5</v>
      </c>
      <c r="G15" s="11"/>
      <c r="H15" s="12">
        <v>69801.52</v>
      </c>
      <c r="I15" s="14">
        <v>65742.81</v>
      </c>
      <c r="M15" s="12">
        <v>250</v>
      </c>
      <c r="O15" s="12">
        <f t="shared" si="0"/>
        <v>135794.33000000002</v>
      </c>
    </row>
    <row r="16" spans="1:15" x14ac:dyDescent="0.3">
      <c r="A16" s="24">
        <v>1216</v>
      </c>
      <c r="C16" s="11"/>
      <c r="D16" s="11"/>
      <c r="E16" s="11"/>
      <c r="F16" s="11" t="s">
        <v>5</v>
      </c>
      <c r="G16" s="11"/>
      <c r="H16" s="14">
        <v>69304.08</v>
      </c>
      <c r="I16" s="14">
        <v>24239.62</v>
      </c>
      <c r="J16" s="14"/>
      <c r="M16" s="12">
        <v>250</v>
      </c>
      <c r="O16" s="12">
        <f t="shared" si="0"/>
        <v>93793.7</v>
      </c>
    </row>
    <row r="17" spans="1:15" x14ac:dyDescent="0.3">
      <c r="A17" s="24">
        <v>1217</v>
      </c>
      <c r="C17" s="11"/>
      <c r="D17" s="11"/>
      <c r="E17" s="11"/>
      <c r="F17" s="11" t="s">
        <v>5</v>
      </c>
      <c r="G17" s="11"/>
      <c r="H17" s="14">
        <v>70279.600000000006</v>
      </c>
      <c r="I17" s="14">
        <v>30235.26</v>
      </c>
      <c r="J17" s="14"/>
      <c r="M17" s="12">
        <v>250</v>
      </c>
      <c r="O17" s="12">
        <f t="shared" si="0"/>
        <v>100764.86</v>
      </c>
    </row>
    <row r="18" spans="1:15" x14ac:dyDescent="0.3">
      <c r="A18" s="24">
        <v>1218</v>
      </c>
      <c r="B18" s="10" t="s">
        <v>34</v>
      </c>
      <c r="C18" s="11" t="s">
        <v>5</v>
      </c>
      <c r="D18" s="11"/>
      <c r="E18" s="11"/>
      <c r="F18" s="11"/>
      <c r="G18" s="11" t="s">
        <v>5</v>
      </c>
      <c r="H18" s="14">
        <v>192102</v>
      </c>
      <c r="I18" s="14"/>
      <c r="J18" s="14"/>
      <c r="O18" s="12">
        <f t="shared" si="0"/>
        <v>192102</v>
      </c>
    </row>
    <row r="19" spans="1:15" x14ac:dyDescent="0.3">
      <c r="A19" s="24">
        <v>1219</v>
      </c>
      <c r="C19" s="11"/>
      <c r="D19" s="11"/>
      <c r="E19" s="11"/>
      <c r="F19" s="11" t="s">
        <v>5</v>
      </c>
      <c r="G19" s="11"/>
      <c r="H19" s="14">
        <v>69801.539999999994</v>
      </c>
      <c r="I19" s="14">
        <v>30069.63</v>
      </c>
      <c r="J19" s="14"/>
      <c r="M19" s="12">
        <v>250</v>
      </c>
      <c r="O19" s="12">
        <f t="shared" si="0"/>
        <v>100121.17</v>
      </c>
    </row>
    <row r="20" spans="1:15" x14ac:dyDescent="0.3">
      <c r="A20" s="24">
        <v>1220</v>
      </c>
      <c r="C20" s="11"/>
      <c r="D20" s="11"/>
      <c r="E20" s="11"/>
      <c r="F20" s="11" t="s">
        <v>5</v>
      </c>
      <c r="G20" s="11"/>
      <c r="H20" s="14">
        <v>51439.29</v>
      </c>
      <c r="I20" s="14">
        <v>2602.46</v>
      </c>
      <c r="J20" s="14"/>
      <c r="K20" s="14"/>
      <c r="L20" s="14"/>
      <c r="M20" s="14">
        <v>250</v>
      </c>
      <c r="N20" s="14"/>
      <c r="O20" s="14">
        <f t="shared" si="0"/>
        <v>54291.75</v>
      </c>
    </row>
    <row r="21" spans="1:15" x14ac:dyDescent="0.3">
      <c r="A21" s="24">
        <v>1221</v>
      </c>
      <c r="C21" s="11"/>
      <c r="D21" s="11"/>
      <c r="E21" s="11"/>
      <c r="F21" s="11" t="s">
        <v>5</v>
      </c>
      <c r="G21" s="11"/>
      <c r="H21" s="14">
        <v>67843.399999999994</v>
      </c>
      <c r="I21" s="14">
        <v>28757.759999999998</v>
      </c>
      <c r="J21" s="14"/>
      <c r="M21" s="12">
        <v>250</v>
      </c>
      <c r="O21" s="12">
        <f t="shared" si="0"/>
        <v>96851.159999999989</v>
      </c>
    </row>
    <row r="22" spans="1:15" x14ac:dyDescent="0.3">
      <c r="A22" s="24">
        <v>1222</v>
      </c>
      <c r="C22" s="11"/>
      <c r="D22" s="11"/>
      <c r="E22" s="11"/>
      <c r="F22" s="11" t="s">
        <v>5</v>
      </c>
      <c r="G22" s="11"/>
      <c r="H22" s="14">
        <v>51280.52</v>
      </c>
      <c r="I22" s="14">
        <v>325.43</v>
      </c>
      <c r="J22" s="14"/>
      <c r="K22" s="14"/>
      <c r="L22" s="14"/>
      <c r="M22" s="14">
        <v>250</v>
      </c>
      <c r="N22" s="14"/>
      <c r="O22" s="14">
        <f t="shared" si="0"/>
        <v>51855.95</v>
      </c>
    </row>
    <row r="23" spans="1:15" x14ac:dyDescent="0.3">
      <c r="A23" s="24">
        <v>1223</v>
      </c>
      <c r="C23" s="11"/>
      <c r="D23" s="11"/>
      <c r="E23" s="11"/>
      <c r="F23" s="11" t="s">
        <v>5</v>
      </c>
      <c r="G23" s="11"/>
      <c r="H23" s="12">
        <v>51439.28</v>
      </c>
      <c r="I23" s="14">
        <v>3995.2</v>
      </c>
      <c r="M23" s="12">
        <v>250</v>
      </c>
      <c r="O23" s="12">
        <f t="shared" si="0"/>
        <v>55684.479999999996</v>
      </c>
    </row>
    <row r="24" spans="1:15" x14ac:dyDescent="0.3">
      <c r="A24" s="24">
        <v>1224</v>
      </c>
      <c r="C24" s="11"/>
      <c r="D24" s="11" t="s">
        <v>5</v>
      </c>
      <c r="E24" s="11"/>
      <c r="F24" s="11"/>
      <c r="G24" s="11" t="s">
        <v>5</v>
      </c>
      <c r="H24" s="12">
        <v>129772.24</v>
      </c>
      <c r="I24" s="14"/>
      <c r="M24" s="12">
        <v>250</v>
      </c>
      <c r="O24" s="12">
        <f t="shared" si="0"/>
        <v>130022.24</v>
      </c>
    </row>
    <row r="25" spans="1:15" x14ac:dyDescent="0.3">
      <c r="A25" s="24">
        <v>1225</v>
      </c>
      <c r="C25" s="11"/>
      <c r="D25" s="11"/>
      <c r="E25" s="11"/>
      <c r="F25" s="11" t="s">
        <v>5</v>
      </c>
      <c r="G25" s="11"/>
      <c r="H25" s="12">
        <v>51439.29</v>
      </c>
      <c r="I25" s="14">
        <v>1608.7</v>
      </c>
      <c r="M25" s="12">
        <v>250</v>
      </c>
      <c r="O25" s="12">
        <f t="shared" si="0"/>
        <v>53297.99</v>
      </c>
    </row>
    <row r="26" spans="1:15" x14ac:dyDescent="0.3">
      <c r="A26" s="24">
        <v>1226</v>
      </c>
      <c r="C26" s="11"/>
      <c r="D26" s="11"/>
      <c r="E26" s="11" t="s">
        <v>5</v>
      </c>
      <c r="F26" s="11"/>
      <c r="G26" s="11" t="s">
        <v>5</v>
      </c>
      <c r="H26" s="12">
        <v>112355.52</v>
      </c>
      <c r="I26" s="14"/>
      <c r="M26" s="12">
        <v>250</v>
      </c>
      <c r="O26" s="12">
        <f t="shared" si="0"/>
        <v>112605.52</v>
      </c>
    </row>
    <row r="27" spans="1:15" x14ac:dyDescent="0.3">
      <c r="A27" s="24">
        <v>1227</v>
      </c>
      <c r="C27" s="11"/>
      <c r="D27" s="11" t="s">
        <v>5</v>
      </c>
      <c r="E27" s="11"/>
      <c r="F27" s="11"/>
      <c r="G27" s="11" t="s">
        <v>5</v>
      </c>
      <c r="H27" s="12">
        <v>122202.48</v>
      </c>
      <c r="I27" s="14"/>
      <c r="M27" s="12">
        <v>250</v>
      </c>
      <c r="O27" s="12">
        <f t="shared" si="0"/>
        <v>122452.48</v>
      </c>
    </row>
    <row r="28" spans="1:15" x14ac:dyDescent="0.3">
      <c r="A28" s="24">
        <v>1228</v>
      </c>
      <c r="C28" s="11"/>
      <c r="D28" s="11"/>
      <c r="E28" s="11" t="s">
        <v>5</v>
      </c>
      <c r="F28" s="11"/>
      <c r="G28" s="11" t="s">
        <v>5</v>
      </c>
      <c r="H28" s="12">
        <v>112452.08</v>
      </c>
      <c r="I28" s="14"/>
      <c r="M28" s="12">
        <v>250</v>
      </c>
      <c r="O28" s="12">
        <f t="shared" si="0"/>
        <v>112702.08</v>
      </c>
    </row>
    <row r="29" spans="1:15" x14ac:dyDescent="0.3">
      <c r="A29" s="24">
        <v>1229</v>
      </c>
      <c r="C29" s="11"/>
      <c r="D29" s="11"/>
      <c r="E29" s="11"/>
      <c r="F29" s="11" t="s">
        <v>5</v>
      </c>
      <c r="G29" s="11"/>
      <c r="H29" s="12">
        <v>69530.23</v>
      </c>
      <c r="I29" s="14">
        <v>8687.58</v>
      </c>
      <c r="M29" s="12">
        <v>250</v>
      </c>
      <c r="O29" s="12">
        <f t="shared" si="0"/>
        <v>78467.81</v>
      </c>
    </row>
    <row r="30" spans="1:15" x14ac:dyDescent="0.3">
      <c r="A30" s="24">
        <v>1230</v>
      </c>
      <c r="C30" s="11"/>
      <c r="D30" s="11"/>
      <c r="E30" s="11"/>
      <c r="F30" s="11" t="s">
        <v>5</v>
      </c>
      <c r="G30" s="11"/>
      <c r="H30" s="12">
        <v>69801.52</v>
      </c>
      <c r="I30" s="14">
        <v>27536.11</v>
      </c>
      <c r="M30" s="12">
        <v>250</v>
      </c>
      <c r="O30" s="12">
        <f t="shared" si="0"/>
        <v>97587.63</v>
      </c>
    </row>
    <row r="31" spans="1:15" x14ac:dyDescent="0.3">
      <c r="A31" s="24">
        <v>1231</v>
      </c>
      <c r="C31" s="11"/>
      <c r="D31" s="11"/>
      <c r="E31" s="11"/>
      <c r="F31" s="11" t="s">
        <v>5</v>
      </c>
      <c r="G31" s="11"/>
      <c r="H31" s="12">
        <v>70661.279999999999</v>
      </c>
      <c r="I31" s="14">
        <v>26797.99</v>
      </c>
      <c r="M31" s="12">
        <v>250</v>
      </c>
      <c r="O31" s="12">
        <f t="shared" si="0"/>
        <v>97709.27</v>
      </c>
    </row>
    <row r="32" spans="1:15" x14ac:dyDescent="0.3">
      <c r="A32" s="24">
        <v>1232</v>
      </c>
      <c r="C32" s="11"/>
      <c r="D32" s="11"/>
      <c r="E32" s="11"/>
      <c r="F32" s="11" t="s">
        <v>5</v>
      </c>
      <c r="G32" s="11"/>
      <c r="H32" s="12">
        <v>69801.539999999994</v>
      </c>
      <c r="I32" s="14">
        <v>16321.83</v>
      </c>
      <c r="M32" s="12">
        <v>250</v>
      </c>
      <c r="O32" s="12">
        <f t="shared" si="0"/>
        <v>86373.37</v>
      </c>
    </row>
    <row r="33" spans="1:15" x14ac:dyDescent="0.3">
      <c r="A33" s="24">
        <v>1233</v>
      </c>
      <c r="C33" s="11"/>
      <c r="D33" s="11"/>
      <c r="E33" s="11"/>
      <c r="F33" s="11" t="s">
        <v>5</v>
      </c>
      <c r="G33" s="11"/>
      <c r="H33" s="12">
        <v>67180.960000000006</v>
      </c>
      <c r="I33" s="14">
        <v>31872.73</v>
      </c>
      <c r="M33" s="12">
        <v>250</v>
      </c>
      <c r="O33" s="12">
        <f t="shared" si="0"/>
        <v>99303.69</v>
      </c>
    </row>
    <row r="34" spans="1:15" x14ac:dyDescent="0.3">
      <c r="A34" s="24">
        <v>1235</v>
      </c>
      <c r="C34" s="11"/>
      <c r="D34" s="11"/>
      <c r="E34" s="11"/>
      <c r="F34" s="11" t="s">
        <v>5</v>
      </c>
      <c r="G34" s="11"/>
      <c r="H34" s="12">
        <v>51439.31</v>
      </c>
      <c r="I34" s="14">
        <v>439.41</v>
      </c>
      <c r="M34" s="12">
        <v>250</v>
      </c>
      <c r="O34" s="12">
        <f t="shared" si="0"/>
        <v>52128.72</v>
      </c>
    </row>
    <row r="35" spans="1:15" x14ac:dyDescent="0.3">
      <c r="A35" s="25">
        <v>1236</v>
      </c>
      <c r="C35" s="11"/>
      <c r="D35" s="11"/>
      <c r="E35" s="11"/>
      <c r="F35" s="11" t="s">
        <v>5</v>
      </c>
      <c r="G35" s="11"/>
      <c r="H35" s="12">
        <v>44411.12</v>
      </c>
      <c r="I35" s="14">
        <v>371.7</v>
      </c>
      <c r="M35" s="12">
        <v>250</v>
      </c>
      <c r="O35" s="12">
        <f t="shared" ref="O35:O57" si="1">SUM(H35:N35)</f>
        <v>45032.82</v>
      </c>
    </row>
    <row r="36" spans="1:15" x14ac:dyDescent="0.3">
      <c r="A36" s="24">
        <v>1237</v>
      </c>
      <c r="C36" s="11"/>
      <c r="D36" s="11"/>
      <c r="E36" s="11"/>
      <c r="F36" s="11" t="s">
        <v>5</v>
      </c>
      <c r="G36" s="11"/>
      <c r="H36" s="12">
        <v>43680.67</v>
      </c>
      <c r="I36" s="14">
        <v>378.48</v>
      </c>
      <c r="M36" s="12">
        <v>250</v>
      </c>
      <c r="O36" s="12">
        <f t="shared" si="1"/>
        <v>44309.15</v>
      </c>
    </row>
    <row r="37" spans="1:15" x14ac:dyDescent="0.3">
      <c r="A37" s="24">
        <v>1238</v>
      </c>
      <c r="C37" s="11"/>
      <c r="D37" s="11"/>
      <c r="E37" s="11"/>
      <c r="F37" s="11" t="s">
        <v>5</v>
      </c>
      <c r="G37" s="11"/>
      <c r="H37" s="12">
        <v>68086.19</v>
      </c>
      <c r="I37" s="14">
        <v>2808.26</v>
      </c>
      <c r="M37" s="12">
        <v>250</v>
      </c>
      <c r="O37" s="12">
        <f t="shared" si="1"/>
        <v>71144.45</v>
      </c>
    </row>
    <row r="38" spans="1:15" x14ac:dyDescent="0.3">
      <c r="A38" s="24">
        <v>1239</v>
      </c>
      <c r="C38" s="11"/>
      <c r="D38" s="11"/>
      <c r="E38" s="11"/>
      <c r="F38" s="11"/>
      <c r="G38" s="11" t="s">
        <v>5</v>
      </c>
      <c r="H38" s="12">
        <v>76719.12</v>
      </c>
      <c r="I38" s="14"/>
      <c r="M38" s="12">
        <v>250</v>
      </c>
      <c r="O38" s="12">
        <f t="shared" si="1"/>
        <v>76969.119999999995</v>
      </c>
    </row>
    <row r="39" spans="1:15" x14ac:dyDescent="0.3">
      <c r="A39" s="24">
        <v>1241</v>
      </c>
      <c r="C39" s="11"/>
      <c r="D39" s="11"/>
      <c r="E39" s="11"/>
      <c r="F39" s="11" t="s">
        <v>5</v>
      </c>
      <c r="G39" s="11"/>
      <c r="H39" s="12">
        <v>50848.09</v>
      </c>
      <c r="I39" s="14">
        <v>5626.34</v>
      </c>
      <c r="M39" s="12">
        <v>250</v>
      </c>
      <c r="O39" s="12">
        <f t="shared" si="1"/>
        <v>56724.429999999993</v>
      </c>
    </row>
    <row r="40" spans="1:15" x14ac:dyDescent="0.3">
      <c r="A40" s="24">
        <v>1242</v>
      </c>
      <c r="C40" s="11"/>
      <c r="D40" s="11"/>
      <c r="E40" s="11"/>
      <c r="F40" s="11" t="s">
        <v>5</v>
      </c>
      <c r="G40" s="11"/>
      <c r="H40" s="12">
        <v>65336.639999999999</v>
      </c>
      <c r="I40" s="14">
        <v>3316.53</v>
      </c>
      <c r="M40" s="12">
        <v>250</v>
      </c>
      <c r="O40" s="12">
        <f t="shared" si="1"/>
        <v>68903.17</v>
      </c>
    </row>
    <row r="41" spans="1:15" x14ac:dyDescent="0.3">
      <c r="A41" s="24">
        <v>1244</v>
      </c>
      <c r="C41" s="11"/>
      <c r="D41" s="11"/>
      <c r="E41" s="11"/>
      <c r="F41" s="11" t="s">
        <v>5</v>
      </c>
      <c r="G41" s="11"/>
      <c r="H41" s="12">
        <v>65344.43</v>
      </c>
      <c r="I41" s="14">
        <v>3493.22</v>
      </c>
      <c r="M41" s="12">
        <v>250</v>
      </c>
      <c r="O41" s="12">
        <f t="shared" si="1"/>
        <v>69087.649999999994</v>
      </c>
    </row>
    <row r="42" spans="1:15" x14ac:dyDescent="0.3">
      <c r="A42" s="24">
        <v>1245</v>
      </c>
      <c r="C42" s="11"/>
      <c r="D42" s="11"/>
      <c r="E42" s="11"/>
      <c r="F42" s="11"/>
      <c r="G42" s="11" t="s">
        <v>5</v>
      </c>
      <c r="H42" s="12">
        <v>77137.52</v>
      </c>
      <c r="I42" s="14"/>
      <c r="M42" s="12">
        <v>250</v>
      </c>
      <c r="O42" s="12">
        <f t="shared" si="1"/>
        <v>77387.520000000004</v>
      </c>
    </row>
    <row r="43" spans="1:15" x14ac:dyDescent="0.3">
      <c r="A43" s="24">
        <v>1246</v>
      </c>
      <c r="C43" s="11"/>
      <c r="D43" s="11"/>
      <c r="E43" s="11"/>
      <c r="F43" s="11" t="s">
        <v>5</v>
      </c>
      <c r="G43" s="11"/>
      <c r="H43" s="12">
        <v>69267.81</v>
      </c>
      <c r="I43" s="14">
        <v>11022.27</v>
      </c>
      <c r="M43" s="12">
        <v>250</v>
      </c>
      <c r="O43" s="12">
        <f t="shared" si="1"/>
        <v>80540.08</v>
      </c>
    </row>
    <row r="44" spans="1:15" x14ac:dyDescent="0.3">
      <c r="A44" s="24">
        <v>1247</v>
      </c>
      <c r="C44" s="11"/>
      <c r="D44" s="11" t="s">
        <v>5</v>
      </c>
      <c r="E44" s="11"/>
      <c r="F44" s="11"/>
      <c r="G44" s="11" t="s">
        <v>5</v>
      </c>
      <c r="H44" s="12">
        <v>94629.68</v>
      </c>
      <c r="I44" s="14"/>
      <c r="M44" s="12">
        <v>250</v>
      </c>
      <c r="O44" s="12">
        <f t="shared" si="1"/>
        <v>94879.679999999993</v>
      </c>
    </row>
    <row r="45" spans="1:15" x14ac:dyDescent="0.3">
      <c r="A45" s="24">
        <v>1248</v>
      </c>
      <c r="C45" s="11"/>
      <c r="D45" s="11"/>
      <c r="E45" s="11"/>
      <c r="F45" s="11" t="s">
        <v>5</v>
      </c>
      <c r="G45" s="11"/>
      <c r="H45" s="12">
        <v>67835.66</v>
      </c>
      <c r="I45" s="14">
        <v>29909.84</v>
      </c>
      <c r="M45" s="12">
        <v>250</v>
      </c>
      <c r="O45" s="12">
        <f t="shared" si="1"/>
        <v>97995.5</v>
      </c>
    </row>
    <row r="46" spans="1:15" x14ac:dyDescent="0.3">
      <c r="A46" s="24">
        <v>1249</v>
      </c>
      <c r="C46" s="11"/>
      <c r="D46" s="11"/>
      <c r="E46" s="11"/>
      <c r="F46" s="11" t="s">
        <v>5</v>
      </c>
      <c r="G46" s="11"/>
      <c r="H46" s="12">
        <v>53034.84</v>
      </c>
      <c r="I46" s="14">
        <v>12275.66</v>
      </c>
      <c r="M46" s="12">
        <v>250</v>
      </c>
      <c r="O46" s="12">
        <f t="shared" si="1"/>
        <v>65560.5</v>
      </c>
    </row>
    <row r="47" spans="1:15" x14ac:dyDescent="0.3">
      <c r="A47" s="24">
        <v>1250</v>
      </c>
      <c r="C47" s="11"/>
      <c r="D47" s="11"/>
      <c r="E47" s="11"/>
      <c r="F47" s="11" t="s">
        <v>5</v>
      </c>
      <c r="G47" s="11"/>
      <c r="H47" s="14">
        <v>20116.16</v>
      </c>
      <c r="I47" s="14">
        <v>10126.040000000001</v>
      </c>
      <c r="J47" s="14"/>
      <c r="K47" s="14"/>
      <c r="L47" s="14"/>
      <c r="M47" s="14">
        <v>250</v>
      </c>
      <c r="N47" s="14"/>
      <c r="O47" s="14">
        <f t="shared" si="1"/>
        <v>30492.2</v>
      </c>
    </row>
    <row r="48" spans="1:15" x14ac:dyDescent="0.3">
      <c r="A48" s="24">
        <v>1252</v>
      </c>
      <c r="C48" s="11"/>
      <c r="D48" s="11"/>
      <c r="E48" s="11"/>
      <c r="F48" s="11" t="s">
        <v>5</v>
      </c>
      <c r="G48" s="11"/>
      <c r="H48" s="14">
        <v>16599.439999999999</v>
      </c>
      <c r="I48" s="14">
        <v>8044.62</v>
      </c>
      <c r="J48" s="14"/>
      <c r="K48" s="14"/>
      <c r="L48" s="14"/>
      <c r="M48" s="14">
        <v>250</v>
      </c>
      <c r="N48" s="14"/>
      <c r="O48" s="14">
        <f t="shared" si="1"/>
        <v>24894.059999999998</v>
      </c>
    </row>
    <row r="49" spans="1:15" x14ac:dyDescent="0.3">
      <c r="A49" s="24">
        <v>1254</v>
      </c>
      <c r="C49" s="11"/>
      <c r="D49" s="11"/>
      <c r="E49" s="11"/>
      <c r="F49" s="11" t="s">
        <v>5</v>
      </c>
      <c r="G49" s="11"/>
      <c r="H49" s="14">
        <v>12820.48</v>
      </c>
      <c r="I49" s="14">
        <v>6090.98</v>
      </c>
      <c r="J49" s="14"/>
      <c r="K49" s="14"/>
      <c r="L49" s="14"/>
      <c r="M49" s="14">
        <v>250</v>
      </c>
      <c r="N49" s="14"/>
      <c r="O49" s="14">
        <f t="shared" si="1"/>
        <v>19161.46</v>
      </c>
    </row>
    <row r="50" spans="1:15" x14ac:dyDescent="0.4">
      <c r="A50" s="23">
        <v>1213</v>
      </c>
      <c r="C50" s="11"/>
      <c r="D50" s="11"/>
      <c r="E50" s="11"/>
      <c r="F50" s="11" t="s">
        <v>5</v>
      </c>
      <c r="G50" s="11"/>
      <c r="H50" s="14">
        <v>50014.04</v>
      </c>
      <c r="I50" s="14">
        <v>146.58000000000001</v>
      </c>
      <c r="J50" s="14"/>
      <c r="K50" s="14"/>
      <c r="L50" s="14"/>
      <c r="M50" s="14">
        <v>0</v>
      </c>
      <c r="N50" s="14"/>
      <c r="O50" s="14">
        <f t="shared" si="1"/>
        <v>50160.62</v>
      </c>
    </row>
    <row r="51" spans="1:15" x14ac:dyDescent="0.4">
      <c r="A51" s="23">
        <v>1263</v>
      </c>
      <c r="C51" s="11"/>
      <c r="D51" s="11"/>
      <c r="E51" s="11"/>
      <c r="F51" s="11" t="s">
        <v>5</v>
      </c>
      <c r="G51" s="11"/>
      <c r="H51" s="14">
        <v>23526.09</v>
      </c>
      <c r="I51" s="14">
        <v>0</v>
      </c>
      <c r="J51" s="14"/>
      <c r="K51" s="14"/>
      <c r="L51" s="14"/>
      <c r="M51" s="14">
        <v>0</v>
      </c>
      <c r="N51" s="14"/>
      <c r="O51" s="14">
        <f t="shared" si="1"/>
        <v>23526.09</v>
      </c>
    </row>
    <row r="52" spans="1:15" x14ac:dyDescent="0.4">
      <c r="A52" s="23">
        <v>1205</v>
      </c>
      <c r="C52" s="11"/>
      <c r="D52" s="11"/>
      <c r="E52" s="11"/>
      <c r="F52" s="11" t="s">
        <v>5</v>
      </c>
      <c r="G52" s="11"/>
      <c r="H52" s="12">
        <v>69801.539999999994</v>
      </c>
      <c r="I52" s="14">
        <v>23639.29</v>
      </c>
      <c r="M52" s="12">
        <v>0</v>
      </c>
      <c r="O52" s="14">
        <f t="shared" si="1"/>
        <v>93440.829999999987</v>
      </c>
    </row>
    <row r="53" spans="1:15" x14ac:dyDescent="0.4">
      <c r="A53" s="23">
        <v>1265</v>
      </c>
      <c r="C53" s="11"/>
      <c r="D53" s="11" t="s">
        <v>5</v>
      </c>
      <c r="E53" s="11"/>
      <c r="F53" s="11"/>
      <c r="G53" s="11" t="s">
        <v>5</v>
      </c>
      <c r="H53" s="12">
        <v>119806.56</v>
      </c>
      <c r="I53" s="14"/>
      <c r="M53" s="12">
        <v>250</v>
      </c>
      <c r="O53" s="14">
        <f t="shared" si="1"/>
        <v>120056.56</v>
      </c>
    </row>
    <row r="54" spans="1:15" x14ac:dyDescent="0.4">
      <c r="A54" s="23">
        <v>1266</v>
      </c>
      <c r="C54" s="11"/>
      <c r="D54" s="11"/>
      <c r="E54" s="11"/>
      <c r="F54" s="11" t="s">
        <v>5</v>
      </c>
      <c r="G54" s="11"/>
      <c r="H54" s="12">
        <v>22545.3</v>
      </c>
      <c r="I54" s="14">
        <v>1794.53</v>
      </c>
      <c r="M54" s="12">
        <v>0</v>
      </c>
      <c r="O54" s="14">
        <f t="shared" si="1"/>
        <v>24339.829999999998</v>
      </c>
    </row>
    <row r="55" spans="1:15" x14ac:dyDescent="0.4">
      <c r="A55" s="23">
        <v>1267</v>
      </c>
      <c r="C55" s="11"/>
      <c r="D55" s="11"/>
      <c r="E55" s="11"/>
      <c r="F55" s="11"/>
      <c r="G55" s="11" t="s">
        <v>5</v>
      </c>
      <c r="H55" s="12">
        <v>663.3</v>
      </c>
      <c r="I55" s="14"/>
      <c r="M55" s="12">
        <v>0</v>
      </c>
      <c r="O55" s="14">
        <f t="shared" si="1"/>
        <v>663.3</v>
      </c>
    </row>
    <row r="56" spans="1:15" x14ac:dyDescent="0.4">
      <c r="A56" s="23">
        <v>1268</v>
      </c>
      <c r="C56" s="11"/>
      <c r="D56" s="11"/>
      <c r="E56" s="11"/>
      <c r="F56" s="11" t="s">
        <v>5</v>
      </c>
      <c r="G56" s="11"/>
      <c r="H56" s="12">
        <v>41693.839999999997</v>
      </c>
      <c r="I56" s="14">
        <v>1089.02</v>
      </c>
      <c r="M56" s="12">
        <v>0</v>
      </c>
      <c r="O56" s="14">
        <f t="shared" si="1"/>
        <v>42782.859999999993</v>
      </c>
    </row>
    <row r="57" spans="1:15" x14ac:dyDescent="0.4">
      <c r="A57" s="23">
        <v>1269</v>
      </c>
      <c r="C57" s="11"/>
      <c r="D57" s="11"/>
      <c r="E57" s="11"/>
      <c r="F57" s="11" t="s">
        <v>5</v>
      </c>
      <c r="G57" s="11"/>
      <c r="H57" s="12">
        <v>19028.8</v>
      </c>
      <c r="I57" s="14">
        <v>1631.05</v>
      </c>
      <c r="M57" s="12">
        <v>250</v>
      </c>
      <c r="O57" s="14">
        <f t="shared" si="1"/>
        <v>20909.849999999999</v>
      </c>
    </row>
    <row r="58" spans="1:15" x14ac:dyDescent="0.4">
      <c r="A58" s="5"/>
    </row>
    <row r="59" spans="1:15" ht="93" thickBot="1" x14ac:dyDescent="0.45">
      <c r="G59" s="4" t="s">
        <v>9</v>
      </c>
      <c r="H59" s="3" t="str">
        <f>H2</f>
        <v>Reg Salary/Wages Paid (includes any employee's regular rate of pay categories that are paid at regular rate i.e. holiday sick, etc.)</v>
      </c>
      <c r="I59" s="3" t="str">
        <f>I2</f>
        <v>OT Amount (includes All Pays at OT &amp; Above Rate)</v>
      </c>
      <c r="J59" s="3" t="str">
        <f>J2</f>
        <v>Excess Vacation Payout</v>
      </c>
      <c r="K59" s="3" t="str">
        <f>K2</f>
        <v>Retiree - Vacation Payout</v>
      </c>
      <c r="L59" s="3" t="s">
        <v>24</v>
      </c>
      <c r="M59" s="3" t="str">
        <f>M2</f>
        <v>Bonus &amp; Incentive Pays</v>
      </c>
      <c r="N59" s="3" t="s">
        <v>25</v>
      </c>
      <c r="O59" s="1" t="s">
        <v>4</v>
      </c>
    </row>
    <row r="60" spans="1:15" x14ac:dyDescent="0.4">
      <c r="A60" s="26" t="s">
        <v>37</v>
      </c>
      <c r="B60" s="27" t="s">
        <v>38</v>
      </c>
      <c r="C60" s="34">
        <v>0</v>
      </c>
      <c r="G60" s="5" t="s">
        <v>26</v>
      </c>
      <c r="H60" s="12">
        <f t="shared" ref="H60:O60" si="2">+SUMIF($C$3:$C$57,"X",H3:H57)</f>
        <v>192102</v>
      </c>
      <c r="I60" s="12">
        <f t="shared" si="2"/>
        <v>0</v>
      </c>
      <c r="J60" s="12">
        <f t="shared" si="2"/>
        <v>0</v>
      </c>
      <c r="K60" s="12">
        <f t="shared" si="2"/>
        <v>0</v>
      </c>
      <c r="L60" s="12">
        <f t="shared" si="2"/>
        <v>0</v>
      </c>
      <c r="M60" s="12">
        <f t="shared" si="2"/>
        <v>0</v>
      </c>
      <c r="N60" s="12">
        <f t="shared" si="2"/>
        <v>0</v>
      </c>
      <c r="O60" s="12">
        <f t="shared" si="2"/>
        <v>192102</v>
      </c>
    </row>
    <row r="61" spans="1:15" x14ac:dyDescent="0.4">
      <c r="A61" s="29" t="s">
        <v>39</v>
      </c>
      <c r="B61" s="10" t="s">
        <v>40</v>
      </c>
      <c r="C61" s="32">
        <v>2.6100000000000002E-2</v>
      </c>
      <c r="G61" s="5" t="s">
        <v>0</v>
      </c>
      <c r="H61" s="12">
        <f t="shared" ref="H61:O61" si="3">+SUMIF($D$3:$D$51,"X",H3:H51)</f>
        <v>346604.4</v>
      </c>
      <c r="I61" s="12">
        <f t="shared" si="3"/>
        <v>0</v>
      </c>
      <c r="J61" s="12">
        <f t="shared" si="3"/>
        <v>0</v>
      </c>
      <c r="K61" s="12">
        <f t="shared" si="3"/>
        <v>0</v>
      </c>
      <c r="L61" s="12">
        <f t="shared" si="3"/>
        <v>0</v>
      </c>
      <c r="M61" s="12">
        <f t="shared" si="3"/>
        <v>750</v>
      </c>
      <c r="N61" s="12">
        <f t="shared" si="3"/>
        <v>0</v>
      </c>
      <c r="O61" s="12">
        <f t="shared" si="3"/>
        <v>347354.4</v>
      </c>
    </row>
    <row r="62" spans="1:15" ht="15" thickBot="1" x14ac:dyDescent="0.45">
      <c r="A62" s="30" t="s">
        <v>41</v>
      </c>
      <c r="B62" s="31" t="s">
        <v>42</v>
      </c>
      <c r="C62" s="33">
        <v>2.5000000000000001E-2</v>
      </c>
      <c r="G62" s="5" t="s">
        <v>10</v>
      </c>
      <c r="H62" s="15">
        <f t="shared" ref="H62:O62" si="4">+SUM(H60:H61)</f>
        <v>538706.4</v>
      </c>
      <c r="I62" s="15">
        <f t="shared" si="4"/>
        <v>0</v>
      </c>
      <c r="J62" s="15">
        <f t="shared" si="4"/>
        <v>0</v>
      </c>
      <c r="K62" s="15">
        <f t="shared" si="4"/>
        <v>0</v>
      </c>
      <c r="L62" s="15">
        <f t="shared" si="4"/>
        <v>0</v>
      </c>
      <c r="M62" s="15">
        <f t="shared" si="4"/>
        <v>750</v>
      </c>
      <c r="N62" s="15">
        <f t="shared" si="4"/>
        <v>0</v>
      </c>
      <c r="O62" s="15">
        <f t="shared" si="4"/>
        <v>539456.4</v>
      </c>
    </row>
    <row r="65" spans="7:15" x14ac:dyDescent="0.4">
      <c r="G65" s="5" t="s">
        <v>2</v>
      </c>
      <c r="H65" s="12">
        <f t="shared" ref="H65:O65" si="5">+SUMIF($F$3:$F$57,"X",H3:H57)</f>
        <v>2450351.7799999998</v>
      </c>
      <c r="I65" s="12">
        <f t="shared" si="5"/>
        <v>719486.44000000006</v>
      </c>
      <c r="J65" s="12">
        <f t="shared" si="5"/>
        <v>0</v>
      </c>
      <c r="K65" s="12">
        <f t="shared" si="5"/>
        <v>0</v>
      </c>
      <c r="L65" s="12">
        <f t="shared" si="5"/>
        <v>0</v>
      </c>
      <c r="M65" s="12">
        <f t="shared" si="5"/>
        <v>9750</v>
      </c>
      <c r="N65" s="12">
        <f t="shared" si="5"/>
        <v>0</v>
      </c>
      <c r="O65" s="12">
        <f t="shared" si="5"/>
        <v>3179588.22</v>
      </c>
    </row>
    <row r="66" spans="7:15" x14ac:dyDescent="0.4">
      <c r="G66" s="5" t="s">
        <v>3</v>
      </c>
      <c r="H66" s="12">
        <f t="shared" ref="H66:O66" si="6">+SUMIF($G$3:$G$57,"X",H3:H57)</f>
        <v>1128864.18</v>
      </c>
      <c r="I66" s="12">
        <f t="shared" si="6"/>
        <v>0</v>
      </c>
      <c r="J66" s="12">
        <f t="shared" si="6"/>
        <v>0</v>
      </c>
      <c r="K66" s="12">
        <f t="shared" si="6"/>
        <v>0</v>
      </c>
      <c r="L66" s="12">
        <f t="shared" si="6"/>
        <v>0</v>
      </c>
      <c r="M66" s="12">
        <f t="shared" si="6"/>
        <v>2250</v>
      </c>
      <c r="N66" s="12">
        <f t="shared" si="6"/>
        <v>0</v>
      </c>
      <c r="O66" s="12">
        <f t="shared" si="6"/>
        <v>1131114.18</v>
      </c>
    </row>
    <row r="67" spans="7:15" ht="15" thickBot="1" x14ac:dyDescent="0.45">
      <c r="G67" s="5" t="s">
        <v>10</v>
      </c>
      <c r="H67" s="15">
        <f t="shared" ref="H67:O67" si="7">+H65+H66</f>
        <v>3579215.96</v>
      </c>
      <c r="I67" s="15">
        <f t="shared" si="7"/>
        <v>719486.44000000006</v>
      </c>
      <c r="J67" s="15">
        <f t="shared" si="7"/>
        <v>0</v>
      </c>
      <c r="K67" s="15">
        <f t="shared" si="7"/>
        <v>0</v>
      </c>
      <c r="L67" s="15">
        <f t="shared" si="7"/>
        <v>0</v>
      </c>
      <c r="M67" s="15">
        <f t="shared" si="7"/>
        <v>12000</v>
      </c>
      <c r="N67" s="15">
        <f t="shared" si="7"/>
        <v>0</v>
      </c>
      <c r="O67" s="15">
        <f t="shared" si="7"/>
        <v>4310702.4000000004</v>
      </c>
    </row>
    <row r="70" spans="7:15" x14ac:dyDescent="0.4">
      <c r="H70" s="19"/>
      <c r="I70" s="19"/>
      <c r="J70" s="19"/>
      <c r="K70" s="19"/>
      <c r="L70" s="19"/>
      <c r="M70" s="19"/>
      <c r="N70" s="19"/>
      <c r="O70" s="19"/>
    </row>
    <row r="71" spans="7:15" x14ac:dyDescent="0.4">
      <c r="H71" s="21"/>
      <c r="I71" s="21"/>
      <c r="J71" s="21"/>
      <c r="K71" s="21"/>
      <c r="L71" s="21"/>
      <c r="M71" s="21"/>
      <c r="N71" s="21"/>
      <c r="O71" s="21"/>
    </row>
    <row r="72" spans="7:15" x14ac:dyDescent="0.4">
      <c r="H72" s="21"/>
      <c r="I72" s="21"/>
      <c r="J72" s="21"/>
      <c r="K72" s="21"/>
      <c r="L72" s="21"/>
      <c r="M72" s="21"/>
      <c r="N72" s="21"/>
      <c r="O72" s="21"/>
    </row>
    <row r="73" spans="7:15" x14ac:dyDescent="0.4">
      <c r="H73" s="21"/>
      <c r="I73" s="21"/>
      <c r="J73" s="20"/>
      <c r="K73" s="21"/>
      <c r="L73" s="21"/>
      <c r="M73" s="21"/>
      <c r="N73" s="21"/>
      <c r="O73" s="21"/>
    </row>
    <row r="74" spans="7:15" x14ac:dyDescent="0.4">
      <c r="H74" s="21"/>
      <c r="I74" s="21"/>
      <c r="J74" s="21"/>
      <c r="K74" s="21"/>
      <c r="L74" s="21"/>
      <c r="M74" s="21"/>
      <c r="N74" s="21"/>
      <c r="O74" s="21"/>
    </row>
    <row r="75" spans="7:15" x14ac:dyDescent="0.4">
      <c r="H75" s="21"/>
      <c r="I75" s="21"/>
      <c r="J75" s="21"/>
      <c r="K75" s="21"/>
      <c r="L75" s="21"/>
      <c r="M75" s="21"/>
      <c r="N75" s="21"/>
      <c r="O75" s="21"/>
    </row>
  </sheetData>
  <autoFilter ref="C2:O51" xr:uid="{713D6F93-451C-4540-9664-6C65187BE982}"/>
  <pageMargins left="0.25" right="0.25" top="0.75" bottom="0.75" header="0.3" footer="0.3"/>
  <pageSetup paperSize="5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9DBE8-A347-4A3C-88AF-65558F60318C}">
  <sheetPr codeName="Sheet2">
    <pageSetUpPr fitToPage="1"/>
  </sheetPr>
  <dimension ref="A1:AE74"/>
  <sheetViews>
    <sheetView zoomScaleNormal="100" workbookViewId="0">
      <pane xSplit="3" ySplit="2" topLeftCell="D42" activePane="bottomRight" state="frozen"/>
      <selection pane="topRight" activeCell="C1" sqref="C1"/>
      <selection pane="bottomLeft" activeCell="A2" sqref="A2"/>
      <selection pane="bottomRight" activeCell="B56" sqref="B56"/>
    </sheetView>
  </sheetViews>
  <sheetFormatPr defaultColWidth="9.15234375" defaultRowHeight="14.6" x14ac:dyDescent="0.4"/>
  <cols>
    <col min="1" max="1" width="9.15234375" style="10"/>
    <col min="2" max="2" width="44.3046875" style="10" bestFit="1" customWidth="1"/>
    <col min="3" max="3" width="15.3828125" style="5" bestFit="1" customWidth="1"/>
    <col min="4" max="4" width="12.69140625" style="5" bestFit="1" customWidth="1"/>
    <col min="5" max="5" width="14.3828125" style="5" bestFit="1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3046875" style="12" customWidth="1"/>
    <col min="15" max="15" width="10.53515625" style="12" bestFit="1" customWidth="1"/>
    <col min="16" max="16" width="16.15234375" style="12" customWidth="1"/>
    <col min="17" max="17" width="15.15234375" style="12" customWidth="1"/>
    <col min="18" max="19" width="16.15234375" style="12" customWidth="1"/>
    <col min="20" max="20" width="14.69140625" style="12" customWidth="1"/>
    <col min="21" max="23" width="17.69140625" style="12" bestFit="1" customWidth="1"/>
    <col min="24" max="24" width="18" style="12" bestFit="1" customWidth="1"/>
    <col min="25" max="25" width="17.69140625" style="12" bestFit="1" customWidth="1"/>
    <col min="26" max="26" width="15.3828125" style="12" bestFit="1" customWidth="1"/>
    <col min="27" max="27" width="14" style="12" hidden="1" customWidth="1"/>
    <col min="28" max="28" width="14" style="12" bestFit="1" customWidth="1"/>
    <col min="29" max="29" width="15.3828125" style="12" bestFit="1" customWidth="1"/>
    <col min="30" max="30" width="23.69140625" style="10" bestFit="1" customWidth="1"/>
    <col min="31" max="31" width="21" style="10" customWidth="1"/>
    <col min="32" max="16384" width="9.15234375" style="10"/>
  </cols>
  <sheetData>
    <row r="1" spans="1:29" s="5" customFormat="1" x14ac:dyDescent="0.4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  <c r="T1" s="17"/>
      <c r="U1" s="17"/>
      <c r="V1" s="6"/>
      <c r="W1" s="6"/>
      <c r="X1" s="6"/>
      <c r="Y1" s="6"/>
      <c r="AA1" s="16"/>
    </row>
    <row r="2" spans="1:29" s="7" customFormat="1" ht="92.6" x14ac:dyDescent="0.4">
      <c r="A2" s="7" t="s">
        <v>32</v>
      </c>
      <c r="B2" s="7" t="s">
        <v>31</v>
      </c>
      <c r="C2" s="8" t="s">
        <v>26</v>
      </c>
      <c r="D2" s="8" t="s">
        <v>0</v>
      </c>
      <c r="E2" s="8" t="s">
        <v>1</v>
      </c>
      <c r="F2" s="8" t="s">
        <v>2</v>
      </c>
      <c r="G2" s="8" t="s">
        <v>3</v>
      </c>
      <c r="H2" s="3" t="s">
        <v>11</v>
      </c>
      <c r="I2" s="3" t="s">
        <v>12</v>
      </c>
      <c r="J2" s="3" t="s">
        <v>13</v>
      </c>
      <c r="K2" s="3" t="s">
        <v>35</v>
      </c>
      <c r="L2" s="3" t="s">
        <v>36</v>
      </c>
      <c r="M2" s="2" t="s">
        <v>14</v>
      </c>
      <c r="N2" s="2" t="s">
        <v>25</v>
      </c>
      <c r="O2" s="2" t="s">
        <v>16</v>
      </c>
      <c r="P2" s="1" t="s">
        <v>4</v>
      </c>
      <c r="Q2" s="2" t="s">
        <v>15</v>
      </c>
      <c r="R2" s="2" t="s">
        <v>17</v>
      </c>
      <c r="S2" s="2" t="s">
        <v>18</v>
      </c>
      <c r="T2" s="3" t="s">
        <v>19</v>
      </c>
      <c r="U2" s="3" t="s">
        <v>20</v>
      </c>
      <c r="V2" s="9" t="s">
        <v>23</v>
      </c>
      <c r="W2" s="9" t="s">
        <v>21</v>
      </c>
      <c r="X2" s="3" t="s">
        <v>6</v>
      </c>
      <c r="Y2" s="9" t="s">
        <v>22</v>
      </c>
      <c r="Z2" s="9" t="s">
        <v>7</v>
      </c>
      <c r="AA2" s="9" t="s">
        <v>8</v>
      </c>
    </row>
    <row r="3" spans="1:29" x14ac:dyDescent="0.3">
      <c r="A3" s="24">
        <v>1201</v>
      </c>
      <c r="C3" s="11"/>
      <c r="D3" s="11"/>
      <c r="E3" s="11" t="s">
        <v>5</v>
      </c>
      <c r="F3" s="11"/>
      <c r="G3" s="11" t="s">
        <v>5</v>
      </c>
      <c r="H3" s="12">
        <v>89885.46</v>
      </c>
      <c r="I3" s="14"/>
      <c r="M3" s="12">
        <v>250</v>
      </c>
      <c r="P3" s="12">
        <f t="shared" ref="P3:P56" si="0">SUM(H3:O3)</f>
        <v>90135.46</v>
      </c>
      <c r="Z3" s="13">
        <f t="shared" ref="Z3:Z51" si="1">R3+X3+W3+V3+Y3</f>
        <v>0</v>
      </c>
      <c r="AA3" s="13">
        <f t="shared" ref="AA3:AA51" si="2">S3+T3+U3</f>
        <v>0</v>
      </c>
      <c r="AB3" s="10"/>
      <c r="AC3" s="10"/>
    </row>
    <row r="4" spans="1:29" x14ac:dyDescent="0.3">
      <c r="A4" s="24">
        <v>1202</v>
      </c>
      <c r="C4" s="11"/>
      <c r="D4" s="11"/>
      <c r="E4" s="11"/>
      <c r="F4" s="11" t="s">
        <v>5</v>
      </c>
      <c r="G4" s="11"/>
      <c r="H4" s="12">
        <v>52484.89</v>
      </c>
      <c r="I4" s="14">
        <v>15814.98</v>
      </c>
      <c r="M4" s="12">
        <v>250</v>
      </c>
      <c r="P4" s="12">
        <f t="shared" si="0"/>
        <v>68549.87</v>
      </c>
      <c r="Z4" s="13">
        <f t="shared" si="1"/>
        <v>0</v>
      </c>
      <c r="AA4" s="13">
        <f t="shared" si="2"/>
        <v>0</v>
      </c>
      <c r="AB4" s="10"/>
      <c r="AC4" s="10"/>
    </row>
    <row r="5" spans="1:29" x14ac:dyDescent="0.3">
      <c r="A5" s="24">
        <v>1203</v>
      </c>
      <c r="C5" s="11"/>
      <c r="D5" s="11"/>
      <c r="E5" s="11"/>
      <c r="F5" s="11" t="s">
        <v>5</v>
      </c>
      <c r="G5" s="11"/>
      <c r="H5" s="12">
        <v>68082.240000000005</v>
      </c>
      <c r="I5" s="14">
        <v>5467.77</v>
      </c>
      <c r="M5" s="12">
        <v>250</v>
      </c>
      <c r="P5" s="12">
        <f t="shared" si="0"/>
        <v>73800.010000000009</v>
      </c>
      <c r="Q5" s="18"/>
      <c r="Z5" s="13">
        <f t="shared" si="1"/>
        <v>0</v>
      </c>
      <c r="AA5" s="13">
        <f t="shared" si="2"/>
        <v>0</v>
      </c>
      <c r="AB5" s="10"/>
      <c r="AC5" s="10"/>
    </row>
    <row r="6" spans="1:29" x14ac:dyDescent="0.3">
      <c r="A6" s="24">
        <v>1204</v>
      </c>
      <c r="C6" s="11"/>
      <c r="D6" s="11"/>
      <c r="E6" s="11"/>
      <c r="F6" s="11" t="s">
        <v>5</v>
      </c>
      <c r="G6" s="11"/>
      <c r="H6" s="12">
        <v>68475.98</v>
      </c>
      <c r="I6" s="14">
        <v>73966.83</v>
      </c>
      <c r="M6" s="12">
        <v>250</v>
      </c>
      <c r="P6" s="12">
        <f t="shared" si="0"/>
        <v>142692.81</v>
      </c>
      <c r="T6" s="14"/>
      <c r="U6" s="14"/>
      <c r="X6" s="14"/>
      <c r="Z6" s="13">
        <f t="shared" si="1"/>
        <v>0</v>
      </c>
      <c r="AA6" s="13">
        <f t="shared" si="2"/>
        <v>0</v>
      </c>
      <c r="AB6" s="10"/>
      <c r="AC6" s="10"/>
    </row>
    <row r="7" spans="1:29" x14ac:dyDescent="0.3">
      <c r="A7" s="24">
        <v>1206</v>
      </c>
      <c r="C7" s="11"/>
      <c r="D7" s="11"/>
      <c r="E7" s="11"/>
      <c r="F7" s="11" t="s">
        <v>5</v>
      </c>
      <c r="G7" s="11"/>
      <c r="H7" s="12">
        <v>68475.98</v>
      </c>
      <c r="I7" s="14">
        <v>85664.87</v>
      </c>
      <c r="M7" s="12">
        <v>250</v>
      </c>
      <c r="P7" s="12">
        <f t="shared" si="0"/>
        <v>154390.84999999998</v>
      </c>
      <c r="Z7" s="13">
        <f t="shared" si="1"/>
        <v>0</v>
      </c>
      <c r="AA7" s="13">
        <f t="shared" si="2"/>
        <v>0</v>
      </c>
      <c r="AB7" s="10"/>
      <c r="AC7" s="10"/>
    </row>
    <row r="8" spans="1:29" x14ac:dyDescent="0.3">
      <c r="A8" s="24">
        <v>1207</v>
      </c>
      <c r="C8" s="11"/>
      <c r="D8" s="11"/>
      <c r="E8" s="11"/>
      <c r="F8" s="11" t="s">
        <v>5</v>
      </c>
      <c r="G8" s="11"/>
      <c r="H8" s="12">
        <v>68421.56</v>
      </c>
      <c r="I8" s="14">
        <v>6405.76</v>
      </c>
      <c r="M8" s="12">
        <v>250</v>
      </c>
      <c r="P8" s="12">
        <f t="shared" si="0"/>
        <v>75077.319999999992</v>
      </c>
      <c r="Z8" s="13">
        <f t="shared" si="1"/>
        <v>0</v>
      </c>
      <c r="AA8" s="13">
        <f t="shared" si="2"/>
        <v>0</v>
      </c>
      <c r="AB8" s="10"/>
      <c r="AC8" s="10"/>
    </row>
    <row r="9" spans="1:29" x14ac:dyDescent="0.3">
      <c r="A9" s="24">
        <v>1208</v>
      </c>
      <c r="C9" s="11"/>
      <c r="D9" s="11"/>
      <c r="E9" s="11"/>
      <c r="F9" s="11" t="s">
        <v>5</v>
      </c>
      <c r="G9" s="11"/>
      <c r="H9" s="12">
        <v>68498.12</v>
      </c>
      <c r="I9" s="14">
        <v>67448.479999999996</v>
      </c>
      <c r="M9" s="12">
        <v>250</v>
      </c>
      <c r="P9" s="12">
        <f t="shared" si="0"/>
        <v>136196.59999999998</v>
      </c>
      <c r="Z9" s="13">
        <f t="shared" si="1"/>
        <v>0</v>
      </c>
      <c r="AA9" s="13">
        <f t="shared" si="2"/>
        <v>0</v>
      </c>
      <c r="AB9" s="13"/>
      <c r="AC9" s="10"/>
    </row>
    <row r="10" spans="1:29" x14ac:dyDescent="0.3">
      <c r="A10" s="24">
        <v>1209</v>
      </c>
      <c r="C10" s="11"/>
      <c r="D10" s="11"/>
      <c r="E10" s="11"/>
      <c r="F10" s="11" t="s">
        <v>5</v>
      </c>
      <c r="G10" s="11"/>
      <c r="H10" s="12">
        <v>68355</v>
      </c>
      <c r="I10" s="14">
        <v>6080.32</v>
      </c>
      <c r="M10" s="12">
        <v>250</v>
      </c>
      <c r="P10" s="12">
        <f t="shared" si="0"/>
        <v>74685.320000000007</v>
      </c>
      <c r="Z10" s="13">
        <f t="shared" si="1"/>
        <v>0</v>
      </c>
      <c r="AA10" s="13">
        <f t="shared" si="2"/>
        <v>0</v>
      </c>
      <c r="AB10" s="10"/>
      <c r="AC10" s="10"/>
    </row>
    <row r="11" spans="1:29" x14ac:dyDescent="0.3">
      <c r="A11" s="24">
        <v>1210</v>
      </c>
      <c r="C11" s="11"/>
      <c r="D11" s="11"/>
      <c r="E11" s="11"/>
      <c r="F11" s="11" t="s">
        <v>5</v>
      </c>
      <c r="G11" s="11"/>
      <c r="H11" s="12">
        <v>50791.68</v>
      </c>
      <c r="I11" s="14">
        <v>1620.67</v>
      </c>
      <c r="M11" s="12">
        <v>250</v>
      </c>
      <c r="P11" s="12">
        <f t="shared" si="0"/>
        <v>52662.35</v>
      </c>
      <c r="Z11" s="13">
        <f t="shared" si="1"/>
        <v>0</v>
      </c>
      <c r="AA11" s="13">
        <f t="shared" si="2"/>
        <v>0</v>
      </c>
      <c r="AB11" s="10"/>
      <c r="AC11" s="10"/>
    </row>
    <row r="12" spans="1:29" x14ac:dyDescent="0.3">
      <c r="A12" s="24">
        <v>1211</v>
      </c>
      <c r="C12" s="11"/>
      <c r="D12" s="11"/>
      <c r="E12" s="11" t="s">
        <v>5</v>
      </c>
      <c r="F12" s="11"/>
      <c r="G12" s="11" t="s">
        <v>5</v>
      </c>
      <c r="H12" s="12">
        <v>106977.15</v>
      </c>
      <c r="I12" s="14">
        <v>7900.36</v>
      </c>
      <c r="J12" s="12">
        <v>10481.6</v>
      </c>
      <c r="M12" s="12">
        <v>250</v>
      </c>
      <c r="P12" s="12">
        <f t="shared" si="0"/>
        <v>125609.11</v>
      </c>
      <c r="Z12" s="13">
        <f t="shared" si="1"/>
        <v>0</v>
      </c>
      <c r="AA12" s="13">
        <f t="shared" si="2"/>
        <v>0</v>
      </c>
      <c r="AB12" s="10"/>
      <c r="AC12" s="10"/>
    </row>
    <row r="13" spans="1:29" x14ac:dyDescent="0.3">
      <c r="A13" s="24">
        <v>1212</v>
      </c>
      <c r="C13" s="11"/>
      <c r="D13" s="11"/>
      <c r="E13" s="11"/>
      <c r="F13" s="11" t="s">
        <v>5</v>
      </c>
      <c r="G13" s="11"/>
      <c r="H13" s="12">
        <v>68600.160000000003</v>
      </c>
      <c r="I13" s="14">
        <v>59869.09</v>
      </c>
      <c r="M13" s="12">
        <v>250</v>
      </c>
      <c r="P13" s="12">
        <f t="shared" si="0"/>
        <v>128719.25</v>
      </c>
      <c r="Z13" s="13">
        <f t="shared" si="1"/>
        <v>0</v>
      </c>
      <c r="AA13" s="13">
        <f t="shared" si="2"/>
        <v>0</v>
      </c>
      <c r="AB13" s="10"/>
      <c r="AC13" s="10"/>
    </row>
    <row r="14" spans="1:29" x14ac:dyDescent="0.3">
      <c r="A14" s="24">
        <v>1214</v>
      </c>
      <c r="C14" s="11"/>
      <c r="D14" s="11"/>
      <c r="E14" s="11"/>
      <c r="F14" s="11" t="s">
        <v>5</v>
      </c>
      <c r="G14" s="11"/>
      <c r="H14" s="12">
        <v>50791.68</v>
      </c>
      <c r="I14" s="14">
        <v>1768.26</v>
      </c>
      <c r="M14" s="12">
        <v>250</v>
      </c>
      <c r="P14" s="12">
        <f t="shared" si="0"/>
        <v>52809.94</v>
      </c>
      <c r="Z14" s="13">
        <f t="shared" si="1"/>
        <v>0</v>
      </c>
      <c r="AA14" s="13">
        <f t="shared" si="2"/>
        <v>0</v>
      </c>
      <c r="AB14" s="10"/>
      <c r="AC14" s="10"/>
    </row>
    <row r="15" spans="1:29" x14ac:dyDescent="0.3">
      <c r="A15" s="24">
        <v>1215</v>
      </c>
      <c r="C15" s="11"/>
      <c r="D15" s="11"/>
      <c r="E15" s="11"/>
      <c r="F15" s="11" t="s">
        <v>5</v>
      </c>
      <c r="G15" s="11"/>
      <c r="H15" s="12">
        <v>68564.679999999993</v>
      </c>
      <c r="I15" s="14">
        <v>78946.44</v>
      </c>
      <c r="M15" s="12">
        <v>250</v>
      </c>
      <c r="P15" s="12">
        <f t="shared" si="0"/>
        <v>147761.12</v>
      </c>
      <c r="Z15" s="13">
        <f t="shared" si="1"/>
        <v>0</v>
      </c>
      <c r="AA15" s="13">
        <f t="shared" si="2"/>
        <v>0</v>
      </c>
      <c r="AB15" s="10"/>
      <c r="AC15" s="10"/>
    </row>
    <row r="16" spans="1:29" x14ac:dyDescent="0.3">
      <c r="A16" s="24">
        <v>1216</v>
      </c>
      <c r="C16" s="11"/>
      <c r="D16" s="11"/>
      <c r="E16" s="11"/>
      <c r="F16" s="11" t="s">
        <v>5</v>
      </c>
      <c r="G16" s="11"/>
      <c r="H16" s="14">
        <v>68783.839999999997</v>
      </c>
      <c r="I16" s="14">
        <v>30761.23</v>
      </c>
      <c r="J16" s="14"/>
      <c r="M16" s="12">
        <v>250</v>
      </c>
      <c r="P16" s="12">
        <f t="shared" si="0"/>
        <v>99795.069999999992</v>
      </c>
      <c r="U16" s="14"/>
      <c r="Z16" s="13">
        <f t="shared" si="1"/>
        <v>0</v>
      </c>
      <c r="AA16" s="13">
        <f t="shared" si="2"/>
        <v>0</v>
      </c>
      <c r="AB16" s="13"/>
      <c r="AC16" s="10"/>
    </row>
    <row r="17" spans="1:29" x14ac:dyDescent="0.3">
      <c r="A17" s="24">
        <v>1217</v>
      </c>
      <c r="C17" s="11"/>
      <c r="D17" s="11"/>
      <c r="E17" s="11"/>
      <c r="F17" s="11" t="s">
        <v>5</v>
      </c>
      <c r="G17" s="11"/>
      <c r="H17" s="14">
        <v>64675.839999999997</v>
      </c>
      <c r="I17" s="14">
        <v>37823</v>
      </c>
      <c r="J17" s="14"/>
      <c r="M17" s="12">
        <v>250</v>
      </c>
      <c r="P17" s="12">
        <f t="shared" si="0"/>
        <v>102748.84</v>
      </c>
      <c r="Z17" s="13">
        <f t="shared" si="1"/>
        <v>0</v>
      </c>
      <c r="AA17" s="13">
        <f t="shared" si="2"/>
        <v>0</v>
      </c>
      <c r="AB17" s="10"/>
      <c r="AC17" s="10"/>
    </row>
    <row r="18" spans="1:29" x14ac:dyDescent="0.3">
      <c r="A18" s="24">
        <v>1218</v>
      </c>
      <c r="B18" s="10" t="s">
        <v>34</v>
      </c>
      <c r="C18" s="11" t="s">
        <v>5</v>
      </c>
      <c r="D18" s="11"/>
      <c r="E18" s="11"/>
      <c r="F18" s="11"/>
      <c r="G18" s="11" t="s">
        <v>5</v>
      </c>
      <c r="H18" s="14">
        <v>184097.75</v>
      </c>
      <c r="I18" s="14"/>
      <c r="J18" s="14"/>
      <c r="P18" s="12">
        <f t="shared" si="0"/>
        <v>184097.75</v>
      </c>
      <c r="Z18" s="13">
        <f t="shared" si="1"/>
        <v>0</v>
      </c>
      <c r="AA18" s="13">
        <f t="shared" si="2"/>
        <v>0</v>
      </c>
      <c r="AB18" s="10"/>
      <c r="AC18" s="10"/>
    </row>
    <row r="19" spans="1:29" x14ac:dyDescent="0.3">
      <c r="A19" s="24">
        <v>1219</v>
      </c>
      <c r="C19" s="11"/>
      <c r="D19" s="11"/>
      <c r="E19" s="11"/>
      <c r="F19" s="11" t="s">
        <v>5</v>
      </c>
      <c r="G19" s="11"/>
      <c r="H19" s="14">
        <v>68329.8</v>
      </c>
      <c r="I19" s="14">
        <v>15482.44</v>
      </c>
      <c r="J19" s="14"/>
      <c r="M19" s="12">
        <v>250</v>
      </c>
      <c r="P19" s="12">
        <f t="shared" si="0"/>
        <v>84062.24</v>
      </c>
      <c r="Z19" s="13">
        <f t="shared" si="1"/>
        <v>0</v>
      </c>
      <c r="AA19" s="13">
        <f t="shared" si="2"/>
        <v>0</v>
      </c>
      <c r="AB19" s="13"/>
      <c r="AC19" s="10"/>
    </row>
    <row r="20" spans="1:29" x14ac:dyDescent="0.3">
      <c r="A20" s="24">
        <v>1220</v>
      </c>
      <c r="C20" s="11"/>
      <c r="D20" s="11"/>
      <c r="E20" s="11"/>
      <c r="F20" s="11" t="s">
        <v>5</v>
      </c>
      <c r="G20" s="11"/>
      <c r="H20" s="14">
        <v>50791.68</v>
      </c>
      <c r="I20" s="14">
        <v>2183.11</v>
      </c>
      <c r="J20" s="14"/>
      <c r="K20" s="14"/>
      <c r="L20" s="14"/>
      <c r="M20" s="14">
        <v>250</v>
      </c>
      <c r="N20" s="14"/>
      <c r="O20" s="14"/>
      <c r="P20" s="14">
        <f t="shared" si="0"/>
        <v>53224.79</v>
      </c>
      <c r="Q20" s="14"/>
      <c r="R20" s="14"/>
      <c r="S20" s="14"/>
      <c r="T20" s="14"/>
      <c r="U20" s="14"/>
      <c r="V20" s="14"/>
      <c r="W20" s="14"/>
      <c r="X20" s="14"/>
      <c r="Y20" s="14"/>
      <c r="Z20" s="13">
        <f t="shared" si="1"/>
        <v>0</v>
      </c>
      <c r="AA20" s="13">
        <f t="shared" si="2"/>
        <v>0</v>
      </c>
      <c r="AB20" s="10"/>
      <c r="AC20" s="10"/>
    </row>
    <row r="21" spans="1:29" x14ac:dyDescent="0.3">
      <c r="A21" s="24">
        <v>1221</v>
      </c>
      <c r="C21" s="11"/>
      <c r="D21" s="11"/>
      <c r="E21" s="11"/>
      <c r="F21" s="11" t="s">
        <v>5</v>
      </c>
      <c r="G21" s="11"/>
      <c r="H21" s="14">
        <v>61863.98</v>
      </c>
      <c r="I21" s="14">
        <v>28501.39</v>
      </c>
      <c r="J21" s="14"/>
      <c r="M21" s="12">
        <v>250</v>
      </c>
      <c r="P21" s="12">
        <f t="shared" si="0"/>
        <v>90615.37</v>
      </c>
      <c r="Z21" s="13">
        <f t="shared" si="1"/>
        <v>0</v>
      </c>
      <c r="AA21" s="13">
        <f t="shared" si="2"/>
        <v>0</v>
      </c>
      <c r="AB21" s="10"/>
      <c r="AC21" s="10"/>
    </row>
    <row r="22" spans="1:29" x14ac:dyDescent="0.3">
      <c r="A22" s="24">
        <v>1222</v>
      </c>
      <c r="C22" s="11"/>
      <c r="D22" s="11"/>
      <c r="E22" s="11"/>
      <c r="F22" s="11" t="s">
        <v>5</v>
      </c>
      <c r="G22" s="11"/>
      <c r="H22" s="14">
        <v>50804.2</v>
      </c>
      <c r="I22" s="14">
        <v>632.67999999999995</v>
      </c>
      <c r="J22" s="14"/>
      <c r="K22" s="14"/>
      <c r="L22" s="14"/>
      <c r="M22" s="14">
        <v>250</v>
      </c>
      <c r="N22" s="14"/>
      <c r="O22" s="14"/>
      <c r="P22" s="14">
        <f t="shared" si="0"/>
        <v>51686.879999999997</v>
      </c>
      <c r="Q22" s="14"/>
      <c r="R22" s="14"/>
      <c r="S22" s="14"/>
      <c r="T22" s="14"/>
      <c r="U22" s="14"/>
      <c r="V22" s="14"/>
      <c r="W22" s="14"/>
      <c r="X22" s="14"/>
      <c r="Y22" s="14"/>
      <c r="Z22" s="13">
        <f t="shared" si="1"/>
        <v>0</v>
      </c>
      <c r="AA22" s="13">
        <f t="shared" si="2"/>
        <v>0</v>
      </c>
      <c r="AB22" s="10"/>
      <c r="AC22" s="10"/>
    </row>
    <row r="23" spans="1:29" x14ac:dyDescent="0.3">
      <c r="A23" s="24">
        <v>1223</v>
      </c>
      <c r="C23" s="11"/>
      <c r="D23" s="11"/>
      <c r="E23" s="11"/>
      <c r="F23" s="11" t="s">
        <v>5</v>
      </c>
      <c r="G23" s="11"/>
      <c r="H23" s="12">
        <v>50791.68</v>
      </c>
      <c r="I23" s="14">
        <v>5076.1000000000004</v>
      </c>
      <c r="M23" s="12">
        <v>250</v>
      </c>
      <c r="P23" s="12">
        <f t="shared" si="0"/>
        <v>56117.78</v>
      </c>
      <c r="Z23" s="13">
        <f t="shared" si="1"/>
        <v>0</v>
      </c>
      <c r="AA23" s="13">
        <f t="shared" si="2"/>
        <v>0</v>
      </c>
      <c r="AB23" s="10"/>
      <c r="AC23" s="10"/>
    </row>
    <row r="24" spans="1:29" x14ac:dyDescent="0.3">
      <c r="A24" s="24">
        <v>1224</v>
      </c>
      <c r="C24" s="11"/>
      <c r="D24" s="11" t="s">
        <v>5</v>
      </c>
      <c r="E24" s="11"/>
      <c r="F24" s="11"/>
      <c r="G24" s="11" t="s">
        <v>5</v>
      </c>
      <c r="H24" s="12">
        <v>128165.97</v>
      </c>
      <c r="I24" s="14"/>
      <c r="J24" s="12">
        <v>23740</v>
      </c>
      <c r="M24" s="12">
        <v>250</v>
      </c>
      <c r="P24" s="12">
        <f t="shared" si="0"/>
        <v>152155.97</v>
      </c>
      <c r="Z24" s="13">
        <f t="shared" si="1"/>
        <v>0</v>
      </c>
      <c r="AA24" s="13">
        <f t="shared" si="2"/>
        <v>0</v>
      </c>
      <c r="AB24" s="10"/>
      <c r="AC24" s="10"/>
    </row>
    <row r="25" spans="1:29" x14ac:dyDescent="0.3">
      <c r="A25" s="24">
        <v>1225</v>
      </c>
      <c r="C25" s="11"/>
      <c r="D25" s="11"/>
      <c r="E25" s="11"/>
      <c r="F25" s="11" t="s">
        <v>5</v>
      </c>
      <c r="G25" s="11"/>
      <c r="H25" s="12">
        <v>34891.54</v>
      </c>
      <c r="I25" s="14">
        <v>1838.88</v>
      </c>
      <c r="M25" s="12">
        <v>250</v>
      </c>
      <c r="P25" s="12">
        <f t="shared" si="0"/>
        <v>36980.42</v>
      </c>
      <c r="Z25" s="13">
        <f t="shared" si="1"/>
        <v>0</v>
      </c>
      <c r="AA25" s="13">
        <f t="shared" si="2"/>
        <v>0</v>
      </c>
      <c r="AB25" s="10"/>
      <c r="AC25" s="10"/>
    </row>
    <row r="26" spans="1:29" x14ac:dyDescent="0.3">
      <c r="A26" s="24">
        <v>1226</v>
      </c>
      <c r="C26" s="11"/>
      <c r="D26" s="11"/>
      <c r="E26" s="11" t="s">
        <v>5</v>
      </c>
      <c r="F26" s="11"/>
      <c r="G26" s="11" t="s">
        <v>5</v>
      </c>
      <c r="H26" s="12">
        <v>117432.45</v>
      </c>
      <c r="I26" s="14"/>
      <c r="J26" s="12">
        <v>5000.33</v>
      </c>
      <c r="M26" s="12">
        <v>250</v>
      </c>
      <c r="P26" s="12">
        <f t="shared" si="0"/>
        <v>122682.78</v>
      </c>
      <c r="Z26" s="13">
        <f t="shared" si="1"/>
        <v>0</v>
      </c>
      <c r="AA26" s="13">
        <f t="shared" si="2"/>
        <v>0</v>
      </c>
      <c r="AB26" s="13"/>
      <c r="AC26" s="10"/>
    </row>
    <row r="27" spans="1:29" x14ac:dyDescent="0.3">
      <c r="A27" s="24">
        <v>1227</v>
      </c>
      <c r="C27" s="11"/>
      <c r="D27" s="11" t="s">
        <v>5</v>
      </c>
      <c r="E27" s="11"/>
      <c r="F27" s="11"/>
      <c r="G27" s="11" t="s">
        <v>5</v>
      </c>
      <c r="H27" s="12">
        <v>120689.8</v>
      </c>
      <c r="I27" s="14"/>
      <c r="M27" s="12">
        <v>250</v>
      </c>
      <c r="P27" s="12">
        <f t="shared" si="0"/>
        <v>120939.8</v>
      </c>
      <c r="Z27" s="13">
        <f t="shared" si="1"/>
        <v>0</v>
      </c>
      <c r="AA27" s="13">
        <f t="shared" si="2"/>
        <v>0</v>
      </c>
      <c r="AB27" s="10"/>
      <c r="AC27" s="10"/>
    </row>
    <row r="28" spans="1:29" x14ac:dyDescent="0.3">
      <c r="A28" s="24">
        <v>1228</v>
      </c>
      <c r="C28" s="11"/>
      <c r="D28" s="11"/>
      <c r="E28" s="11" t="s">
        <v>5</v>
      </c>
      <c r="F28" s="11"/>
      <c r="G28" s="11" t="s">
        <v>5</v>
      </c>
      <c r="H28" s="12">
        <v>111067.27</v>
      </c>
      <c r="I28" s="14"/>
      <c r="M28" s="12">
        <v>250</v>
      </c>
      <c r="P28" s="12">
        <f t="shared" si="0"/>
        <v>111317.27</v>
      </c>
      <c r="Z28" s="13">
        <f t="shared" si="1"/>
        <v>0</v>
      </c>
      <c r="AA28" s="13">
        <f t="shared" si="2"/>
        <v>0</v>
      </c>
      <c r="AB28" s="10"/>
      <c r="AC28" s="10"/>
    </row>
    <row r="29" spans="1:29" x14ac:dyDescent="0.3">
      <c r="A29" s="24">
        <v>1229</v>
      </c>
      <c r="C29" s="11"/>
      <c r="D29" s="11"/>
      <c r="E29" s="11"/>
      <c r="F29" s="11" t="s">
        <v>5</v>
      </c>
      <c r="G29" s="11"/>
      <c r="H29" s="12">
        <v>69470.399999999994</v>
      </c>
      <c r="I29" s="14">
        <v>16919.8</v>
      </c>
      <c r="M29" s="12">
        <v>250</v>
      </c>
      <c r="P29" s="12">
        <f t="shared" si="0"/>
        <v>86640.2</v>
      </c>
      <c r="Z29" s="13">
        <f t="shared" si="1"/>
        <v>0</v>
      </c>
      <c r="AA29" s="13">
        <f t="shared" si="2"/>
        <v>0</v>
      </c>
      <c r="AB29" s="10"/>
      <c r="AC29" s="10"/>
    </row>
    <row r="30" spans="1:29" x14ac:dyDescent="0.3">
      <c r="A30" s="24">
        <v>1230</v>
      </c>
      <c r="C30" s="11"/>
      <c r="D30" s="11"/>
      <c r="E30" s="11"/>
      <c r="F30" s="11" t="s">
        <v>5</v>
      </c>
      <c r="G30" s="11"/>
      <c r="H30" s="12">
        <v>68276.2</v>
      </c>
      <c r="I30" s="14">
        <v>14070.01</v>
      </c>
      <c r="M30" s="12">
        <v>250</v>
      </c>
      <c r="P30" s="12">
        <f t="shared" si="0"/>
        <v>82596.209999999992</v>
      </c>
      <c r="Z30" s="13">
        <f t="shared" si="1"/>
        <v>0</v>
      </c>
      <c r="AA30" s="13">
        <f t="shared" si="2"/>
        <v>0</v>
      </c>
      <c r="AB30" s="10"/>
      <c r="AC30" s="10"/>
    </row>
    <row r="31" spans="1:29" x14ac:dyDescent="0.3">
      <c r="A31" s="24">
        <v>1231</v>
      </c>
      <c r="C31" s="11"/>
      <c r="D31" s="11"/>
      <c r="E31" s="11"/>
      <c r="F31" s="11" t="s">
        <v>5</v>
      </c>
      <c r="G31" s="11"/>
      <c r="H31" s="12">
        <v>68475.98</v>
      </c>
      <c r="I31" s="14">
        <v>44502.5</v>
      </c>
      <c r="M31" s="12">
        <v>250</v>
      </c>
      <c r="P31" s="12">
        <f t="shared" si="0"/>
        <v>113228.48</v>
      </c>
      <c r="Z31" s="13">
        <f t="shared" si="1"/>
        <v>0</v>
      </c>
      <c r="AA31" s="13">
        <f t="shared" si="2"/>
        <v>0</v>
      </c>
      <c r="AB31" s="10"/>
      <c r="AC31" s="10"/>
    </row>
    <row r="32" spans="1:29" x14ac:dyDescent="0.3">
      <c r="A32" s="24">
        <v>1232</v>
      </c>
      <c r="C32" s="11"/>
      <c r="D32" s="11"/>
      <c r="E32" s="11"/>
      <c r="F32" s="11" t="s">
        <v>5</v>
      </c>
      <c r="G32" s="11"/>
      <c r="H32" s="12">
        <v>68408.02</v>
      </c>
      <c r="I32" s="14">
        <v>35636.370000000003</v>
      </c>
      <c r="M32" s="12">
        <v>250</v>
      </c>
      <c r="P32" s="12">
        <f t="shared" si="0"/>
        <v>104294.39000000001</v>
      </c>
      <c r="Z32" s="13">
        <f t="shared" si="1"/>
        <v>0</v>
      </c>
      <c r="AA32" s="13">
        <f t="shared" si="2"/>
        <v>0</v>
      </c>
      <c r="AB32" s="10"/>
      <c r="AC32" s="10"/>
    </row>
    <row r="33" spans="1:29" x14ac:dyDescent="0.3">
      <c r="A33" s="24">
        <v>1233</v>
      </c>
      <c r="C33" s="11"/>
      <c r="D33" s="11"/>
      <c r="E33" s="11"/>
      <c r="F33" s="11" t="s">
        <v>5</v>
      </c>
      <c r="G33" s="11"/>
      <c r="H33" s="12">
        <v>68891.990000000005</v>
      </c>
      <c r="I33" s="14">
        <v>42553.93</v>
      </c>
      <c r="M33" s="12">
        <v>250</v>
      </c>
      <c r="P33" s="12">
        <f t="shared" si="0"/>
        <v>111695.92000000001</v>
      </c>
      <c r="Z33" s="13">
        <f t="shared" si="1"/>
        <v>0</v>
      </c>
      <c r="AA33" s="13">
        <f t="shared" si="2"/>
        <v>0</v>
      </c>
      <c r="AB33" s="10"/>
      <c r="AC33" s="10"/>
    </row>
    <row r="34" spans="1:29" x14ac:dyDescent="0.3">
      <c r="A34" s="24">
        <v>1235</v>
      </c>
      <c r="C34" s="11"/>
      <c r="D34" s="11"/>
      <c r="E34" s="11"/>
      <c r="F34" s="11" t="s">
        <v>5</v>
      </c>
      <c r="G34" s="11"/>
      <c r="H34" s="12">
        <v>50791.68</v>
      </c>
      <c r="I34" s="14">
        <v>836.25</v>
      </c>
      <c r="M34" s="12">
        <v>250</v>
      </c>
      <c r="P34" s="12">
        <f t="shared" si="0"/>
        <v>51877.93</v>
      </c>
      <c r="Z34" s="13">
        <f t="shared" si="1"/>
        <v>0</v>
      </c>
      <c r="AA34" s="13">
        <f t="shared" si="2"/>
        <v>0</v>
      </c>
      <c r="AB34" s="10"/>
      <c r="AC34" s="10"/>
    </row>
    <row r="35" spans="1:29" x14ac:dyDescent="0.3">
      <c r="A35" s="25">
        <v>1236</v>
      </c>
      <c r="C35" s="11"/>
      <c r="D35" s="11"/>
      <c r="E35" s="11"/>
      <c r="F35" s="11" t="s">
        <v>5</v>
      </c>
      <c r="G35" s="11"/>
      <c r="H35" s="12">
        <v>50791.68</v>
      </c>
      <c r="I35" s="14">
        <v>1396.65</v>
      </c>
      <c r="M35" s="12">
        <v>250</v>
      </c>
      <c r="P35" s="12">
        <f t="shared" si="0"/>
        <v>52438.33</v>
      </c>
      <c r="Z35" s="13">
        <f t="shared" si="1"/>
        <v>0</v>
      </c>
      <c r="AA35" s="13">
        <f t="shared" si="2"/>
        <v>0</v>
      </c>
      <c r="AB35" s="10"/>
      <c r="AC35" s="10"/>
    </row>
    <row r="36" spans="1:29" x14ac:dyDescent="0.3">
      <c r="A36" s="24">
        <v>1237</v>
      </c>
      <c r="C36" s="11"/>
      <c r="D36" s="11"/>
      <c r="E36" s="11"/>
      <c r="F36" s="11" t="s">
        <v>5</v>
      </c>
      <c r="G36" s="11"/>
      <c r="H36" s="12">
        <v>50794.68</v>
      </c>
      <c r="I36" s="14">
        <v>619.74</v>
      </c>
      <c r="M36" s="12">
        <v>250</v>
      </c>
      <c r="P36" s="12">
        <f t="shared" si="0"/>
        <v>51664.42</v>
      </c>
      <c r="Z36" s="13">
        <f t="shared" si="1"/>
        <v>0</v>
      </c>
      <c r="AA36" s="13">
        <f t="shared" si="2"/>
        <v>0</v>
      </c>
      <c r="AB36" s="10"/>
      <c r="AC36" s="10"/>
    </row>
    <row r="37" spans="1:29" x14ac:dyDescent="0.3">
      <c r="A37" s="24">
        <v>1238</v>
      </c>
      <c r="C37" s="11"/>
      <c r="D37" s="11"/>
      <c r="E37" s="11"/>
      <c r="F37" s="11" t="s">
        <v>5</v>
      </c>
      <c r="G37" s="11"/>
      <c r="H37" s="12">
        <v>60219.37</v>
      </c>
      <c r="I37" s="14">
        <v>4962.68</v>
      </c>
      <c r="M37" s="12">
        <v>250</v>
      </c>
      <c r="P37" s="12">
        <f t="shared" si="0"/>
        <v>65432.05</v>
      </c>
      <c r="Z37" s="13">
        <f t="shared" si="1"/>
        <v>0</v>
      </c>
      <c r="AA37" s="13">
        <f t="shared" si="2"/>
        <v>0</v>
      </c>
      <c r="AB37" s="10"/>
      <c r="AC37" s="10"/>
    </row>
    <row r="38" spans="1:29" x14ac:dyDescent="0.3">
      <c r="A38" s="24">
        <v>1239</v>
      </c>
      <c r="C38" s="11"/>
      <c r="D38" s="11"/>
      <c r="E38" s="11"/>
      <c r="F38" s="11"/>
      <c r="G38" s="11" t="s">
        <v>5</v>
      </c>
      <c r="H38" s="12">
        <v>75647.67</v>
      </c>
      <c r="I38" s="14"/>
      <c r="M38" s="12">
        <v>250</v>
      </c>
      <c r="P38" s="12">
        <f t="shared" si="0"/>
        <v>75897.67</v>
      </c>
      <c r="Z38" s="13">
        <f t="shared" si="1"/>
        <v>0</v>
      </c>
      <c r="AA38" s="13">
        <f t="shared" si="2"/>
        <v>0</v>
      </c>
      <c r="AB38" s="10"/>
      <c r="AC38" s="10"/>
    </row>
    <row r="39" spans="1:29" x14ac:dyDescent="0.3">
      <c r="A39" s="24">
        <v>1241</v>
      </c>
      <c r="C39" s="11"/>
      <c r="D39" s="11"/>
      <c r="E39" s="11"/>
      <c r="F39" s="11" t="s">
        <v>5</v>
      </c>
      <c r="G39" s="11"/>
      <c r="H39" s="12">
        <v>47114.84</v>
      </c>
      <c r="I39" s="14">
        <v>5178.6499999999996</v>
      </c>
      <c r="M39" s="12">
        <v>250</v>
      </c>
      <c r="P39" s="12">
        <f t="shared" si="0"/>
        <v>52543.49</v>
      </c>
      <c r="Z39" s="13">
        <f t="shared" si="1"/>
        <v>0</v>
      </c>
      <c r="AA39" s="13">
        <f t="shared" si="2"/>
        <v>0</v>
      </c>
      <c r="AB39" s="10"/>
      <c r="AC39" s="10"/>
    </row>
    <row r="40" spans="1:29" x14ac:dyDescent="0.3">
      <c r="A40" s="24">
        <v>1242</v>
      </c>
      <c r="C40" s="11"/>
      <c r="D40" s="11"/>
      <c r="E40" s="11"/>
      <c r="F40" s="11" t="s">
        <v>5</v>
      </c>
      <c r="G40" s="11"/>
      <c r="H40" s="12">
        <v>64471.38</v>
      </c>
      <c r="I40" s="14">
        <v>4110.67</v>
      </c>
      <c r="M40" s="12">
        <v>250</v>
      </c>
      <c r="P40" s="12">
        <f t="shared" si="0"/>
        <v>68832.05</v>
      </c>
      <c r="Z40" s="13">
        <f t="shared" si="1"/>
        <v>0</v>
      </c>
      <c r="AA40" s="13">
        <f t="shared" si="2"/>
        <v>0</v>
      </c>
      <c r="AB40" s="13"/>
      <c r="AC40" s="10"/>
    </row>
    <row r="41" spans="1:29" x14ac:dyDescent="0.3">
      <c r="A41" s="24">
        <v>1244</v>
      </c>
      <c r="C41" s="11"/>
      <c r="D41" s="11"/>
      <c r="E41" s="11"/>
      <c r="F41" s="11" t="s">
        <v>5</v>
      </c>
      <c r="G41" s="11"/>
      <c r="H41" s="12">
        <v>64216.9</v>
      </c>
      <c r="I41" s="14">
        <v>4946.16</v>
      </c>
      <c r="M41" s="12">
        <v>250</v>
      </c>
      <c r="P41" s="12">
        <f t="shared" si="0"/>
        <v>69413.06</v>
      </c>
      <c r="Z41" s="13">
        <f t="shared" si="1"/>
        <v>0</v>
      </c>
      <c r="AA41" s="13">
        <f t="shared" si="2"/>
        <v>0</v>
      </c>
      <c r="AB41" s="10"/>
      <c r="AC41" s="10"/>
    </row>
    <row r="42" spans="1:29" x14ac:dyDescent="0.3">
      <c r="A42" s="24">
        <v>1245</v>
      </c>
      <c r="C42" s="11"/>
      <c r="D42" s="11"/>
      <c r="E42" s="11"/>
      <c r="F42" s="11"/>
      <c r="G42" s="11" t="s">
        <v>5</v>
      </c>
      <c r="H42" s="12">
        <v>83107.14</v>
      </c>
      <c r="I42" s="14"/>
      <c r="M42" s="12">
        <v>250</v>
      </c>
      <c r="P42" s="12">
        <f t="shared" si="0"/>
        <v>83357.14</v>
      </c>
      <c r="Z42" s="13">
        <f t="shared" si="1"/>
        <v>0</v>
      </c>
      <c r="AA42" s="13">
        <f t="shared" si="2"/>
        <v>0</v>
      </c>
      <c r="AB42" s="10"/>
      <c r="AC42" s="10"/>
    </row>
    <row r="43" spans="1:29" x14ac:dyDescent="0.3">
      <c r="A43" s="24">
        <v>1246</v>
      </c>
      <c r="C43" s="11"/>
      <c r="D43" s="11"/>
      <c r="E43" s="11"/>
      <c r="F43" s="11" t="s">
        <v>5</v>
      </c>
      <c r="G43" s="11"/>
      <c r="H43" s="12">
        <v>68923.350000000006</v>
      </c>
      <c r="I43" s="14">
        <v>13583.94</v>
      </c>
      <c r="M43" s="12">
        <v>250</v>
      </c>
      <c r="P43" s="12">
        <f t="shared" si="0"/>
        <v>82757.290000000008</v>
      </c>
      <c r="Z43" s="13">
        <f t="shared" si="1"/>
        <v>0</v>
      </c>
      <c r="AA43" s="13">
        <f t="shared" si="2"/>
        <v>0</v>
      </c>
      <c r="AB43" s="10"/>
      <c r="AC43" s="10"/>
    </row>
    <row r="44" spans="1:29" x14ac:dyDescent="0.3">
      <c r="A44" s="24">
        <v>1247</v>
      </c>
      <c r="C44" s="11"/>
      <c r="D44" s="11" t="s">
        <v>5</v>
      </c>
      <c r="E44" s="11"/>
      <c r="F44" s="11"/>
      <c r="G44" s="11" t="s">
        <v>5</v>
      </c>
      <c r="H44" s="12">
        <v>88675.64</v>
      </c>
      <c r="I44" s="14"/>
      <c r="M44" s="12">
        <v>250</v>
      </c>
      <c r="P44" s="12">
        <f t="shared" si="0"/>
        <v>88925.64</v>
      </c>
      <c r="Z44" s="13">
        <f t="shared" si="1"/>
        <v>0</v>
      </c>
      <c r="AA44" s="13">
        <f t="shared" si="2"/>
        <v>0</v>
      </c>
      <c r="AB44" s="10"/>
      <c r="AC44" s="10"/>
    </row>
    <row r="45" spans="1:29" x14ac:dyDescent="0.3">
      <c r="A45" s="24">
        <v>1248</v>
      </c>
      <c r="C45" s="11"/>
      <c r="D45" s="11"/>
      <c r="E45" s="11"/>
      <c r="F45" s="11" t="s">
        <v>5</v>
      </c>
      <c r="G45" s="11"/>
      <c r="H45" s="12">
        <v>68357.8</v>
      </c>
      <c r="I45" s="14">
        <v>17412.61</v>
      </c>
      <c r="M45" s="12">
        <v>250</v>
      </c>
      <c r="P45" s="12">
        <f t="shared" si="0"/>
        <v>86020.41</v>
      </c>
      <c r="Z45" s="13">
        <f t="shared" si="1"/>
        <v>0</v>
      </c>
      <c r="AA45" s="13">
        <f t="shared" si="2"/>
        <v>0</v>
      </c>
      <c r="AB45" s="10"/>
      <c r="AC45" s="10"/>
    </row>
    <row r="46" spans="1:29" x14ac:dyDescent="0.3">
      <c r="A46" s="24">
        <v>1249</v>
      </c>
      <c r="C46" s="11"/>
      <c r="D46" s="11"/>
      <c r="E46" s="11"/>
      <c r="F46" s="11" t="s">
        <v>5</v>
      </c>
      <c r="G46" s="11"/>
      <c r="H46" s="12">
        <v>58838.67</v>
      </c>
      <c r="I46" s="14">
        <v>8249.84</v>
      </c>
      <c r="M46" s="12">
        <v>250</v>
      </c>
      <c r="P46" s="12">
        <f t="shared" si="0"/>
        <v>67338.509999999995</v>
      </c>
      <c r="Z46" s="13">
        <f t="shared" si="1"/>
        <v>0</v>
      </c>
      <c r="AA46" s="13">
        <f t="shared" si="2"/>
        <v>0</v>
      </c>
      <c r="AB46" s="10"/>
      <c r="AC46" s="10"/>
    </row>
    <row r="47" spans="1:29" x14ac:dyDescent="0.3">
      <c r="A47" s="24">
        <v>1250</v>
      </c>
      <c r="C47" s="11"/>
      <c r="D47" s="11"/>
      <c r="E47" s="11"/>
      <c r="F47" s="11" t="s">
        <v>5</v>
      </c>
      <c r="G47" s="11"/>
      <c r="H47" s="14">
        <v>68003</v>
      </c>
      <c r="I47" s="14">
        <v>21602.43</v>
      </c>
      <c r="J47" s="14"/>
      <c r="K47" s="14"/>
      <c r="L47" s="14"/>
      <c r="M47" s="14">
        <v>250</v>
      </c>
      <c r="N47" s="14"/>
      <c r="O47" s="14"/>
      <c r="P47" s="14">
        <f t="shared" si="0"/>
        <v>89855.43</v>
      </c>
      <c r="Q47" s="14"/>
      <c r="R47" s="14"/>
      <c r="S47" s="14"/>
      <c r="T47" s="14"/>
      <c r="U47" s="14"/>
      <c r="V47" s="14"/>
      <c r="W47" s="14"/>
      <c r="X47" s="14"/>
      <c r="Y47" s="14"/>
      <c r="Z47" s="13">
        <f t="shared" si="1"/>
        <v>0</v>
      </c>
      <c r="AA47" s="13">
        <f t="shared" si="2"/>
        <v>0</v>
      </c>
      <c r="AB47" s="10"/>
      <c r="AC47" s="10"/>
    </row>
    <row r="48" spans="1:29" x14ac:dyDescent="0.3">
      <c r="A48" s="24">
        <v>1252</v>
      </c>
      <c r="C48" s="11"/>
      <c r="D48" s="11"/>
      <c r="E48" s="11"/>
      <c r="F48" s="11" t="s">
        <v>5</v>
      </c>
      <c r="G48" s="11"/>
      <c r="H48" s="14">
        <v>62390.31</v>
      </c>
      <c r="I48" s="14">
        <v>27632.91</v>
      </c>
      <c r="J48" s="14"/>
      <c r="K48" s="14"/>
      <c r="L48" s="14"/>
      <c r="M48" s="14">
        <v>250</v>
      </c>
      <c r="N48" s="14"/>
      <c r="O48" s="14"/>
      <c r="P48" s="14">
        <f t="shared" si="0"/>
        <v>90273.22</v>
      </c>
      <c r="Q48" s="14"/>
      <c r="R48" s="14"/>
      <c r="S48" s="14"/>
      <c r="T48" s="14"/>
      <c r="U48" s="14"/>
      <c r="V48" s="14"/>
      <c r="W48" s="14"/>
      <c r="X48" s="14"/>
      <c r="Y48" s="14"/>
      <c r="Z48" s="13">
        <f t="shared" si="1"/>
        <v>0</v>
      </c>
      <c r="AA48" s="13">
        <f t="shared" si="2"/>
        <v>0</v>
      </c>
      <c r="AB48" s="13"/>
      <c r="AC48" s="10"/>
    </row>
    <row r="49" spans="1:29" x14ac:dyDescent="0.3">
      <c r="A49" s="24">
        <v>1254</v>
      </c>
      <c r="C49" s="11"/>
      <c r="D49" s="11"/>
      <c r="E49" s="11"/>
      <c r="F49" s="11" t="s">
        <v>5</v>
      </c>
      <c r="G49" s="11"/>
      <c r="H49" s="14">
        <v>50868.74</v>
      </c>
      <c r="I49" s="14">
        <v>2914.1</v>
      </c>
      <c r="J49" s="14"/>
      <c r="K49" s="14"/>
      <c r="L49" s="14"/>
      <c r="M49" s="14">
        <v>250</v>
      </c>
      <c r="N49" s="14"/>
      <c r="O49" s="14"/>
      <c r="P49" s="14">
        <f t="shared" si="0"/>
        <v>54032.84</v>
      </c>
      <c r="Q49" s="14"/>
      <c r="R49" s="14"/>
      <c r="S49" s="14"/>
      <c r="T49" s="14"/>
      <c r="U49" s="14"/>
      <c r="V49" s="14"/>
      <c r="W49" s="14"/>
      <c r="X49" s="14"/>
      <c r="Y49" s="14"/>
      <c r="Z49" s="13">
        <f t="shared" si="1"/>
        <v>0</v>
      </c>
      <c r="AA49" s="13">
        <f t="shared" si="2"/>
        <v>0</v>
      </c>
      <c r="AB49" s="10"/>
      <c r="AC49" s="10"/>
    </row>
    <row r="50" spans="1:29" x14ac:dyDescent="0.3">
      <c r="A50" s="24">
        <v>1255</v>
      </c>
      <c r="C50" s="11"/>
      <c r="D50" s="11"/>
      <c r="E50" s="11"/>
      <c r="F50" s="11" t="s">
        <v>5</v>
      </c>
      <c r="G50" s="11"/>
      <c r="H50" s="14">
        <v>28074.98</v>
      </c>
      <c r="I50" s="14">
        <v>455.23</v>
      </c>
      <c r="J50" s="14"/>
      <c r="K50" s="14"/>
      <c r="L50" s="14"/>
      <c r="M50" s="14">
        <v>250</v>
      </c>
      <c r="N50" s="14"/>
      <c r="O50" s="14"/>
      <c r="P50" s="14">
        <f t="shared" si="0"/>
        <v>28780.21</v>
      </c>
      <c r="Q50" s="14"/>
      <c r="R50" s="14"/>
      <c r="S50" s="14"/>
      <c r="T50" s="14"/>
      <c r="U50" s="14"/>
      <c r="V50" s="14"/>
      <c r="W50" s="14"/>
      <c r="X50" s="14"/>
      <c r="Y50" s="14"/>
      <c r="Z50" s="13">
        <f t="shared" si="1"/>
        <v>0</v>
      </c>
      <c r="AA50" s="13">
        <f t="shared" si="2"/>
        <v>0</v>
      </c>
      <c r="AB50" s="10"/>
      <c r="AC50" s="10"/>
    </row>
    <row r="51" spans="1:29" x14ac:dyDescent="0.3">
      <c r="A51" s="24">
        <v>1256</v>
      </c>
      <c r="C51" s="11"/>
      <c r="D51" s="11"/>
      <c r="E51" s="11"/>
      <c r="F51" s="11" t="s">
        <v>5</v>
      </c>
      <c r="G51" s="11"/>
      <c r="H51" s="14">
        <v>7006.56</v>
      </c>
      <c r="I51" s="14">
        <v>388.16</v>
      </c>
      <c r="J51" s="14"/>
      <c r="K51" s="14"/>
      <c r="L51" s="14"/>
      <c r="M51" s="14">
        <v>250</v>
      </c>
      <c r="N51" s="14"/>
      <c r="O51" s="14"/>
      <c r="P51" s="14">
        <f t="shared" si="0"/>
        <v>7644.72</v>
      </c>
      <c r="Q51" s="14"/>
      <c r="R51" s="14"/>
      <c r="S51" s="14"/>
      <c r="T51" s="14"/>
      <c r="U51" s="14"/>
      <c r="V51" s="14"/>
      <c r="W51" s="14"/>
      <c r="X51" s="14"/>
      <c r="Y51" s="14"/>
      <c r="Z51" s="13">
        <f t="shared" si="1"/>
        <v>0</v>
      </c>
      <c r="AA51" s="13">
        <f t="shared" si="2"/>
        <v>0</v>
      </c>
      <c r="AB51" s="10"/>
      <c r="AC51" s="10"/>
    </row>
    <row r="52" spans="1:29" x14ac:dyDescent="0.4">
      <c r="A52" s="23">
        <v>1213</v>
      </c>
      <c r="C52" s="11"/>
      <c r="D52" s="11"/>
      <c r="E52" s="11"/>
      <c r="F52" s="11"/>
      <c r="G52" s="11" t="s">
        <v>5</v>
      </c>
      <c r="H52" s="14">
        <v>29919.84</v>
      </c>
      <c r="I52" s="14"/>
      <c r="J52" s="14"/>
      <c r="K52" s="14"/>
      <c r="L52" s="14"/>
      <c r="M52" s="14"/>
      <c r="N52" s="14"/>
      <c r="O52" s="14"/>
      <c r="P52" s="14">
        <f t="shared" si="0"/>
        <v>29919.84</v>
      </c>
      <c r="Q52" s="14"/>
      <c r="R52" s="14"/>
      <c r="S52" s="14"/>
      <c r="T52" s="14"/>
      <c r="U52" s="14"/>
      <c r="V52" s="14"/>
      <c r="W52" s="14"/>
      <c r="X52" s="14"/>
      <c r="Y52" s="14"/>
      <c r="Z52" s="13"/>
      <c r="AA52" s="13"/>
      <c r="AB52" s="10"/>
      <c r="AC52" s="10"/>
    </row>
    <row r="53" spans="1:29" x14ac:dyDescent="0.4">
      <c r="A53" s="23">
        <v>1205</v>
      </c>
      <c r="C53" s="11"/>
      <c r="D53" s="11"/>
      <c r="E53" s="11"/>
      <c r="F53" s="11"/>
      <c r="G53" s="11" t="s">
        <v>5</v>
      </c>
      <c r="H53" s="12">
        <v>40616.879999999997</v>
      </c>
      <c r="I53" s="14"/>
      <c r="P53" s="14">
        <f t="shared" si="0"/>
        <v>40616.879999999997</v>
      </c>
      <c r="Z53" s="10"/>
      <c r="AA53" s="10"/>
      <c r="AB53" s="10"/>
      <c r="AC53" s="10"/>
    </row>
    <row r="54" spans="1:29" x14ac:dyDescent="0.4">
      <c r="A54" s="23">
        <v>1265</v>
      </c>
      <c r="C54" s="11"/>
      <c r="D54" s="11" t="s">
        <v>5</v>
      </c>
      <c r="E54" s="11"/>
      <c r="F54" s="11"/>
      <c r="G54" s="11" t="s">
        <v>5</v>
      </c>
      <c r="H54" s="12">
        <v>5071.18</v>
      </c>
      <c r="I54" s="14"/>
      <c r="J54" s="12">
        <v>3828.72</v>
      </c>
      <c r="K54" s="12">
        <v>11702.8</v>
      </c>
      <c r="L54" s="12">
        <v>101463.28</v>
      </c>
      <c r="P54" s="14">
        <f t="shared" si="0"/>
        <v>122065.98</v>
      </c>
      <c r="Z54" s="10"/>
      <c r="AA54" s="10"/>
      <c r="AB54" s="10"/>
      <c r="AC54" s="10"/>
    </row>
    <row r="55" spans="1:29" x14ac:dyDescent="0.4">
      <c r="A55" s="23">
        <v>1267</v>
      </c>
      <c r="C55" s="11"/>
      <c r="D55" s="11"/>
      <c r="E55" s="11"/>
      <c r="F55" s="11"/>
      <c r="G55" s="11" t="s">
        <v>5</v>
      </c>
      <c r="H55" s="12">
        <v>165.83</v>
      </c>
      <c r="I55" s="14"/>
      <c r="P55" s="14">
        <f t="shared" si="0"/>
        <v>165.83</v>
      </c>
      <c r="Z55" s="10"/>
      <c r="AA55" s="10"/>
      <c r="AB55" s="10"/>
      <c r="AC55" s="10"/>
    </row>
    <row r="56" spans="1:29" x14ac:dyDescent="0.4">
      <c r="A56" s="23">
        <v>1269</v>
      </c>
      <c r="C56" s="11"/>
      <c r="D56" s="11"/>
      <c r="E56" s="11"/>
      <c r="F56" s="11" t="s">
        <v>5</v>
      </c>
      <c r="G56" s="11"/>
      <c r="H56" s="12">
        <v>50630.2</v>
      </c>
      <c r="I56" s="14">
        <v>11085.99</v>
      </c>
      <c r="M56" s="12">
        <v>0</v>
      </c>
      <c r="P56" s="14">
        <f t="shared" si="0"/>
        <v>61716.189999999995</v>
      </c>
      <c r="Z56" s="10"/>
      <c r="AA56" s="10"/>
      <c r="AB56" s="10"/>
      <c r="AC56" s="10"/>
    </row>
    <row r="57" spans="1:29" x14ac:dyDescent="0.4">
      <c r="A57" s="5"/>
      <c r="Z57" s="10"/>
      <c r="AA57" s="10"/>
      <c r="AB57" s="10"/>
      <c r="AC57" s="10"/>
    </row>
    <row r="58" spans="1:29" ht="92.6" x14ac:dyDescent="0.4">
      <c r="G58" s="4" t="s">
        <v>9</v>
      </c>
      <c r="H58" s="3" t="str">
        <f>H2</f>
        <v>Reg Salary/Wages Paid (includes any employee's regular rate of pay categories that are paid at regular rate i.e. holiday sick, etc.)</v>
      </c>
      <c r="I58" s="3" t="str">
        <f>I2</f>
        <v>OT Amount (includes All Pays at OT &amp; Above Rate)</v>
      </c>
      <c r="J58" s="3" t="str">
        <f>J2</f>
        <v>Excess Vacation Payout</v>
      </c>
      <c r="K58" s="3" t="str">
        <f>K2</f>
        <v>Retiree - Vacation Payout</v>
      </c>
      <c r="L58" s="3" t="s">
        <v>24</v>
      </c>
      <c r="M58" s="3" t="str">
        <f>M2</f>
        <v>Bonus &amp; Incentive Pays</v>
      </c>
      <c r="N58" s="3" t="s">
        <v>25</v>
      </c>
      <c r="O58" s="3" t="str">
        <f>O2</f>
        <v>Other Pays Including Phone, Auto Allowance</v>
      </c>
      <c r="P58" s="1" t="s">
        <v>4</v>
      </c>
      <c r="Q58" s="3" t="str">
        <f>Q2</f>
        <v>Other Incentives, Deferred Compensation</v>
      </c>
      <c r="R58" s="2" t="s">
        <v>17</v>
      </c>
      <c r="S58" s="2" t="s">
        <v>18</v>
      </c>
      <c r="T58" s="3" t="s">
        <v>19</v>
      </c>
      <c r="U58" s="3" t="s">
        <v>20</v>
      </c>
      <c r="V58" s="3" t="s">
        <v>23</v>
      </c>
      <c r="W58" s="3" t="s">
        <v>21</v>
      </c>
      <c r="X58" s="3" t="s">
        <v>6</v>
      </c>
      <c r="Y58" s="3" t="s">
        <v>22</v>
      </c>
      <c r="Z58" s="3" t="s">
        <v>7</v>
      </c>
      <c r="AA58" s="3" t="s">
        <v>8</v>
      </c>
      <c r="AB58" s="10"/>
      <c r="AC58" s="10"/>
    </row>
    <row r="59" spans="1:29" ht="15" thickBot="1" x14ac:dyDescent="0.45">
      <c r="G59" s="5" t="s">
        <v>26</v>
      </c>
      <c r="H59" s="12">
        <f t="shared" ref="H59:Z59" si="3">+SUMIF($C$3:$C$56,"X",H3:H56)</f>
        <v>184097.75</v>
      </c>
      <c r="I59" s="12">
        <f t="shared" si="3"/>
        <v>0</v>
      </c>
      <c r="J59" s="12">
        <f t="shared" si="3"/>
        <v>0</v>
      </c>
      <c r="K59" s="12">
        <f t="shared" si="3"/>
        <v>0</v>
      </c>
      <c r="L59" s="12">
        <f t="shared" si="3"/>
        <v>0</v>
      </c>
      <c r="M59" s="12">
        <f t="shared" si="3"/>
        <v>0</v>
      </c>
      <c r="N59" s="12">
        <f t="shared" si="3"/>
        <v>0</v>
      </c>
      <c r="O59" s="12">
        <f t="shared" si="3"/>
        <v>0</v>
      </c>
      <c r="P59" s="12">
        <f t="shared" si="3"/>
        <v>184097.75</v>
      </c>
      <c r="Q59" s="12">
        <f t="shared" si="3"/>
        <v>0</v>
      </c>
      <c r="R59" s="12">
        <f t="shared" si="3"/>
        <v>0</v>
      </c>
      <c r="S59" s="12">
        <f t="shared" si="3"/>
        <v>0</v>
      </c>
      <c r="T59" s="12">
        <f t="shared" si="3"/>
        <v>0</v>
      </c>
      <c r="U59" s="12">
        <f t="shared" si="3"/>
        <v>0</v>
      </c>
      <c r="V59" s="12">
        <f t="shared" si="3"/>
        <v>0</v>
      </c>
      <c r="W59" s="12">
        <f t="shared" si="3"/>
        <v>0</v>
      </c>
      <c r="X59" s="12">
        <f t="shared" si="3"/>
        <v>0</v>
      </c>
      <c r="Y59" s="12">
        <f t="shared" si="3"/>
        <v>0</v>
      </c>
      <c r="Z59" s="12">
        <f t="shared" si="3"/>
        <v>0</v>
      </c>
      <c r="AA59" s="12">
        <f>+SUMIF($C$3:$C$52,"X",AA3:AA52)</f>
        <v>0</v>
      </c>
      <c r="AB59" s="10"/>
      <c r="AC59" s="10"/>
    </row>
    <row r="60" spans="1:29" x14ac:dyDescent="0.4">
      <c r="A60" s="26" t="s">
        <v>37</v>
      </c>
      <c r="B60" s="27" t="s">
        <v>38</v>
      </c>
      <c r="C60" s="34">
        <v>0</v>
      </c>
      <c r="G60" s="5" t="s">
        <v>0</v>
      </c>
      <c r="H60" s="12">
        <f t="shared" ref="H60:AA60" si="4">+SUMIF($D$3:$D$52,"X",H3:H52)</f>
        <v>337531.41000000003</v>
      </c>
      <c r="I60" s="12">
        <f t="shared" si="4"/>
        <v>0</v>
      </c>
      <c r="J60" s="12">
        <f t="shared" si="4"/>
        <v>23740</v>
      </c>
      <c r="K60" s="12">
        <f t="shared" si="4"/>
        <v>0</v>
      </c>
      <c r="L60" s="12">
        <f t="shared" si="4"/>
        <v>0</v>
      </c>
      <c r="M60" s="12">
        <f t="shared" si="4"/>
        <v>750</v>
      </c>
      <c r="N60" s="12">
        <f t="shared" si="4"/>
        <v>0</v>
      </c>
      <c r="O60" s="12">
        <f t="shared" si="4"/>
        <v>0</v>
      </c>
      <c r="P60" s="12">
        <f t="shared" si="4"/>
        <v>362021.41000000003</v>
      </c>
      <c r="Q60" s="12">
        <f t="shared" si="4"/>
        <v>0</v>
      </c>
      <c r="R60" s="12">
        <f t="shared" si="4"/>
        <v>0</v>
      </c>
      <c r="S60" s="12">
        <f t="shared" si="4"/>
        <v>0</v>
      </c>
      <c r="T60" s="12">
        <f t="shared" si="4"/>
        <v>0</v>
      </c>
      <c r="U60" s="12">
        <f t="shared" si="4"/>
        <v>0</v>
      </c>
      <c r="V60" s="12">
        <f t="shared" si="4"/>
        <v>0</v>
      </c>
      <c r="W60" s="12">
        <f t="shared" si="4"/>
        <v>0</v>
      </c>
      <c r="X60" s="12">
        <f t="shared" si="4"/>
        <v>0</v>
      </c>
      <c r="Y60" s="12">
        <f t="shared" si="4"/>
        <v>0</v>
      </c>
      <c r="Z60" s="12">
        <f t="shared" si="4"/>
        <v>0</v>
      </c>
      <c r="AA60" s="12">
        <f t="shared" si="4"/>
        <v>0</v>
      </c>
      <c r="AB60" s="10"/>
      <c r="AC60" s="10"/>
    </row>
    <row r="61" spans="1:29" ht="15" thickBot="1" x14ac:dyDescent="0.45">
      <c r="A61" s="29" t="s">
        <v>39</v>
      </c>
      <c r="B61" s="10" t="s">
        <v>40</v>
      </c>
      <c r="C61" s="32">
        <v>0.04</v>
      </c>
      <c r="G61" s="5" t="s">
        <v>10</v>
      </c>
      <c r="H61" s="15">
        <f t="shared" ref="H61:Z61" si="5">+SUM(H59:H60)</f>
        <v>521629.16000000003</v>
      </c>
      <c r="I61" s="15">
        <f t="shared" si="5"/>
        <v>0</v>
      </c>
      <c r="J61" s="15">
        <f t="shared" si="5"/>
        <v>23740</v>
      </c>
      <c r="K61" s="15">
        <f t="shared" si="5"/>
        <v>0</v>
      </c>
      <c r="L61" s="15">
        <f t="shared" si="5"/>
        <v>0</v>
      </c>
      <c r="M61" s="15">
        <f t="shared" si="5"/>
        <v>750</v>
      </c>
      <c r="N61" s="15">
        <f t="shared" si="5"/>
        <v>0</v>
      </c>
      <c r="O61" s="15">
        <f t="shared" si="5"/>
        <v>0</v>
      </c>
      <c r="P61" s="15">
        <f t="shared" si="5"/>
        <v>546119.16</v>
      </c>
      <c r="Q61" s="15">
        <f t="shared" si="5"/>
        <v>0</v>
      </c>
      <c r="R61" s="15">
        <f t="shared" si="5"/>
        <v>0</v>
      </c>
      <c r="S61" s="15">
        <f t="shared" si="5"/>
        <v>0</v>
      </c>
      <c r="T61" s="15">
        <f t="shared" si="5"/>
        <v>0</v>
      </c>
      <c r="U61" s="15">
        <f t="shared" si="5"/>
        <v>0</v>
      </c>
      <c r="V61" s="15">
        <f t="shared" si="5"/>
        <v>0</v>
      </c>
      <c r="W61" s="15">
        <f t="shared" si="5"/>
        <v>0</v>
      </c>
      <c r="X61" s="15">
        <f t="shared" si="5"/>
        <v>0</v>
      </c>
      <c r="Y61" s="15">
        <f t="shared" si="5"/>
        <v>0</v>
      </c>
      <c r="Z61" s="15">
        <f t="shared" si="5"/>
        <v>0</v>
      </c>
      <c r="AA61" s="15">
        <f t="shared" ref="AA61" si="6">+SUM(AA59:AA60)</f>
        <v>0</v>
      </c>
      <c r="AB61" s="10"/>
      <c r="AC61" s="10"/>
    </row>
    <row r="62" spans="1:29" ht="15" thickBot="1" x14ac:dyDescent="0.45">
      <c r="A62" s="30" t="s">
        <v>41</v>
      </c>
      <c r="B62" s="31" t="s">
        <v>42</v>
      </c>
      <c r="C62" s="33">
        <v>0.05</v>
      </c>
      <c r="Z62" s="10"/>
      <c r="AA62" s="10"/>
      <c r="AB62" s="10"/>
      <c r="AC62" s="10"/>
    </row>
    <row r="63" spans="1:29" x14ac:dyDescent="0.4">
      <c r="AB63" s="10"/>
      <c r="AC63" s="10"/>
    </row>
    <row r="64" spans="1:29" x14ac:dyDescent="0.4">
      <c r="G64" s="5" t="s">
        <v>2</v>
      </c>
      <c r="H64" s="12">
        <f t="shared" ref="H64:Z64" si="7">+SUMIF($F$3:$F$56,"X",H3:H56)</f>
        <v>2347491.2600000002</v>
      </c>
      <c r="I64" s="12">
        <f t="shared" si="7"/>
        <v>804410.92000000016</v>
      </c>
      <c r="J64" s="12">
        <f t="shared" si="7"/>
        <v>0</v>
      </c>
      <c r="K64" s="12">
        <f t="shared" si="7"/>
        <v>0</v>
      </c>
      <c r="L64" s="12">
        <f t="shared" si="7"/>
        <v>0</v>
      </c>
      <c r="M64" s="12">
        <f t="shared" si="7"/>
        <v>9750</v>
      </c>
      <c r="N64" s="12">
        <f t="shared" si="7"/>
        <v>0</v>
      </c>
      <c r="O64" s="12">
        <f t="shared" si="7"/>
        <v>0</v>
      </c>
      <c r="P64" s="12">
        <f t="shared" si="7"/>
        <v>3161652.18</v>
      </c>
      <c r="Q64" s="12">
        <f t="shared" si="7"/>
        <v>0</v>
      </c>
      <c r="R64" s="12">
        <f t="shared" si="7"/>
        <v>0</v>
      </c>
      <c r="S64" s="12">
        <f t="shared" si="7"/>
        <v>0</v>
      </c>
      <c r="T64" s="12">
        <f t="shared" si="7"/>
        <v>0</v>
      </c>
      <c r="U64" s="12">
        <f t="shared" si="7"/>
        <v>0</v>
      </c>
      <c r="V64" s="12">
        <f t="shared" si="7"/>
        <v>0</v>
      </c>
      <c r="W64" s="12">
        <f t="shared" si="7"/>
        <v>0</v>
      </c>
      <c r="X64" s="12">
        <f t="shared" si="7"/>
        <v>0</v>
      </c>
      <c r="Y64" s="12">
        <f t="shared" si="7"/>
        <v>0</v>
      </c>
      <c r="Z64" s="12">
        <f t="shared" si="7"/>
        <v>0</v>
      </c>
      <c r="AA64" s="12">
        <f>+SUMIF($F$3:$F$52,"X",AA3:AA52)</f>
        <v>0</v>
      </c>
      <c r="AB64" s="10"/>
      <c r="AC64" s="10"/>
    </row>
    <row r="65" spans="1:31" x14ac:dyDescent="0.4">
      <c r="G65" s="5" t="s">
        <v>3</v>
      </c>
      <c r="H65" s="12">
        <f t="shared" ref="H65:Y65" si="8">+SUMIF($G$3:$G$56,"X",H3:H56)</f>
        <v>1181520.03</v>
      </c>
      <c r="I65" s="12">
        <f t="shared" si="8"/>
        <v>7900.36</v>
      </c>
      <c r="J65" s="12">
        <f t="shared" si="8"/>
        <v>43050.65</v>
      </c>
      <c r="K65" s="12">
        <f t="shared" si="8"/>
        <v>11702.8</v>
      </c>
      <c r="L65" s="12">
        <f t="shared" si="8"/>
        <v>101463.28</v>
      </c>
      <c r="M65" s="12">
        <f t="shared" si="8"/>
        <v>2250</v>
      </c>
      <c r="N65" s="12">
        <f t="shared" si="8"/>
        <v>0</v>
      </c>
      <c r="O65" s="12">
        <f t="shared" si="8"/>
        <v>0</v>
      </c>
      <c r="P65" s="12">
        <f t="shared" si="8"/>
        <v>1347887.12</v>
      </c>
      <c r="Q65" s="12">
        <f t="shared" si="8"/>
        <v>0</v>
      </c>
      <c r="R65" s="12">
        <f t="shared" si="8"/>
        <v>0</v>
      </c>
      <c r="S65" s="12">
        <f t="shared" si="8"/>
        <v>0</v>
      </c>
      <c r="T65" s="12">
        <f t="shared" si="8"/>
        <v>0</v>
      </c>
      <c r="U65" s="12">
        <f t="shared" si="8"/>
        <v>0</v>
      </c>
      <c r="V65" s="12">
        <f t="shared" si="8"/>
        <v>0</v>
      </c>
      <c r="W65" s="12">
        <f t="shared" si="8"/>
        <v>0</v>
      </c>
      <c r="X65" s="12">
        <f t="shared" si="8"/>
        <v>0</v>
      </c>
      <c r="Y65" s="12">
        <f t="shared" si="8"/>
        <v>0</v>
      </c>
      <c r="Z65" s="12">
        <f>+SUMIF($G$3:$G$56,"X",Z3:AA56)</f>
        <v>0</v>
      </c>
      <c r="AA65" s="12">
        <f>+SUMIF($G$3:$G$52,"X",AA3:AA52)</f>
        <v>0</v>
      </c>
      <c r="AB65" s="10"/>
      <c r="AC65" s="10"/>
    </row>
    <row r="66" spans="1:31" ht="15" thickBot="1" x14ac:dyDescent="0.45">
      <c r="G66" s="5" t="s">
        <v>10</v>
      </c>
      <c r="H66" s="15">
        <f t="shared" ref="H66:Z66" si="9">+H64+H65</f>
        <v>3529011.29</v>
      </c>
      <c r="I66" s="15">
        <f t="shared" si="9"/>
        <v>812311.28000000014</v>
      </c>
      <c r="J66" s="15">
        <f t="shared" si="9"/>
        <v>43050.65</v>
      </c>
      <c r="K66" s="15">
        <f t="shared" si="9"/>
        <v>11702.8</v>
      </c>
      <c r="L66" s="15">
        <f t="shared" si="9"/>
        <v>101463.28</v>
      </c>
      <c r="M66" s="15">
        <f t="shared" si="9"/>
        <v>12000</v>
      </c>
      <c r="N66" s="15">
        <f t="shared" si="9"/>
        <v>0</v>
      </c>
      <c r="O66" s="15">
        <f t="shared" si="9"/>
        <v>0</v>
      </c>
      <c r="P66" s="15">
        <f t="shared" si="9"/>
        <v>4509539.3000000007</v>
      </c>
      <c r="Q66" s="15">
        <f t="shared" si="9"/>
        <v>0</v>
      </c>
      <c r="R66" s="15">
        <f t="shared" si="9"/>
        <v>0</v>
      </c>
      <c r="S66" s="15">
        <f t="shared" si="9"/>
        <v>0</v>
      </c>
      <c r="T66" s="15">
        <f t="shared" si="9"/>
        <v>0</v>
      </c>
      <c r="U66" s="15">
        <f t="shared" si="9"/>
        <v>0</v>
      </c>
      <c r="V66" s="15">
        <f t="shared" si="9"/>
        <v>0</v>
      </c>
      <c r="W66" s="15">
        <f t="shared" si="9"/>
        <v>0</v>
      </c>
      <c r="X66" s="15">
        <f t="shared" si="9"/>
        <v>0</v>
      </c>
      <c r="Y66" s="15">
        <f t="shared" si="9"/>
        <v>0</v>
      </c>
      <c r="Z66" s="15">
        <f t="shared" si="9"/>
        <v>0</v>
      </c>
      <c r="AA66" s="15">
        <f t="shared" ref="AA66" si="10">+AA64+AA65</f>
        <v>0</v>
      </c>
      <c r="AB66" s="10"/>
      <c r="AC66" s="10"/>
    </row>
    <row r="67" spans="1:31" x14ac:dyDescent="0.4">
      <c r="Z67" s="10"/>
      <c r="AA67" s="10"/>
      <c r="AB67" s="10"/>
      <c r="AC67" s="10"/>
    </row>
    <row r="68" spans="1:31" x14ac:dyDescent="0.4">
      <c r="Z68" s="10"/>
      <c r="AA68" s="10"/>
      <c r="AB68" s="10"/>
      <c r="AC68" s="10"/>
    </row>
    <row r="69" spans="1:31" x14ac:dyDescent="0.4">
      <c r="H69" s="19"/>
      <c r="I69" s="19"/>
      <c r="J69" s="19"/>
      <c r="K69" s="19"/>
      <c r="L69" s="19"/>
      <c r="M69" s="19"/>
      <c r="N69" s="19"/>
      <c r="O69" s="19"/>
      <c r="P69" s="19"/>
      <c r="Q69" s="19"/>
      <c r="AD69" s="12"/>
      <c r="AE69" s="12"/>
    </row>
    <row r="70" spans="1:31" x14ac:dyDescent="0.4"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31" x14ac:dyDescent="0.4"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31" x14ac:dyDescent="0.4">
      <c r="H72" s="21"/>
      <c r="I72" s="21"/>
      <c r="J72" s="20"/>
      <c r="K72" s="21"/>
      <c r="L72" s="21"/>
      <c r="M72" s="21"/>
      <c r="N72" s="21"/>
      <c r="O72" s="21"/>
      <c r="P72" s="21"/>
      <c r="Q72" s="21"/>
    </row>
    <row r="73" spans="1:31" x14ac:dyDescent="0.4"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31" s="12" customFormat="1" x14ac:dyDescent="0.4">
      <c r="A74" s="10"/>
      <c r="B74" s="10"/>
      <c r="C74" s="5"/>
      <c r="D74" s="5"/>
      <c r="E74" s="5"/>
      <c r="F74" s="5"/>
      <c r="G74" s="5"/>
      <c r="H74" s="21"/>
      <c r="I74" s="21"/>
      <c r="J74" s="21"/>
      <c r="K74" s="21"/>
      <c r="L74" s="21"/>
      <c r="M74" s="21"/>
      <c r="N74" s="21"/>
      <c r="O74" s="21"/>
      <c r="P74" s="21"/>
      <c r="Q74" s="21"/>
      <c r="AD74" s="10"/>
      <c r="AE74" s="10"/>
    </row>
  </sheetData>
  <autoFilter ref="C2:AE52" xr:uid="{713D6F93-451C-4540-9664-6C65187BE982}"/>
  <pageMargins left="0.7" right="0.7" top="0.75" bottom="0.75" header="0.3" footer="0.3"/>
  <pageSetup paperSize="5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7F25-5B5B-456E-9230-21B8D579AB96}">
  <sheetPr codeName="Sheet3">
    <pageSetUpPr fitToPage="1"/>
  </sheetPr>
  <dimension ref="A1:AE73"/>
  <sheetViews>
    <sheetView zoomScaleNormal="100" workbookViewId="0">
      <pane xSplit="3" ySplit="2" topLeftCell="D33" activePane="bottomRight" state="frozen"/>
      <selection pane="topRight" activeCell="C1" sqref="C1"/>
      <selection pane="bottomLeft" activeCell="A2" sqref="A2"/>
      <selection pane="bottomRight" activeCell="B55" sqref="B55"/>
    </sheetView>
  </sheetViews>
  <sheetFormatPr defaultColWidth="9.15234375" defaultRowHeight="14.6" x14ac:dyDescent="0.4"/>
  <cols>
    <col min="1" max="1" width="9.15234375" style="10"/>
    <col min="2" max="2" width="44.3046875" style="10" bestFit="1" customWidth="1"/>
    <col min="3" max="3" width="15.3828125" style="5" bestFit="1" customWidth="1"/>
    <col min="4" max="4" width="12.69140625" style="5" bestFit="1" customWidth="1"/>
    <col min="5" max="5" width="14.3828125" style="5" bestFit="1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3046875" style="12" customWidth="1"/>
    <col min="15" max="15" width="10.53515625" style="12" bestFit="1" customWidth="1"/>
    <col min="16" max="16" width="16.15234375" style="12" customWidth="1"/>
    <col min="17" max="17" width="15.15234375" style="12" customWidth="1"/>
    <col min="18" max="19" width="16.15234375" style="12" customWidth="1"/>
    <col min="20" max="20" width="14.69140625" style="12" customWidth="1"/>
    <col min="21" max="23" width="17.69140625" style="12" bestFit="1" customWidth="1"/>
    <col min="24" max="24" width="18" style="12" bestFit="1" customWidth="1"/>
    <col min="25" max="25" width="17.69140625" style="12" bestFit="1" customWidth="1"/>
    <col min="26" max="26" width="15.3828125" style="12" bestFit="1" customWidth="1"/>
    <col min="27" max="27" width="14" style="12" hidden="1" customWidth="1"/>
    <col min="28" max="28" width="14" style="12" bestFit="1" customWidth="1"/>
    <col min="29" max="29" width="15.3828125" style="12" bestFit="1" customWidth="1"/>
    <col min="30" max="30" width="23.69140625" style="10" bestFit="1" customWidth="1"/>
    <col min="31" max="31" width="21" style="10" customWidth="1"/>
    <col min="32" max="16384" width="9.15234375" style="10"/>
  </cols>
  <sheetData>
    <row r="1" spans="1:29" s="5" customFormat="1" x14ac:dyDescent="0.4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  <c r="T1" s="17"/>
      <c r="U1" s="17"/>
      <c r="V1" s="6"/>
      <c r="W1" s="6"/>
      <c r="X1" s="6"/>
      <c r="Y1" s="6"/>
      <c r="AA1" s="16"/>
    </row>
    <row r="2" spans="1:29" s="7" customFormat="1" ht="92.6" x14ac:dyDescent="0.4">
      <c r="A2" s="7" t="s">
        <v>32</v>
      </c>
      <c r="B2" s="7" t="s">
        <v>31</v>
      </c>
      <c r="C2" s="8" t="s">
        <v>26</v>
      </c>
      <c r="D2" s="8" t="s">
        <v>0</v>
      </c>
      <c r="E2" s="8" t="s">
        <v>1</v>
      </c>
      <c r="F2" s="8" t="s">
        <v>2</v>
      </c>
      <c r="G2" s="8" t="s">
        <v>3</v>
      </c>
      <c r="H2" s="3" t="s">
        <v>11</v>
      </c>
      <c r="I2" s="3" t="s">
        <v>12</v>
      </c>
      <c r="J2" s="3" t="s">
        <v>13</v>
      </c>
      <c r="K2" s="3" t="s">
        <v>35</v>
      </c>
      <c r="L2" s="3" t="s">
        <v>36</v>
      </c>
      <c r="M2" s="2" t="s">
        <v>14</v>
      </c>
      <c r="N2" s="2" t="s">
        <v>25</v>
      </c>
      <c r="O2" s="2" t="s">
        <v>16</v>
      </c>
      <c r="P2" s="1" t="s">
        <v>4</v>
      </c>
      <c r="Q2" s="2" t="s">
        <v>15</v>
      </c>
      <c r="R2" s="2" t="s">
        <v>17</v>
      </c>
      <c r="S2" s="2" t="s">
        <v>18</v>
      </c>
      <c r="T2" s="3" t="s">
        <v>19</v>
      </c>
      <c r="U2" s="3" t="s">
        <v>20</v>
      </c>
      <c r="V2" s="9" t="s">
        <v>23</v>
      </c>
      <c r="W2" s="9" t="s">
        <v>21</v>
      </c>
      <c r="X2" s="3" t="s">
        <v>6</v>
      </c>
      <c r="Y2" s="9" t="s">
        <v>22</v>
      </c>
      <c r="Z2" s="9" t="s">
        <v>7</v>
      </c>
      <c r="AA2" s="9" t="s">
        <v>8</v>
      </c>
    </row>
    <row r="3" spans="1:29" x14ac:dyDescent="0.3">
      <c r="A3" s="24">
        <v>1201</v>
      </c>
      <c r="C3" s="11"/>
      <c r="D3" s="11"/>
      <c r="E3" s="11" t="s">
        <v>5</v>
      </c>
      <c r="F3" s="11"/>
      <c r="G3" s="11" t="s">
        <v>5</v>
      </c>
      <c r="H3" s="12">
        <v>97496.34</v>
      </c>
      <c r="I3" s="14"/>
      <c r="M3" s="12">
        <v>250</v>
      </c>
      <c r="P3" s="14">
        <f t="shared" ref="P3:P54" si="0">SUM(H3:O3)</f>
        <v>97746.34</v>
      </c>
      <c r="Z3" s="13">
        <f t="shared" ref="Z3:Z52" si="1">R3+X3+W3+V3+Y3</f>
        <v>0</v>
      </c>
      <c r="AA3" s="13">
        <f t="shared" ref="AA3:AA52" si="2">S3+T3+U3</f>
        <v>0</v>
      </c>
      <c r="AB3" s="10"/>
      <c r="AC3" s="10"/>
    </row>
    <row r="4" spans="1:29" x14ac:dyDescent="0.3">
      <c r="A4" s="24">
        <v>1202</v>
      </c>
      <c r="C4" s="11"/>
      <c r="D4" s="11"/>
      <c r="E4" s="11"/>
      <c r="F4" s="11" t="s">
        <v>5</v>
      </c>
      <c r="G4" s="11"/>
      <c r="H4" s="12">
        <v>58102.37</v>
      </c>
      <c r="I4" s="14">
        <v>16849.38</v>
      </c>
      <c r="M4" s="12">
        <v>250</v>
      </c>
      <c r="P4" s="14">
        <f t="shared" si="0"/>
        <v>75201.75</v>
      </c>
      <c r="Z4" s="13">
        <f t="shared" si="1"/>
        <v>0</v>
      </c>
      <c r="AA4" s="13">
        <f t="shared" si="2"/>
        <v>0</v>
      </c>
      <c r="AB4" s="10"/>
      <c r="AC4" s="10"/>
    </row>
    <row r="5" spans="1:29" x14ac:dyDescent="0.3">
      <c r="A5" s="24">
        <v>1203</v>
      </c>
      <c r="C5" s="11"/>
      <c r="D5" s="11"/>
      <c r="E5" s="11"/>
      <c r="F5" s="11" t="s">
        <v>5</v>
      </c>
      <c r="G5" s="11"/>
      <c r="H5" s="12">
        <v>74451.360000000001</v>
      </c>
      <c r="I5" s="14">
        <v>6151.94</v>
      </c>
      <c r="M5" s="12">
        <v>250</v>
      </c>
      <c r="P5" s="14">
        <f t="shared" si="0"/>
        <v>80853.3</v>
      </c>
      <c r="Q5" s="18"/>
      <c r="Z5" s="13">
        <f t="shared" si="1"/>
        <v>0</v>
      </c>
      <c r="AA5" s="13">
        <f t="shared" si="2"/>
        <v>0</v>
      </c>
      <c r="AB5" s="10"/>
      <c r="AC5" s="10"/>
    </row>
    <row r="6" spans="1:29" x14ac:dyDescent="0.3">
      <c r="A6" s="24">
        <v>1204</v>
      </c>
      <c r="C6" s="11"/>
      <c r="D6" s="11"/>
      <c r="E6" s="11"/>
      <c r="F6" s="11" t="s">
        <v>5</v>
      </c>
      <c r="G6" s="11"/>
      <c r="H6" s="12">
        <v>74710.399999999994</v>
      </c>
      <c r="I6" s="14">
        <v>67094</v>
      </c>
      <c r="M6" s="12">
        <v>250</v>
      </c>
      <c r="P6" s="14">
        <f t="shared" si="0"/>
        <v>142054.39999999999</v>
      </c>
      <c r="T6" s="14"/>
      <c r="U6" s="14"/>
      <c r="X6" s="14"/>
      <c r="Z6" s="13">
        <f t="shared" si="1"/>
        <v>0</v>
      </c>
      <c r="AA6" s="13">
        <f t="shared" si="2"/>
        <v>0</v>
      </c>
      <c r="AB6" s="10"/>
      <c r="AC6" s="10"/>
    </row>
    <row r="7" spans="1:29" x14ac:dyDescent="0.3">
      <c r="A7" s="24">
        <v>1206</v>
      </c>
      <c r="C7" s="11"/>
      <c r="D7" s="11"/>
      <c r="E7" s="11"/>
      <c r="F7" s="11" t="s">
        <v>5</v>
      </c>
      <c r="G7" s="11"/>
      <c r="H7" s="12">
        <v>74994.240000000005</v>
      </c>
      <c r="I7" s="14">
        <v>87864.08</v>
      </c>
      <c r="M7" s="12">
        <v>250</v>
      </c>
      <c r="P7" s="14">
        <f t="shared" si="0"/>
        <v>163108.32</v>
      </c>
      <c r="Z7" s="13">
        <f t="shared" si="1"/>
        <v>0</v>
      </c>
      <c r="AA7" s="13">
        <f t="shared" si="2"/>
        <v>0</v>
      </c>
      <c r="AB7" s="10"/>
      <c r="AC7" s="10"/>
    </row>
    <row r="8" spans="1:29" x14ac:dyDescent="0.3">
      <c r="A8" s="24">
        <v>1207</v>
      </c>
      <c r="C8" s="11"/>
      <c r="D8" s="11"/>
      <c r="E8" s="11"/>
      <c r="F8" s="11" t="s">
        <v>5</v>
      </c>
      <c r="G8" s="11"/>
      <c r="H8" s="12">
        <v>74157.600000000006</v>
      </c>
      <c r="I8" s="14">
        <v>2907.92</v>
      </c>
      <c r="M8" s="12">
        <v>250</v>
      </c>
      <c r="P8" s="14">
        <f t="shared" si="0"/>
        <v>77315.520000000004</v>
      </c>
      <c r="Z8" s="13">
        <f t="shared" si="1"/>
        <v>0</v>
      </c>
      <c r="AA8" s="13">
        <f t="shared" si="2"/>
        <v>0</v>
      </c>
      <c r="AB8" s="10"/>
      <c r="AC8" s="10"/>
    </row>
    <row r="9" spans="1:29" x14ac:dyDescent="0.3">
      <c r="A9" s="24">
        <v>1208</v>
      </c>
      <c r="C9" s="11"/>
      <c r="D9" s="11"/>
      <c r="E9" s="11"/>
      <c r="F9" s="11" t="s">
        <v>5</v>
      </c>
      <c r="G9" s="11"/>
      <c r="H9" s="12">
        <v>48559.040000000001</v>
      </c>
      <c r="I9" s="14">
        <v>12932.46</v>
      </c>
      <c r="M9" s="12">
        <v>250</v>
      </c>
      <c r="P9" s="14">
        <f t="shared" si="0"/>
        <v>61741.5</v>
      </c>
      <c r="Z9" s="13">
        <f t="shared" si="1"/>
        <v>0</v>
      </c>
      <c r="AA9" s="13">
        <f t="shared" si="2"/>
        <v>0</v>
      </c>
      <c r="AB9" s="13"/>
      <c r="AC9" s="10"/>
    </row>
    <row r="10" spans="1:29" x14ac:dyDescent="0.3">
      <c r="A10" s="24">
        <v>1209</v>
      </c>
      <c r="C10" s="11"/>
      <c r="D10" s="11"/>
      <c r="E10" s="11"/>
      <c r="F10" s="11" t="s">
        <v>5</v>
      </c>
      <c r="G10" s="11"/>
      <c r="H10" s="12">
        <v>74157.600000000006</v>
      </c>
      <c r="I10" s="14">
        <v>6357.62</v>
      </c>
      <c r="M10" s="12">
        <v>250</v>
      </c>
      <c r="P10" s="14">
        <f t="shared" si="0"/>
        <v>80765.22</v>
      </c>
      <c r="Z10" s="13">
        <f t="shared" si="1"/>
        <v>0</v>
      </c>
      <c r="AA10" s="13">
        <f t="shared" si="2"/>
        <v>0</v>
      </c>
      <c r="AB10" s="10"/>
      <c r="AC10" s="10"/>
    </row>
    <row r="11" spans="1:29" x14ac:dyDescent="0.3">
      <c r="A11" s="24">
        <v>1210</v>
      </c>
      <c r="C11" s="11"/>
      <c r="D11" s="11"/>
      <c r="E11" s="11"/>
      <c r="F11" s="11" t="s">
        <v>5</v>
      </c>
      <c r="G11" s="11"/>
      <c r="H11" s="12">
        <v>56327.519999999997</v>
      </c>
      <c r="I11" s="14">
        <v>1806.1</v>
      </c>
      <c r="M11" s="12">
        <v>250</v>
      </c>
      <c r="P11" s="14">
        <f t="shared" si="0"/>
        <v>58383.619999999995</v>
      </c>
      <c r="Z11" s="13">
        <f t="shared" si="1"/>
        <v>0</v>
      </c>
      <c r="AA11" s="13">
        <f t="shared" si="2"/>
        <v>0</v>
      </c>
      <c r="AB11" s="10"/>
      <c r="AC11" s="10"/>
    </row>
    <row r="12" spans="1:29" x14ac:dyDescent="0.3">
      <c r="A12" s="24">
        <v>1211</v>
      </c>
      <c r="C12" s="11"/>
      <c r="D12" s="11"/>
      <c r="E12" s="11" t="s">
        <v>5</v>
      </c>
      <c r="F12" s="11"/>
      <c r="G12" s="11" t="s">
        <v>5</v>
      </c>
      <c r="H12" s="12">
        <v>120166.83</v>
      </c>
      <c r="I12" s="14"/>
      <c r="J12" s="12">
        <v>4568.8</v>
      </c>
      <c r="M12" s="12">
        <v>250</v>
      </c>
      <c r="P12" s="14">
        <f t="shared" si="0"/>
        <v>124985.63</v>
      </c>
      <c r="Z12" s="13">
        <f t="shared" si="1"/>
        <v>0</v>
      </c>
      <c r="AA12" s="13">
        <f t="shared" si="2"/>
        <v>0</v>
      </c>
      <c r="AB12" s="10"/>
      <c r="AC12" s="10"/>
    </row>
    <row r="13" spans="1:29" x14ac:dyDescent="0.3">
      <c r="A13" s="24">
        <v>1212</v>
      </c>
      <c r="C13" s="11"/>
      <c r="D13" s="11"/>
      <c r="E13" s="11"/>
      <c r="F13" s="11" t="s">
        <v>5</v>
      </c>
      <c r="G13" s="11"/>
      <c r="H13" s="12">
        <v>75278.080000000002</v>
      </c>
      <c r="I13" s="14">
        <v>48800.68</v>
      </c>
      <c r="M13" s="12">
        <v>250</v>
      </c>
      <c r="P13" s="14">
        <f t="shared" si="0"/>
        <v>124328.76000000001</v>
      </c>
      <c r="Z13" s="13">
        <f t="shared" si="1"/>
        <v>0</v>
      </c>
      <c r="AA13" s="13">
        <f t="shared" si="2"/>
        <v>0</v>
      </c>
      <c r="AB13" s="10"/>
      <c r="AC13" s="10"/>
    </row>
    <row r="14" spans="1:29" x14ac:dyDescent="0.3">
      <c r="A14" s="24">
        <v>1214</v>
      </c>
      <c r="C14" s="11"/>
      <c r="D14" s="11"/>
      <c r="E14" s="11"/>
      <c r="F14" s="11" t="s">
        <v>5</v>
      </c>
      <c r="G14" s="11"/>
      <c r="H14" s="12">
        <v>56327.519999999997</v>
      </c>
      <c r="I14" s="14">
        <v>976.48</v>
      </c>
      <c r="M14" s="12">
        <v>250</v>
      </c>
      <c r="P14" s="14">
        <f t="shared" si="0"/>
        <v>57554</v>
      </c>
      <c r="Z14" s="13">
        <f t="shared" si="1"/>
        <v>0</v>
      </c>
      <c r="AA14" s="13">
        <f t="shared" si="2"/>
        <v>0</v>
      </c>
      <c r="AB14" s="10"/>
      <c r="AC14" s="10"/>
    </row>
    <row r="15" spans="1:29" x14ac:dyDescent="0.3">
      <c r="A15" s="24">
        <v>1215</v>
      </c>
      <c r="C15" s="11"/>
      <c r="D15" s="11"/>
      <c r="E15" s="11"/>
      <c r="F15" s="11" t="s">
        <v>5</v>
      </c>
      <c r="G15" s="11"/>
      <c r="H15" s="12">
        <v>74799.100000000006</v>
      </c>
      <c r="I15" s="14">
        <v>65565.89</v>
      </c>
      <c r="M15" s="12">
        <v>250</v>
      </c>
      <c r="P15" s="14">
        <f t="shared" si="0"/>
        <v>140614.99</v>
      </c>
      <c r="Z15" s="13">
        <f t="shared" si="1"/>
        <v>0</v>
      </c>
      <c r="AA15" s="13">
        <f t="shared" si="2"/>
        <v>0</v>
      </c>
      <c r="AB15" s="10"/>
      <c r="AC15" s="10"/>
    </row>
    <row r="16" spans="1:29" x14ac:dyDescent="0.3">
      <c r="A16" s="24">
        <v>1216</v>
      </c>
      <c r="C16" s="11"/>
      <c r="D16" s="11"/>
      <c r="E16" s="11"/>
      <c r="F16" s="11" t="s">
        <v>5</v>
      </c>
      <c r="G16" s="11"/>
      <c r="H16" s="14">
        <v>74994.240000000005</v>
      </c>
      <c r="I16" s="14">
        <v>40833.51</v>
      </c>
      <c r="J16" s="14"/>
      <c r="M16" s="12">
        <v>250</v>
      </c>
      <c r="P16" s="14">
        <f t="shared" si="0"/>
        <v>116077.75</v>
      </c>
      <c r="U16" s="14"/>
      <c r="Z16" s="13">
        <f t="shared" si="1"/>
        <v>0</v>
      </c>
      <c r="AA16" s="13">
        <f t="shared" si="2"/>
        <v>0</v>
      </c>
      <c r="AB16" s="13"/>
      <c r="AC16" s="10"/>
    </row>
    <row r="17" spans="1:29" x14ac:dyDescent="0.3">
      <c r="A17" s="24">
        <v>1217</v>
      </c>
      <c r="C17" s="11"/>
      <c r="D17" s="11"/>
      <c r="E17" s="11"/>
      <c r="F17" s="11" t="s">
        <v>5</v>
      </c>
      <c r="G17" s="11"/>
      <c r="H17" s="14">
        <v>75514.8</v>
      </c>
      <c r="I17" s="14">
        <v>64144.91</v>
      </c>
      <c r="J17" s="14"/>
      <c r="M17" s="12">
        <v>250</v>
      </c>
      <c r="P17" s="14">
        <f t="shared" si="0"/>
        <v>139909.71000000002</v>
      </c>
      <c r="Z17" s="13">
        <f t="shared" si="1"/>
        <v>0</v>
      </c>
      <c r="AA17" s="13">
        <f t="shared" si="2"/>
        <v>0</v>
      </c>
      <c r="AB17" s="10"/>
      <c r="AC17" s="10"/>
    </row>
    <row r="18" spans="1:29" x14ac:dyDescent="0.3">
      <c r="A18" s="24">
        <v>1218</v>
      </c>
      <c r="B18" s="10" t="s">
        <v>34</v>
      </c>
      <c r="C18" s="11" t="s">
        <v>5</v>
      </c>
      <c r="D18" s="11"/>
      <c r="E18" s="11"/>
      <c r="F18" s="11"/>
      <c r="G18" s="11" t="s">
        <v>5</v>
      </c>
      <c r="H18" s="14">
        <v>194343.19</v>
      </c>
      <c r="I18" s="14"/>
      <c r="J18" s="14"/>
      <c r="P18" s="14">
        <f t="shared" si="0"/>
        <v>194343.19</v>
      </c>
      <c r="Z18" s="13">
        <f t="shared" si="1"/>
        <v>0</v>
      </c>
      <c r="AA18" s="13">
        <f t="shared" si="2"/>
        <v>0</v>
      </c>
      <c r="AB18" s="10"/>
      <c r="AC18" s="10"/>
    </row>
    <row r="19" spans="1:29" x14ac:dyDescent="0.3">
      <c r="A19" s="24">
        <v>1219</v>
      </c>
      <c r="C19" s="11"/>
      <c r="D19" s="11"/>
      <c r="E19" s="11"/>
      <c r="F19" s="11" t="s">
        <v>5</v>
      </c>
      <c r="G19" s="11"/>
      <c r="H19" s="14">
        <v>74524.800000000003</v>
      </c>
      <c r="I19" s="14">
        <v>1085.27</v>
      </c>
      <c r="J19" s="14"/>
      <c r="M19" s="12">
        <v>250</v>
      </c>
      <c r="P19" s="14">
        <f t="shared" si="0"/>
        <v>75860.070000000007</v>
      </c>
      <c r="Z19" s="13">
        <f t="shared" si="1"/>
        <v>0</v>
      </c>
      <c r="AA19" s="13">
        <f t="shared" si="2"/>
        <v>0</v>
      </c>
      <c r="AB19" s="13"/>
      <c r="AC19" s="10"/>
    </row>
    <row r="20" spans="1:29" x14ac:dyDescent="0.3">
      <c r="A20" s="24">
        <v>1220</v>
      </c>
      <c r="C20" s="11"/>
      <c r="D20" s="11"/>
      <c r="E20" s="11"/>
      <c r="F20" s="11" t="s">
        <v>5</v>
      </c>
      <c r="G20" s="11"/>
      <c r="H20" s="14">
        <v>56327.53</v>
      </c>
      <c r="I20" s="14">
        <v>1281.25</v>
      </c>
      <c r="J20" s="14"/>
      <c r="K20" s="14"/>
      <c r="L20" s="14"/>
      <c r="M20" s="14">
        <v>250</v>
      </c>
      <c r="N20" s="14"/>
      <c r="O20" s="14"/>
      <c r="P20" s="14">
        <f t="shared" si="0"/>
        <v>57858.78</v>
      </c>
      <c r="Q20" s="14"/>
      <c r="R20" s="14"/>
      <c r="S20" s="14"/>
      <c r="T20" s="14"/>
      <c r="U20" s="14"/>
      <c r="V20" s="14"/>
      <c r="W20" s="14"/>
      <c r="X20" s="14"/>
      <c r="Y20" s="14"/>
      <c r="Z20" s="13">
        <f t="shared" si="1"/>
        <v>0</v>
      </c>
      <c r="AA20" s="13">
        <f t="shared" si="2"/>
        <v>0</v>
      </c>
      <c r="AB20" s="10"/>
      <c r="AC20" s="10"/>
    </row>
    <row r="21" spans="1:29" x14ac:dyDescent="0.3">
      <c r="A21" s="24">
        <v>1221</v>
      </c>
      <c r="C21" s="11"/>
      <c r="D21" s="11"/>
      <c r="E21" s="11"/>
      <c r="F21" s="11" t="s">
        <v>5</v>
      </c>
      <c r="G21" s="11"/>
      <c r="H21" s="14">
        <v>76151.520000000004</v>
      </c>
      <c r="I21" s="14">
        <v>42334.25</v>
      </c>
      <c r="J21" s="14"/>
      <c r="M21" s="12">
        <v>250</v>
      </c>
      <c r="P21" s="14">
        <f t="shared" si="0"/>
        <v>118735.77</v>
      </c>
      <c r="Z21" s="13">
        <f t="shared" si="1"/>
        <v>0</v>
      </c>
      <c r="AA21" s="13">
        <f t="shared" si="2"/>
        <v>0</v>
      </c>
      <c r="AB21" s="10"/>
      <c r="AC21" s="10"/>
    </row>
    <row r="22" spans="1:29" x14ac:dyDescent="0.3">
      <c r="A22" s="24">
        <v>1222</v>
      </c>
      <c r="C22" s="11"/>
      <c r="D22" s="11"/>
      <c r="E22" s="11"/>
      <c r="F22" s="11" t="s">
        <v>5</v>
      </c>
      <c r="G22" s="11"/>
      <c r="H22" s="14">
        <v>56327.519999999997</v>
      </c>
      <c r="I22" s="14">
        <v>224.61</v>
      </c>
      <c r="J22" s="14"/>
      <c r="K22" s="14"/>
      <c r="L22" s="14"/>
      <c r="M22" s="14">
        <v>250</v>
      </c>
      <c r="N22" s="14"/>
      <c r="O22" s="14"/>
      <c r="P22" s="14">
        <f>SUM(H22:O22)</f>
        <v>56802.13</v>
      </c>
      <c r="Q22" s="14"/>
      <c r="R22" s="14"/>
      <c r="S22" s="14"/>
      <c r="T22" s="14"/>
      <c r="U22" s="14"/>
      <c r="V22" s="14"/>
      <c r="W22" s="14"/>
      <c r="X22" s="14"/>
      <c r="Y22" s="14"/>
      <c r="Z22" s="13">
        <f t="shared" si="1"/>
        <v>0</v>
      </c>
      <c r="AA22" s="13">
        <f t="shared" si="2"/>
        <v>0</v>
      </c>
      <c r="AB22" s="10"/>
      <c r="AC22" s="10"/>
    </row>
    <row r="23" spans="1:29" x14ac:dyDescent="0.3">
      <c r="A23" s="24">
        <v>1223</v>
      </c>
      <c r="C23" s="11"/>
      <c r="D23" s="11"/>
      <c r="E23" s="11"/>
      <c r="F23" s="11" t="s">
        <v>5</v>
      </c>
      <c r="G23" s="11"/>
      <c r="H23" s="12">
        <v>51434.19</v>
      </c>
      <c r="I23" s="14">
        <v>4459.8</v>
      </c>
      <c r="M23" s="12">
        <v>250</v>
      </c>
      <c r="P23" s="14">
        <f t="shared" si="0"/>
        <v>56143.990000000005</v>
      </c>
      <c r="Z23" s="13">
        <f t="shared" si="1"/>
        <v>0</v>
      </c>
      <c r="AA23" s="13">
        <f t="shared" si="2"/>
        <v>0</v>
      </c>
      <c r="AB23" s="10"/>
      <c r="AC23" s="10"/>
    </row>
    <row r="24" spans="1:29" x14ac:dyDescent="0.3">
      <c r="A24" s="24">
        <v>1224</v>
      </c>
      <c r="C24" s="11"/>
      <c r="D24" s="11" t="s">
        <v>5</v>
      </c>
      <c r="E24" s="11"/>
      <c r="F24" s="11"/>
      <c r="G24" s="11" t="s">
        <v>5</v>
      </c>
      <c r="H24" s="12">
        <v>139018.32999999999</v>
      </c>
      <c r="I24" s="14"/>
      <c r="M24" s="12">
        <v>250</v>
      </c>
      <c r="P24" s="14">
        <f t="shared" si="0"/>
        <v>139268.32999999999</v>
      </c>
      <c r="Z24" s="13">
        <f t="shared" si="1"/>
        <v>0</v>
      </c>
      <c r="AA24" s="13">
        <f t="shared" si="2"/>
        <v>0</v>
      </c>
      <c r="AB24" s="10"/>
      <c r="AC24" s="10"/>
    </row>
    <row r="25" spans="1:29" x14ac:dyDescent="0.3">
      <c r="A25" s="24">
        <v>1225</v>
      </c>
      <c r="C25" s="11"/>
      <c r="D25" s="11"/>
      <c r="E25" s="11"/>
      <c r="F25" s="11" t="s">
        <v>5</v>
      </c>
      <c r="G25" s="11"/>
      <c r="H25" s="12">
        <v>19510.18</v>
      </c>
      <c r="I25" s="14">
        <v>1601.4</v>
      </c>
      <c r="M25" s="12">
        <v>0</v>
      </c>
      <c r="P25" s="14">
        <f t="shared" si="0"/>
        <v>21111.58</v>
      </c>
      <c r="Z25" s="13">
        <f t="shared" si="1"/>
        <v>0</v>
      </c>
      <c r="AA25" s="13">
        <f t="shared" si="2"/>
        <v>0</v>
      </c>
      <c r="AB25" s="10"/>
      <c r="AC25" s="10"/>
    </row>
    <row r="26" spans="1:29" x14ac:dyDescent="0.3">
      <c r="A26" s="24">
        <v>1226</v>
      </c>
      <c r="C26" s="11"/>
      <c r="D26" s="11" t="s">
        <v>5</v>
      </c>
      <c r="E26" s="11"/>
      <c r="F26" s="11"/>
      <c r="G26" s="11" t="s">
        <v>5</v>
      </c>
      <c r="H26" s="12">
        <v>128053.44</v>
      </c>
      <c r="I26" s="14"/>
      <c r="J26" s="12">
        <v>27002.400000000001</v>
      </c>
      <c r="M26" s="12">
        <v>250</v>
      </c>
      <c r="P26" s="14">
        <f t="shared" si="0"/>
        <v>155305.84</v>
      </c>
      <c r="Z26" s="13">
        <f t="shared" si="1"/>
        <v>0</v>
      </c>
      <c r="AA26" s="13">
        <f t="shared" si="2"/>
        <v>0</v>
      </c>
      <c r="AB26" s="13"/>
      <c r="AC26" s="10"/>
    </row>
    <row r="27" spans="1:29" x14ac:dyDescent="0.3">
      <c r="A27" s="24">
        <v>1227</v>
      </c>
      <c r="C27" s="11"/>
      <c r="D27" s="11" t="s">
        <v>5</v>
      </c>
      <c r="E27" s="11"/>
      <c r="F27" s="11"/>
      <c r="G27" s="11" t="s">
        <v>5</v>
      </c>
      <c r="H27" s="12">
        <v>130909.05</v>
      </c>
      <c r="I27" s="14"/>
      <c r="M27" s="12">
        <v>250</v>
      </c>
      <c r="P27" s="14">
        <f t="shared" si="0"/>
        <v>131159.04999999999</v>
      </c>
      <c r="Z27" s="13">
        <f t="shared" si="1"/>
        <v>0</v>
      </c>
      <c r="AA27" s="13">
        <f t="shared" si="2"/>
        <v>0</v>
      </c>
      <c r="AB27" s="10"/>
      <c r="AC27" s="10"/>
    </row>
    <row r="28" spans="1:29" x14ac:dyDescent="0.3">
      <c r="A28" s="24">
        <v>1228</v>
      </c>
      <c r="C28" s="11"/>
      <c r="D28" s="11"/>
      <c r="E28" s="11" t="s">
        <v>5</v>
      </c>
      <c r="F28" s="11"/>
      <c r="G28" s="11" t="s">
        <v>5</v>
      </c>
      <c r="H28" s="12">
        <v>124071.69</v>
      </c>
      <c r="I28" s="14"/>
      <c r="M28" s="12">
        <v>250</v>
      </c>
      <c r="P28" s="14">
        <f t="shared" si="0"/>
        <v>124321.69</v>
      </c>
      <c r="Z28" s="13">
        <f t="shared" si="1"/>
        <v>0</v>
      </c>
      <c r="AA28" s="13">
        <f t="shared" si="2"/>
        <v>0</v>
      </c>
      <c r="AB28" s="10"/>
      <c r="AC28" s="10"/>
    </row>
    <row r="29" spans="1:29" x14ac:dyDescent="0.3">
      <c r="A29" s="24">
        <v>1229</v>
      </c>
      <c r="C29" s="11"/>
      <c r="D29" s="11"/>
      <c r="E29" s="11"/>
      <c r="F29" s="11" t="s">
        <v>5</v>
      </c>
      <c r="G29" s="11"/>
      <c r="H29" s="12">
        <v>75517.8</v>
      </c>
      <c r="I29" s="14">
        <v>23283.919999999998</v>
      </c>
      <c r="M29" s="12">
        <v>250</v>
      </c>
      <c r="P29" s="14">
        <f t="shared" si="0"/>
        <v>99051.72</v>
      </c>
      <c r="Z29" s="13">
        <f t="shared" si="1"/>
        <v>0</v>
      </c>
      <c r="AA29" s="13">
        <f t="shared" si="2"/>
        <v>0</v>
      </c>
      <c r="AB29" s="10"/>
      <c r="AC29" s="10"/>
    </row>
    <row r="30" spans="1:29" x14ac:dyDescent="0.3">
      <c r="A30" s="24">
        <v>1230</v>
      </c>
      <c r="C30" s="11"/>
      <c r="D30" s="11"/>
      <c r="E30" s="11"/>
      <c r="F30" s="11" t="s">
        <v>5</v>
      </c>
      <c r="G30" s="11"/>
      <c r="H30" s="12">
        <v>74207.94</v>
      </c>
      <c r="I30" s="14">
        <v>16502.7</v>
      </c>
      <c r="M30" s="12">
        <v>250</v>
      </c>
      <c r="P30" s="14">
        <f t="shared" si="0"/>
        <v>90960.639999999999</v>
      </c>
      <c r="Z30" s="13">
        <f t="shared" si="1"/>
        <v>0</v>
      </c>
      <c r="AA30" s="13">
        <f t="shared" si="2"/>
        <v>0</v>
      </c>
      <c r="AB30" s="10"/>
      <c r="AC30" s="10"/>
    </row>
    <row r="31" spans="1:29" x14ac:dyDescent="0.3">
      <c r="A31" s="24">
        <v>1231</v>
      </c>
      <c r="C31" s="11"/>
      <c r="D31" s="11"/>
      <c r="E31" s="11"/>
      <c r="F31" s="11" t="s">
        <v>5</v>
      </c>
      <c r="G31" s="11"/>
      <c r="H31" s="12">
        <v>74674.92</v>
      </c>
      <c r="I31" s="14">
        <v>41378.269999999997</v>
      </c>
      <c r="M31" s="12">
        <v>250</v>
      </c>
      <c r="P31" s="14">
        <f t="shared" si="0"/>
        <v>116303.19</v>
      </c>
      <c r="Z31" s="13">
        <f t="shared" si="1"/>
        <v>0</v>
      </c>
      <c r="AA31" s="13">
        <f t="shared" si="2"/>
        <v>0</v>
      </c>
      <c r="AB31" s="10"/>
      <c r="AC31" s="10"/>
    </row>
    <row r="32" spans="1:29" x14ac:dyDescent="0.3">
      <c r="A32" s="24">
        <v>1232</v>
      </c>
      <c r="C32" s="11"/>
      <c r="D32" s="11"/>
      <c r="E32" s="11"/>
      <c r="F32" s="11" t="s">
        <v>5</v>
      </c>
      <c r="G32" s="11"/>
      <c r="H32" s="12">
        <v>74657.179999999993</v>
      </c>
      <c r="I32" s="14">
        <v>40143.360000000001</v>
      </c>
      <c r="M32" s="12">
        <v>250</v>
      </c>
      <c r="P32" s="14">
        <f t="shared" si="0"/>
        <v>115050.54</v>
      </c>
      <c r="Z32" s="13">
        <f t="shared" si="1"/>
        <v>0</v>
      </c>
      <c r="AA32" s="13">
        <f t="shared" si="2"/>
        <v>0</v>
      </c>
      <c r="AB32" s="10"/>
      <c r="AC32" s="10"/>
    </row>
    <row r="33" spans="1:29" x14ac:dyDescent="0.3">
      <c r="A33" s="24">
        <v>1233</v>
      </c>
      <c r="C33" s="11"/>
      <c r="D33" s="11"/>
      <c r="E33" s="11"/>
      <c r="F33" s="11" t="s">
        <v>5</v>
      </c>
      <c r="G33" s="11"/>
      <c r="H33" s="12">
        <v>73704.960000000006</v>
      </c>
      <c r="I33" s="14">
        <v>43998.44</v>
      </c>
      <c r="M33" s="12">
        <v>250</v>
      </c>
      <c r="P33" s="14">
        <f t="shared" si="0"/>
        <v>117953.40000000001</v>
      </c>
      <c r="Z33" s="13">
        <f t="shared" si="1"/>
        <v>0</v>
      </c>
      <c r="AA33" s="13">
        <f t="shared" si="2"/>
        <v>0</v>
      </c>
      <c r="AB33" s="10"/>
      <c r="AC33" s="10"/>
    </row>
    <row r="34" spans="1:29" x14ac:dyDescent="0.3">
      <c r="A34" s="24">
        <v>1235</v>
      </c>
      <c r="C34" s="11"/>
      <c r="D34" s="11"/>
      <c r="E34" s="11"/>
      <c r="F34" s="11" t="s">
        <v>5</v>
      </c>
      <c r="G34" s="11"/>
      <c r="H34" s="12">
        <v>56327.519999999997</v>
      </c>
      <c r="I34" s="14">
        <v>857.04</v>
      </c>
      <c r="M34" s="12">
        <v>250</v>
      </c>
      <c r="P34" s="14">
        <f t="shared" si="0"/>
        <v>57434.559999999998</v>
      </c>
      <c r="Z34" s="13">
        <f t="shared" si="1"/>
        <v>0</v>
      </c>
      <c r="AA34" s="13">
        <f t="shared" si="2"/>
        <v>0</v>
      </c>
      <c r="AB34" s="10"/>
      <c r="AC34" s="10"/>
    </row>
    <row r="35" spans="1:29" x14ac:dyDescent="0.3">
      <c r="A35" s="25">
        <v>1236</v>
      </c>
      <c r="C35" s="11"/>
      <c r="D35" s="11"/>
      <c r="E35" s="11"/>
      <c r="F35" s="11" t="s">
        <v>5</v>
      </c>
      <c r="G35" s="11"/>
      <c r="H35" s="12">
        <v>56103.24</v>
      </c>
      <c r="I35" s="14">
        <v>1871.09</v>
      </c>
      <c r="M35" s="12">
        <v>250</v>
      </c>
      <c r="P35" s="14">
        <f t="shared" si="0"/>
        <v>58224.329999999994</v>
      </c>
      <c r="Z35" s="13">
        <f t="shared" si="1"/>
        <v>0</v>
      </c>
      <c r="AA35" s="13">
        <f t="shared" si="2"/>
        <v>0</v>
      </c>
      <c r="AB35" s="10"/>
      <c r="AC35" s="10"/>
    </row>
    <row r="36" spans="1:29" x14ac:dyDescent="0.3">
      <c r="A36" s="24">
        <v>1237</v>
      </c>
      <c r="C36" s="11"/>
      <c r="D36" s="11"/>
      <c r="E36" s="11"/>
      <c r="F36" s="11" t="s">
        <v>5</v>
      </c>
      <c r="G36" s="11"/>
      <c r="H36" s="12">
        <v>55822.8</v>
      </c>
      <c r="I36" s="14">
        <v>1074.8800000000001</v>
      </c>
      <c r="M36" s="12">
        <v>250</v>
      </c>
      <c r="P36" s="14">
        <f t="shared" si="0"/>
        <v>57147.68</v>
      </c>
      <c r="Z36" s="13">
        <f t="shared" si="1"/>
        <v>0</v>
      </c>
      <c r="AA36" s="13">
        <f t="shared" si="2"/>
        <v>0</v>
      </c>
      <c r="AB36" s="10"/>
      <c r="AC36" s="10"/>
    </row>
    <row r="37" spans="1:29" x14ac:dyDescent="0.3">
      <c r="A37" s="24">
        <v>1238</v>
      </c>
      <c r="C37" s="11"/>
      <c r="D37" s="11"/>
      <c r="E37" s="11"/>
      <c r="F37" s="11" t="s">
        <v>5</v>
      </c>
      <c r="G37" s="11"/>
      <c r="H37" s="12">
        <v>66015.64</v>
      </c>
      <c r="I37" s="14">
        <v>6129.16</v>
      </c>
      <c r="M37" s="12">
        <v>250</v>
      </c>
      <c r="P37" s="14">
        <f t="shared" si="0"/>
        <v>72394.8</v>
      </c>
      <c r="Z37" s="13">
        <f t="shared" si="1"/>
        <v>0</v>
      </c>
      <c r="AA37" s="13">
        <f t="shared" si="2"/>
        <v>0</v>
      </c>
      <c r="AB37" s="10"/>
      <c r="AC37" s="10"/>
    </row>
    <row r="38" spans="1:29" x14ac:dyDescent="0.3">
      <c r="A38" s="24">
        <v>1239</v>
      </c>
      <c r="C38" s="11"/>
      <c r="D38" s="11"/>
      <c r="E38" s="11"/>
      <c r="F38" s="11"/>
      <c r="G38" s="11" t="s">
        <v>5</v>
      </c>
      <c r="H38" s="12">
        <v>82053.06</v>
      </c>
      <c r="I38" s="14"/>
      <c r="M38" s="12">
        <v>250</v>
      </c>
      <c r="P38" s="14">
        <f t="shared" si="0"/>
        <v>82303.06</v>
      </c>
      <c r="Z38" s="13">
        <f t="shared" si="1"/>
        <v>0</v>
      </c>
      <c r="AA38" s="13">
        <f t="shared" si="2"/>
        <v>0</v>
      </c>
      <c r="AB38" s="10"/>
      <c r="AC38" s="10"/>
    </row>
    <row r="39" spans="1:29" x14ac:dyDescent="0.3">
      <c r="A39" s="24">
        <v>1241</v>
      </c>
      <c r="C39" s="11"/>
      <c r="D39" s="11"/>
      <c r="E39" s="11"/>
      <c r="F39" s="11" t="s">
        <v>5</v>
      </c>
      <c r="G39" s="11"/>
      <c r="H39" s="12">
        <v>55336.08</v>
      </c>
      <c r="I39" s="14">
        <v>8229.84</v>
      </c>
      <c r="M39" s="12">
        <v>250</v>
      </c>
      <c r="P39" s="14">
        <f t="shared" si="0"/>
        <v>63815.92</v>
      </c>
      <c r="Z39" s="13">
        <f t="shared" si="1"/>
        <v>0</v>
      </c>
      <c r="AA39" s="13">
        <f t="shared" si="2"/>
        <v>0</v>
      </c>
      <c r="AB39" s="10"/>
      <c r="AC39" s="10"/>
    </row>
    <row r="40" spans="1:29" x14ac:dyDescent="0.3">
      <c r="A40" s="24">
        <v>1242</v>
      </c>
      <c r="C40" s="11"/>
      <c r="D40" s="11"/>
      <c r="E40" s="11"/>
      <c r="F40" s="11" t="s">
        <v>5</v>
      </c>
      <c r="G40" s="11"/>
      <c r="H40" s="12">
        <v>70184.800000000003</v>
      </c>
      <c r="I40" s="14">
        <v>3417.64</v>
      </c>
      <c r="M40" s="12">
        <v>250</v>
      </c>
      <c r="P40" s="14">
        <f t="shared" si="0"/>
        <v>73852.44</v>
      </c>
      <c r="Z40" s="13">
        <f t="shared" si="1"/>
        <v>0</v>
      </c>
      <c r="AA40" s="13">
        <f t="shared" si="2"/>
        <v>0</v>
      </c>
      <c r="AB40" s="13"/>
      <c r="AC40" s="10"/>
    </row>
    <row r="41" spans="1:29" x14ac:dyDescent="0.3">
      <c r="A41" s="24">
        <v>1244</v>
      </c>
      <c r="C41" s="11"/>
      <c r="D41" s="11"/>
      <c r="E41" s="11"/>
      <c r="F41" s="11" t="s">
        <v>5</v>
      </c>
      <c r="G41" s="11"/>
      <c r="H41" s="12">
        <v>70532.899999999994</v>
      </c>
      <c r="I41" s="14">
        <v>2920.48</v>
      </c>
      <c r="M41" s="12">
        <v>250</v>
      </c>
      <c r="P41" s="14">
        <f t="shared" si="0"/>
        <v>73703.37999999999</v>
      </c>
      <c r="Z41" s="13">
        <f t="shared" si="1"/>
        <v>0</v>
      </c>
      <c r="AA41" s="13">
        <f t="shared" si="2"/>
        <v>0</v>
      </c>
      <c r="AB41" s="10"/>
      <c r="AC41" s="10"/>
    </row>
    <row r="42" spans="1:29" x14ac:dyDescent="0.3">
      <c r="A42" s="24">
        <v>1245</v>
      </c>
      <c r="C42" s="11"/>
      <c r="D42" s="11"/>
      <c r="E42" s="11" t="s">
        <v>5</v>
      </c>
      <c r="F42" s="11"/>
      <c r="G42" s="11" t="s">
        <v>5</v>
      </c>
      <c r="H42" s="12">
        <v>92798.16</v>
      </c>
      <c r="I42" s="14"/>
      <c r="M42" s="12">
        <v>250</v>
      </c>
      <c r="P42" s="14">
        <f t="shared" si="0"/>
        <v>93048.16</v>
      </c>
      <c r="Z42" s="13">
        <f t="shared" si="1"/>
        <v>0</v>
      </c>
      <c r="AA42" s="13">
        <f t="shared" si="2"/>
        <v>0</v>
      </c>
      <c r="AB42" s="10"/>
      <c r="AC42" s="10"/>
    </row>
    <row r="43" spans="1:29" x14ac:dyDescent="0.3">
      <c r="A43" s="24">
        <v>1246</v>
      </c>
      <c r="C43" s="11"/>
      <c r="D43" s="11"/>
      <c r="E43" s="11"/>
      <c r="F43" s="11" t="s">
        <v>5</v>
      </c>
      <c r="G43" s="11"/>
      <c r="H43" s="12">
        <v>7805.6</v>
      </c>
      <c r="I43" s="14">
        <v>585.41999999999996</v>
      </c>
      <c r="M43" s="12">
        <v>0</v>
      </c>
      <c r="P43" s="14">
        <f t="shared" si="0"/>
        <v>8391.02</v>
      </c>
      <c r="Z43" s="13">
        <f t="shared" si="1"/>
        <v>0</v>
      </c>
      <c r="AA43" s="13">
        <f t="shared" si="2"/>
        <v>0</v>
      </c>
      <c r="AB43" s="10"/>
      <c r="AC43" s="10"/>
    </row>
    <row r="44" spans="1:29" x14ac:dyDescent="0.3">
      <c r="A44" s="24">
        <v>1247</v>
      </c>
      <c r="C44" s="11"/>
      <c r="D44" s="11" t="s">
        <v>5</v>
      </c>
      <c r="E44" s="11"/>
      <c r="F44" s="11"/>
      <c r="G44" s="11" t="s">
        <v>5</v>
      </c>
      <c r="H44" s="12">
        <v>98895.87</v>
      </c>
      <c r="I44" s="14"/>
      <c r="M44" s="12">
        <v>250</v>
      </c>
      <c r="P44" s="14">
        <f t="shared" si="0"/>
        <v>99145.87</v>
      </c>
      <c r="Z44" s="13">
        <f t="shared" si="1"/>
        <v>0</v>
      </c>
      <c r="AA44" s="13">
        <f t="shared" si="2"/>
        <v>0</v>
      </c>
      <c r="AB44" s="10"/>
      <c r="AC44" s="10"/>
    </row>
    <row r="45" spans="1:29" x14ac:dyDescent="0.3">
      <c r="A45" s="24">
        <v>1248</v>
      </c>
      <c r="C45" s="11"/>
      <c r="D45" s="11"/>
      <c r="E45" s="11"/>
      <c r="F45" s="11" t="s">
        <v>5</v>
      </c>
      <c r="G45" s="11"/>
      <c r="H45" s="12">
        <v>6031.6</v>
      </c>
      <c r="I45" s="14">
        <v>239.49</v>
      </c>
      <c r="P45" s="14">
        <f t="shared" si="0"/>
        <v>6271.09</v>
      </c>
      <c r="Z45" s="13">
        <f t="shared" si="1"/>
        <v>0</v>
      </c>
      <c r="AA45" s="13">
        <f t="shared" si="2"/>
        <v>0</v>
      </c>
      <c r="AB45" s="10"/>
      <c r="AC45" s="10"/>
    </row>
    <row r="46" spans="1:29" x14ac:dyDescent="0.3">
      <c r="A46" s="24">
        <v>1249</v>
      </c>
      <c r="C46" s="11"/>
      <c r="D46" s="11"/>
      <c r="E46" s="11"/>
      <c r="F46" s="11" t="s">
        <v>5</v>
      </c>
      <c r="G46" s="11"/>
      <c r="H46" s="12">
        <v>69193.19</v>
      </c>
      <c r="I46" s="14">
        <v>7218.52</v>
      </c>
      <c r="M46" s="12">
        <v>250</v>
      </c>
      <c r="P46" s="14">
        <f t="shared" si="0"/>
        <v>76661.710000000006</v>
      </c>
      <c r="Z46" s="13">
        <f t="shared" si="1"/>
        <v>0</v>
      </c>
      <c r="AA46" s="13">
        <f t="shared" si="2"/>
        <v>0</v>
      </c>
      <c r="AB46" s="10"/>
      <c r="AC46" s="10"/>
    </row>
    <row r="47" spans="1:29" x14ac:dyDescent="0.3">
      <c r="A47" s="24">
        <v>1250</v>
      </c>
      <c r="C47" s="11"/>
      <c r="D47" s="11"/>
      <c r="E47" s="11"/>
      <c r="F47" s="11" t="s">
        <v>5</v>
      </c>
      <c r="G47" s="11"/>
      <c r="H47" s="14">
        <v>7096</v>
      </c>
      <c r="I47" s="14">
        <v>1543.38</v>
      </c>
      <c r="J47" s="14"/>
      <c r="K47" s="14"/>
      <c r="L47" s="14"/>
      <c r="M47" s="14"/>
      <c r="N47" s="14"/>
      <c r="O47" s="14"/>
      <c r="P47" s="14">
        <f t="shared" si="0"/>
        <v>8639.380000000001</v>
      </c>
      <c r="Q47" s="14"/>
      <c r="R47" s="14"/>
      <c r="S47" s="14"/>
      <c r="T47" s="14"/>
      <c r="U47" s="14"/>
      <c r="V47" s="14"/>
      <c r="W47" s="14"/>
      <c r="X47" s="14"/>
      <c r="Y47" s="14"/>
      <c r="Z47" s="13">
        <f t="shared" si="1"/>
        <v>0</v>
      </c>
      <c r="AA47" s="13">
        <f t="shared" si="2"/>
        <v>0</v>
      </c>
      <c r="AB47" s="10"/>
      <c r="AC47" s="10"/>
    </row>
    <row r="48" spans="1:29" x14ac:dyDescent="0.3">
      <c r="A48" s="24">
        <v>1252</v>
      </c>
      <c r="C48" s="11"/>
      <c r="D48" s="11"/>
      <c r="E48" s="11"/>
      <c r="F48" s="11" t="s">
        <v>5</v>
      </c>
      <c r="G48" s="11"/>
      <c r="H48" s="14">
        <v>73988.800000000003</v>
      </c>
      <c r="I48" s="14">
        <v>30731.22</v>
      </c>
      <c r="J48" s="14"/>
      <c r="K48" s="14"/>
      <c r="L48" s="14"/>
      <c r="M48" s="14">
        <v>250</v>
      </c>
      <c r="N48" s="14"/>
      <c r="O48" s="14"/>
      <c r="P48" s="14">
        <f t="shared" si="0"/>
        <v>104970.02</v>
      </c>
      <c r="Q48" s="14"/>
      <c r="R48" s="14"/>
      <c r="S48" s="14"/>
      <c r="T48" s="14"/>
      <c r="U48" s="14"/>
      <c r="V48" s="14"/>
      <c r="W48" s="14"/>
      <c r="X48" s="14"/>
      <c r="Y48" s="14"/>
      <c r="Z48" s="13">
        <f t="shared" si="1"/>
        <v>0</v>
      </c>
      <c r="AA48" s="13">
        <f t="shared" si="2"/>
        <v>0</v>
      </c>
      <c r="AB48" s="13"/>
      <c r="AC48" s="10"/>
    </row>
    <row r="49" spans="1:29" x14ac:dyDescent="0.3">
      <c r="A49" s="24">
        <v>1254</v>
      </c>
      <c r="C49" s="11"/>
      <c r="D49" s="11"/>
      <c r="E49" s="11"/>
      <c r="F49" s="11" t="s">
        <v>5</v>
      </c>
      <c r="G49" s="11"/>
      <c r="H49" s="14">
        <v>54579.12</v>
      </c>
      <c r="I49" s="14">
        <v>4434.3900000000003</v>
      </c>
      <c r="J49" s="14"/>
      <c r="K49" s="14"/>
      <c r="L49" s="14"/>
      <c r="M49" s="14">
        <v>250</v>
      </c>
      <c r="N49" s="14"/>
      <c r="O49" s="14"/>
      <c r="P49" s="14">
        <f t="shared" si="0"/>
        <v>59263.51</v>
      </c>
      <c r="Q49" s="14"/>
      <c r="R49" s="14"/>
      <c r="S49" s="14"/>
      <c r="T49" s="14"/>
      <c r="U49" s="14"/>
      <c r="V49" s="14"/>
      <c r="W49" s="14"/>
      <c r="X49" s="14"/>
      <c r="Y49" s="14"/>
      <c r="Z49" s="13">
        <f t="shared" si="1"/>
        <v>0</v>
      </c>
      <c r="AA49" s="13">
        <f t="shared" si="2"/>
        <v>0</v>
      </c>
      <c r="AB49" s="10"/>
      <c r="AC49" s="10"/>
    </row>
    <row r="50" spans="1:29" x14ac:dyDescent="0.3">
      <c r="A50" s="24">
        <v>1255</v>
      </c>
      <c r="C50" s="11"/>
      <c r="D50" s="11"/>
      <c r="E50" s="11"/>
      <c r="F50" s="11" t="s">
        <v>5</v>
      </c>
      <c r="G50" s="11"/>
      <c r="H50" s="14">
        <v>56161.67</v>
      </c>
      <c r="I50" s="14">
        <v>2268.77</v>
      </c>
      <c r="J50" s="14"/>
      <c r="K50" s="14"/>
      <c r="L50" s="14"/>
      <c r="M50" s="14">
        <v>250</v>
      </c>
      <c r="N50" s="14"/>
      <c r="O50" s="14"/>
      <c r="P50" s="14">
        <f t="shared" si="0"/>
        <v>58680.439999999995</v>
      </c>
      <c r="Q50" s="14"/>
      <c r="R50" s="14"/>
      <c r="S50" s="14"/>
      <c r="T50" s="14"/>
      <c r="U50" s="14"/>
      <c r="V50" s="14"/>
      <c r="W50" s="14"/>
      <c r="X50" s="14"/>
      <c r="Y50" s="14"/>
      <c r="Z50" s="13">
        <f t="shared" si="1"/>
        <v>0</v>
      </c>
      <c r="AA50" s="13">
        <f t="shared" si="2"/>
        <v>0</v>
      </c>
      <c r="AB50" s="10"/>
      <c r="AC50" s="10"/>
    </row>
    <row r="51" spans="1:29" x14ac:dyDescent="0.3">
      <c r="A51" s="24">
        <v>1256</v>
      </c>
      <c r="C51" s="11"/>
      <c r="D51" s="11"/>
      <c r="E51" s="11"/>
      <c r="F51" s="11" t="s">
        <v>5</v>
      </c>
      <c r="G51" s="11"/>
      <c r="H51" s="14">
        <v>56327.519999999997</v>
      </c>
      <c r="I51" s="14">
        <v>4215.7</v>
      </c>
      <c r="J51" s="14"/>
      <c r="K51" s="14"/>
      <c r="L51" s="14"/>
      <c r="M51" s="14">
        <v>250</v>
      </c>
      <c r="N51" s="14"/>
      <c r="O51" s="14"/>
      <c r="P51" s="14">
        <f t="shared" si="0"/>
        <v>60793.219999999994</v>
      </c>
      <c r="Q51" s="14"/>
      <c r="R51" s="14"/>
      <c r="S51" s="14"/>
      <c r="T51" s="14"/>
      <c r="U51" s="14"/>
      <c r="V51" s="14"/>
      <c r="W51" s="14"/>
      <c r="X51" s="14"/>
      <c r="Y51" s="14"/>
      <c r="Z51" s="13">
        <f t="shared" si="1"/>
        <v>0</v>
      </c>
      <c r="AA51" s="13">
        <f t="shared" si="2"/>
        <v>0</v>
      </c>
      <c r="AB51" s="10"/>
      <c r="AC51" s="10"/>
    </row>
    <row r="52" spans="1:29" x14ac:dyDescent="0.3">
      <c r="A52" s="24">
        <v>1257</v>
      </c>
      <c r="C52" s="11"/>
      <c r="D52" s="11"/>
      <c r="E52" s="11"/>
      <c r="F52" s="11" t="s">
        <v>5</v>
      </c>
      <c r="G52" s="11"/>
      <c r="H52" s="14">
        <v>43464.800000000003</v>
      </c>
      <c r="I52" s="14">
        <v>4644.95</v>
      </c>
      <c r="J52" s="14"/>
      <c r="K52" s="14"/>
      <c r="L52" s="14"/>
      <c r="M52" s="14">
        <v>250</v>
      </c>
      <c r="N52" s="14"/>
      <c r="O52" s="14"/>
      <c r="P52" s="14">
        <f t="shared" si="0"/>
        <v>48359.75</v>
      </c>
      <c r="Q52" s="14"/>
      <c r="R52" s="14"/>
      <c r="S52" s="14"/>
      <c r="T52" s="14"/>
      <c r="U52" s="14"/>
      <c r="V52" s="14"/>
      <c r="W52" s="14"/>
      <c r="X52" s="14"/>
      <c r="Y52" s="14"/>
      <c r="Z52" s="13">
        <f t="shared" si="1"/>
        <v>0</v>
      </c>
      <c r="AA52" s="13">
        <f t="shared" si="2"/>
        <v>0</v>
      </c>
      <c r="AB52" s="10"/>
      <c r="AC52" s="10"/>
    </row>
    <row r="53" spans="1:29" x14ac:dyDescent="0.4">
      <c r="A53" s="23">
        <v>1213</v>
      </c>
      <c r="C53" s="11"/>
      <c r="D53" s="11"/>
      <c r="E53" s="11"/>
      <c r="F53" s="11"/>
      <c r="G53" s="11" t="s">
        <v>5</v>
      </c>
      <c r="H53" s="14">
        <v>31361.759999999998</v>
      </c>
      <c r="I53" s="14"/>
      <c r="J53" s="14"/>
      <c r="K53" s="14"/>
      <c r="L53" s="14"/>
      <c r="M53" s="14"/>
      <c r="N53" s="14"/>
      <c r="O53" s="14"/>
      <c r="P53" s="14">
        <f t="shared" si="0"/>
        <v>31361.759999999998</v>
      </c>
      <c r="Q53" s="14"/>
      <c r="R53" s="14"/>
      <c r="S53" s="14"/>
      <c r="T53" s="14"/>
      <c r="U53" s="14"/>
      <c r="V53" s="14"/>
      <c r="W53" s="14"/>
      <c r="X53" s="14"/>
      <c r="Y53" s="14"/>
      <c r="Z53" s="13"/>
      <c r="AA53" s="13"/>
      <c r="AB53" s="10"/>
      <c r="AC53" s="10"/>
    </row>
    <row r="54" spans="1:29" x14ac:dyDescent="0.4">
      <c r="A54" s="23">
        <v>1205</v>
      </c>
      <c r="C54" s="11"/>
      <c r="D54" s="11"/>
      <c r="E54" s="11"/>
      <c r="F54" s="11"/>
      <c r="G54" s="11" t="s">
        <v>5</v>
      </c>
      <c r="H54" s="12">
        <v>42574.32</v>
      </c>
      <c r="I54" s="14"/>
      <c r="P54" s="14">
        <f t="shared" si="0"/>
        <v>42574.32</v>
      </c>
      <c r="Z54" s="10"/>
      <c r="AA54" s="10"/>
      <c r="AB54" s="10"/>
      <c r="AC54" s="10"/>
    </row>
    <row r="55" spans="1:29" x14ac:dyDescent="0.4">
      <c r="A55" s="23">
        <v>1258</v>
      </c>
      <c r="C55" s="11"/>
      <c r="D55" s="11"/>
      <c r="E55" s="11"/>
      <c r="F55" s="11" t="s">
        <v>5</v>
      </c>
      <c r="G55" s="11"/>
      <c r="H55" s="12">
        <v>25178.5</v>
      </c>
      <c r="I55" s="14"/>
      <c r="M55" s="12">
        <v>100</v>
      </c>
      <c r="P55" s="14">
        <f>SUM(H55:O55)</f>
        <v>25278.5</v>
      </c>
      <c r="Z55" s="10"/>
      <c r="AA55" s="10"/>
      <c r="AB55" s="10"/>
      <c r="AC55" s="10"/>
    </row>
    <row r="56" spans="1:29" x14ac:dyDescent="0.4">
      <c r="A56" s="5"/>
      <c r="Z56" s="10"/>
      <c r="AA56" s="10"/>
      <c r="AB56" s="10"/>
      <c r="AC56" s="10"/>
    </row>
    <row r="57" spans="1:29" ht="92.6" x14ac:dyDescent="0.4">
      <c r="G57" s="4" t="s">
        <v>9</v>
      </c>
      <c r="H57" s="3" t="str">
        <f>H2</f>
        <v>Reg Salary/Wages Paid (includes any employee's regular rate of pay categories that are paid at regular rate i.e. holiday sick, etc.)</v>
      </c>
      <c r="I57" s="3" t="str">
        <f>I2</f>
        <v>OT Amount (includes All Pays at OT &amp; Above Rate)</v>
      </c>
      <c r="J57" s="3" t="str">
        <f>J2</f>
        <v>Excess Vacation Payout</v>
      </c>
      <c r="K57" s="3" t="str">
        <f>K2</f>
        <v>Retiree - Vacation Payout</v>
      </c>
      <c r="L57" s="3" t="s">
        <v>24</v>
      </c>
      <c r="M57" s="3" t="str">
        <f>M2</f>
        <v>Bonus &amp; Incentive Pays</v>
      </c>
      <c r="N57" s="3" t="s">
        <v>25</v>
      </c>
      <c r="O57" s="3" t="str">
        <f>O2</f>
        <v>Other Pays Including Phone, Auto Allowance</v>
      </c>
      <c r="P57" s="1" t="s">
        <v>4</v>
      </c>
      <c r="Q57" s="3" t="str">
        <f>Q2</f>
        <v>Other Incentives, Deferred Compensation</v>
      </c>
      <c r="R57" s="2" t="s">
        <v>17</v>
      </c>
      <c r="S57" s="2" t="s">
        <v>18</v>
      </c>
      <c r="T57" s="3" t="s">
        <v>19</v>
      </c>
      <c r="U57" s="3" t="s">
        <v>20</v>
      </c>
      <c r="V57" s="3" t="s">
        <v>23</v>
      </c>
      <c r="W57" s="3" t="s">
        <v>21</v>
      </c>
      <c r="X57" s="3" t="s">
        <v>6</v>
      </c>
      <c r="Y57" s="3" t="s">
        <v>22</v>
      </c>
      <c r="Z57" s="3" t="s">
        <v>7</v>
      </c>
      <c r="AA57" s="3" t="s">
        <v>8</v>
      </c>
      <c r="AB57" s="10"/>
      <c r="AC57" s="10"/>
    </row>
    <row r="58" spans="1:29" x14ac:dyDescent="0.4">
      <c r="G58" s="5" t="s">
        <v>26</v>
      </c>
      <c r="H58" s="12">
        <f t="shared" ref="H58:Z58" si="3">+SUMIF($C$3:$C$55,"X",H3:H55)</f>
        <v>194343.19</v>
      </c>
      <c r="I58" s="12">
        <f t="shared" si="3"/>
        <v>0</v>
      </c>
      <c r="J58" s="12">
        <f t="shared" si="3"/>
        <v>0</v>
      </c>
      <c r="K58" s="12">
        <f t="shared" si="3"/>
        <v>0</v>
      </c>
      <c r="L58" s="12">
        <f t="shared" si="3"/>
        <v>0</v>
      </c>
      <c r="M58" s="12">
        <f t="shared" si="3"/>
        <v>0</v>
      </c>
      <c r="N58" s="12">
        <f t="shared" si="3"/>
        <v>0</v>
      </c>
      <c r="O58" s="12">
        <f t="shared" si="3"/>
        <v>0</v>
      </c>
      <c r="P58" s="12">
        <f t="shared" si="3"/>
        <v>194343.19</v>
      </c>
      <c r="Q58" s="12">
        <f t="shared" si="3"/>
        <v>0</v>
      </c>
      <c r="R58" s="12">
        <f t="shared" si="3"/>
        <v>0</v>
      </c>
      <c r="S58" s="12">
        <f t="shared" si="3"/>
        <v>0</v>
      </c>
      <c r="T58" s="12">
        <f t="shared" si="3"/>
        <v>0</v>
      </c>
      <c r="U58" s="12">
        <f t="shared" si="3"/>
        <v>0</v>
      </c>
      <c r="V58" s="12">
        <f t="shared" si="3"/>
        <v>0</v>
      </c>
      <c r="W58" s="12">
        <f t="shared" si="3"/>
        <v>0</v>
      </c>
      <c r="X58" s="12">
        <f t="shared" si="3"/>
        <v>0</v>
      </c>
      <c r="Y58" s="12">
        <f t="shared" si="3"/>
        <v>0</v>
      </c>
      <c r="Z58" s="12">
        <f t="shared" si="3"/>
        <v>0</v>
      </c>
      <c r="AA58" s="12">
        <f>+SUMIF($C$3:$C$53,"X",AA3:AA53)</f>
        <v>0</v>
      </c>
      <c r="AB58" s="10"/>
      <c r="AC58" s="10"/>
    </row>
    <row r="59" spans="1:29" ht="15" thickBot="1" x14ac:dyDescent="0.45">
      <c r="G59" s="5" t="s">
        <v>0</v>
      </c>
      <c r="H59" s="12">
        <f t="shared" ref="H59:Z59" si="4">+SUMIF($D$3:$D$55,"X",H3:H55)</f>
        <v>496876.69</v>
      </c>
      <c r="I59" s="12">
        <f t="shared" si="4"/>
        <v>0</v>
      </c>
      <c r="J59" s="12">
        <f t="shared" si="4"/>
        <v>27002.400000000001</v>
      </c>
      <c r="K59" s="12">
        <f t="shared" si="4"/>
        <v>0</v>
      </c>
      <c r="L59" s="12">
        <f t="shared" si="4"/>
        <v>0</v>
      </c>
      <c r="M59" s="12">
        <f t="shared" si="4"/>
        <v>1000</v>
      </c>
      <c r="N59" s="12">
        <f t="shared" si="4"/>
        <v>0</v>
      </c>
      <c r="O59" s="12">
        <f t="shared" si="4"/>
        <v>0</v>
      </c>
      <c r="P59" s="12">
        <f t="shared" si="4"/>
        <v>524879.09</v>
      </c>
      <c r="Q59" s="12">
        <f t="shared" si="4"/>
        <v>0</v>
      </c>
      <c r="R59" s="12">
        <f t="shared" si="4"/>
        <v>0</v>
      </c>
      <c r="S59" s="12">
        <f t="shared" si="4"/>
        <v>0</v>
      </c>
      <c r="T59" s="12">
        <f t="shared" si="4"/>
        <v>0</v>
      </c>
      <c r="U59" s="12">
        <f t="shared" si="4"/>
        <v>0</v>
      </c>
      <c r="V59" s="12">
        <f t="shared" si="4"/>
        <v>0</v>
      </c>
      <c r="W59" s="12">
        <f t="shared" si="4"/>
        <v>0</v>
      </c>
      <c r="X59" s="12">
        <f t="shared" si="4"/>
        <v>0</v>
      </c>
      <c r="Y59" s="12">
        <f t="shared" si="4"/>
        <v>0</v>
      </c>
      <c r="Z59" s="12">
        <f t="shared" si="4"/>
        <v>0</v>
      </c>
      <c r="AA59" s="12">
        <f>+SUMIF($D$3:$D$53,"X",AA3:AA53)</f>
        <v>0</v>
      </c>
      <c r="AB59" s="10"/>
      <c r="AC59" s="10"/>
    </row>
    <row r="60" spans="1:29" ht="15" thickBot="1" x14ac:dyDescent="0.45">
      <c r="A60" s="26" t="s">
        <v>37</v>
      </c>
      <c r="B60" s="27" t="s">
        <v>38</v>
      </c>
      <c r="C60" s="32">
        <v>0.04</v>
      </c>
      <c r="G60" s="5" t="s">
        <v>10</v>
      </c>
      <c r="H60" s="15">
        <f t="shared" ref="H60:Z60" si="5">+SUM(H58:H59)</f>
        <v>691219.88</v>
      </c>
      <c r="I60" s="15">
        <f t="shared" si="5"/>
        <v>0</v>
      </c>
      <c r="J60" s="15">
        <f t="shared" si="5"/>
        <v>27002.400000000001</v>
      </c>
      <c r="K60" s="15">
        <f t="shared" si="5"/>
        <v>0</v>
      </c>
      <c r="L60" s="15">
        <f t="shared" si="5"/>
        <v>0</v>
      </c>
      <c r="M60" s="15">
        <f t="shared" si="5"/>
        <v>1000</v>
      </c>
      <c r="N60" s="15">
        <f t="shared" si="5"/>
        <v>0</v>
      </c>
      <c r="O60" s="15">
        <f t="shared" si="5"/>
        <v>0</v>
      </c>
      <c r="P60" s="15">
        <f t="shared" si="5"/>
        <v>719222.28</v>
      </c>
      <c r="Q60" s="15">
        <f t="shared" si="5"/>
        <v>0</v>
      </c>
      <c r="R60" s="15">
        <f t="shared" si="5"/>
        <v>0</v>
      </c>
      <c r="S60" s="15">
        <f t="shared" si="5"/>
        <v>0</v>
      </c>
      <c r="T60" s="15">
        <f t="shared" si="5"/>
        <v>0</v>
      </c>
      <c r="U60" s="15">
        <f t="shared" si="5"/>
        <v>0</v>
      </c>
      <c r="V60" s="15">
        <f t="shared" si="5"/>
        <v>0</v>
      </c>
      <c r="W60" s="15">
        <f t="shared" si="5"/>
        <v>0</v>
      </c>
      <c r="X60" s="15">
        <f t="shared" si="5"/>
        <v>0</v>
      </c>
      <c r="Y60" s="15">
        <f t="shared" si="5"/>
        <v>0</v>
      </c>
      <c r="Z60" s="15">
        <f t="shared" si="5"/>
        <v>0</v>
      </c>
      <c r="AA60" s="15">
        <f t="shared" ref="AA60" si="6">+SUM(AA58:AA59)</f>
        <v>0</v>
      </c>
      <c r="AB60" s="10"/>
      <c r="AC60" s="10"/>
    </row>
    <row r="61" spans="1:29" x14ac:dyDescent="0.4">
      <c r="A61" s="29" t="s">
        <v>39</v>
      </c>
      <c r="B61" s="10" t="s">
        <v>40</v>
      </c>
      <c r="C61" s="32">
        <v>0.04</v>
      </c>
      <c r="Z61" s="10"/>
      <c r="AA61" s="10"/>
      <c r="AB61" s="10"/>
      <c r="AC61" s="10"/>
    </row>
    <row r="62" spans="1:29" ht="15" thickBot="1" x14ac:dyDescent="0.45">
      <c r="A62" s="30" t="s">
        <v>41</v>
      </c>
      <c r="B62" s="31" t="s">
        <v>42</v>
      </c>
      <c r="C62" s="33">
        <v>4.8000000000000001E-2</v>
      </c>
      <c r="AB62" s="10"/>
      <c r="AC62" s="10"/>
    </row>
    <row r="63" spans="1:29" x14ac:dyDescent="0.4">
      <c r="G63" s="5" t="s">
        <v>2</v>
      </c>
      <c r="H63" s="12">
        <f t="shared" ref="H63:Z63" si="7">+SUMIF($F$3:$F$55,"X",H3:H55)</f>
        <v>2429562.1899999995</v>
      </c>
      <c r="I63" s="12">
        <f t="shared" si="7"/>
        <v>718960.21</v>
      </c>
      <c r="J63" s="12">
        <f t="shared" si="7"/>
        <v>0</v>
      </c>
      <c r="K63" s="12">
        <f t="shared" si="7"/>
        <v>0</v>
      </c>
      <c r="L63" s="12">
        <f t="shared" si="7"/>
        <v>0</v>
      </c>
      <c r="M63" s="12">
        <f t="shared" si="7"/>
        <v>9100</v>
      </c>
      <c r="N63" s="12">
        <f t="shared" si="7"/>
        <v>0</v>
      </c>
      <c r="O63" s="12">
        <f t="shared" si="7"/>
        <v>0</v>
      </c>
      <c r="P63" s="12">
        <f t="shared" si="7"/>
        <v>3157622.399999999</v>
      </c>
      <c r="Q63" s="12">
        <f t="shared" si="7"/>
        <v>0</v>
      </c>
      <c r="R63" s="12">
        <f t="shared" si="7"/>
        <v>0</v>
      </c>
      <c r="S63" s="12">
        <f t="shared" si="7"/>
        <v>0</v>
      </c>
      <c r="T63" s="12">
        <f t="shared" si="7"/>
        <v>0</v>
      </c>
      <c r="U63" s="12">
        <f t="shared" si="7"/>
        <v>0</v>
      </c>
      <c r="V63" s="12">
        <f t="shared" si="7"/>
        <v>0</v>
      </c>
      <c r="W63" s="12">
        <f t="shared" si="7"/>
        <v>0</v>
      </c>
      <c r="X63" s="12">
        <f t="shared" si="7"/>
        <v>0</v>
      </c>
      <c r="Y63" s="12">
        <f t="shared" si="7"/>
        <v>0</v>
      </c>
      <c r="Z63" s="12">
        <f t="shared" si="7"/>
        <v>0</v>
      </c>
      <c r="AA63" s="12">
        <f>+SUMIF($F$3:$F$53,"X",AA3:AA53)</f>
        <v>0</v>
      </c>
      <c r="AB63" s="10"/>
      <c r="AC63" s="10"/>
    </row>
    <row r="64" spans="1:29" x14ac:dyDescent="0.4">
      <c r="G64" s="5" t="s">
        <v>3</v>
      </c>
      <c r="H64" s="12">
        <f t="shared" ref="H64:Z64" si="8">+SUMIF($G$3:$G$55,"X",H3:H55)</f>
        <v>1281742.04</v>
      </c>
      <c r="I64" s="12">
        <f t="shared" si="8"/>
        <v>0</v>
      </c>
      <c r="J64" s="12">
        <f t="shared" si="8"/>
        <v>31571.200000000001</v>
      </c>
      <c r="K64" s="12">
        <f t="shared" si="8"/>
        <v>0</v>
      </c>
      <c r="L64" s="12">
        <f t="shared" si="8"/>
        <v>0</v>
      </c>
      <c r="M64" s="12">
        <f t="shared" si="8"/>
        <v>2250</v>
      </c>
      <c r="N64" s="12">
        <f t="shared" si="8"/>
        <v>0</v>
      </c>
      <c r="O64" s="12">
        <f t="shared" si="8"/>
        <v>0</v>
      </c>
      <c r="P64" s="12">
        <f t="shared" si="8"/>
        <v>1315563.2399999998</v>
      </c>
      <c r="Q64" s="12">
        <f t="shared" si="8"/>
        <v>0</v>
      </c>
      <c r="R64" s="12">
        <f t="shared" si="8"/>
        <v>0</v>
      </c>
      <c r="S64" s="12">
        <f t="shared" si="8"/>
        <v>0</v>
      </c>
      <c r="T64" s="12">
        <f t="shared" si="8"/>
        <v>0</v>
      </c>
      <c r="U64" s="12">
        <f t="shared" si="8"/>
        <v>0</v>
      </c>
      <c r="V64" s="12">
        <f t="shared" si="8"/>
        <v>0</v>
      </c>
      <c r="W64" s="12">
        <f t="shared" si="8"/>
        <v>0</v>
      </c>
      <c r="X64" s="12">
        <f t="shared" si="8"/>
        <v>0</v>
      </c>
      <c r="Y64" s="12">
        <f t="shared" si="8"/>
        <v>0</v>
      </c>
      <c r="Z64" s="12">
        <f t="shared" si="8"/>
        <v>0</v>
      </c>
      <c r="AA64" s="12">
        <f>+SUMIF($G$3:$G$53,"X",AA3:AA53)</f>
        <v>0</v>
      </c>
      <c r="AB64" s="10"/>
      <c r="AC64" s="10"/>
    </row>
    <row r="65" spans="7:31" ht="15" thickBot="1" x14ac:dyDescent="0.45">
      <c r="G65" s="5" t="s">
        <v>10</v>
      </c>
      <c r="H65" s="15">
        <f t="shared" ref="H65:Z65" si="9">+H63+H64</f>
        <v>3711304.2299999995</v>
      </c>
      <c r="I65" s="15">
        <f t="shared" si="9"/>
        <v>718960.21</v>
      </c>
      <c r="J65" s="15">
        <f t="shared" si="9"/>
        <v>31571.200000000001</v>
      </c>
      <c r="K65" s="15">
        <f t="shared" si="9"/>
        <v>0</v>
      </c>
      <c r="L65" s="15">
        <f t="shared" si="9"/>
        <v>0</v>
      </c>
      <c r="M65" s="15">
        <f t="shared" si="9"/>
        <v>11350</v>
      </c>
      <c r="N65" s="15">
        <f t="shared" si="9"/>
        <v>0</v>
      </c>
      <c r="O65" s="15">
        <f t="shared" si="9"/>
        <v>0</v>
      </c>
      <c r="P65" s="15">
        <f t="shared" si="9"/>
        <v>4473185.6399999987</v>
      </c>
      <c r="Q65" s="15">
        <f t="shared" si="9"/>
        <v>0</v>
      </c>
      <c r="R65" s="15">
        <f t="shared" si="9"/>
        <v>0</v>
      </c>
      <c r="S65" s="15">
        <f t="shared" si="9"/>
        <v>0</v>
      </c>
      <c r="T65" s="15">
        <f t="shared" si="9"/>
        <v>0</v>
      </c>
      <c r="U65" s="15">
        <f t="shared" si="9"/>
        <v>0</v>
      </c>
      <c r="V65" s="15">
        <f t="shared" si="9"/>
        <v>0</v>
      </c>
      <c r="W65" s="15">
        <f t="shared" si="9"/>
        <v>0</v>
      </c>
      <c r="X65" s="15">
        <f t="shared" si="9"/>
        <v>0</v>
      </c>
      <c r="Y65" s="15">
        <f t="shared" si="9"/>
        <v>0</v>
      </c>
      <c r="Z65" s="15">
        <f t="shared" si="9"/>
        <v>0</v>
      </c>
      <c r="AA65" s="15">
        <f t="shared" ref="AA65" si="10">+AA63+AA64</f>
        <v>0</v>
      </c>
      <c r="AB65" s="10"/>
      <c r="AC65" s="10"/>
    </row>
    <row r="66" spans="7:31" x14ac:dyDescent="0.4">
      <c r="Z66" s="10"/>
      <c r="AA66" s="10"/>
      <c r="AB66" s="10"/>
      <c r="AC66" s="10"/>
    </row>
    <row r="67" spans="7:31" x14ac:dyDescent="0.4">
      <c r="Z67" s="10"/>
      <c r="AA67" s="10"/>
      <c r="AB67" s="10"/>
      <c r="AC67" s="10"/>
    </row>
    <row r="68" spans="7:31" x14ac:dyDescent="0.4">
      <c r="H68" s="19"/>
      <c r="I68" s="19"/>
      <c r="J68" s="19"/>
      <c r="K68" s="19"/>
      <c r="L68" s="19"/>
      <c r="M68" s="19"/>
      <c r="N68" s="19"/>
      <c r="O68" s="19"/>
      <c r="P68" s="19"/>
      <c r="Q68" s="19"/>
      <c r="AD68" s="12"/>
      <c r="AE68" s="12"/>
    </row>
    <row r="69" spans="7:31" x14ac:dyDescent="0.4"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7:31" x14ac:dyDescent="0.4"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7:31" x14ac:dyDescent="0.4">
      <c r="H71" s="21"/>
      <c r="I71" s="21"/>
      <c r="J71" s="20"/>
      <c r="K71" s="21"/>
      <c r="L71" s="21"/>
      <c r="M71" s="21"/>
      <c r="N71" s="21"/>
      <c r="O71" s="21"/>
      <c r="P71" s="21"/>
      <c r="Q71" s="21"/>
    </row>
    <row r="72" spans="7:31" x14ac:dyDescent="0.4"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7:31" x14ac:dyDescent="0.4">
      <c r="H73" s="21"/>
      <c r="I73" s="21"/>
      <c r="J73" s="21"/>
      <c r="K73" s="21"/>
      <c r="L73" s="21"/>
      <c r="M73" s="21"/>
      <c r="N73" s="21"/>
      <c r="O73" s="21"/>
      <c r="P73" s="21"/>
      <c r="Q73" s="21"/>
    </row>
  </sheetData>
  <autoFilter ref="C2:AE53" xr:uid="{713D6F93-451C-4540-9664-6C65187BE982}"/>
  <pageMargins left="0.25" right="0.25" top="0.75" bottom="0.75" header="0.3" footer="0.3"/>
  <pageSetup paperSize="5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8586-68BC-43B5-BD98-530F721065C8}">
  <sheetPr codeName="Sheet5">
    <pageSetUpPr fitToPage="1"/>
  </sheetPr>
  <dimension ref="A1:AE72"/>
  <sheetViews>
    <sheetView zoomScaleNormal="100" workbookViewId="0">
      <pane xSplit="3" ySplit="2" topLeftCell="D42" activePane="bottomRight" state="frozen"/>
      <selection pane="topRight" activeCell="C1" sqref="C1"/>
      <selection pane="bottomLeft" activeCell="A2" sqref="A2"/>
      <selection pane="bottomRight" activeCell="B53" sqref="B53"/>
    </sheetView>
  </sheetViews>
  <sheetFormatPr defaultColWidth="9.15234375" defaultRowHeight="14.6" x14ac:dyDescent="0.4"/>
  <cols>
    <col min="1" max="1" width="9.15234375" style="10"/>
    <col min="2" max="2" width="44.3046875" style="10" bestFit="1" customWidth="1"/>
    <col min="3" max="3" width="15.3828125" style="5" bestFit="1" customWidth="1"/>
    <col min="4" max="4" width="12.69140625" style="5" bestFit="1" customWidth="1"/>
    <col min="5" max="5" width="14.3828125" style="5" bestFit="1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3046875" style="12" customWidth="1"/>
    <col min="15" max="15" width="10.53515625" style="12" bestFit="1" customWidth="1"/>
    <col min="16" max="16" width="16.15234375" style="12" customWidth="1"/>
    <col min="17" max="17" width="15.15234375" style="12" customWidth="1"/>
    <col min="18" max="19" width="16.15234375" style="12" customWidth="1"/>
    <col min="20" max="20" width="14.69140625" style="12" customWidth="1"/>
    <col min="21" max="23" width="17.69140625" style="12" bestFit="1" customWidth="1"/>
    <col min="24" max="24" width="18" style="12" bestFit="1" customWidth="1"/>
    <col min="25" max="25" width="17.69140625" style="12" bestFit="1" customWidth="1"/>
    <col min="26" max="26" width="15.3828125" style="12" bestFit="1" customWidth="1"/>
    <col min="27" max="27" width="14" style="12" hidden="1" customWidth="1"/>
    <col min="28" max="28" width="14" style="12" bestFit="1" customWidth="1"/>
    <col min="29" max="29" width="15.3828125" style="12" bestFit="1" customWidth="1"/>
    <col min="30" max="30" width="23.69140625" style="10" bestFit="1" customWidth="1"/>
    <col min="31" max="31" width="21" style="10" customWidth="1"/>
    <col min="32" max="16384" width="9.15234375" style="10"/>
  </cols>
  <sheetData>
    <row r="1" spans="1:29" s="5" customFormat="1" x14ac:dyDescent="0.4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  <c r="T1" s="17"/>
      <c r="U1" s="17"/>
      <c r="V1" s="6"/>
      <c r="W1" s="6"/>
      <c r="X1" s="6"/>
      <c r="Y1" s="6"/>
      <c r="AA1" s="16"/>
    </row>
    <row r="2" spans="1:29" s="7" customFormat="1" ht="92.6" x14ac:dyDescent="0.4">
      <c r="A2" s="7" t="s">
        <v>32</v>
      </c>
      <c r="B2" s="7" t="s">
        <v>31</v>
      </c>
      <c r="C2" s="8" t="s">
        <v>26</v>
      </c>
      <c r="D2" s="8" t="s">
        <v>0</v>
      </c>
      <c r="E2" s="8" t="s">
        <v>1</v>
      </c>
      <c r="F2" s="8" t="s">
        <v>2</v>
      </c>
      <c r="G2" s="8" t="s">
        <v>3</v>
      </c>
      <c r="H2" s="3" t="s">
        <v>11</v>
      </c>
      <c r="I2" s="3" t="s">
        <v>12</v>
      </c>
      <c r="J2" s="3" t="s">
        <v>13</v>
      </c>
      <c r="K2" s="3" t="s">
        <v>35</v>
      </c>
      <c r="L2" s="3" t="s">
        <v>36</v>
      </c>
      <c r="M2" s="2" t="s">
        <v>14</v>
      </c>
      <c r="N2" s="2" t="s">
        <v>25</v>
      </c>
      <c r="O2" s="2" t="s">
        <v>16</v>
      </c>
      <c r="P2" s="1" t="s">
        <v>4</v>
      </c>
      <c r="Q2" s="2" t="s">
        <v>15</v>
      </c>
      <c r="R2" s="2" t="s">
        <v>17</v>
      </c>
      <c r="S2" s="2" t="s">
        <v>18</v>
      </c>
      <c r="T2" s="3" t="s">
        <v>19</v>
      </c>
      <c r="U2" s="3" t="s">
        <v>20</v>
      </c>
      <c r="V2" s="9" t="s">
        <v>23</v>
      </c>
      <c r="W2" s="9" t="s">
        <v>21</v>
      </c>
      <c r="X2" s="3" t="s">
        <v>6</v>
      </c>
      <c r="Y2" s="9" t="s">
        <v>22</v>
      </c>
      <c r="Z2" s="9" t="s">
        <v>7</v>
      </c>
      <c r="AA2" s="9" t="s">
        <v>8</v>
      </c>
    </row>
    <row r="3" spans="1:29" x14ac:dyDescent="0.3">
      <c r="A3" s="24">
        <v>1201</v>
      </c>
      <c r="C3" s="11"/>
      <c r="D3" s="11"/>
      <c r="E3" s="11" t="s">
        <v>5</v>
      </c>
      <c r="F3" s="11"/>
      <c r="G3" s="11" t="s">
        <v>5</v>
      </c>
      <c r="H3" s="12">
        <v>37585.08</v>
      </c>
      <c r="I3" s="14"/>
      <c r="J3" s="12">
        <v>6324.92</v>
      </c>
      <c r="K3" s="12">
        <v>9637.2000000000007</v>
      </c>
      <c r="L3" s="12">
        <v>43873.35</v>
      </c>
      <c r="P3" s="14">
        <f t="shared" ref="P3:P53" si="0">SUM(H3:O3)</f>
        <v>97420.549999999988</v>
      </c>
      <c r="Z3" s="13">
        <f t="shared" ref="Z3:Z50" si="1">R3+X3+W3+V3+Y3</f>
        <v>0</v>
      </c>
      <c r="AA3" s="13">
        <f t="shared" ref="AA3:AA50" si="2">S3+T3+U3</f>
        <v>0</v>
      </c>
      <c r="AB3" s="10"/>
      <c r="AC3" s="10"/>
    </row>
    <row r="4" spans="1:29" x14ac:dyDescent="0.3">
      <c r="A4" s="24">
        <v>1202</v>
      </c>
      <c r="C4" s="11"/>
      <c r="D4" s="11"/>
      <c r="E4" s="11"/>
      <c r="F4" s="11" t="s">
        <v>5</v>
      </c>
      <c r="G4" s="11"/>
      <c r="H4" s="12">
        <v>60991.21</v>
      </c>
      <c r="I4" s="14">
        <v>19080.169999999998</v>
      </c>
      <c r="M4" s="12">
        <v>250</v>
      </c>
      <c r="P4" s="14">
        <f t="shared" si="0"/>
        <v>80321.38</v>
      </c>
      <c r="Z4" s="13">
        <f t="shared" si="1"/>
        <v>0</v>
      </c>
      <c r="AA4" s="13">
        <f t="shared" si="2"/>
        <v>0</v>
      </c>
      <c r="AB4" s="10"/>
      <c r="AC4" s="10"/>
    </row>
    <row r="5" spans="1:29" x14ac:dyDescent="0.3">
      <c r="A5" s="24">
        <v>1203</v>
      </c>
      <c r="C5" s="11"/>
      <c r="D5" s="11"/>
      <c r="E5" s="11"/>
      <c r="F5" s="11" t="s">
        <v>5</v>
      </c>
      <c r="G5" s="11"/>
      <c r="H5" s="12">
        <v>77277.600000000006</v>
      </c>
      <c r="I5" s="14">
        <v>5531.28</v>
      </c>
      <c r="M5" s="12">
        <v>250</v>
      </c>
      <c r="P5" s="14">
        <f t="shared" si="0"/>
        <v>83058.880000000005</v>
      </c>
      <c r="Q5" s="18"/>
      <c r="Z5" s="13">
        <f t="shared" si="1"/>
        <v>0</v>
      </c>
      <c r="AA5" s="13">
        <f t="shared" si="2"/>
        <v>0</v>
      </c>
      <c r="AB5" s="10"/>
      <c r="AC5" s="10"/>
    </row>
    <row r="6" spans="1:29" x14ac:dyDescent="0.3">
      <c r="A6" s="24">
        <v>1204</v>
      </c>
      <c r="C6" s="11"/>
      <c r="D6" s="11"/>
      <c r="E6" s="11"/>
      <c r="F6" s="11" t="s">
        <v>5</v>
      </c>
      <c r="G6" s="11"/>
      <c r="H6" s="12">
        <v>77702.960000000006</v>
      </c>
      <c r="I6" s="14">
        <v>62439.45</v>
      </c>
      <c r="M6" s="12">
        <v>250</v>
      </c>
      <c r="P6" s="14">
        <f t="shared" si="0"/>
        <v>140392.41</v>
      </c>
      <c r="T6" s="14"/>
      <c r="U6" s="14"/>
      <c r="X6" s="14"/>
      <c r="Z6" s="13">
        <f t="shared" si="1"/>
        <v>0</v>
      </c>
      <c r="AA6" s="13">
        <f t="shared" si="2"/>
        <v>0</v>
      </c>
      <c r="AB6" s="10"/>
      <c r="AC6" s="10"/>
    </row>
    <row r="7" spans="1:29" x14ac:dyDescent="0.3">
      <c r="A7" s="24">
        <v>1206</v>
      </c>
      <c r="C7" s="11"/>
      <c r="D7" s="11"/>
      <c r="E7" s="11"/>
      <c r="F7" s="11" t="s">
        <v>5</v>
      </c>
      <c r="G7" s="11"/>
      <c r="H7" s="12">
        <v>77818.399999999994</v>
      </c>
      <c r="I7" s="14">
        <v>99722.55</v>
      </c>
      <c r="M7" s="12">
        <v>250</v>
      </c>
      <c r="P7" s="14">
        <f t="shared" si="0"/>
        <v>177790.95</v>
      </c>
      <c r="Z7" s="13">
        <f t="shared" si="1"/>
        <v>0</v>
      </c>
      <c r="AA7" s="13">
        <f t="shared" si="2"/>
        <v>0</v>
      </c>
      <c r="AB7" s="10"/>
      <c r="AC7" s="10"/>
    </row>
    <row r="8" spans="1:29" x14ac:dyDescent="0.3">
      <c r="A8" s="24">
        <v>1207</v>
      </c>
      <c r="C8" s="11"/>
      <c r="D8" s="11"/>
      <c r="E8" s="11"/>
      <c r="F8" s="11" t="s">
        <v>5</v>
      </c>
      <c r="G8" s="11"/>
      <c r="H8" s="12">
        <v>77277.600000000006</v>
      </c>
      <c r="I8" s="14">
        <v>3104.73</v>
      </c>
      <c r="M8" s="12">
        <v>250</v>
      </c>
      <c r="P8" s="14">
        <f t="shared" si="0"/>
        <v>80632.33</v>
      </c>
      <c r="Z8" s="13">
        <f t="shared" si="1"/>
        <v>0</v>
      </c>
      <c r="AA8" s="13">
        <f t="shared" si="2"/>
        <v>0</v>
      </c>
      <c r="AB8" s="10"/>
      <c r="AC8" s="10"/>
    </row>
    <row r="9" spans="1:29" x14ac:dyDescent="0.3">
      <c r="A9" s="24">
        <v>1208</v>
      </c>
      <c r="C9" s="11"/>
      <c r="D9" s="11"/>
      <c r="E9" s="11"/>
      <c r="F9" s="11" t="s">
        <v>5</v>
      </c>
      <c r="G9" s="11"/>
      <c r="H9" s="12">
        <v>73848.59</v>
      </c>
      <c r="I9" s="14">
        <v>14876.86</v>
      </c>
      <c r="M9" s="12">
        <v>250</v>
      </c>
      <c r="P9" s="14">
        <f t="shared" si="0"/>
        <v>88975.45</v>
      </c>
      <c r="Z9" s="13">
        <f t="shared" si="1"/>
        <v>0</v>
      </c>
      <c r="AA9" s="13">
        <f t="shared" si="2"/>
        <v>0</v>
      </c>
      <c r="AB9" s="13"/>
      <c r="AC9" s="10"/>
    </row>
    <row r="10" spans="1:29" x14ac:dyDescent="0.3">
      <c r="A10" s="24">
        <v>1209</v>
      </c>
      <c r="C10" s="11"/>
      <c r="D10" s="11"/>
      <c r="E10" s="11"/>
      <c r="F10" s="11" t="s">
        <v>5</v>
      </c>
      <c r="G10" s="11"/>
      <c r="H10" s="12">
        <v>76543.199999999997</v>
      </c>
      <c r="I10" s="14">
        <v>12030.62</v>
      </c>
      <c r="M10" s="12">
        <v>250</v>
      </c>
      <c r="P10" s="14">
        <f t="shared" si="0"/>
        <v>88823.819999999992</v>
      </c>
      <c r="Z10" s="13">
        <f t="shared" si="1"/>
        <v>0</v>
      </c>
      <c r="AA10" s="13">
        <f t="shared" si="2"/>
        <v>0</v>
      </c>
      <c r="AB10" s="10"/>
      <c r="AC10" s="10"/>
    </row>
    <row r="11" spans="1:29" x14ac:dyDescent="0.3">
      <c r="A11" s="24">
        <v>1210</v>
      </c>
      <c r="C11" s="11"/>
      <c r="D11" s="11"/>
      <c r="E11" s="11"/>
      <c r="F11" s="11" t="s">
        <v>5</v>
      </c>
      <c r="G11" s="11"/>
      <c r="H11" s="12">
        <v>59223.199999999997</v>
      </c>
      <c r="I11" s="14">
        <v>1534.2</v>
      </c>
      <c r="M11" s="12">
        <v>250</v>
      </c>
      <c r="P11" s="14">
        <f t="shared" si="0"/>
        <v>61007.399999999994</v>
      </c>
      <c r="Z11" s="13">
        <f t="shared" si="1"/>
        <v>0</v>
      </c>
      <c r="AA11" s="13">
        <f t="shared" si="2"/>
        <v>0</v>
      </c>
      <c r="AB11" s="10"/>
      <c r="AC11" s="10"/>
    </row>
    <row r="12" spans="1:29" x14ac:dyDescent="0.3">
      <c r="A12" s="24">
        <v>1211</v>
      </c>
      <c r="C12" s="11"/>
      <c r="D12" s="11"/>
      <c r="E12" s="11" t="s">
        <v>5</v>
      </c>
      <c r="F12" s="11"/>
      <c r="G12" s="11" t="s">
        <v>5</v>
      </c>
      <c r="H12" s="12">
        <v>10294.36</v>
      </c>
      <c r="I12" s="14"/>
      <c r="J12" s="12">
        <v>4751.2</v>
      </c>
      <c r="K12" s="12">
        <v>11878.2</v>
      </c>
      <c r="L12" s="12">
        <v>106903.8</v>
      </c>
      <c r="P12" s="14">
        <f t="shared" si="0"/>
        <v>133827.56</v>
      </c>
      <c r="Z12" s="13">
        <f t="shared" si="1"/>
        <v>0</v>
      </c>
      <c r="AA12" s="13">
        <f t="shared" si="2"/>
        <v>0</v>
      </c>
      <c r="AB12" s="10"/>
      <c r="AC12" s="10"/>
    </row>
    <row r="13" spans="1:29" x14ac:dyDescent="0.3">
      <c r="A13" s="24">
        <v>1212</v>
      </c>
      <c r="C13" s="11"/>
      <c r="D13" s="11"/>
      <c r="E13" s="11"/>
      <c r="F13" s="11" t="s">
        <v>5</v>
      </c>
      <c r="G13" s="11"/>
      <c r="H13" s="12">
        <v>71661.600000000006</v>
      </c>
      <c r="I13" s="14"/>
      <c r="P13" s="14">
        <f t="shared" si="0"/>
        <v>71661.600000000006</v>
      </c>
      <c r="Z13" s="13">
        <f t="shared" si="1"/>
        <v>0</v>
      </c>
      <c r="AA13" s="13">
        <f t="shared" si="2"/>
        <v>0</v>
      </c>
      <c r="AB13" s="10"/>
      <c r="AC13" s="10"/>
    </row>
    <row r="14" spans="1:29" x14ac:dyDescent="0.3">
      <c r="A14" s="24">
        <v>1214</v>
      </c>
      <c r="C14" s="11"/>
      <c r="D14" s="11"/>
      <c r="E14" s="11"/>
      <c r="F14" s="11" t="s">
        <v>5</v>
      </c>
      <c r="G14" s="11"/>
      <c r="H14" s="12">
        <v>58998.879999999997</v>
      </c>
      <c r="I14" s="14">
        <v>2489.38</v>
      </c>
      <c r="M14" s="12">
        <v>250</v>
      </c>
      <c r="P14" s="14">
        <f t="shared" si="0"/>
        <v>61738.259999999995</v>
      </c>
      <c r="Z14" s="13">
        <f t="shared" si="1"/>
        <v>0</v>
      </c>
      <c r="AA14" s="13">
        <f t="shared" si="2"/>
        <v>0</v>
      </c>
      <c r="AB14" s="10"/>
      <c r="AC14" s="10"/>
    </row>
    <row r="15" spans="1:29" x14ac:dyDescent="0.3">
      <c r="A15" s="24">
        <v>1215</v>
      </c>
      <c r="C15" s="11"/>
      <c r="D15" s="11"/>
      <c r="E15" s="11" t="s">
        <v>5</v>
      </c>
      <c r="F15" s="11"/>
      <c r="G15" s="11" t="s">
        <v>5</v>
      </c>
      <c r="H15" s="12">
        <v>120891.83</v>
      </c>
      <c r="I15" s="14">
        <v>9815.32</v>
      </c>
      <c r="J15" s="12">
        <v>2060.8000000000002</v>
      </c>
      <c r="M15" s="12">
        <v>250</v>
      </c>
      <c r="P15" s="14">
        <f t="shared" si="0"/>
        <v>133017.94999999998</v>
      </c>
      <c r="Z15" s="13">
        <f t="shared" si="1"/>
        <v>0</v>
      </c>
      <c r="AA15" s="13">
        <f t="shared" si="2"/>
        <v>0</v>
      </c>
      <c r="AB15" s="10"/>
      <c r="AC15" s="10"/>
    </row>
    <row r="16" spans="1:29" x14ac:dyDescent="0.3">
      <c r="A16" s="24">
        <v>1216</v>
      </c>
      <c r="C16" s="11"/>
      <c r="D16" s="11"/>
      <c r="E16" s="11"/>
      <c r="F16" s="11" t="s">
        <v>5</v>
      </c>
      <c r="G16" s="11"/>
      <c r="H16" s="14">
        <v>77818.399999999994</v>
      </c>
      <c r="I16" s="14">
        <v>67374.63</v>
      </c>
      <c r="J16" s="14"/>
      <c r="M16" s="12">
        <v>250</v>
      </c>
      <c r="P16" s="14">
        <f t="shared" si="0"/>
        <v>145443.03</v>
      </c>
      <c r="U16" s="14"/>
      <c r="Z16" s="13">
        <f t="shared" si="1"/>
        <v>0</v>
      </c>
      <c r="AA16" s="13">
        <f t="shared" si="2"/>
        <v>0</v>
      </c>
      <c r="AB16" s="13"/>
      <c r="AC16" s="10"/>
    </row>
    <row r="17" spans="1:29" x14ac:dyDescent="0.3">
      <c r="A17" s="24">
        <v>1217</v>
      </c>
      <c r="C17" s="11"/>
      <c r="D17" s="11"/>
      <c r="E17" s="11"/>
      <c r="F17" s="11" t="s">
        <v>5</v>
      </c>
      <c r="G17" s="11"/>
      <c r="H17" s="14">
        <v>77966.240000000005</v>
      </c>
      <c r="I17" s="14">
        <v>66603.62</v>
      </c>
      <c r="J17" s="14"/>
      <c r="M17" s="12">
        <v>250</v>
      </c>
      <c r="P17" s="14">
        <f t="shared" si="0"/>
        <v>144819.85999999999</v>
      </c>
      <c r="Z17" s="13">
        <f t="shared" si="1"/>
        <v>0</v>
      </c>
      <c r="AA17" s="13">
        <f t="shared" si="2"/>
        <v>0</v>
      </c>
      <c r="AB17" s="10"/>
      <c r="AC17" s="10"/>
    </row>
    <row r="18" spans="1:29" x14ac:dyDescent="0.3">
      <c r="A18" s="24">
        <v>1218</v>
      </c>
      <c r="B18" s="10" t="s">
        <v>34</v>
      </c>
      <c r="C18" s="11" t="s">
        <v>5</v>
      </c>
      <c r="D18" s="11"/>
      <c r="E18" s="11"/>
      <c r="F18" s="11"/>
      <c r="G18" s="11" t="s">
        <v>5</v>
      </c>
      <c r="H18" s="14">
        <v>202116.94</v>
      </c>
      <c r="I18" s="14"/>
      <c r="J18" s="14"/>
      <c r="P18" s="14">
        <f t="shared" si="0"/>
        <v>202116.94</v>
      </c>
      <c r="Z18" s="13">
        <f t="shared" si="1"/>
        <v>0</v>
      </c>
      <c r="AA18" s="13">
        <f t="shared" si="2"/>
        <v>0</v>
      </c>
      <c r="AB18" s="10"/>
      <c r="AC18" s="10"/>
    </row>
    <row r="19" spans="1:29" x14ac:dyDescent="0.3">
      <c r="A19" s="24">
        <v>1219</v>
      </c>
      <c r="C19" s="11"/>
      <c r="D19" s="11"/>
      <c r="E19" s="11"/>
      <c r="F19" s="11" t="s">
        <v>5</v>
      </c>
      <c r="G19" s="11"/>
      <c r="H19" s="14">
        <v>77277.600000000006</v>
      </c>
      <c r="I19" s="14">
        <v>6913.24</v>
      </c>
      <c r="J19" s="14"/>
      <c r="M19" s="12">
        <v>250</v>
      </c>
      <c r="P19" s="14">
        <f t="shared" si="0"/>
        <v>84440.840000000011</v>
      </c>
      <c r="Z19" s="13">
        <f t="shared" si="1"/>
        <v>0</v>
      </c>
      <c r="AA19" s="13">
        <f t="shared" si="2"/>
        <v>0</v>
      </c>
      <c r="AB19" s="13"/>
      <c r="AC19" s="10"/>
    </row>
    <row r="20" spans="1:29" x14ac:dyDescent="0.3">
      <c r="A20" s="24">
        <v>1220</v>
      </c>
      <c r="C20" s="11"/>
      <c r="D20" s="11"/>
      <c r="E20" s="11"/>
      <c r="F20" s="11" t="s">
        <v>5</v>
      </c>
      <c r="G20" s="11"/>
      <c r="H20" s="14">
        <v>59223.199999999997</v>
      </c>
      <c r="I20" s="14">
        <v>2567.5100000000002</v>
      </c>
      <c r="J20" s="14"/>
      <c r="K20" s="14"/>
      <c r="L20" s="14"/>
      <c r="M20" s="14">
        <v>250</v>
      </c>
      <c r="N20" s="14"/>
      <c r="O20" s="14"/>
      <c r="P20" s="14">
        <f t="shared" si="0"/>
        <v>62040.71</v>
      </c>
      <c r="Q20" s="14"/>
      <c r="R20" s="14"/>
      <c r="S20" s="14"/>
      <c r="T20" s="14"/>
      <c r="U20" s="14"/>
      <c r="V20" s="14"/>
      <c r="W20" s="14"/>
      <c r="X20" s="14"/>
      <c r="Y20" s="14"/>
      <c r="Z20" s="13">
        <f t="shared" si="1"/>
        <v>0</v>
      </c>
      <c r="AA20" s="13">
        <f t="shared" si="2"/>
        <v>0</v>
      </c>
      <c r="AB20" s="10"/>
      <c r="AC20" s="10"/>
    </row>
    <row r="21" spans="1:29" x14ac:dyDescent="0.3">
      <c r="A21" s="24">
        <v>1221</v>
      </c>
      <c r="C21" s="11"/>
      <c r="D21" s="11"/>
      <c r="E21" s="11"/>
      <c r="F21" s="11" t="s">
        <v>5</v>
      </c>
      <c r="G21" s="11"/>
      <c r="H21" s="14">
        <v>78983.199999999997</v>
      </c>
      <c r="I21" s="14">
        <v>72211.72</v>
      </c>
      <c r="J21" s="14"/>
      <c r="M21" s="12">
        <v>250</v>
      </c>
      <c r="P21" s="14">
        <f t="shared" si="0"/>
        <v>151444.91999999998</v>
      </c>
      <c r="Z21" s="13">
        <f t="shared" si="1"/>
        <v>0</v>
      </c>
      <c r="AA21" s="13">
        <f t="shared" si="2"/>
        <v>0</v>
      </c>
      <c r="AB21" s="10"/>
      <c r="AC21" s="10"/>
    </row>
    <row r="22" spans="1:29" x14ac:dyDescent="0.3">
      <c r="A22" s="24">
        <v>1222</v>
      </c>
      <c r="C22" s="11"/>
      <c r="D22" s="11"/>
      <c r="E22" s="11"/>
      <c r="F22" s="11" t="s">
        <v>5</v>
      </c>
      <c r="G22" s="11"/>
      <c r="H22" s="14">
        <v>48352.480000000003</v>
      </c>
      <c r="I22" s="14">
        <v>315.47000000000003</v>
      </c>
      <c r="J22" s="14"/>
      <c r="K22" s="14"/>
      <c r="L22" s="14"/>
      <c r="M22" s="14">
        <v>0</v>
      </c>
      <c r="N22" s="14"/>
      <c r="O22" s="14"/>
      <c r="P22" s="14">
        <f>SUM(H22:O22)</f>
        <v>48667.950000000004</v>
      </c>
      <c r="Q22" s="14"/>
      <c r="R22" s="14"/>
      <c r="S22" s="14"/>
      <c r="T22" s="14"/>
      <c r="U22" s="14"/>
      <c r="V22" s="14"/>
      <c r="W22" s="14"/>
      <c r="X22" s="14"/>
      <c r="Y22" s="14"/>
      <c r="Z22" s="13">
        <f t="shared" si="1"/>
        <v>0</v>
      </c>
      <c r="AA22" s="13">
        <f t="shared" si="2"/>
        <v>0</v>
      </c>
      <c r="AB22" s="10"/>
      <c r="AC22" s="10"/>
    </row>
    <row r="23" spans="1:29" x14ac:dyDescent="0.3">
      <c r="A23" s="24">
        <v>1223</v>
      </c>
      <c r="C23" s="11"/>
      <c r="D23" s="11"/>
      <c r="E23" s="11"/>
      <c r="F23" s="11" t="s">
        <v>5</v>
      </c>
      <c r="G23" s="11"/>
      <c r="H23" s="12">
        <v>3813.44</v>
      </c>
      <c r="I23" s="14"/>
      <c r="P23" s="14">
        <f t="shared" si="0"/>
        <v>3813.44</v>
      </c>
      <c r="Z23" s="13">
        <f t="shared" si="1"/>
        <v>0</v>
      </c>
      <c r="AA23" s="13">
        <f t="shared" si="2"/>
        <v>0</v>
      </c>
      <c r="AB23" s="10"/>
      <c r="AC23" s="10"/>
    </row>
    <row r="24" spans="1:29" x14ac:dyDescent="0.3">
      <c r="A24" s="24">
        <v>1224</v>
      </c>
      <c r="C24" s="11"/>
      <c r="D24" s="11" t="s">
        <v>5</v>
      </c>
      <c r="E24" s="11"/>
      <c r="F24" s="11"/>
      <c r="G24" s="11" t="s">
        <v>5</v>
      </c>
      <c r="H24" s="12">
        <v>144579.17000000001</v>
      </c>
      <c r="I24" s="14">
        <v>1464.85</v>
      </c>
      <c r="J24" s="12">
        <v>10781.6</v>
      </c>
      <c r="M24" s="12">
        <v>250</v>
      </c>
      <c r="P24" s="14">
        <f t="shared" si="0"/>
        <v>157075.62000000002</v>
      </c>
      <c r="Z24" s="13">
        <f t="shared" si="1"/>
        <v>0</v>
      </c>
      <c r="AA24" s="13">
        <f t="shared" si="2"/>
        <v>0</v>
      </c>
      <c r="AB24" s="10"/>
      <c r="AC24" s="10"/>
    </row>
    <row r="25" spans="1:29" x14ac:dyDescent="0.3">
      <c r="A25" s="24">
        <v>1226</v>
      </c>
      <c r="C25" s="11"/>
      <c r="D25" s="11" t="s">
        <v>5</v>
      </c>
      <c r="E25" s="11"/>
      <c r="F25" s="11"/>
      <c r="G25" s="11" t="s">
        <v>5</v>
      </c>
      <c r="H25" s="12">
        <v>133175.56</v>
      </c>
      <c r="I25" s="14">
        <v>3159.36</v>
      </c>
      <c r="J25" s="12">
        <v>13428.91</v>
      </c>
      <c r="M25" s="12">
        <v>250</v>
      </c>
      <c r="P25" s="14">
        <f t="shared" si="0"/>
        <v>150013.82999999999</v>
      </c>
      <c r="Z25" s="13">
        <f t="shared" si="1"/>
        <v>0</v>
      </c>
      <c r="AA25" s="13">
        <f t="shared" si="2"/>
        <v>0</v>
      </c>
      <c r="AB25" s="13"/>
      <c r="AC25" s="10"/>
    </row>
    <row r="26" spans="1:29" x14ac:dyDescent="0.3">
      <c r="A26" s="24">
        <v>1227</v>
      </c>
      <c r="C26" s="11"/>
      <c r="D26" s="11" t="s">
        <v>5</v>
      </c>
      <c r="E26" s="11"/>
      <c r="F26" s="11"/>
      <c r="G26" s="11" t="s">
        <v>5</v>
      </c>
      <c r="H26" s="12">
        <v>136145.47</v>
      </c>
      <c r="I26" s="14">
        <v>0</v>
      </c>
      <c r="J26" s="12">
        <v>851.22</v>
      </c>
      <c r="M26" s="12">
        <v>250</v>
      </c>
      <c r="P26" s="14">
        <f t="shared" si="0"/>
        <v>137246.69</v>
      </c>
      <c r="Z26" s="13">
        <f t="shared" si="1"/>
        <v>0</v>
      </c>
      <c r="AA26" s="13">
        <f t="shared" si="2"/>
        <v>0</v>
      </c>
      <c r="AB26" s="10"/>
      <c r="AC26" s="10"/>
    </row>
    <row r="27" spans="1:29" x14ac:dyDescent="0.3">
      <c r="A27" s="24">
        <v>1228</v>
      </c>
      <c r="C27" s="11"/>
      <c r="D27" s="11"/>
      <c r="E27" s="11" t="s">
        <v>5</v>
      </c>
      <c r="F27" s="11"/>
      <c r="G27" s="11" t="s">
        <v>5</v>
      </c>
      <c r="H27" s="12">
        <v>130551.16</v>
      </c>
      <c r="I27" s="14">
        <v>11420.57</v>
      </c>
      <c r="M27" s="12">
        <v>250</v>
      </c>
      <c r="P27" s="14">
        <f t="shared" si="0"/>
        <v>142221.73000000001</v>
      </c>
      <c r="Z27" s="13">
        <f t="shared" si="1"/>
        <v>0</v>
      </c>
      <c r="AA27" s="13">
        <f t="shared" si="2"/>
        <v>0</v>
      </c>
      <c r="AB27" s="10"/>
      <c r="AC27" s="10"/>
    </row>
    <row r="28" spans="1:29" x14ac:dyDescent="0.3">
      <c r="A28" s="24">
        <v>1229</v>
      </c>
      <c r="C28" s="11"/>
      <c r="D28" s="11"/>
      <c r="E28" s="11"/>
      <c r="F28" s="11" t="s">
        <v>5</v>
      </c>
      <c r="G28" s="11"/>
      <c r="H28" s="12">
        <v>78682.880000000005</v>
      </c>
      <c r="I28" s="14">
        <v>56514.94</v>
      </c>
      <c r="M28" s="12">
        <v>250</v>
      </c>
      <c r="P28" s="14">
        <f t="shared" si="0"/>
        <v>135447.82</v>
      </c>
      <c r="Z28" s="13">
        <f t="shared" si="1"/>
        <v>0</v>
      </c>
      <c r="AA28" s="13">
        <f t="shared" si="2"/>
        <v>0</v>
      </c>
      <c r="AB28" s="10"/>
      <c r="AC28" s="10"/>
    </row>
    <row r="29" spans="1:29" x14ac:dyDescent="0.3">
      <c r="A29" s="24">
        <v>1230</v>
      </c>
      <c r="C29" s="11"/>
      <c r="D29" s="11"/>
      <c r="E29" s="11"/>
      <c r="F29" s="11" t="s">
        <v>5</v>
      </c>
      <c r="G29" s="11"/>
      <c r="H29" s="12">
        <v>76928.89</v>
      </c>
      <c r="I29" s="14">
        <v>32336.87</v>
      </c>
      <c r="M29" s="12">
        <v>250</v>
      </c>
      <c r="P29" s="14">
        <f t="shared" si="0"/>
        <v>109515.76</v>
      </c>
      <c r="Z29" s="13">
        <f t="shared" si="1"/>
        <v>0</v>
      </c>
      <c r="AA29" s="13">
        <f t="shared" si="2"/>
        <v>0</v>
      </c>
      <c r="AB29" s="10"/>
      <c r="AC29" s="10"/>
    </row>
    <row r="30" spans="1:29" x14ac:dyDescent="0.3">
      <c r="A30" s="24">
        <v>1231</v>
      </c>
      <c r="C30" s="11"/>
      <c r="D30" s="11"/>
      <c r="E30" s="11"/>
      <c r="F30" s="11" t="s">
        <v>5</v>
      </c>
      <c r="G30" s="11"/>
      <c r="H30" s="12">
        <v>77189.740000000005</v>
      </c>
      <c r="I30" s="14">
        <v>56879.01</v>
      </c>
      <c r="M30" s="12">
        <v>250</v>
      </c>
      <c r="P30" s="14">
        <f t="shared" si="0"/>
        <v>134318.75</v>
      </c>
      <c r="Z30" s="13">
        <f t="shared" si="1"/>
        <v>0</v>
      </c>
      <c r="AA30" s="13">
        <f t="shared" si="2"/>
        <v>0</v>
      </c>
      <c r="AB30" s="10"/>
      <c r="AC30" s="10"/>
    </row>
    <row r="31" spans="1:29" x14ac:dyDescent="0.3">
      <c r="A31" s="24">
        <v>1232</v>
      </c>
      <c r="C31" s="11"/>
      <c r="D31" s="11"/>
      <c r="E31" s="11"/>
      <c r="F31" s="11" t="s">
        <v>5</v>
      </c>
      <c r="G31" s="11"/>
      <c r="H31" s="12">
        <v>76381.66</v>
      </c>
      <c r="I31" s="14">
        <v>60187.519999999997</v>
      </c>
      <c r="M31" s="12">
        <v>250</v>
      </c>
      <c r="P31" s="14">
        <f t="shared" si="0"/>
        <v>136819.18</v>
      </c>
      <c r="Z31" s="13">
        <f t="shared" si="1"/>
        <v>0</v>
      </c>
      <c r="AA31" s="13">
        <f t="shared" si="2"/>
        <v>0</v>
      </c>
      <c r="AB31" s="10"/>
      <c r="AC31" s="10"/>
    </row>
    <row r="32" spans="1:29" x14ac:dyDescent="0.3">
      <c r="A32" s="24">
        <v>1233</v>
      </c>
      <c r="C32" s="11"/>
      <c r="D32" s="11"/>
      <c r="E32" s="11"/>
      <c r="F32" s="11" t="s">
        <v>5</v>
      </c>
      <c r="G32" s="11"/>
      <c r="H32" s="12">
        <v>75662.05</v>
      </c>
      <c r="I32" s="14">
        <v>54739.75</v>
      </c>
      <c r="M32" s="12">
        <v>250</v>
      </c>
      <c r="P32" s="14">
        <f t="shared" si="0"/>
        <v>130651.8</v>
      </c>
      <c r="Z32" s="13">
        <f t="shared" si="1"/>
        <v>0</v>
      </c>
      <c r="AA32" s="13">
        <f t="shared" si="2"/>
        <v>0</v>
      </c>
      <c r="AB32" s="10"/>
      <c r="AC32" s="10"/>
    </row>
    <row r="33" spans="1:29" x14ac:dyDescent="0.3">
      <c r="A33" s="24">
        <v>1235</v>
      </c>
      <c r="C33" s="11"/>
      <c r="D33" s="11"/>
      <c r="E33" s="11"/>
      <c r="F33" s="11" t="s">
        <v>5</v>
      </c>
      <c r="G33" s="11"/>
      <c r="H33" s="12">
        <v>59223.199999999997</v>
      </c>
      <c r="I33" s="14">
        <v>1792.59</v>
      </c>
      <c r="M33" s="12">
        <v>250</v>
      </c>
      <c r="P33" s="14">
        <f t="shared" si="0"/>
        <v>61265.789999999994</v>
      </c>
      <c r="Z33" s="13">
        <f t="shared" si="1"/>
        <v>0</v>
      </c>
      <c r="AA33" s="13">
        <f t="shared" si="2"/>
        <v>0</v>
      </c>
      <c r="AB33" s="10"/>
      <c r="AC33" s="10"/>
    </row>
    <row r="34" spans="1:29" x14ac:dyDescent="0.3">
      <c r="A34" s="25">
        <v>1236</v>
      </c>
      <c r="C34" s="11"/>
      <c r="D34" s="11"/>
      <c r="E34" s="11"/>
      <c r="F34" s="11" t="s">
        <v>5</v>
      </c>
      <c r="G34" s="11"/>
      <c r="H34" s="12">
        <v>58998.879999999997</v>
      </c>
      <c r="I34" s="14">
        <v>1828.46</v>
      </c>
      <c r="M34" s="12">
        <v>250</v>
      </c>
      <c r="P34" s="14">
        <f t="shared" si="0"/>
        <v>61077.34</v>
      </c>
      <c r="Z34" s="13">
        <f t="shared" si="1"/>
        <v>0</v>
      </c>
      <c r="AA34" s="13">
        <f t="shared" si="2"/>
        <v>0</v>
      </c>
      <c r="AB34" s="10"/>
      <c r="AC34" s="10"/>
    </row>
    <row r="35" spans="1:29" x14ac:dyDescent="0.3">
      <c r="A35" s="24">
        <v>1237</v>
      </c>
      <c r="C35" s="11"/>
      <c r="D35" s="11"/>
      <c r="E35" s="11"/>
      <c r="F35" s="11" t="s">
        <v>5</v>
      </c>
      <c r="G35" s="11"/>
      <c r="H35" s="12">
        <v>58942.8</v>
      </c>
      <c r="I35" s="14">
        <v>1248.99</v>
      </c>
      <c r="M35" s="12">
        <v>250</v>
      </c>
      <c r="P35" s="14">
        <f t="shared" si="0"/>
        <v>60441.79</v>
      </c>
      <c r="Z35" s="13">
        <f t="shared" si="1"/>
        <v>0</v>
      </c>
      <c r="AA35" s="13">
        <f t="shared" si="2"/>
        <v>0</v>
      </c>
      <c r="AB35" s="10"/>
      <c r="AC35" s="10"/>
    </row>
    <row r="36" spans="1:29" x14ac:dyDescent="0.3">
      <c r="A36" s="24">
        <v>1238</v>
      </c>
      <c r="C36" s="11"/>
      <c r="D36" s="11"/>
      <c r="E36" s="11"/>
      <c r="F36" s="11" t="s">
        <v>5</v>
      </c>
      <c r="G36" s="11"/>
      <c r="H36" s="12">
        <v>69056.789999999994</v>
      </c>
      <c r="I36" s="14">
        <v>17224.240000000002</v>
      </c>
      <c r="M36" s="12">
        <v>250</v>
      </c>
      <c r="P36" s="14">
        <f t="shared" si="0"/>
        <v>86531.03</v>
      </c>
      <c r="Z36" s="13">
        <f t="shared" si="1"/>
        <v>0</v>
      </c>
      <c r="AA36" s="13">
        <f t="shared" si="2"/>
        <v>0</v>
      </c>
      <c r="AB36" s="10"/>
      <c r="AC36" s="10"/>
    </row>
    <row r="37" spans="1:29" x14ac:dyDescent="0.3">
      <c r="A37" s="24">
        <v>1239</v>
      </c>
      <c r="C37" s="11"/>
      <c r="D37" s="11"/>
      <c r="E37" s="11"/>
      <c r="F37" s="11"/>
      <c r="G37" s="11" t="s">
        <v>5</v>
      </c>
      <c r="H37" s="12">
        <v>85335.25</v>
      </c>
      <c r="I37" s="14"/>
      <c r="M37" s="12">
        <v>250</v>
      </c>
      <c r="P37" s="14">
        <f t="shared" si="0"/>
        <v>85585.25</v>
      </c>
      <c r="Z37" s="13">
        <f t="shared" si="1"/>
        <v>0</v>
      </c>
      <c r="AA37" s="13">
        <f t="shared" si="2"/>
        <v>0</v>
      </c>
      <c r="AB37" s="10"/>
      <c r="AC37" s="10"/>
    </row>
    <row r="38" spans="1:29" x14ac:dyDescent="0.3">
      <c r="A38" s="24">
        <v>1241</v>
      </c>
      <c r="C38" s="11"/>
      <c r="D38" s="11"/>
      <c r="E38" s="11"/>
      <c r="F38" s="11" t="s">
        <v>5</v>
      </c>
      <c r="G38" s="11"/>
      <c r="H38" s="12">
        <v>58998.879999999997</v>
      </c>
      <c r="I38" s="14">
        <v>13246.67</v>
      </c>
      <c r="M38" s="12">
        <v>250</v>
      </c>
      <c r="P38" s="14">
        <f t="shared" si="0"/>
        <v>72495.55</v>
      </c>
      <c r="Z38" s="13">
        <f t="shared" si="1"/>
        <v>0</v>
      </c>
      <c r="AA38" s="13">
        <f t="shared" si="2"/>
        <v>0</v>
      </c>
      <c r="AB38" s="10"/>
      <c r="AC38" s="10"/>
    </row>
    <row r="39" spans="1:29" x14ac:dyDescent="0.3">
      <c r="A39" s="24">
        <v>1242</v>
      </c>
      <c r="C39" s="11"/>
      <c r="D39" s="11"/>
      <c r="E39" s="11"/>
      <c r="F39" s="11" t="s">
        <v>5</v>
      </c>
      <c r="G39" s="11"/>
      <c r="H39" s="12">
        <v>73583.28</v>
      </c>
      <c r="I39" s="14">
        <v>3250.38</v>
      </c>
      <c r="M39" s="12">
        <v>250</v>
      </c>
      <c r="P39" s="14">
        <f t="shared" si="0"/>
        <v>77083.66</v>
      </c>
      <c r="Z39" s="13">
        <f t="shared" si="1"/>
        <v>0</v>
      </c>
      <c r="AA39" s="13">
        <f t="shared" si="2"/>
        <v>0</v>
      </c>
      <c r="AB39" s="13"/>
      <c r="AC39" s="10"/>
    </row>
    <row r="40" spans="1:29" x14ac:dyDescent="0.3">
      <c r="A40" s="24">
        <v>1244</v>
      </c>
      <c r="C40" s="11"/>
      <c r="D40" s="11"/>
      <c r="E40" s="11"/>
      <c r="F40" s="11" t="s">
        <v>5</v>
      </c>
      <c r="G40" s="11"/>
      <c r="H40" s="12">
        <v>72956.710000000006</v>
      </c>
      <c r="I40" s="14">
        <v>4147.5600000000004</v>
      </c>
      <c r="M40" s="12">
        <v>250</v>
      </c>
      <c r="P40" s="14">
        <f t="shared" si="0"/>
        <v>77354.27</v>
      </c>
      <c r="Z40" s="13">
        <f t="shared" si="1"/>
        <v>0</v>
      </c>
      <c r="AA40" s="13">
        <f t="shared" si="2"/>
        <v>0</v>
      </c>
      <c r="AB40" s="10"/>
      <c r="AC40" s="10"/>
    </row>
    <row r="41" spans="1:29" x14ac:dyDescent="0.3">
      <c r="A41" s="24">
        <v>1245</v>
      </c>
      <c r="C41" s="11"/>
      <c r="D41" s="11"/>
      <c r="E41" s="11" t="s">
        <v>5</v>
      </c>
      <c r="F41" s="11"/>
      <c r="G41" s="11" t="s">
        <v>5</v>
      </c>
      <c r="H41" s="12">
        <v>96510.12</v>
      </c>
      <c r="I41" s="14">
        <v>1633.69</v>
      </c>
      <c r="M41" s="12">
        <v>250</v>
      </c>
      <c r="P41" s="14">
        <f t="shared" si="0"/>
        <v>98393.81</v>
      </c>
      <c r="Z41" s="13">
        <f t="shared" si="1"/>
        <v>0</v>
      </c>
      <c r="AA41" s="13">
        <f t="shared" si="2"/>
        <v>0</v>
      </c>
      <c r="AB41" s="10"/>
      <c r="AC41" s="10"/>
    </row>
    <row r="42" spans="1:29" x14ac:dyDescent="0.3">
      <c r="A42" s="24">
        <v>1247</v>
      </c>
      <c r="C42" s="11"/>
      <c r="D42" s="11" t="s">
        <v>5</v>
      </c>
      <c r="E42" s="11"/>
      <c r="F42" s="11"/>
      <c r="G42" s="11" t="s">
        <v>5</v>
      </c>
      <c r="H42" s="12">
        <v>102851.76</v>
      </c>
      <c r="I42" s="14"/>
      <c r="M42" s="12">
        <v>250</v>
      </c>
      <c r="P42" s="14">
        <f t="shared" si="0"/>
        <v>103101.75999999999</v>
      </c>
      <c r="Z42" s="13">
        <f t="shared" si="1"/>
        <v>0</v>
      </c>
      <c r="AA42" s="13">
        <f t="shared" si="2"/>
        <v>0</v>
      </c>
      <c r="AB42" s="10"/>
      <c r="AC42" s="10"/>
    </row>
    <row r="43" spans="1:29" x14ac:dyDescent="0.3">
      <c r="A43" s="24">
        <v>1249</v>
      </c>
      <c r="C43" s="11"/>
      <c r="D43" s="11"/>
      <c r="E43" s="11"/>
      <c r="F43" s="11" t="s">
        <v>5</v>
      </c>
      <c r="G43" s="11"/>
      <c r="H43" s="12">
        <v>4548.54</v>
      </c>
      <c r="I43" s="14"/>
      <c r="P43" s="14">
        <f t="shared" si="0"/>
        <v>4548.54</v>
      </c>
      <c r="Z43" s="13">
        <f t="shared" si="1"/>
        <v>0</v>
      </c>
      <c r="AA43" s="13">
        <f t="shared" si="2"/>
        <v>0</v>
      </c>
      <c r="AB43" s="10"/>
      <c r="AC43" s="10"/>
    </row>
    <row r="44" spans="1:29" x14ac:dyDescent="0.3">
      <c r="A44" s="24">
        <v>1252</v>
      </c>
      <c r="C44" s="11"/>
      <c r="D44" s="11"/>
      <c r="E44" s="11"/>
      <c r="F44" s="11" t="s">
        <v>5</v>
      </c>
      <c r="G44" s="11"/>
      <c r="H44" s="14">
        <v>75536.11</v>
      </c>
      <c r="I44" s="14">
        <v>49151.71</v>
      </c>
      <c r="J44" s="14"/>
      <c r="K44" s="14"/>
      <c r="L44" s="14"/>
      <c r="M44" s="14">
        <v>250</v>
      </c>
      <c r="N44" s="14"/>
      <c r="O44" s="14"/>
      <c r="P44" s="14">
        <f t="shared" si="0"/>
        <v>124937.82</v>
      </c>
      <c r="Q44" s="14"/>
      <c r="R44" s="14"/>
      <c r="S44" s="14"/>
      <c r="T44" s="14"/>
      <c r="U44" s="14"/>
      <c r="V44" s="14"/>
      <c r="W44" s="14"/>
      <c r="X44" s="14"/>
      <c r="Y44" s="14"/>
      <c r="Z44" s="13">
        <f t="shared" si="1"/>
        <v>0</v>
      </c>
      <c r="AA44" s="13">
        <f t="shared" si="2"/>
        <v>0</v>
      </c>
      <c r="AB44" s="13"/>
      <c r="AC44" s="10"/>
    </row>
    <row r="45" spans="1:29" x14ac:dyDescent="0.3">
      <c r="A45" s="24">
        <v>1254</v>
      </c>
      <c r="C45" s="11"/>
      <c r="D45" s="11"/>
      <c r="E45" s="11"/>
      <c r="F45" s="11" t="s">
        <v>5</v>
      </c>
      <c r="G45" s="11"/>
      <c r="H45" s="14">
        <v>60763.46</v>
      </c>
      <c r="I45" s="14">
        <v>9418.91</v>
      </c>
      <c r="J45" s="14"/>
      <c r="K45" s="14"/>
      <c r="L45" s="14"/>
      <c r="M45" s="14">
        <v>250</v>
      </c>
      <c r="N45" s="14"/>
      <c r="O45" s="14"/>
      <c r="P45" s="14">
        <f t="shared" si="0"/>
        <v>70432.37</v>
      </c>
      <c r="Q45" s="14"/>
      <c r="R45" s="14"/>
      <c r="S45" s="14"/>
      <c r="T45" s="14"/>
      <c r="U45" s="14"/>
      <c r="V45" s="14"/>
      <c r="W45" s="14"/>
      <c r="X45" s="14"/>
      <c r="Y45" s="14"/>
      <c r="Z45" s="13">
        <f t="shared" si="1"/>
        <v>0</v>
      </c>
      <c r="AA45" s="13">
        <f t="shared" si="2"/>
        <v>0</v>
      </c>
      <c r="AB45" s="10"/>
      <c r="AC45" s="10"/>
    </row>
    <row r="46" spans="1:29" x14ac:dyDescent="0.3">
      <c r="A46" s="24">
        <v>1255</v>
      </c>
      <c r="C46" s="11"/>
      <c r="D46" s="11"/>
      <c r="E46" s="11"/>
      <c r="F46" s="11" t="s">
        <v>5</v>
      </c>
      <c r="G46" s="11"/>
      <c r="H46" s="14">
        <v>59223.199999999997</v>
      </c>
      <c r="I46" s="14">
        <v>3983.78</v>
      </c>
      <c r="J46" s="14"/>
      <c r="K46" s="14"/>
      <c r="L46" s="14"/>
      <c r="M46" s="14">
        <v>250</v>
      </c>
      <c r="N46" s="14"/>
      <c r="O46" s="14"/>
      <c r="P46" s="14">
        <f t="shared" si="0"/>
        <v>63456.979999999996</v>
      </c>
      <c r="Q46" s="14"/>
      <c r="R46" s="14"/>
      <c r="S46" s="14"/>
      <c r="T46" s="14"/>
      <c r="U46" s="14"/>
      <c r="V46" s="14"/>
      <c r="W46" s="14"/>
      <c r="X46" s="14"/>
      <c r="Y46" s="14"/>
      <c r="Z46" s="13">
        <f t="shared" si="1"/>
        <v>0</v>
      </c>
      <c r="AA46" s="13">
        <f t="shared" si="2"/>
        <v>0</v>
      </c>
      <c r="AB46" s="10"/>
      <c r="AC46" s="10"/>
    </row>
    <row r="47" spans="1:29" x14ac:dyDescent="0.3">
      <c r="A47" s="24">
        <v>1256</v>
      </c>
      <c r="C47" s="11"/>
      <c r="D47" s="11"/>
      <c r="E47" s="11"/>
      <c r="F47" s="11" t="s">
        <v>5</v>
      </c>
      <c r="G47" s="11"/>
      <c r="H47" s="14">
        <v>59223.199999999997</v>
      </c>
      <c r="I47" s="14">
        <v>4848.68</v>
      </c>
      <c r="J47" s="14"/>
      <c r="K47" s="14"/>
      <c r="L47" s="14"/>
      <c r="M47" s="14">
        <v>250</v>
      </c>
      <c r="N47" s="14"/>
      <c r="O47" s="14"/>
      <c r="P47" s="14">
        <f t="shared" si="0"/>
        <v>64321.88</v>
      </c>
      <c r="Q47" s="14"/>
      <c r="R47" s="14"/>
      <c r="S47" s="14"/>
      <c r="T47" s="14"/>
      <c r="U47" s="14"/>
      <c r="V47" s="14"/>
      <c r="W47" s="14"/>
      <c r="X47" s="14"/>
      <c r="Y47" s="14"/>
      <c r="Z47" s="13">
        <f t="shared" si="1"/>
        <v>0</v>
      </c>
      <c r="AA47" s="13">
        <f t="shared" si="2"/>
        <v>0</v>
      </c>
      <c r="AB47" s="10"/>
      <c r="AC47" s="10"/>
    </row>
    <row r="48" spans="1:29" x14ac:dyDescent="0.3">
      <c r="A48" s="24">
        <v>1257</v>
      </c>
      <c r="C48" s="11"/>
      <c r="D48" s="11"/>
      <c r="E48" s="11"/>
      <c r="F48" s="11" t="s">
        <v>5</v>
      </c>
      <c r="G48" s="11"/>
      <c r="H48" s="14">
        <v>55387.360000000001</v>
      </c>
      <c r="I48" s="14">
        <v>6438.21</v>
      </c>
      <c r="J48" s="14"/>
      <c r="K48" s="14"/>
      <c r="L48" s="14"/>
      <c r="M48" s="14">
        <v>250</v>
      </c>
      <c r="N48" s="14"/>
      <c r="O48" s="14"/>
      <c r="P48" s="14">
        <f t="shared" si="0"/>
        <v>62075.57</v>
      </c>
      <c r="Q48" s="14"/>
      <c r="R48" s="14"/>
      <c r="S48" s="14"/>
      <c r="T48" s="14"/>
      <c r="U48" s="14"/>
      <c r="V48" s="14"/>
      <c r="W48" s="14"/>
      <c r="X48" s="14"/>
      <c r="Y48" s="14"/>
      <c r="Z48" s="13">
        <f t="shared" si="1"/>
        <v>0</v>
      </c>
      <c r="AA48" s="13">
        <f t="shared" si="2"/>
        <v>0</v>
      </c>
      <c r="AB48" s="10"/>
      <c r="AC48" s="10"/>
    </row>
    <row r="49" spans="1:29" x14ac:dyDescent="0.4">
      <c r="A49" s="23">
        <v>1259</v>
      </c>
      <c r="C49" s="11"/>
      <c r="D49" s="11"/>
      <c r="E49" s="11"/>
      <c r="F49" s="11" t="s">
        <v>5</v>
      </c>
      <c r="G49" s="11"/>
      <c r="H49" s="14">
        <v>53806.87</v>
      </c>
      <c r="I49" s="14">
        <v>38213.480000000003</v>
      </c>
      <c r="J49" s="14"/>
      <c r="K49" s="14"/>
      <c r="L49" s="14"/>
      <c r="M49" s="14">
        <v>250</v>
      </c>
      <c r="N49" s="14"/>
      <c r="O49" s="14"/>
      <c r="P49" s="14">
        <f t="shared" si="0"/>
        <v>92270.35</v>
      </c>
      <c r="Q49" s="14"/>
      <c r="R49" s="14"/>
      <c r="S49" s="14"/>
      <c r="T49" s="14"/>
      <c r="U49" s="14"/>
      <c r="V49" s="14"/>
      <c r="W49" s="14"/>
      <c r="X49" s="14"/>
      <c r="Y49" s="14"/>
      <c r="Z49" s="13">
        <f t="shared" si="1"/>
        <v>0</v>
      </c>
      <c r="AA49" s="13">
        <f t="shared" si="2"/>
        <v>0</v>
      </c>
      <c r="AB49" s="10"/>
      <c r="AC49" s="10"/>
    </row>
    <row r="50" spans="1:29" x14ac:dyDescent="0.4">
      <c r="A50" s="23">
        <v>1260</v>
      </c>
      <c r="C50" s="11"/>
      <c r="D50" s="11"/>
      <c r="E50" s="11"/>
      <c r="F50" s="11" t="s">
        <v>5</v>
      </c>
      <c r="G50" s="11"/>
      <c r="H50" s="14">
        <v>41501.919999999998</v>
      </c>
      <c r="I50" s="14">
        <v>4061.64</v>
      </c>
      <c r="J50" s="14"/>
      <c r="K50" s="14"/>
      <c r="L50" s="14"/>
      <c r="M50" s="14">
        <v>250</v>
      </c>
      <c r="N50" s="14"/>
      <c r="O50" s="14"/>
      <c r="P50" s="14">
        <f t="shared" si="0"/>
        <v>45813.56</v>
      </c>
      <c r="Q50" s="14"/>
      <c r="R50" s="14"/>
      <c r="S50" s="14"/>
      <c r="T50" s="14"/>
      <c r="U50" s="14"/>
      <c r="V50" s="14"/>
      <c r="W50" s="14"/>
      <c r="X50" s="14"/>
      <c r="Y50" s="14"/>
      <c r="Z50" s="13">
        <f t="shared" si="1"/>
        <v>0</v>
      </c>
      <c r="AA50" s="13">
        <f t="shared" si="2"/>
        <v>0</v>
      </c>
      <c r="AB50" s="10"/>
      <c r="AC50" s="10"/>
    </row>
    <row r="51" spans="1:29" x14ac:dyDescent="0.4">
      <c r="A51" s="23">
        <v>1261</v>
      </c>
      <c r="C51" s="11"/>
      <c r="D51" s="11"/>
      <c r="E51" s="11"/>
      <c r="F51" s="11" t="s">
        <v>5</v>
      </c>
      <c r="G51" s="11"/>
      <c r="H51" s="14">
        <v>55074.13</v>
      </c>
      <c r="I51" s="14">
        <v>29572.16</v>
      </c>
      <c r="J51" s="14"/>
      <c r="K51" s="14"/>
      <c r="L51" s="14"/>
      <c r="M51" s="14">
        <v>250</v>
      </c>
      <c r="N51" s="14"/>
      <c r="O51" s="14"/>
      <c r="P51" s="14">
        <f t="shared" si="0"/>
        <v>84896.29</v>
      </c>
      <c r="Q51" s="14"/>
      <c r="R51" s="14"/>
      <c r="S51" s="14"/>
      <c r="T51" s="14"/>
      <c r="U51" s="14"/>
      <c r="V51" s="14"/>
      <c r="W51" s="14"/>
      <c r="X51" s="14"/>
      <c r="Y51" s="14"/>
      <c r="Z51" s="13"/>
      <c r="AA51" s="13"/>
      <c r="AB51" s="10"/>
      <c r="AC51" s="10"/>
    </row>
    <row r="52" spans="1:29" x14ac:dyDescent="0.4">
      <c r="A52" s="23">
        <v>1213</v>
      </c>
      <c r="C52" s="11"/>
      <c r="D52" s="11"/>
      <c r="E52" s="11"/>
      <c r="F52" s="11"/>
      <c r="G52" s="11" t="s">
        <v>5</v>
      </c>
      <c r="H52" s="14">
        <v>31241.599999999999</v>
      </c>
      <c r="I52" s="14"/>
      <c r="J52" s="14"/>
      <c r="K52" s="14"/>
      <c r="L52" s="14"/>
      <c r="M52" s="14"/>
      <c r="N52" s="14"/>
      <c r="O52" s="14"/>
      <c r="P52" s="14">
        <f t="shared" si="0"/>
        <v>31241.599999999999</v>
      </c>
      <c r="Q52" s="14"/>
      <c r="R52" s="14"/>
      <c r="S52" s="14"/>
      <c r="T52" s="14"/>
      <c r="U52" s="14"/>
      <c r="V52" s="14"/>
      <c r="W52" s="14"/>
      <c r="X52" s="14"/>
      <c r="Y52" s="14"/>
      <c r="Z52" s="13"/>
      <c r="AA52" s="13"/>
      <c r="AB52" s="10"/>
      <c r="AC52" s="10"/>
    </row>
    <row r="53" spans="1:29" x14ac:dyDescent="0.4">
      <c r="A53" s="23">
        <v>1205</v>
      </c>
      <c r="C53" s="11"/>
      <c r="D53" s="11"/>
      <c r="E53" s="11"/>
      <c r="F53" s="11"/>
      <c r="G53" s="11" t="s">
        <v>5</v>
      </c>
      <c r="H53" s="12">
        <v>42411.199999999997</v>
      </c>
      <c r="I53" s="14"/>
      <c r="P53" s="14">
        <f t="shared" si="0"/>
        <v>42411.199999999997</v>
      </c>
      <c r="Z53" s="10"/>
      <c r="AA53" s="10"/>
      <c r="AB53" s="10"/>
      <c r="AC53" s="10"/>
    </row>
    <row r="54" spans="1:29" x14ac:dyDescent="0.4">
      <c r="A54" s="23">
        <v>1258</v>
      </c>
      <c r="C54" s="11"/>
      <c r="D54" s="11"/>
      <c r="E54" s="11"/>
      <c r="F54" s="11" t="s">
        <v>5</v>
      </c>
      <c r="G54" s="11"/>
      <c r="H54" s="12">
        <v>36104.43</v>
      </c>
      <c r="I54" s="14"/>
      <c r="M54" s="12">
        <v>100</v>
      </c>
      <c r="P54" s="14">
        <f>SUM(H54:O54)</f>
        <v>36204.43</v>
      </c>
      <c r="Z54" s="10"/>
      <c r="AA54" s="10"/>
      <c r="AB54" s="10"/>
      <c r="AC54" s="10"/>
    </row>
    <row r="55" spans="1:29" x14ac:dyDescent="0.4">
      <c r="A55" s="5"/>
      <c r="Z55" s="10"/>
      <c r="AA55" s="10"/>
      <c r="AB55" s="10"/>
      <c r="AC55" s="10"/>
    </row>
    <row r="56" spans="1:29" ht="92.6" x14ac:dyDescent="0.4">
      <c r="G56" s="4" t="s">
        <v>9</v>
      </c>
      <c r="H56" s="3" t="str">
        <f>H2</f>
        <v>Reg Salary/Wages Paid (includes any employee's regular rate of pay categories that are paid at regular rate i.e. holiday sick, etc.)</v>
      </c>
      <c r="I56" s="3" t="str">
        <f>I2</f>
        <v>OT Amount (includes All Pays at OT &amp; Above Rate)</v>
      </c>
      <c r="J56" s="3" t="str">
        <f>J2</f>
        <v>Excess Vacation Payout</v>
      </c>
      <c r="K56" s="3" t="str">
        <f>K2</f>
        <v>Retiree - Vacation Payout</v>
      </c>
      <c r="L56" s="3" t="s">
        <v>24</v>
      </c>
      <c r="M56" s="3" t="str">
        <f>M2</f>
        <v>Bonus &amp; Incentive Pays</v>
      </c>
      <c r="N56" s="3" t="s">
        <v>25</v>
      </c>
      <c r="O56" s="3" t="str">
        <f>O2</f>
        <v>Other Pays Including Phone, Auto Allowance</v>
      </c>
      <c r="P56" s="1" t="s">
        <v>4</v>
      </c>
      <c r="Q56" s="3" t="str">
        <f>Q2</f>
        <v>Other Incentives, Deferred Compensation</v>
      </c>
      <c r="R56" s="2" t="s">
        <v>17</v>
      </c>
      <c r="S56" s="2" t="s">
        <v>18</v>
      </c>
      <c r="T56" s="3" t="s">
        <v>19</v>
      </c>
      <c r="U56" s="3" t="s">
        <v>20</v>
      </c>
      <c r="V56" s="3" t="s">
        <v>23</v>
      </c>
      <c r="W56" s="3" t="s">
        <v>21</v>
      </c>
      <c r="X56" s="3" t="s">
        <v>6</v>
      </c>
      <c r="Y56" s="3" t="s">
        <v>22</v>
      </c>
      <c r="Z56" s="3" t="s">
        <v>7</v>
      </c>
      <c r="AA56" s="3" t="s">
        <v>8</v>
      </c>
      <c r="AB56" s="10"/>
      <c r="AC56" s="10"/>
    </row>
    <row r="57" spans="1:29" x14ac:dyDescent="0.4">
      <c r="G57" s="5" t="s">
        <v>26</v>
      </c>
      <c r="H57" s="12">
        <f t="shared" ref="H57:Z57" si="3">+SUMIF($C$3:$C$54,"X",H3:H54)</f>
        <v>202116.94</v>
      </c>
      <c r="I57" s="12">
        <f t="shared" si="3"/>
        <v>0</v>
      </c>
      <c r="J57" s="12">
        <f t="shared" si="3"/>
        <v>0</v>
      </c>
      <c r="K57" s="12">
        <f t="shared" si="3"/>
        <v>0</v>
      </c>
      <c r="L57" s="12">
        <f t="shared" si="3"/>
        <v>0</v>
      </c>
      <c r="M57" s="12">
        <f t="shared" si="3"/>
        <v>0</v>
      </c>
      <c r="N57" s="12">
        <f t="shared" si="3"/>
        <v>0</v>
      </c>
      <c r="O57" s="12">
        <f t="shared" si="3"/>
        <v>0</v>
      </c>
      <c r="P57" s="12">
        <f t="shared" si="3"/>
        <v>202116.94</v>
      </c>
      <c r="Q57" s="12">
        <f t="shared" si="3"/>
        <v>0</v>
      </c>
      <c r="R57" s="12">
        <f t="shared" si="3"/>
        <v>0</v>
      </c>
      <c r="S57" s="12">
        <f t="shared" si="3"/>
        <v>0</v>
      </c>
      <c r="T57" s="12">
        <f t="shared" si="3"/>
        <v>0</v>
      </c>
      <c r="U57" s="12">
        <f t="shared" si="3"/>
        <v>0</v>
      </c>
      <c r="V57" s="12">
        <f t="shared" si="3"/>
        <v>0</v>
      </c>
      <c r="W57" s="12">
        <f t="shared" si="3"/>
        <v>0</v>
      </c>
      <c r="X57" s="12">
        <f t="shared" si="3"/>
        <v>0</v>
      </c>
      <c r="Y57" s="12">
        <f t="shared" si="3"/>
        <v>0</v>
      </c>
      <c r="Z57" s="12">
        <f t="shared" si="3"/>
        <v>0</v>
      </c>
      <c r="AA57" s="12">
        <f>+SUMIF($C$3:$C$52,"X",AA3:AA52)</f>
        <v>0</v>
      </c>
      <c r="AB57" s="10"/>
      <c r="AC57" s="10"/>
    </row>
    <row r="58" spans="1:29" x14ac:dyDescent="0.4">
      <c r="G58" s="5" t="s">
        <v>0</v>
      </c>
      <c r="H58" s="12">
        <f t="shared" ref="H58:Z58" si="4">+SUMIF($D$3:$D$54,"X",H3:H54)</f>
        <v>516751.95999999996</v>
      </c>
      <c r="I58" s="12">
        <f t="shared" si="4"/>
        <v>4624.21</v>
      </c>
      <c r="J58" s="12">
        <f t="shared" si="4"/>
        <v>25061.730000000003</v>
      </c>
      <c r="K58" s="12">
        <f t="shared" si="4"/>
        <v>0</v>
      </c>
      <c r="L58" s="12">
        <f t="shared" si="4"/>
        <v>0</v>
      </c>
      <c r="M58" s="12">
        <f t="shared" si="4"/>
        <v>1000</v>
      </c>
      <c r="N58" s="12">
        <f t="shared" si="4"/>
        <v>0</v>
      </c>
      <c r="O58" s="12">
        <f t="shared" si="4"/>
        <v>0</v>
      </c>
      <c r="P58" s="12">
        <f t="shared" si="4"/>
        <v>547437.9</v>
      </c>
      <c r="Q58" s="12">
        <f t="shared" si="4"/>
        <v>0</v>
      </c>
      <c r="R58" s="12">
        <f t="shared" si="4"/>
        <v>0</v>
      </c>
      <c r="S58" s="12">
        <f t="shared" si="4"/>
        <v>0</v>
      </c>
      <c r="T58" s="12">
        <f t="shared" si="4"/>
        <v>0</v>
      </c>
      <c r="U58" s="12">
        <f t="shared" si="4"/>
        <v>0</v>
      </c>
      <c r="V58" s="12">
        <f t="shared" si="4"/>
        <v>0</v>
      </c>
      <c r="W58" s="12">
        <f t="shared" si="4"/>
        <v>0</v>
      </c>
      <c r="X58" s="12">
        <f t="shared" si="4"/>
        <v>0</v>
      </c>
      <c r="Y58" s="12">
        <f t="shared" si="4"/>
        <v>0</v>
      </c>
      <c r="Z58" s="12">
        <f t="shared" si="4"/>
        <v>0</v>
      </c>
      <c r="AA58" s="12">
        <f>+SUMIF($D$3:$D$52,"X",AA3:AA52)</f>
        <v>0</v>
      </c>
      <c r="AB58" s="10"/>
      <c r="AC58" s="10"/>
    </row>
    <row r="59" spans="1:29" ht="15" thickBot="1" x14ac:dyDescent="0.45">
      <c r="G59" s="5" t="s">
        <v>10</v>
      </c>
      <c r="H59" s="15">
        <f t="shared" ref="H59:Z59" si="5">+SUM(H57:H58)</f>
        <v>718868.89999999991</v>
      </c>
      <c r="I59" s="15">
        <f t="shared" si="5"/>
        <v>4624.21</v>
      </c>
      <c r="J59" s="15">
        <f t="shared" si="5"/>
        <v>25061.730000000003</v>
      </c>
      <c r="K59" s="15">
        <f t="shared" si="5"/>
        <v>0</v>
      </c>
      <c r="L59" s="15">
        <f t="shared" si="5"/>
        <v>0</v>
      </c>
      <c r="M59" s="15">
        <f t="shared" si="5"/>
        <v>1000</v>
      </c>
      <c r="N59" s="15">
        <f t="shared" si="5"/>
        <v>0</v>
      </c>
      <c r="O59" s="15">
        <f t="shared" si="5"/>
        <v>0</v>
      </c>
      <c r="P59" s="15">
        <f t="shared" si="5"/>
        <v>749554.84000000008</v>
      </c>
      <c r="Q59" s="15">
        <f t="shared" si="5"/>
        <v>0</v>
      </c>
      <c r="R59" s="15">
        <f t="shared" si="5"/>
        <v>0</v>
      </c>
      <c r="S59" s="15">
        <f t="shared" si="5"/>
        <v>0</v>
      </c>
      <c r="T59" s="15">
        <f t="shared" si="5"/>
        <v>0</v>
      </c>
      <c r="U59" s="15">
        <f t="shared" si="5"/>
        <v>0</v>
      </c>
      <c r="V59" s="15">
        <f t="shared" si="5"/>
        <v>0</v>
      </c>
      <c r="W59" s="15">
        <f t="shared" si="5"/>
        <v>0</v>
      </c>
      <c r="X59" s="15">
        <f t="shared" si="5"/>
        <v>0</v>
      </c>
      <c r="Y59" s="15">
        <f t="shared" si="5"/>
        <v>0</v>
      </c>
      <c r="Z59" s="15">
        <f t="shared" si="5"/>
        <v>0</v>
      </c>
      <c r="AA59" s="15">
        <f t="shared" ref="AA59" si="6">+SUM(AA57:AA58)</f>
        <v>0</v>
      </c>
      <c r="AB59" s="10"/>
      <c r="AC59" s="10"/>
    </row>
    <row r="60" spans="1:29" x14ac:dyDescent="0.4">
      <c r="A60" s="26" t="s">
        <v>37</v>
      </c>
      <c r="B60" s="27" t="s">
        <v>38</v>
      </c>
      <c r="C60" s="34">
        <v>0.04</v>
      </c>
      <c r="Z60" s="10"/>
      <c r="AA60" s="10"/>
      <c r="AB60" s="10"/>
      <c r="AC60" s="10"/>
    </row>
    <row r="61" spans="1:29" x14ac:dyDescent="0.4">
      <c r="A61" s="29" t="s">
        <v>39</v>
      </c>
      <c r="B61" s="10" t="s">
        <v>40</v>
      </c>
      <c r="C61" s="32">
        <v>0.04</v>
      </c>
      <c r="AB61" s="10"/>
      <c r="AC61" s="10"/>
    </row>
    <row r="62" spans="1:29" ht="15" thickBot="1" x14ac:dyDescent="0.45">
      <c r="A62" s="30" t="s">
        <v>41</v>
      </c>
      <c r="B62" s="31" t="s">
        <v>42</v>
      </c>
      <c r="C62" s="33">
        <v>4.5999999999999999E-2</v>
      </c>
      <c r="G62" s="5" t="s">
        <v>2</v>
      </c>
      <c r="H62" s="12">
        <f t="shared" ref="H62:Z62" si="7">+SUMIF($F$3:$F$54,"X",H3:H54)</f>
        <v>2472552.7799999998</v>
      </c>
      <c r="I62" s="12">
        <f t="shared" si="7"/>
        <v>885880.98000000021</v>
      </c>
      <c r="J62" s="12">
        <f t="shared" si="7"/>
        <v>0</v>
      </c>
      <c r="K62" s="12">
        <f t="shared" si="7"/>
        <v>0</v>
      </c>
      <c r="L62" s="12">
        <f t="shared" si="7"/>
        <v>0</v>
      </c>
      <c r="M62" s="12">
        <f t="shared" si="7"/>
        <v>8600</v>
      </c>
      <c r="N62" s="12">
        <f t="shared" si="7"/>
        <v>0</v>
      </c>
      <c r="O62" s="12">
        <f t="shared" si="7"/>
        <v>0</v>
      </c>
      <c r="P62" s="12">
        <f t="shared" si="7"/>
        <v>3367033.76</v>
      </c>
      <c r="Q62" s="12">
        <f t="shared" si="7"/>
        <v>0</v>
      </c>
      <c r="R62" s="12">
        <f t="shared" si="7"/>
        <v>0</v>
      </c>
      <c r="S62" s="12">
        <f t="shared" si="7"/>
        <v>0</v>
      </c>
      <c r="T62" s="12">
        <f t="shared" si="7"/>
        <v>0</v>
      </c>
      <c r="U62" s="12">
        <f t="shared" si="7"/>
        <v>0</v>
      </c>
      <c r="V62" s="12">
        <f t="shared" si="7"/>
        <v>0</v>
      </c>
      <c r="W62" s="12">
        <f t="shared" si="7"/>
        <v>0</v>
      </c>
      <c r="X62" s="12">
        <f t="shared" si="7"/>
        <v>0</v>
      </c>
      <c r="Y62" s="12">
        <f t="shared" si="7"/>
        <v>0</v>
      </c>
      <c r="Z62" s="12">
        <f t="shared" si="7"/>
        <v>0</v>
      </c>
      <c r="AA62" s="12">
        <f>+SUMIF($F$3:$F$52,"X",AA3:AA52)</f>
        <v>0</v>
      </c>
      <c r="AB62" s="10"/>
      <c r="AC62" s="10"/>
    </row>
    <row r="63" spans="1:29" x14ac:dyDescent="0.4">
      <c r="G63" s="5" t="s">
        <v>3</v>
      </c>
      <c r="H63" s="12">
        <f t="shared" ref="H63:Z63" si="8">+SUMIF($G$3:$G$54,"X",H3:H54)</f>
        <v>1273689.5</v>
      </c>
      <c r="I63" s="12">
        <f t="shared" si="8"/>
        <v>27493.789999999997</v>
      </c>
      <c r="J63" s="12">
        <f t="shared" si="8"/>
        <v>38198.649999999994</v>
      </c>
      <c r="K63" s="12">
        <f t="shared" si="8"/>
        <v>21515.4</v>
      </c>
      <c r="L63" s="12">
        <f t="shared" si="8"/>
        <v>150777.15</v>
      </c>
      <c r="M63" s="12">
        <f t="shared" si="8"/>
        <v>2000</v>
      </c>
      <c r="N63" s="12">
        <f t="shared" si="8"/>
        <v>0</v>
      </c>
      <c r="O63" s="12">
        <f t="shared" si="8"/>
        <v>0</v>
      </c>
      <c r="P63" s="12">
        <f t="shared" si="8"/>
        <v>1513674.49</v>
      </c>
      <c r="Q63" s="12">
        <f t="shared" si="8"/>
        <v>0</v>
      </c>
      <c r="R63" s="12">
        <f t="shared" si="8"/>
        <v>0</v>
      </c>
      <c r="S63" s="12">
        <f t="shared" si="8"/>
        <v>0</v>
      </c>
      <c r="T63" s="12">
        <f t="shared" si="8"/>
        <v>0</v>
      </c>
      <c r="U63" s="12">
        <f t="shared" si="8"/>
        <v>0</v>
      </c>
      <c r="V63" s="12">
        <f t="shared" si="8"/>
        <v>0</v>
      </c>
      <c r="W63" s="12">
        <f t="shared" si="8"/>
        <v>0</v>
      </c>
      <c r="X63" s="12">
        <f t="shared" si="8"/>
        <v>0</v>
      </c>
      <c r="Y63" s="12">
        <f t="shared" si="8"/>
        <v>0</v>
      </c>
      <c r="Z63" s="12">
        <f t="shared" si="8"/>
        <v>0</v>
      </c>
      <c r="AA63" s="12">
        <f>+SUMIF($G$3:$G$52,"X",AA3:AA52)</f>
        <v>0</v>
      </c>
      <c r="AB63" s="10"/>
      <c r="AC63" s="10"/>
    </row>
    <row r="64" spans="1:29" ht="15" thickBot="1" x14ac:dyDescent="0.45">
      <c r="G64" s="5" t="s">
        <v>10</v>
      </c>
      <c r="H64" s="15">
        <f t="shared" ref="H64:Z64" si="9">+H62+H63</f>
        <v>3746242.28</v>
      </c>
      <c r="I64" s="15">
        <f t="shared" si="9"/>
        <v>913374.77000000025</v>
      </c>
      <c r="J64" s="15">
        <f t="shared" si="9"/>
        <v>38198.649999999994</v>
      </c>
      <c r="K64" s="15">
        <f t="shared" si="9"/>
        <v>21515.4</v>
      </c>
      <c r="L64" s="15">
        <f t="shared" si="9"/>
        <v>150777.15</v>
      </c>
      <c r="M64" s="15">
        <f t="shared" si="9"/>
        <v>10600</v>
      </c>
      <c r="N64" s="15">
        <f t="shared" si="9"/>
        <v>0</v>
      </c>
      <c r="O64" s="15">
        <f t="shared" si="9"/>
        <v>0</v>
      </c>
      <c r="P64" s="15">
        <f t="shared" si="9"/>
        <v>4880708.25</v>
      </c>
      <c r="Q64" s="15">
        <f t="shared" si="9"/>
        <v>0</v>
      </c>
      <c r="R64" s="15">
        <f t="shared" si="9"/>
        <v>0</v>
      </c>
      <c r="S64" s="15">
        <f t="shared" si="9"/>
        <v>0</v>
      </c>
      <c r="T64" s="15">
        <f t="shared" si="9"/>
        <v>0</v>
      </c>
      <c r="U64" s="15">
        <f t="shared" si="9"/>
        <v>0</v>
      </c>
      <c r="V64" s="15">
        <f t="shared" si="9"/>
        <v>0</v>
      </c>
      <c r="W64" s="15">
        <f t="shared" si="9"/>
        <v>0</v>
      </c>
      <c r="X64" s="15">
        <f t="shared" si="9"/>
        <v>0</v>
      </c>
      <c r="Y64" s="15">
        <f t="shared" si="9"/>
        <v>0</v>
      </c>
      <c r="Z64" s="15">
        <f t="shared" si="9"/>
        <v>0</v>
      </c>
      <c r="AA64" s="15">
        <f t="shared" ref="AA64" si="10">+AA62+AA63</f>
        <v>0</v>
      </c>
      <c r="AB64" s="10"/>
      <c r="AC64" s="10"/>
    </row>
    <row r="65" spans="1:31" x14ac:dyDescent="0.4">
      <c r="Z65" s="10"/>
      <c r="AA65" s="10"/>
      <c r="AB65" s="10"/>
      <c r="AC65" s="10"/>
    </row>
    <row r="66" spans="1:31" x14ac:dyDescent="0.4">
      <c r="Z66" s="10"/>
      <c r="AA66" s="10"/>
      <c r="AB66" s="10"/>
      <c r="AC66" s="10"/>
    </row>
    <row r="67" spans="1:31" x14ac:dyDescent="0.4">
      <c r="H67" s="19"/>
      <c r="I67" s="19"/>
      <c r="J67" s="19"/>
      <c r="K67" s="19"/>
      <c r="L67" s="19"/>
      <c r="M67" s="19"/>
      <c r="N67" s="19"/>
      <c r="O67" s="19"/>
      <c r="P67" s="19"/>
      <c r="Q67" s="19"/>
      <c r="AD67" s="12"/>
      <c r="AE67" s="12"/>
    </row>
    <row r="68" spans="1:31" x14ac:dyDescent="0.4">
      <c r="H68" s="21"/>
      <c r="I68" s="21"/>
      <c r="J68" s="21"/>
      <c r="K68" s="21"/>
      <c r="L68" s="21"/>
      <c r="M68" s="21"/>
      <c r="N68" s="21"/>
      <c r="O68" s="21"/>
      <c r="P68" s="21"/>
      <c r="Q68" s="21"/>
    </row>
    <row r="69" spans="1:31" x14ac:dyDescent="0.4"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1:31" x14ac:dyDescent="0.4">
      <c r="H70" s="21"/>
      <c r="I70" s="21"/>
      <c r="J70" s="20"/>
      <c r="K70" s="21"/>
      <c r="L70" s="21"/>
      <c r="M70" s="21"/>
      <c r="N70" s="21"/>
      <c r="O70" s="21"/>
      <c r="P70" s="21"/>
      <c r="Q70" s="21"/>
    </row>
    <row r="71" spans="1:31" s="12" customFormat="1" x14ac:dyDescent="0.4">
      <c r="A71" s="10"/>
      <c r="B71" s="10"/>
      <c r="C71" s="5"/>
      <c r="D71" s="5"/>
      <c r="E71" s="5"/>
      <c r="F71" s="5"/>
      <c r="G71" s="5"/>
      <c r="H71" s="21"/>
      <c r="I71" s="21"/>
      <c r="J71" s="21"/>
      <c r="K71" s="21"/>
      <c r="L71" s="21"/>
      <c r="M71" s="21"/>
      <c r="N71" s="21"/>
      <c r="O71" s="21"/>
      <c r="P71" s="21"/>
      <c r="Q71" s="21"/>
      <c r="AD71" s="10"/>
      <c r="AE71" s="10"/>
    </row>
    <row r="72" spans="1:31" s="12" customFormat="1" x14ac:dyDescent="0.4">
      <c r="A72" s="10"/>
      <c r="B72" s="10"/>
      <c r="C72" s="5"/>
      <c r="D72" s="5"/>
      <c r="E72" s="5"/>
      <c r="F72" s="5"/>
      <c r="G72" s="5"/>
      <c r="H72" s="21"/>
      <c r="I72" s="21"/>
      <c r="J72" s="21"/>
      <c r="K72" s="21"/>
      <c r="L72" s="21"/>
      <c r="M72" s="21"/>
      <c r="N72" s="21"/>
      <c r="O72" s="21"/>
      <c r="P72" s="21"/>
      <c r="Q72" s="21"/>
      <c r="AD72" s="10"/>
      <c r="AE72" s="10"/>
    </row>
  </sheetData>
  <autoFilter ref="C2:AE52" xr:uid="{713D6F93-451C-4540-9664-6C65187BE982}"/>
  <pageMargins left="0.25" right="0.25" top="0.75" bottom="0.75" header="0.3" footer="0.3"/>
  <pageSetup paperSize="5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E9E6-4CF8-4F89-B30E-A1534A9FF3FC}">
  <sheetPr codeName="Sheet6">
    <pageSetUpPr fitToPage="1"/>
  </sheetPr>
  <dimension ref="A1:AE66"/>
  <sheetViews>
    <sheetView tabSelected="1" zoomScaleNormal="100" workbookViewId="0">
      <pane xSplit="3" ySplit="2" topLeftCell="D24" activePane="bottomRight" state="frozen"/>
      <selection pane="topRight" activeCell="C1" sqref="C1"/>
      <selection pane="bottomLeft" activeCell="A2" sqref="A2"/>
      <selection pane="bottomRight" activeCell="B48" sqref="B48"/>
    </sheetView>
  </sheetViews>
  <sheetFormatPr defaultColWidth="9.15234375" defaultRowHeight="14.6" x14ac:dyDescent="0.4"/>
  <cols>
    <col min="1" max="1" width="9.15234375" style="10"/>
    <col min="2" max="2" width="44.3046875" style="10" bestFit="1" customWidth="1"/>
    <col min="3" max="3" width="15.3828125" style="5" bestFit="1" customWidth="1"/>
    <col min="4" max="4" width="12.69140625" style="5" bestFit="1" customWidth="1"/>
    <col min="5" max="5" width="14.3828125" style="5" bestFit="1" customWidth="1"/>
    <col min="6" max="6" width="10.15234375" style="5" customWidth="1"/>
    <col min="7" max="7" width="13.84375" style="5" customWidth="1"/>
    <col min="8" max="8" width="16.15234375" style="12" customWidth="1"/>
    <col min="9" max="10" width="14.53515625" style="12" customWidth="1"/>
    <col min="11" max="12" width="14.69140625" style="12" customWidth="1"/>
    <col min="13" max="14" width="11.3046875" style="12" customWidth="1"/>
    <col min="15" max="15" width="10.53515625" style="12" bestFit="1" customWidth="1"/>
    <col min="16" max="16" width="16.15234375" style="12" customWidth="1"/>
    <col min="17" max="17" width="15.15234375" style="12" customWidth="1"/>
    <col min="18" max="19" width="16.15234375" style="12" customWidth="1"/>
    <col min="20" max="20" width="14.69140625" style="12" customWidth="1"/>
    <col min="21" max="23" width="17.69140625" style="12" bestFit="1" customWidth="1"/>
    <col min="24" max="24" width="18" style="12" bestFit="1" customWidth="1"/>
    <col min="25" max="25" width="17.69140625" style="12" bestFit="1" customWidth="1"/>
    <col min="26" max="26" width="15.3828125" style="12" bestFit="1" customWidth="1"/>
    <col min="27" max="27" width="14" style="12" hidden="1" customWidth="1"/>
    <col min="28" max="28" width="14" style="12" bestFit="1" customWidth="1"/>
    <col min="29" max="29" width="15.3828125" style="12" bestFit="1" customWidth="1"/>
    <col min="30" max="30" width="23.69140625" style="10" bestFit="1" customWidth="1"/>
    <col min="31" max="31" width="21" style="10" customWidth="1"/>
    <col min="32" max="16384" width="9.15234375" style="10"/>
  </cols>
  <sheetData>
    <row r="1" spans="1:29" s="5" customFormat="1" x14ac:dyDescent="0.4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7"/>
      <c r="T1" s="17"/>
      <c r="U1" s="17"/>
      <c r="V1" s="6"/>
      <c r="W1" s="6"/>
      <c r="X1" s="6"/>
      <c r="Y1" s="6"/>
      <c r="AA1" s="16"/>
    </row>
    <row r="2" spans="1:29" s="7" customFormat="1" ht="92.6" x14ac:dyDescent="0.4">
      <c r="A2" s="7" t="s">
        <v>32</v>
      </c>
      <c r="B2" s="7" t="s">
        <v>31</v>
      </c>
      <c r="C2" s="8" t="s">
        <v>26</v>
      </c>
      <c r="D2" s="8" t="s">
        <v>0</v>
      </c>
      <c r="E2" s="8" t="s">
        <v>1</v>
      </c>
      <c r="F2" s="8" t="s">
        <v>2</v>
      </c>
      <c r="G2" s="8" t="s">
        <v>3</v>
      </c>
      <c r="H2" s="3" t="s">
        <v>11</v>
      </c>
      <c r="I2" s="3" t="s">
        <v>12</v>
      </c>
      <c r="J2" s="3" t="s">
        <v>13</v>
      </c>
      <c r="K2" s="3" t="s">
        <v>35</v>
      </c>
      <c r="L2" s="3" t="s">
        <v>36</v>
      </c>
      <c r="M2" s="2" t="s">
        <v>14</v>
      </c>
      <c r="N2" s="2" t="s">
        <v>25</v>
      </c>
      <c r="O2" s="2" t="s">
        <v>16</v>
      </c>
      <c r="P2" s="1" t="s">
        <v>4</v>
      </c>
      <c r="Q2" s="2" t="s">
        <v>15</v>
      </c>
      <c r="R2" s="2" t="s">
        <v>17</v>
      </c>
      <c r="S2" s="2" t="s">
        <v>18</v>
      </c>
      <c r="T2" s="3" t="s">
        <v>19</v>
      </c>
      <c r="U2" s="3" t="s">
        <v>20</v>
      </c>
      <c r="V2" s="9" t="s">
        <v>23</v>
      </c>
      <c r="W2" s="9" t="s">
        <v>21</v>
      </c>
      <c r="X2" s="3" t="s">
        <v>6</v>
      </c>
      <c r="Y2" s="9" t="s">
        <v>22</v>
      </c>
      <c r="Z2" s="9" t="s">
        <v>7</v>
      </c>
      <c r="AA2" s="9" t="s">
        <v>8</v>
      </c>
    </row>
    <row r="3" spans="1:29" x14ac:dyDescent="0.3">
      <c r="A3" s="24">
        <v>1202</v>
      </c>
      <c r="C3" s="11"/>
      <c r="D3" s="11"/>
      <c r="E3" s="11"/>
      <c r="F3" s="11" t="s">
        <v>5</v>
      </c>
      <c r="G3" s="11"/>
      <c r="H3" s="12">
        <v>21151.45</v>
      </c>
      <c r="I3" s="14">
        <v>7361.97</v>
      </c>
      <c r="P3" s="14">
        <f t="shared" ref="P3:P47" si="0">SUM(H3:O3)</f>
        <v>28513.420000000002</v>
      </c>
      <c r="Z3" s="13">
        <f t="shared" ref="Z3:Z44" si="1">R3+X3+W3+V3+Y3</f>
        <v>0</v>
      </c>
      <c r="AA3" s="13">
        <f t="shared" ref="AA3:AA44" si="2">S3+T3+U3</f>
        <v>0</v>
      </c>
      <c r="AB3" s="10"/>
      <c r="AC3" s="10"/>
    </row>
    <row r="4" spans="1:29" x14ac:dyDescent="0.3">
      <c r="A4" s="24">
        <v>1203</v>
      </c>
      <c r="C4" s="11"/>
      <c r="D4" s="11"/>
      <c r="E4" s="11"/>
      <c r="F4" s="11" t="s">
        <v>5</v>
      </c>
      <c r="G4" s="11"/>
      <c r="H4" s="12">
        <v>26601.119999999999</v>
      </c>
      <c r="I4" s="14">
        <v>2465.1999999999998</v>
      </c>
      <c r="P4" s="14">
        <f t="shared" si="0"/>
        <v>29066.32</v>
      </c>
      <c r="Q4" s="18"/>
      <c r="Z4" s="13">
        <f t="shared" si="1"/>
        <v>0</v>
      </c>
      <c r="AA4" s="13">
        <f t="shared" si="2"/>
        <v>0</v>
      </c>
      <c r="AB4" s="10"/>
      <c r="AC4" s="10"/>
    </row>
    <row r="5" spans="1:29" x14ac:dyDescent="0.3">
      <c r="A5" s="24">
        <v>1204</v>
      </c>
      <c r="C5" s="11"/>
      <c r="D5" s="11"/>
      <c r="E5" s="11"/>
      <c r="F5" s="11" t="s">
        <v>5</v>
      </c>
      <c r="G5" s="11"/>
      <c r="H5" s="12">
        <v>26782.080000000002</v>
      </c>
      <c r="I5" s="14">
        <v>18152.939999999999</v>
      </c>
      <c r="P5" s="14">
        <f t="shared" si="0"/>
        <v>44935.020000000004</v>
      </c>
      <c r="T5" s="14"/>
      <c r="U5" s="14"/>
      <c r="X5" s="14"/>
      <c r="Z5" s="13">
        <f t="shared" si="1"/>
        <v>0</v>
      </c>
      <c r="AA5" s="13">
        <f t="shared" si="2"/>
        <v>0</v>
      </c>
      <c r="AB5" s="10"/>
      <c r="AC5" s="10"/>
    </row>
    <row r="6" spans="1:29" x14ac:dyDescent="0.3">
      <c r="A6" s="24">
        <v>1206</v>
      </c>
      <c r="C6" s="11"/>
      <c r="D6" s="11"/>
      <c r="E6" s="11"/>
      <c r="F6" s="11"/>
      <c r="G6" s="11" t="s">
        <v>5</v>
      </c>
      <c r="H6" s="12">
        <v>26782.080000000002</v>
      </c>
      <c r="I6" s="14">
        <v>31948.02</v>
      </c>
      <c r="P6" s="14">
        <f t="shared" si="0"/>
        <v>58730.100000000006</v>
      </c>
      <c r="Z6" s="13">
        <f t="shared" si="1"/>
        <v>0</v>
      </c>
      <c r="AA6" s="13">
        <f t="shared" si="2"/>
        <v>0</v>
      </c>
      <c r="AB6" s="10"/>
      <c r="AC6" s="10"/>
    </row>
    <row r="7" spans="1:29" x14ac:dyDescent="0.3">
      <c r="A7" s="24">
        <v>1207</v>
      </c>
      <c r="C7" s="11"/>
      <c r="D7" s="11"/>
      <c r="E7" s="11"/>
      <c r="F7" s="11" t="s">
        <v>5</v>
      </c>
      <c r="G7" s="11"/>
      <c r="H7" s="12">
        <v>26601.119999999999</v>
      </c>
      <c r="I7" s="14">
        <v>2321.87</v>
      </c>
      <c r="P7" s="14">
        <f t="shared" si="0"/>
        <v>28922.989999999998</v>
      </c>
      <c r="Z7" s="13">
        <f t="shared" si="1"/>
        <v>0</v>
      </c>
      <c r="AA7" s="13">
        <f t="shared" si="2"/>
        <v>0</v>
      </c>
      <c r="AB7" s="10"/>
      <c r="AC7" s="10"/>
    </row>
    <row r="8" spans="1:29" x14ac:dyDescent="0.3">
      <c r="A8" s="24">
        <v>1208</v>
      </c>
      <c r="C8" s="11"/>
      <c r="D8" s="11"/>
      <c r="E8" s="11"/>
      <c r="F8" s="11" t="s">
        <v>5</v>
      </c>
      <c r="G8" s="11"/>
      <c r="H8" s="12">
        <v>27073.279999999999</v>
      </c>
      <c r="I8" s="14">
        <v>7912.38</v>
      </c>
      <c r="P8" s="14">
        <f t="shared" si="0"/>
        <v>34985.659999999996</v>
      </c>
      <c r="Z8" s="13">
        <f t="shared" si="1"/>
        <v>0</v>
      </c>
      <c r="AA8" s="13">
        <f t="shared" si="2"/>
        <v>0</v>
      </c>
      <c r="AB8" s="13"/>
      <c r="AC8" s="10"/>
    </row>
    <row r="9" spans="1:29" x14ac:dyDescent="0.3">
      <c r="A9" s="24">
        <v>1209</v>
      </c>
      <c r="C9" s="11"/>
      <c r="D9" s="11"/>
      <c r="E9" s="11"/>
      <c r="F9" s="11" t="s">
        <v>5</v>
      </c>
      <c r="G9" s="11"/>
      <c r="H9" s="12">
        <v>26601.119999999999</v>
      </c>
      <c r="I9" s="14">
        <v>2235.88</v>
      </c>
      <c r="P9" s="14">
        <f t="shared" si="0"/>
        <v>28837</v>
      </c>
      <c r="Z9" s="13">
        <f t="shared" si="1"/>
        <v>0</v>
      </c>
      <c r="AA9" s="13">
        <f t="shared" si="2"/>
        <v>0</v>
      </c>
      <c r="AB9" s="10"/>
      <c r="AC9" s="10"/>
    </row>
    <row r="10" spans="1:29" x14ac:dyDescent="0.3">
      <c r="A10" s="24">
        <v>1210</v>
      </c>
      <c r="C10" s="11"/>
      <c r="D10" s="11"/>
      <c r="E10" s="11"/>
      <c r="F10" s="11" t="s">
        <v>5</v>
      </c>
      <c r="G10" s="11"/>
      <c r="H10" s="12">
        <v>20559.84</v>
      </c>
      <c r="I10" s="14">
        <v>775.44</v>
      </c>
      <c r="P10" s="14">
        <f t="shared" si="0"/>
        <v>21335.279999999999</v>
      </c>
      <c r="Z10" s="13">
        <f t="shared" si="1"/>
        <v>0</v>
      </c>
      <c r="AA10" s="13">
        <f t="shared" si="2"/>
        <v>0</v>
      </c>
      <c r="AB10" s="10"/>
      <c r="AC10" s="10"/>
    </row>
    <row r="11" spans="1:29" x14ac:dyDescent="0.3">
      <c r="A11" s="24">
        <v>1214</v>
      </c>
      <c r="C11" s="11"/>
      <c r="D11" s="11"/>
      <c r="E11" s="11"/>
      <c r="F11" s="11" t="s">
        <v>5</v>
      </c>
      <c r="G11" s="11"/>
      <c r="H11" s="12">
        <v>20559.84</v>
      </c>
      <c r="I11" s="14">
        <v>930.53</v>
      </c>
      <c r="P11" s="14">
        <f t="shared" si="0"/>
        <v>21490.37</v>
      </c>
      <c r="Z11" s="13">
        <f t="shared" si="1"/>
        <v>0</v>
      </c>
      <c r="AA11" s="13">
        <f t="shared" si="2"/>
        <v>0</v>
      </c>
      <c r="AB11" s="10"/>
      <c r="AC11" s="10"/>
    </row>
    <row r="12" spans="1:29" x14ac:dyDescent="0.3">
      <c r="A12" s="24">
        <v>1215</v>
      </c>
      <c r="C12" s="11"/>
      <c r="D12" s="11"/>
      <c r="E12" s="11" t="s">
        <v>5</v>
      </c>
      <c r="F12" s="11"/>
      <c r="G12" s="11" t="s">
        <v>5</v>
      </c>
      <c r="H12" s="12">
        <v>42824.56</v>
      </c>
      <c r="I12" s="14">
        <v>5033.93</v>
      </c>
      <c r="P12" s="14">
        <f t="shared" si="0"/>
        <v>47858.49</v>
      </c>
      <c r="Z12" s="13">
        <f t="shared" si="1"/>
        <v>0</v>
      </c>
      <c r="AA12" s="13">
        <f t="shared" si="2"/>
        <v>0</v>
      </c>
      <c r="AB12" s="10"/>
      <c r="AC12" s="10"/>
    </row>
    <row r="13" spans="1:29" x14ac:dyDescent="0.3">
      <c r="A13" s="24">
        <v>1216</v>
      </c>
      <c r="C13" s="11"/>
      <c r="D13" s="11"/>
      <c r="E13" s="11"/>
      <c r="F13" s="11" t="s">
        <v>5</v>
      </c>
      <c r="G13" s="11"/>
      <c r="H13" s="14">
        <v>26782.080000000002</v>
      </c>
      <c r="I13" s="14">
        <v>18181.8</v>
      </c>
      <c r="J13" s="14"/>
      <c r="P13" s="14">
        <f t="shared" si="0"/>
        <v>44963.880000000005</v>
      </c>
      <c r="U13" s="14"/>
      <c r="Z13" s="13">
        <f t="shared" si="1"/>
        <v>0</v>
      </c>
      <c r="AA13" s="13">
        <f t="shared" si="2"/>
        <v>0</v>
      </c>
      <c r="AB13" s="13"/>
      <c r="AC13" s="10"/>
    </row>
    <row r="14" spans="1:29" x14ac:dyDescent="0.3">
      <c r="A14" s="24">
        <v>1217</v>
      </c>
      <c r="C14" s="11"/>
      <c r="D14" s="11"/>
      <c r="E14" s="11"/>
      <c r="F14" s="11" t="s">
        <v>5</v>
      </c>
      <c r="G14" s="11"/>
      <c r="H14" s="14">
        <v>26782.080000000002</v>
      </c>
      <c r="I14" s="14">
        <v>19240</v>
      </c>
      <c r="J14" s="14"/>
      <c r="P14" s="14">
        <f t="shared" si="0"/>
        <v>46022.080000000002</v>
      </c>
      <c r="Z14" s="13">
        <f t="shared" si="1"/>
        <v>0</v>
      </c>
      <c r="AA14" s="13">
        <f t="shared" si="2"/>
        <v>0</v>
      </c>
      <c r="AB14" s="10"/>
      <c r="AC14" s="10"/>
    </row>
    <row r="15" spans="1:29" x14ac:dyDescent="0.3">
      <c r="A15" s="24">
        <v>1218</v>
      </c>
      <c r="B15" s="10" t="s">
        <v>34</v>
      </c>
      <c r="C15" s="11" t="s">
        <v>5</v>
      </c>
      <c r="D15" s="11"/>
      <c r="E15" s="11"/>
      <c r="F15" s="11"/>
      <c r="G15" s="11" t="s">
        <v>5</v>
      </c>
      <c r="H15" s="14">
        <v>69259.199999999997</v>
      </c>
      <c r="I15" s="14"/>
      <c r="J15" s="14"/>
      <c r="P15" s="14">
        <f t="shared" si="0"/>
        <v>69259.199999999997</v>
      </c>
      <c r="Z15" s="13">
        <f t="shared" si="1"/>
        <v>0</v>
      </c>
      <c r="AA15" s="13">
        <f t="shared" si="2"/>
        <v>0</v>
      </c>
      <c r="AB15" s="10"/>
      <c r="AC15" s="10"/>
    </row>
    <row r="16" spans="1:29" x14ac:dyDescent="0.3">
      <c r="A16" s="24">
        <v>1219</v>
      </c>
      <c r="C16" s="11"/>
      <c r="D16" s="11"/>
      <c r="E16" s="11"/>
      <c r="F16" s="11" t="s">
        <v>5</v>
      </c>
      <c r="G16" s="11"/>
      <c r="H16" s="14">
        <v>26601.119999999999</v>
      </c>
      <c r="I16" s="14">
        <v>2694.52</v>
      </c>
      <c r="J16" s="14"/>
      <c r="P16" s="14">
        <f t="shared" si="0"/>
        <v>29295.64</v>
      </c>
      <c r="Z16" s="13">
        <f t="shared" si="1"/>
        <v>0</v>
      </c>
      <c r="AA16" s="13">
        <f t="shared" si="2"/>
        <v>0</v>
      </c>
      <c r="AB16" s="13"/>
      <c r="AC16" s="10"/>
    </row>
    <row r="17" spans="1:29" x14ac:dyDescent="0.3">
      <c r="A17" s="24">
        <v>1220</v>
      </c>
      <c r="C17" s="11"/>
      <c r="D17" s="11"/>
      <c r="E17" s="11"/>
      <c r="F17" s="11" t="s">
        <v>5</v>
      </c>
      <c r="G17" s="11"/>
      <c r="H17" s="14">
        <v>20559.84</v>
      </c>
      <c r="I17" s="14">
        <v>886.21</v>
      </c>
      <c r="J17" s="14"/>
      <c r="K17" s="14"/>
      <c r="L17" s="14"/>
      <c r="M17" s="14"/>
      <c r="N17" s="14"/>
      <c r="O17" s="14"/>
      <c r="P17" s="14">
        <f t="shared" si="0"/>
        <v>21446.05</v>
      </c>
      <c r="Q17" s="14"/>
      <c r="R17" s="14"/>
      <c r="S17" s="14"/>
      <c r="T17" s="14"/>
      <c r="U17" s="14"/>
      <c r="V17" s="14"/>
      <c r="W17" s="14"/>
      <c r="X17" s="14"/>
      <c r="Y17" s="14"/>
      <c r="Z17" s="13">
        <f t="shared" si="1"/>
        <v>0</v>
      </c>
      <c r="AA17" s="13">
        <f t="shared" si="2"/>
        <v>0</v>
      </c>
      <c r="AB17" s="10"/>
      <c r="AC17" s="10"/>
    </row>
    <row r="18" spans="1:29" x14ac:dyDescent="0.3">
      <c r="A18" s="24">
        <v>1221</v>
      </c>
      <c r="B18" s="10" t="s">
        <v>33</v>
      </c>
      <c r="C18" s="11"/>
      <c r="D18" s="11"/>
      <c r="E18" s="11"/>
      <c r="F18" s="11" t="s">
        <v>5</v>
      </c>
      <c r="G18" s="11"/>
      <c r="H18" s="14">
        <v>25488.639999999999</v>
      </c>
      <c r="I18" s="14">
        <v>30683.82</v>
      </c>
      <c r="J18" s="14"/>
      <c r="P18" s="14">
        <f t="shared" si="0"/>
        <v>56172.46</v>
      </c>
      <c r="Z18" s="13">
        <f t="shared" si="1"/>
        <v>0</v>
      </c>
      <c r="AA18" s="13">
        <f t="shared" si="2"/>
        <v>0</v>
      </c>
      <c r="AB18" s="10"/>
      <c r="AC18" s="10"/>
    </row>
    <row r="19" spans="1:29" x14ac:dyDescent="0.3">
      <c r="A19" s="24">
        <v>1224</v>
      </c>
      <c r="C19" s="11"/>
      <c r="D19" s="11" t="s">
        <v>5</v>
      </c>
      <c r="E19" s="11"/>
      <c r="F19" s="11"/>
      <c r="G19" s="11" t="s">
        <v>5</v>
      </c>
      <c r="H19" s="12">
        <v>49542.8</v>
      </c>
      <c r="I19" s="14">
        <v>857.47</v>
      </c>
      <c r="P19" s="14">
        <f t="shared" si="0"/>
        <v>50400.270000000004</v>
      </c>
      <c r="Z19" s="13">
        <f t="shared" si="1"/>
        <v>0</v>
      </c>
      <c r="AA19" s="13">
        <f t="shared" si="2"/>
        <v>0</v>
      </c>
      <c r="AB19" s="10"/>
      <c r="AC19" s="10"/>
    </row>
    <row r="20" spans="1:29" x14ac:dyDescent="0.3">
      <c r="A20" s="24">
        <v>1226</v>
      </c>
      <c r="C20" s="11"/>
      <c r="D20" s="11" t="s">
        <v>5</v>
      </c>
      <c r="E20" s="11"/>
      <c r="F20" s="11"/>
      <c r="G20" s="11" t="s">
        <v>5</v>
      </c>
      <c r="H20" s="12">
        <v>45635.12</v>
      </c>
      <c r="I20" s="14">
        <v>5068.1400000000003</v>
      </c>
      <c r="P20" s="14">
        <f t="shared" si="0"/>
        <v>50703.26</v>
      </c>
      <c r="Z20" s="13">
        <f t="shared" si="1"/>
        <v>0</v>
      </c>
      <c r="AA20" s="13">
        <f t="shared" si="2"/>
        <v>0</v>
      </c>
      <c r="AB20" s="13"/>
      <c r="AC20" s="10"/>
    </row>
    <row r="21" spans="1:29" x14ac:dyDescent="0.3">
      <c r="A21" s="24">
        <v>1227</v>
      </c>
      <c r="C21" s="11"/>
      <c r="D21" s="11" t="s">
        <v>5</v>
      </c>
      <c r="E21" s="11"/>
      <c r="F21" s="11"/>
      <c r="G21" s="11" t="s">
        <v>5</v>
      </c>
      <c r="H21" s="12">
        <v>46652.800000000003</v>
      </c>
      <c r="I21" s="14"/>
      <c r="P21" s="14">
        <f t="shared" si="0"/>
        <v>46652.800000000003</v>
      </c>
      <c r="Z21" s="13">
        <f t="shared" si="1"/>
        <v>0</v>
      </c>
      <c r="AA21" s="13">
        <f t="shared" si="2"/>
        <v>0</v>
      </c>
      <c r="AB21" s="10"/>
      <c r="AC21" s="10"/>
    </row>
    <row r="22" spans="1:29" x14ac:dyDescent="0.3">
      <c r="A22" s="24">
        <v>1228</v>
      </c>
      <c r="C22" s="11"/>
      <c r="D22" s="11"/>
      <c r="E22" s="11" t="s">
        <v>5</v>
      </c>
      <c r="F22" s="11"/>
      <c r="G22" s="11" t="s">
        <v>5</v>
      </c>
      <c r="H22" s="12">
        <v>44735.839999999997</v>
      </c>
      <c r="I22" s="14">
        <v>7355.63</v>
      </c>
      <c r="P22" s="14">
        <f t="shared" si="0"/>
        <v>52091.469999999994</v>
      </c>
      <c r="Z22" s="13">
        <f t="shared" si="1"/>
        <v>0</v>
      </c>
      <c r="AA22" s="13">
        <f t="shared" si="2"/>
        <v>0</v>
      </c>
      <c r="AB22" s="10"/>
      <c r="AC22" s="10"/>
    </row>
    <row r="23" spans="1:29" x14ac:dyDescent="0.3">
      <c r="A23" s="24">
        <v>1229</v>
      </c>
      <c r="C23" s="11"/>
      <c r="D23" s="11"/>
      <c r="E23" s="11"/>
      <c r="F23" s="11" t="s">
        <v>5</v>
      </c>
      <c r="G23" s="11"/>
      <c r="H23" s="12">
        <v>27171.84</v>
      </c>
      <c r="I23" s="14">
        <v>13371.2</v>
      </c>
      <c r="P23" s="14">
        <f t="shared" si="0"/>
        <v>40543.040000000001</v>
      </c>
      <c r="Z23" s="13">
        <f t="shared" si="1"/>
        <v>0</v>
      </c>
      <c r="AA23" s="13">
        <f t="shared" si="2"/>
        <v>0</v>
      </c>
      <c r="AB23" s="10"/>
      <c r="AC23" s="10"/>
    </row>
    <row r="24" spans="1:29" x14ac:dyDescent="0.3">
      <c r="A24" s="24">
        <v>1230</v>
      </c>
      <c r="C24" s="11"/>
      <c r="D24" s="11"/>
      <c r="E24" s="11"/>
      <c r="F24" s="11" t="s">
        <v>5</v>
      </c>
      <c r="G24" s="11"/>
      <c r="H24" s="12">
        <v>26969.119999999999</v>
      </c>
      <c r="I24" s="14">
        <v>5698.82</v>
      </c>
      <c r="P24" s="14">
        <f t="shared" si="0"/>
        <v>32667.94</v>
      </c>
      <c r="Z24" s="13">
        <f t="shared" si="1"/>
        <v>0</v>
      </c>
      <c r="AA24" s="13">
        <f t="shared" si="2"/>
        <v>0</v>
      </c>
      <c r="AB24" s="10"/>
      <c r="AC24" s="10"/>
    </row>
    <row r="25" spans="1:29" x14ac:dyDescent="0.3">
      <c r="A25" s="24">
        <v>1231</v>
      </c>
      <c r="C25" s="11"/>
      <c r="D25" s="11"/>
      <c r="E25" s="11"/>
      <c r="F25" s="11" t="s">
        <v>5</v>
      </c>
      <c r="G25" s="11"/>
      <c r="H25" s="12">
        <v>26647.4</v>
      </c>
      <c r="I25" s="14">
        <v>19259.240000000002</v>
      </c>
      <c r="P25" s="14">
        <f t="shared" si="0"/>
        <v>45906.64</v>
      </c>
      <c r="Z25" s="13">
        <f t="shared" si="1"/>
        <v>0</v>
      </c>
      <c r="AA25" s="13">
        <f t="shared" si="2"/>
        <v>0</v>
      </c>
      <c r="AB25" s="10"/>
      <c r="AC25" s="10"/>
    </row>
    <row r="26" spans="1:29" x14ac:dyDescent="0.3">
      <c r="A26" s="24">
        <v>1232</v>
      </c>
      <c r="C26" s="11"/>
      <c r="D26" s="11"/>
      <c r="E26" s="11"/>
      <c r="F26" s="11" t="s">
        <v>5</v>
      </c>
      <c r="G26" s="11"/>
      <c r="H26" s="12">
        <v>26782.080000000002</v>
      </c>
      <c r="I26" s="14">
        <v>18114.46</v>
      </c>
      <c r="P26" s="14">
        <f t="shared" si="0"/>
        <v>44896.54</v>
      </c>
      <c r="Z26" s="13">
        <f t="shared" si="1"/>
        <v>0</v>
      </c>
      <c r="AA26" s="13">
        <f t="shared" si="2"/>
        <v>0</v>
      </c>
      <c r="AB26" s="10"/>
      <c r="AC26" s="10"/>
    </row>
    <row r="27" spans="1:29" x14ac:dyDescent="0.3">
      <c r="A27" s="24">
        <v>1233</v>
      </c>
      <c r="C27" s="11"/>
      <c r="D27" s="11"/>
      <c r="E27" s="11"/>
      <c r="F27" s="11" t="s">
        <v>5</v>
      </c>
      <c r="G27" s="11"/>
      <c r="H27" s="12">
        <v>25242.880000000001</v>
      </c>
      <c r="I27" s="14">
        <v>18787.86</v>
      </c>
      <c r="P27" s="14">
        <f t="shared" si="0"/>
        <v>44030.740000000005</v>
      </c>
      <c r="Z27" s="13">
        <f t="shared" si="1"/>
        <v>0</v>
      </c>
      <c r="AA27" s="13">
        <f t="shared" si="2"/>
        <v>0</v>
      </c>
      <c r="AB27" s="10"/>
      <c r="AC27" s="10"/>
    </row>
    <row r="28" spans="1:29" x14ac:dyDescent="0.3">
      <c r="A28" s="24">
        <v>1235</v>
      </c>
      <c r="C28" s="11"/>
      <c r="D28" s="11"/>
      <c r="E28" s="11"/>
      <c r="F28" s="11" t="s">
        <v>5</v>
      </c>
      <c r="G28" s="11"/>
      <c r="H28" s="12">
        <v>20559.84</v>
      </c>
      <c r="I28" s="14">
        <v>376.65</v>
      </c>
      <c r="P28" s="14">
        <f t="shared" si="0"/>
        <v>20936.490000000002</v>
      </c>
      <c r="Z28" s="13">
        <f t="shared" si="1"/>
        <v>0</v>
      </c>
      <c r="AA28" s="13">
        <f t="shared" si="2"/>
        <v>0</v>
      </c>
      <c r="AB28" s="10"/>
      <c r="AC28" s="10"/>
    </row>
    <row r="29" spans="1:29" x14ac:dyDescent="0.3">
      <c r="A29" s="25">
        <v>1236</v>
      </c>
      <c r="C29" s="11"/>
      <c r="D29" s="11"/>
      <c r="E29" s="11"/>
      <c r="F29" s="11" t="s">
        <v>5</v>
      </c>
      <c r="G29" s="11"/>
      <c r="H29" s="12">
        <v>20559.849999999999</v>
      </c>
      <c r="I29" s="14">
        <v>775.43</v>
      </c>
      <c r="P29" s="14">
        <f t="shared" si="0"/>
        <v>21335.279999999999</v>
      </c>
      <c r="Z29" s="13">
        <f t="shared" si="1"/>
        <v>0</v>
      </c>
      <c r="AA29" s="13">
        <f t="shared" si="2"/>
        <v>0</v>
      </c>
      <c r="AB29" s="10"/>
      <c r="AC29" s="10"/>
    </row>
    <row r="30" spans="1:29" x14ac:dyDescent="0.3">
      <c r="A30" s="24">
        <v>1237</v>
      </c>
      <c r="C30" s="11"/>
      <c r="D30" s="11"/>
      <c r="E30" s="11"/>
      <c r="F30" s="11" t="s">
        <v>5</v>
      </c>
      <c r="G30" s="11"/>
      <c r="H30" s="12">
        <v>20559.84</v>
      </c>
      <c r="I30" s="14">
        <v>664.65</v>
      </c>
      <c r="P30" s="14">
        <f t="shared" si="0"/>
        <v>21224.49</v>
      </c>
      <c r="Z30" s="13">
        <f t="shared" si="1"/>
        <v>0</v>
      </c>
      <c r="AA30" s="13">
        <f t="shared" si="2"/>
        <v>0</v>
      </c>
      <c r="AB30" s="10"/>
      <c r="AC30" s="10"/>
    </row>
    <row r="31" spans="1:29" x14ac:dyDescent="0.3">
      <c r="A31" s="24">
        <v>1238</v>
      </c>
      <c r="C31" s="11"/>
      <c r="D31" s="11"/>
      <c r="E31" s="11"/>
      <c r="F31" s="11" t="s">
        <v>5</v>
      </c>
      <c r="G31" s="11"/>
      <c r="H31" s="12">
        <v>25974</v>
      </c>
      <c r="I31" s="14">
        <v>3290.04</v>
      </c>
      <c r="P31" s="14">
        <f t="shared" si="0"/>
        <v>29264.04</v>
      </c>
      <c r="Z31" s="13">
        <f t="shared" si="1"/>
        <v>0</v>
      </c>
      <c r="AA31" s="13">
        <f t="shared" si="2"/>
        <v>0</v>
      </c>
      <c r="AB31" s="10"/>
      <c r="AC31" s="10"/>
    </row>
    <row r="32" spans="1:29" x14ac:dyDescent="0.3">
      <c r="A32" s="24">
        <v>1239</v>
      </c>
      <c r="C32" s="11"/>
      <c r="D32" s="11"/>
      <c r="E32" s="11"/>
      <c r="F32" s="11"/>
      <c r="G32" s="11" t="s">
        <v>5</v>
      </c>
      <c r="H32" s="12">
        <v>29241.759999999998</v>
      </c>
      <c r="I32" s="14"/>
      <c r="P32" s="14">
        <f t="shared" si="0"/>
        <v>29241.759999999998</v>
      </c>
      <c r="Z32" s="13">
        <f t="shared" si="1"/>
        <v>0</v>
      </c>
      <c r="AA32" s="13">
        <f t="shared" si="2"/>
        <v>0</v>
      </c>
      <c r="AB32" s="10"/>
      <c r="AC32" s="10"/>
    </row>
    <row r="33" spans="1:29" x14ac:dyDescent="0.3">
      <c r="A33" s="24">
        <v>1241</v>
      </c>
      <c r="C33" s="11"/>
      <c r="D33" s="11"/>
      <c r="E33" s="11"/>
      <c r="F33" s="11" t="s">
        <v>5</v>
      </c>
      <c r="G33" s="11"/>
      <c r="H33" s="12">
        <v>20559.84</v>
      </c>
      <c r="I33" s="14">
        <v>4419.9399999999996</v>
      </c>
      <c r="P33" s="14">
        <f t="shared" si="0"/>
        <v>24979.78</v>
      </c>
      <c r="Z33" s="13">
        <f t="shared" si="1"/>
        <v>0</v>
      </c>
      <c r="AA33" s="13">
        <f t="shared" si="2"/>
        <v>0</v>
      </c>
      <c r="AB33" s="10"/>
      <c r="AC33" s="10"/>
    </row>
    <row r="34" spans="1:29" x14ac:dyDescent="0.3">
      <c r="A34" s="24">
        <v>1242</v>
      </c>
      <c r="C34" s="11"/>
      <c r="D34" s="11"/>
      <c r="E34" s="11"/>
      <c r="F34" s="11" t="s">
        <v>5</v>
      </c>
      <c r="G34" s="11"/>
      <c r="H34" s="12">
        <v>25271.759999999998</v>
      </c>
      <c r="I34" s="14">
        <v>1171</v>
      </c>
      <c r="P34" s="14">
        <f t="shared" si="0"/>
        <v>26442.76</v>
      </c>
      <c r="Z34" s="13">
        <f t="shared" si="1"/>
        <v>0</v>
      </c>
      <c r="AA34" s="13">
        <f t="shared" si="2"/>
        <v>0</v>
      </c>
      <c r="AB34" s="13"/>
      <c r="AC34" s="10"/>
    </row>
    <row r="35" spans="1:29" x14ac:dyDescent="0.3">
      <c r="A35" s="24">
        <v>1244</v>
      </c>
      <c r="C35" s="11"/>
      <c r="D35" s="11"/>
      <c r="E35" s="11"/>
      <c r="F35" s="11" t="s">
        <v>5</v>
      </c>
      <c r="G35" s="11"/>
      <c r="H35" s="12">
        <v>25271.759999999998</v>
      </c>
      <c r="I35" s="14">
        <v>108.93</v>
      </c>
      <c r="P35" s="14">
        <f t="shared" si="0"/>
        <v>25380.69</v>
      </c>
      <c r="Z35" s="13">
        <f t="shared" si="1"/>
        <v>0</v>
      </c>
      <c r="AA35" s="13">
        <f t="shared" si="2"/>
        <v>0</v>
      </c>
      <c r="AB35" s="10"/>
      <c r="AC35" s="10"/>
    </row>
    <row r="36" spans="1:29" x14ac:dyDescent="0.3">
      <c r="A36" s="24">
        <v>1245</v>
      </c>
      <c r="C36" s="11"/>
      <c r="D36" s="11"/>
      <c r="E36" s="11" t="s">
        <v>5</v>
      </c>
      <c r="F36" s="11"/>
      <c r="G36" s="11" t="s">
        <v>5</v>
      </c>
      <c r="H36" s="12">
        <v>33071.040000000001</v>
      </c>
      <c r="I36" s="14">
        <v>1979.51</v>
      </c>
      <c r="P36" s="14">
        <f t="shared" si="0"/>
        <v>35050.550000000003</v>
      </c>
      <c r="Z36" s="13">
        <f t="shared" si="1"/>
        <v>0</v>
      </c>
      <c r="AA36" s="13">
        <f t="shared" si="2"/>
        <v>0</v>
      </c>
      <c r="AB36" s="10"/>
      <c r="AC36" s="10"/>
    </row>
    <row r="37" spans="1:29" x14ac:dyDescent="0.3">
      <c r="A37" s="24">
        <v>1247</v>
      </c>
      <c r="C37" s="11"/>
      <c r="D37" s="11" t="s">
        <v>5</v>
      </c>
      <c r="E37" s="11"/>
      <c r="F37" s="11"/>
      <c r="G37" s="11" t="s">
        <v>5</v>
      </c>
      <c r="H37" s="12">
        <v>35244.080000000002</v>
      </c>
      <c r="I37" s="14"/>
      <c r="P37" s="14">
        <f t="shared" si="0"/>
        <v>35244.080000000002</v>
      </c>
      <c r="Z37" s="13">
        <f t="shared" si="1"/>
        <v>0</v>
      </c>
      <c r="AA37" s="13">
        <f t="shared" si="2"/>
        <v>0</v>
      </c>
      <c r="AB37" s="10"/>
      <c r="AC37" s="10"/>
    </row>
    <row r="38" spans="1:29" x14ac:dyDescent="0.3">
      <c r="A38" s="24">
        <v>1252</v>
      </c>
      <c r="C38" s="11"/>
      <c r="D38" s="11"/>
      <c r="E38" s="11"/>
      <c r="F38" s="11" t="s">
        <v>5</v>
      </c>
      <c r="G38" s="11"/>
      <c r="H38" s="14">
        <v>25165.919999999998</v>
      </c>
      <c r="I38" s="14">
        <v>15796.04</v>
      </c>
      <c r="J38" s="14"/>
      <c r="K38" s="14"/>
      <c r="L38" s="14"/>
      <c r="M38" s="14"/>
      <c r="N38" s="14"/>
      <c r="O38" s="14"/>
      <c r="P38" s="14">
        <f t="shared" si="0"/>
        <v>40961.96</v>
      </c>
      <c r="Q38" s="14"/>
      <c r="R38" s="14"/>
      <c r="S38" s="14"/>
      <c r="T38" s="14"/>
      <c r="U38" s="14"/>
      <c r="V38" s="14"/>
      <c r="W38" s="14"/>
      <c r="X38" s="14"/>
      <c r="Y38" s="14"/>
      <c r="Z38" s="13">
        <f t="shared" si="1"/>
        <v>0</v>
      </c>
      <c r="AA38" s="13">
        <f t="shared" si="2"/>
        <v>0</v>
      </c>
      <c r="AB38" s="13"/>
      <c r="AC38" s="10"/>
    </row>
    <row r="39" spans="1:29" x14ac:dyDescent="0.3">
      <c r="A39" s="24">
        <v>1254</v>
      </c>
      <c r="C39" s="11"/>
      <c r="D39" s="11"/>
      <c r="E39" s="11"/>
      <c r="F39" s="11" t="s">
        <v>5</v>
      </c>
      <c r="G39" s="11"/>
      <c r="H39" s="14">
        <v>21892.16</v>
      </c>
      <c r="I39" s="14">
        <v>1169.3900000000001</v>
      </c>
      <c r="J39" s="14"/>
      <c r="K39" s="14"/>
      <c r="L39" s="14"/>
      <c r="M39" s="14"/>
      <c r="N39" s="14"/>
      <c r="O39" s="14"/>
      <c r="P39" s="14">
        <f t="shared" si="0"/>
        <v>23061.55</v>
      </c>
      <c r="Q39" s="14"/>
      <c r="R39" s="14"/>
      <c r="S39" s="14"/>
      <c r="T39" s="14"/>
      <c r="U39" s="14"/>
      <c r="V39" s="14"/>
      <c r="W39" s="14"/>
      <c r="X39" s="14"/>
      <c r="Y39" s="14"/>
      <c r="Z39" s="13">
        <f t="shared" si="1"/>
        <v>0</v>
      </c>
      <c r="AA39" s="13">
        <f t="shared" si="2"/>
        <v>0</v>
      </c>
      <c r="AB39" s="10"/>
      <c r="AC39" s="10"/>
    </row>
    <row r="40" spans="1:29" x14ac:dyDescent="0.3">
      <c r="A40" s="24">
        <v>1255</v>
      </c>
      <c r="C40" s="11"/>
      <c r="D40" s="11"/>
      <c r="E40" s="11"/>
      <c r="F40" s="11" t="s">
        <v>5</v>
      </c>
      <c r="G40" s="11"/>
      <c r="H40" s="14">
        <v>20323.54</v>
      </c>
      <c r="I40" s="14">
        <v>1584.09</v>
      </c>
      <c r="J40" s="14"/>
      <c r="K40" s="14"/>
      <c r="L40" s="14"/>
      <c r="M40" s="14"/>
      <c r="N40" s="14"/>
      <c r="O40" s="14"/>
      <c r="P40" s="14">
        <f t="shared" si="0"/>
        <v>21907.63</v>
      </c>
      <c r="Q40" s="14"/>
      <c r="R40" s="14"/>
      <c r="S40" s="14"/>
      <c r="T40" s="14"/>
      <c r="U40" s="14"/>
      <c r="V40" s="14"/>
      <c r="W40" s="14"/>
      <c r="X40" s="14"/>
      <c r="Y40" s="14"/>
      <c r="Z40" s="13">
        <f t="shared" si="1"/>
        <v>0</v>
      </c>
      <c r="AA40" s="13">
        <f t="shared" si="2"/>
        <v>0</v>
      </c>
      <c r="AB40" s="10"/>
      <c r="AC40" s="10"/>
    </row>
    <row r="41" spans="1:29" x14ac:dyDescent="0.3">
      <c r="A41" s="24">
        <v>1256</v>
      </c>
      <c r="C41" s="11"/>
      <c r="D41" s="11"/>
      <c r="E41" s="11"/>
      <c r="F41" s="11" t="s">
        <v>5</v>
      </c>
      <c r="G41" s="11"/>
      <c r="H41" s="14">
        <v>20559.84</v>
      </c>
      <c r="I41" s="14">
        <v>1982.88</v>
      </c>
      <c r="J41" s="14"/>
      <c r="K41" s="14"/>
      <c r="L41" s="14"/>
      <c r="M41" s="14"/>
      <c r="N41" s="14"/>
      <c r="O41" s="14"/>
      <c r="P41" s="14">
        <f t="shared" si="0"/>
        <v>22542.720000000001</v>
      </c>
      <c r="Q41" s="14"/>
      <c r="R41" s="14"/>
      <c r="S41" s="14"/>
      <c r="T41" s="14"/>
      <c r="U41" s="14"/>
      <c r="V41" s="14"/>
      <c r="W41" s="14"/>
      <c r="X41" s="14"/>
      <c r="Y41" s="14"/>
      <c r="Z41" s="13">
        <f t="shared" si="1"/>
        <v>0</v>
      </c>
      <c r="AA41" s="13">
        <f t="shared" si="2"/>
        <v>0</v>
      </c>
      <c r="AB41" s="10"/>
      <c r="AC41" s="10"/>
    </row>
    <row r="42" spans="1:29" x14ac:dyDescent="0.3">
      <c r="A42" s="24">
        <v>1257</v>
      </c>
      <c r="C42" s="11"/>
      <c r="D42" s="11"/>
      <c r="E42" s="11"/>
      <c r="F42" s="11" t="s">
        <v>5</v>
      </c>
      <c r="G42" s="11"/>
      <c r="H42" s="14">
        <v>19307.04</v>
      </c>
      <c r="I42" s="14">
        <v>1269.1199999999999</v>
      </c>
      <c r="J42" s="14"/>
      <c r="K42" s="14"/>
      <c r="L42" s="14"/>
      <c r="M42" s="14"/>
      <c r="N42" s="14"/>
      <c r="O42" s="14"/>
      <c r="P42" s="14">
        <f t="shared" si="0"/>
        <v>20576.16</v>
      </c>
      <c r="Q42" s="14"/>
      <c r="R42" s="14"/>
      <c r="S42" s="14"/>
      <c r="T42" s="14"/>
      <c r="U42" s="14"/>
      <c r="V42" s="14"/>
      <c r="W42" s="14"/>
      <c r="X42" s="14"/>
      <c r="Y42" s="14"/>
      <c r="Z42" s="13">
        <f t="shared" si="1"/>
        <v>0</v>
      </c>
      <c r="AA42" s="13">
        <f t="shared" si="2"/>
        <v>0</v>
      </c>
      <c r="AB42" s="10"/>
      <c r="AC42" s="10"/>
    </row>
    <row r="43" spans="1:29" x14ac:dyDescent="0.4">
      <c r="A43" s="23">
        <v>1259</v>
      </c>
      <c r="C43" s="11"/>
      <c r="D43" s="11"/>
      <c r="E43" s="11"/>
      <c r="F43" s="11" t="s">
        <v>5</v>
      </c>
      <c r="G43" s="11"/>
      <c r="H43" s="14">
        <v>24454.04</v>
      </c>
      <c r="I43" s="14">
        <v>11236.16</v>
      </c>
      <c r="J43" s="14"/>
      <c r="K43" s="14"/>
      <c r="L43" s="14"/>
      <c r="M43" s="14"/>
      <c r="N43" s="14"/>
      <c r="O43" s="14"/>
      <c r="P43" s="14">
        <f t="shared" si="0"/>
        <v>35690.199999999997</v>
      </c>
      <c r="Q43" s="14"/>
      <c r="R43" s="14"/>
      <c r="S43" s="14"/>
      <c r="T43" s="14"/>
      <c r="U43" s="14"/>
      <c r="V43" s="14"/>
      <c r="W43" s="14"/>
      <c r="X43" s="14"/>
      <c r="Y43" s="14"/>
      <c r="Z43" s="13">
        <f t="shared" si="1"/>
        <v>0</v>
      </c>
      <c r="AA43" s="13">
        <f t="shared" si="2"/>
        <v>0</v>
      </c>
      <c r="AB43" s="10"/>
      <c r="AC43" s="10"/>
    </row>
    <row r="44" spans="1:29" x14ac:dyDescent="0.4">
      <c r="A44" s="23">
        <v>1260</v>
      </c>
      <c r="C44" s="11"/>
      <c r="D44" s="11"/>
      <c r="E44" s="11"/>
      <c r="F44" s="11" t="s">
        <v>5</v>
      </c>
      <c r="G44" s="11"/>
      <c r="H44" s="14">
        <v>20559.84</v>
      </c>
      <c r="I44" s="14">
        <v>1694.88</v>
      </c>
      <c r="J44" s="14"/>
      <c r="K44" s="14"/>
      <c r="L44" s="14"/>
      <c r="M44" s="14"/>
      <c r="N44" s="14"/>
      <c r="O44" s="14"/>
      <c r="P44" s="14">
        <f t="shared" si="0"/>
        <v>22254.720000000001</v>
      </c>
      <c r="Q44" s="14"/>
      <c r="R44" s="14"/>
      <c r="S44" s="14"/>
      <c r="T44" s="14"/>
      <c r="U44" s="14"/>
      <c r="V44" s="14"/>
      <c r="W44" s="14"/>
      <c r="X44" s="14"/>
      <c r="Y44" s="14"/>
      <c r="Z44" s="13">
        <f t="shared" si="1"/>
        <v>0</v>
      </c>
      <c r="AA44" s="13">
        <f t="shared" si="2"/>
        <v>0</v>
      </c>
      <c r="AB44" s="10"/>
      <c r="AC44" s="10"/>
    </row>
    <row r="45" spans="1:29" x14ac:dyDescent="0.4">
      <c r="A45" s="23">
        <v>1261</v>
      </c>
      <c r="C45" s="11"/>
      <c r="D45" s="11"/>
      <c r="E45" s="11"/>
      <c r="F45" s="11" t="s">
        <v>5</v>
      </c>
      <c r="G45" s="11"/>
      <c r="H45" s="14">
        <v>26839.040000000001</v>
      </c>
      <c r="I45" s="14">
        <v>12756.22</v>
      </c>
      <c r="J45" s="14"/>
      <c r="K45" s="14"/>
      <c r="L45" s="14"/>
      <c r="M45" s="14"/>
      <c r="N45" s="14"/>
      <c r="O45" s="14"/>
      <c r="P45" s="14">
        <f t="shared" si="0"/>
        <v>39595.26</v>
      </c>
      <c r="Q45" s="14"/>
      <c r="R45" s="14"/>
      <c r="S45" s="14"/>
      <c r="T45" s="14"/>
      <c r="U45" s="14"/>
      <c r="V45" s="14"/>
      <c r="W45" s="14"/>
      <c r="X45" s="14"/>
      <c r="Y45" s="14"/>
      <c r="Z45" s="13"/>
      <c r="AA45" s="13"/>
      <c r="AB45" s="10"/>
      <c r="AC45" s="10"/>
    </row>
    <row r="46" spans="1:29" x14ac:dyDescent="0.4">
      <c r="A46" s="23">
        <v>1213</v>
      </c>
      <c r="C46" s="11"/>
      <c r="D46" s="11"/>
      <c r="E46" s="11"/>
      <c r="F46" s="11"/>
      <c r="G46" s="11" t="s">
        <v>5</v>
      </c>
      <c r="H46" s="14">
        <v>10453.92</v>
      </c>
      <c r="I46" s="14"/>
      <c r="J46" s="14"/>
      <c r="K46" s="14"/>
      <c r="L46" s="14"/>
      <c r="M46" s="14"/>
      <c r="N46" s="14"/>
      <c r="O46" s="14"/>
      <c r="P46" s="14">
        <f t="shared" si="0"/>
        <v>10453.92</v>
      </c>
      <c r="Q46" s="14"/>
      <c r="R46" s="14"/>
      <c r="S46" s="14"/>
      <c r="T46" s="14"/>
      <c r="U46" s="14"/>
      <c r="V46" s="14"/>
      <c r="W46" s="14"/>
      <c r="X46" s="14"/>
      <c r="Y46" s="14"/>
      <c r="Z46" s="13"/>
      <c r="AA46" s="13"/>
      <c r="AB46" s="10"/>
      <c r="AC46" s="10"/>
    </row>
    <row r="47" spans="1:29" x14ac:dyDescent="0.4">
      <c r="A47" s="23">
        <v>1205</v>
      </c>
      <c r="C47" s="11"/>
      <c r="D47" s="11"/>
      <c r="E47" s="11"/>
      <c r="F47" s="11"/>
      <c r="G47" s="11" t="s">
        <v>5</v>
      </c>
      <c r="H47" s="12">
        <v>14191.44</v>
      </c>
      <c r="I47" s="14"/>
      <c r="P47" s="14">
        <f t="shared" si="0"/>
        <v>14191.44</v>
      </c>
      <c r="Z47" s="10"/>
      <c r="AA47" s="10"/>
      <c r="AB47" s="10"/>
      <c r="AC47" s="10"/>
    </row>
    <row r="48" spans="1:29" x14ac:dyDescent="0.4">
      <c r="A48" s="23">
        <v>1258</v>
      </c>
      <c r="C48" s="11"/>
      <c r="D48" s="11"/>
      <c r="E48" s="11"/>
      <c r="F48" s="11" t="s">
        <v>5</v>
      </c>
      <c r="G48" s="11"/>
      <c r="H48" s="12">
        <v>15257.62</v>
      </c>
      <c r="I48" s="14">
        <v>22.16</v>
      </c>
      <c r="P48" s="14">
        <f>SUM(H48:O48)</f>
        <v>15279.78</v>
      </c>
      <c r="Z48" s="10"/>
      <c r="AA48" s="10"/>
      <c r="AB48" s="10"/>
      <c r="AC48" s="10"/>
    </row>
    <row r="49" spans="1:31" x14ac:dyDescent="0.4">
      <c r="A49" s="5"/>
      <c r="Z49" s="10"/>
      <c r="AA49" s="10"/>
      <c r="AB49" s="10"/>
      <c r="AC49" s="10"/>
    </row>
    <row r="50" spans="1:31" ht="92.6" x14ac:dyDescent="0.4">
      <c r="G50" s="4" t="s">
        <v>9</v>
      </c>
      <c r="H50" s="3" t="str">
        <f>H2</f>
        <v>Reg Salary/Wages Paid (includes any employee's regular rate of pay categories that are paid at regular rate i.e. holiday sick, etc.)</v>
      </c>
      <c r="I50" s="3" t="str">
        <f>I2</f>
        <v>OT Amount (includes All Pays at OT &amp; Above Rate)</v>
      </c>
      <c r="J50" s="3" t="str">
        <f>J2</f>
        <v>Excess Vacation Payout</v>
      </c>
      <c r="K50" s="3" t="str">
        <f>K2</f>
        <v>Retiree - Vacation Payout</v>
      </c>
      <c r="L50" s="3" t="s">
        <v>24</v>
      </c>
      <c r="M50" s="3" t="str">
        <f>M2</f>
        <v>Bonus &amp; Incentive Pays</v>
      </c>
      <c r="N50" s="3" t="s">
        <v>25</v>
      </c>
      <c r="O50" s="3" t="str">
        <f>O2</f>
        <v>Other Pays Including Phone, Auto Allowance</v>
      </c>
      <c r="P50" s="1" t="s">
        <v>4</v>
      </c>
      <c r="Q50" s="3" t="str">
        <f>Q2</f>
        <v>Other Incentives, Deferred Compensation</v>
      </c>
      <c r="R50" s="2" t="s">
        <v>17</v>
      </c>
      <c r="S50" s="2" t="s">
        <v>18</v>
      </c>
      <c r="T50" s="3" t="s">
        <v>19</v>
      </c>
      <c r="U50" s="3" t="s">
        <v>20</v>
      </c>
      <c r="V50" s="3" t="s">
        <v>23</v>
      </c>
      <c r="W50" s="3" t="s">
        <v>21</v>
      </c>
      <c r="X50" s="3" t="s">
        <v>6</v>
      </c>
      <c r="Y50" s="3" t="s">
        <v>22</v>
      </c>
      <c r="Z50" s="3" t="s">
        <v>7</v>
      </c>
      <c r="AA50" s="3" t="s">
        <v>8</v>
      </c>
      <c r="AB50" s="10"/>
      <c r="AC50" s="10"/>
    </row>
    <row r="51" spans="1:31" x14ac:dyDescent="0.4">
      <c r="G51" s="5" t="s">
        <v>26</v>
      </c>
      <c r="H51" s="12">
        <f t="shared" ref="H51:Z51" si="3">+SUMIF($C$3:$C$48,"X",H3:H48)</f>
        <v>69259.199999999997</v>
      </c>
      <c r="I51" s="12">
        <f t="shared" si="3"/>
        <v>0</v>
      </c>
      <c r="J51" s="12">
        <f t="shared" si="3"/>
        <v>0</v>
      </c>
      <c r="K51" s="12">
        <f t="shared" si="3"/>
        <v>0</v>
      </c>
      <c r="L51" s="12">
        <f t="shared" si="3"/>
        <v>0</v>
      </c>
      <c r="M51" s="12">
        <f t="shared" si="3"/>
        <v>0</v>
      </c>
      <c r="N51" s="12">
        <f t="shared" si="3"/>
        <v>0</v>
      </c>
      <c r="O51" s="12">
        <f t="shared" si="3"/>
        <v>0</v>
      </c>
      <c r="P51" s="12">
        <f t="shared" si="3"/>
        <v>69259.199999999997</v>
      </c>
      <c r="Q51" s="12">
        <f t="shared" si="3"/>
        <v>0</v>
      </c>
      <c r="R51" s="12">
        <f t="shared" si="3"/>
        <v>0</v>
      </c>
      <c r="S51" s="12">
        <f t="shared" si="3"/>
        <v>0</v>
      </c>
      <c r="T51" s="12">
        <f t="shared" si="3"/>
        <v>0</v>
      </c>
      <c r="U51" s="12">
        <f t="shared" si="3"/>
        <v>0</v>
      </c>
      <c r="V51" s="12">
        <f t="shared" si="3"/>
        <v>0</v>
      </c>
      <c r="W51" s="12">
        <f t="shared" si="3"/>
        <v>0</v>
      </c>
      <c r="X51" s="12">
        <f t="shared" si="3"/>
        <v>0</v>
      </c>
      <c r="Y51" s="12">
        <f t="shared" si="3"/>
        <v>0</v>
      </c>
      <c r="Z51" s="12">
        <f t="shared" si="3"/>
        <v>0</v>
      </c>
      <c r="AA51" s="12">
        <f>+SUMIF($C$3:$C$46,"X",AA3:AA46)</f>
        <v>0</v>
      </c>
      <c r="AB51" s="10"/>
      <c r="AC51" s="10"/>
    </row>
    <row r="52" spans="1:31" ht="15" thickBot="1" x14ac:dyDescent="0.45">
      <c r="G52" s="5" t="s">
        <v>0</v>
      </c>
      <c r="H52" s="12">
        <f t="shared" ref="H52:Z52" si="4">+SUMIF($D$3:$D$48,"X",H3:H48)</f>
        <v>177074.80000000005</v>
      </c>
      <c r="I52" s="12">
        <f t="shared" si="4"/>
        <v>5925.6100000000006</v>
      </c>
      <c r="J52" s="12">
        <f t="shared" si="4"/>
        <v>0</v>
      </c>
      <c r="K52" s="12">
        <f t="shared" si="4"/>
        <v>0</v>
      </c>
      <c r="L52" s="12">
        <f t="shared" si="4"/>
        <v>0</v>
      </c>
      <c r="M52" s="12">
        <f t="shared" si="4"/>
        <v>0</v>
      </c>
      <c r="N52" s="12">
        <f t="shared" si="4"/>
        <v>0</v>
      </c>
      <c r="O52" s="12">
        <f t="shared" si="4"/>
        <v>0</v>
      </c>
      <c r="P52" s="12">
        <f t="shared" si="4"/>
        <v>183000.41000000003</v>
      </c>
      <c r="Q52" s="12">
        <f t="shared" si="4"/>
        <v>0</v>
      </c>
      <c r="R52" s="12">
        <f t="shared" si="4"/>
        <v>0</v>
      </c>
      <c r="S52" s="12">
        <f t="shared" si="4"/>
        <v>0</v>
      </c>
      <c r="T52" s="12">
        <f t="shared" si="4"/>
        <v>0</v>
      </c>
      <c r="U52" s="12">
        <f t="shared" si="4"/>
        <v>0</v>
      </c>
      <c r="V52" s="12">
        <f t="shared" si="4"/>
        <v>0</v>
      </c>
      <c r="W52" s="12">
        <f t="shared" si="4"/>
        <v>0</v>
      </c>
      <c r="X52" s="12">
        <f t="shared" si="4"/>
        <v>0</v>
      </c>
      <c r="Y52" s="12">
        <f t="shared" si="4"/>
        <v>0</v>
      </c>
      <c r="Z52" s="12">
        <f t="shared" si="4"/>
        <v>0</v>
      </c>
      <c r="AA52" s="12">
        <f>+SUMIF($D$3:$D$46,"X",AA3:AA46)</f>
        <v>0</v>
      </c>
      <c r="AB52" s="10"/>
      <c r="AC52" s="10"/>
    </row>
    <row r="53" spans="1:31" ht="15" thickBot="1" x14ac:dyDescent="0.45">
      <c r="A53" s="26" t="s">
        <v>37</v>
      </c>
      <c r="B53" s="27" t="s">
        <v>38</v>
      </c>
      <c r="C53" s="28" t="s">
        <v>43</v>
      </c>
      <c r="G53" s="5" t="s">
        <v>10</v>
      </c>
      <c r="H53" s="15">
        <f t="shared" ref="H53:Z53" si="5">+SUM(H51:H52)</f>
        <v>246334.00000000006</v>
      </c>
      <c r="I53" s="15">
        <f t="shared" si="5"/>
        <v>5925.6100000000006</v>
      </c>
      <c r="J53" s="15">
        <f t="shared" si="5"/>
        <v>0</v>
      </c>
      <c r="K53" s="15">
        <f t="shared" si="5"/>
        <v>0</v>
      </c>
      <c r="L53" s="15">
        <f t="shared" si="5"/>
        <v>0</v>
      </c>
      <c r="M53" s="15">
        <f t="shared" si="5"/>
        <v>0</v>
      </c>
      <c r="N53" s="15">
        <f t="shared" si="5"/>
        <v>0</v>
      </c>
      <c r="O53" s="15">
        <f t="shared" si="5"/>
        <v>0</v>
      </c>
      <c r="P53" s="15">
        <f t="shared" si="5"/>
        <v>252259.61000000004</v>
      </c>
      <c r="Q53" s="15">
        <f t="shared" si="5"/>
        <v>0</v>
      </c>
      <c r="R53" s="15">
        <f t="shared" si="5"/>
        <v>0</v>
      </c>
      <c r="S53" s="15">
        <f t="shared" si="5"/>
        <v>0</v>
      </c>
      <c r="T53" s="15">
        <f t="shared" si="5"/>
        <v>0</v>
      </c>
      <c r="U53" s="15">
        <f t="shared" si="5"/>
        <v>0</v>
      </c>
      <c r="V53" s="15">
        <f t="shared" si="5"/>
        <v>0</v>
      </c>
      <c r="W53" s="15">
        <f t="shared" si="5"/>
        <v>0</v>
      </c>
      <c r="X53" s="15">
        <f t="shared" si="5"/>
        <v>0</v>
      </c>
      <c r="Y53" s="15">
        <f t="shared" si="5"/>
        <v>0</v>
      </c>
      <c r="Z53" s="15">
        <f t="shared" si="5"/>
        <v>0</v>
      </c>
      <c r="AA53" s="15">
        <f t="shared" ref="AA53" si="6">+SUM(AA51:AA52)</f>
        <v>0</v>
      </c>
      <c r="AB53" s="10"/>
      <c r="AC53" s="10"/>
    </row>
    <row r="54" spans="1:31" x14ac:dyDescent="0.4">
      <c r="A54" s="29" t="s">
        <v>39</v>
      </c>
      <c r="B54" s="10" t="s">
        <v>40</v>
      </c>
      <c r="C54" s="32" t="s">
        <v>43</v>
      </c>
      <c r="Z54" s="10"/>
      <c r="AA54" s="10"/>
      <c r="AB54" s="10"/>
      <c r="AC54" s="10"/>
    </row>
    <row r="55" spans="1:31" ht="15" thickBot="1" x14ac:dyDescent="0.45">
      <c r="A55" s="30" t="s">
        <v>41</v>
      </c>
      <c r="B55" s="31" t="s">
        <v>42</v>
      </c>
      <c r="C55" s="33" t="s">
        <v>43</v>
      </c>
      <c r="AB55" s="10"/>
      <c r="AC55" s="10"/>
    </row>
    <row r="56" spans="1:31" x14ac:dyDescent="0.4">
      <c r="A56" s="10" t="s">
        <v>44</v>
      </c>
      <c r="G56" s="5" t="s">
        <v>2</v>
      </c>
      <c r="H56" s="12">
        <f t="shared" ref="H56:Z56" si="7">+SUMIF($F$3:$F$48,"X",H3:H48)</f>
        <v>808072.86000000034</v>
      </c>
      <c r="I56" s="12">
        <f t="shared" si="7"/>
        <v>247391.71999999997</v>
      </c>
      <c r="J56" s="12">
        <f t="shared" si="7"/>
        <v>0</v>
      </c>
      <c r="K56" s="12">
        <f t="shared" si="7"/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1055464.58</v>
      </c>
      <c r="Q56" s="12">
        <f t="shared" si="7"/>
        <v>0</v>
      </c>
      <c r="R56" s="12">
        <f t="shared" si="7"/>
        <v>0</v>
      </c>
      <c r="S56" s="12">
        <f t="shared" si="7"/>
        <v>0</v>
      </c>
      <c r="T56" s="12">
        <f t="shared" si="7"/>
        <v>0</v>
      </c>
      <c r="U56" s="12">
        <f t="shared" si="7"/>
        <v>0</v>
      </c>
      <c r="V56" s="12">
        <f t="shared" si="7"/>
        <v>0</v>
      </c>
      <c r="W56" s="12">
        <f t="shared" si="7"/>
        <v>0</v>
      </c>
      <c r="X56" s="12">
        <f t="shared" si="7"/>
        <v>0</v>
      </c>
      <c r="Y56" s="12">
        <f t="shared" si="7"/>
        <v>0</v>
      </c>
      <c r="Z56" s="12">
        <f t="shared" si="7"/>
        <v>0</v>
      </c>
      <c r="AA56" s="12">
        <f>+SUMIF($F$3:$F$46,"X",AA3:AA46)</f>
        <v>0</v>
      </c>
      <c r="AB56" s="10"/>
      <c r="AC56" s="10"/>
    </row>
    <row r="57" spans="1:31" x14ac:dyDescent="0.4">
      <c r="G57" s="5" t="s">
        <v>3</v>
      </c>
      <c r="H57" s="12">
        <f t="shared" ref="H57:Z57" si="8">+SUMIF($G$3:$G$48,"X",H3:H48)</f>
        <v>447634.64</v>
      </c>
      <c r="I57" s="12">
        <f t="shared" si="8"/>
        <v>52242.7</v>
      </c>
      <c r="J57" s="12">
        <f t="shared" si="8"/>
        <v>0</v>
      </c>
      <c r="K57" s="12">
        <f t="shared" si="8"/>
        <v>0</v>
      </c>
      <c r="L57" s="12">
        <f t="shared" si="8"/>
        <v>0</v>
      </c>
      <c r="M57" s="12">
        <f t="shared" si="8"/>
        <v>0</v>
      </c>
      <c r="N57" s="12">
        <f t="shared" si="8"/>
        <v>0</v>
      </c>
      <c r="O57" s="12">
        <f t="shared" si="8"/>
        <v>0</v>
      </c>
      <c r="P57" s="12">
        <f t="shared" si="8"/>
        <v>499877.33999999997</v>
      </c>
      <c r="Q57" s="12">
        <f t="shared" si="8"/>
        <v>0</v>
      </c>
      <c r="R57" s="12">
        <f t="shared" si="8"/>
        <v>0</v>
      </c>
      <c r="S57" s="12">
        <f t="shared" si="8"/>
        <v>0</v>
      </c>
      <c r="T57" s="12">
        <f t="shared" si="8"/>
        <v>0</v>
      </c>
      <c r="U57" s="12">
        <f t="shared" si="8"/>
        <v>0</v>
      </c>
      <c r="V57" s="12">
        <f t="shared" si="8"/>
        <v>0</v>
      </c>
      <c r="W57" s="12">
        <f t="shared" si="8"/>
        <v>0</v>
      </c>
      <c r="X57" s="12">
        <f t="shared" si="8"/>
        <v>0</v>
      </c>
      <c r="Y57" s="12">
        <f t="shared" si="8"/>
        <v>0</v>
      </c>
      <c r="Z57" s="12">
        <f t="shared" si="8"/>
        <v>0</v>
      </c>
      <c r="AA57" s="12">
        <f>+SUMIF($G$3:$G$46,"X",AA3:AA46)</f>
        <v>0</v>
      </c>
      <c r="AB57" s="10"/>
      <c r="AC57" s="10"/>
    </row>
    <row r="58" spans="1:31" ht="15" thickBot="1" x14ac:dyDescent="0.45">
      <c r="G58" s="5" t="s">
        <v>10</v>
      </c>
      <c r="H58" s="15">
        <f t="shared" ref="H58:Z58" si="9">+H56+H57</f>
        <v>1255707.5000000005</v>
      </c>
      <c r="I58" s="15">
        <f t="shared" si="9"/>
        <v>299634.42</v>
      </c>
      <c r="J58" s="15">
        <f t="shared" si="9"/>
        <v>0</v>
      </c>
      <c r="K58" s="15">
        <f t="shared" si="9"/>
        <v>0</v>
      </c>
      <c r="L58" s="15">
        <f t="shared" si="9"/>
        <v>0</v>
      </c>
      <c r="M58" s="15">
        <f t="shared" si="9"/>
        <v>0</v>
      </c>
      <c r="N58" s="15">
        <f t="shared" si="9"/>
        <v>0</v>
      </c>
      <c r="O58" s="15">
        <f t="shared" si="9"/>
        <v>0</v>
      </c>
      <c r="P58" s="15">
        <f t="shared" si="9"/>
        <v>1555341.92</v>
      </c>
      <c r="Q58" s="15">
        <f t="shared" si="9"/>
        <v>0</v>
      </c>
      <c r="R58" s="15">
        <f t="shared" si="9"/>
        <v>0</v>
      </c>
      <c r="S58" s="15">
        <f t="shared" si="9"/>
        <v>0</v>
      </c>
      <c r="T58" s="15">
        <f t="shared" si="9"/>
        <v>0</v>
      </c>
      <c r="U58" s="15">
        <f t="shared" si="9"/>
        <v>0</v>
      </c>
      <c r="V58" s="15">
        <f t="shared" si="9"/>
        <v>0</v>
      </c>
      <c r="W58" s="15">
        <f t="shared" si="9"/>
        <v>0</v>
      </c>
      <c r="X58" s="15">
        <f t="shared" si="9"/>
        <v>0</v>
      </c>
      <c r="Y58" s="15">
        <f t="shared" si="9"/>
        <v>0</v>
      </c>
      <c r="Z58" s="15">
        <f t="shared" si="9"/>
        <v>0</v>
      </c>
      <c r="AA58" s="15">
        <f t="shared" ref="AA58" si="10">+AA56+AA57</f>
        <v>0</v>
      </c>
      <c r="AB58" s="10"/>
      <c r="AC58" s="10"/>
    </row>
    <row r="59" spans="1:31" x14ac:dyDescent="0.4">
      <c r="Z59" s="10"/>
      <c r="AA59" s="10"/>
      <c r="AB59" s="10"/>
      <c r="AC59" s="10"/>
    </row>
    <row r="60" spans="1:31" x14ac:dyDescent="0.4">
      <c r="Z60" s="10"/>
      <c r="AA60" s="10"/>
      <c r="AB60" s="10"/>
      <c r="AC60" s="10"/>
    </row>
    <row r="61" spans="1:31" x14ac:dyDescent="0.4">
      <c r="H61" s="19"/>
      <c r="I61" s="19"/>
      <c r="J61" s="19"/>
      <c r="K61" s="19"/>
      <c r="L61" s="19"/>
      <c r="M61" s="19"/>
      <c r="N61" s="19"/>
      <c r="O61" s="19"/>
      <c r="P61" s="19"/>
      <c r="Q61" s="19"/>
      <c r="AD61" s="12"/>
      <c r="AE61" s="12"/>
    </row>
    <row r="62" spans="1:31" x14ac:dyDescent="0.4"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31" x14ac:dyDescent="0.4"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x14ac:dyDescent="0.4">
      <c r="H64" s="21"/>
      <c r="I64" s="21"/>
      <c r="J64" s="20"/>
      <c r="K64" s="21"/>
      <c r="L64" s="21"/>
      <c r="M64" s="21"/>
      <c r="N64" s="21"/>
      <c r="O64" s="21"/>
      <c r="P64" s="21"/>
      <c r="Q64" s="21"/>
    </row>
    <row r="65" spans="1:31" s="12" customFormat="1" x14ac:dyDescent="0.4">
      <c r="A65" s="10"/>
      <c r="B65" s="10"/>
      <c r="C65" s="5"/>
      <c r="D65" s="5"/>
      <c r="E65" s="5"/>
      <c r="F65" s="5"/>
      <c r="G65" s="5"/>
      <c r="H65" s="21"/>
      <c r="I65" s="21"/>
      <c r="J65" s="21"/>
      <c r="K65" s="21"/>
      <c r="L65" s="21"/>
      <c r="M65" s="21"/>
      <c r="N65" s="21"/>
      <c r="O65" s="21"/>
      <c r="P65" s="21"/>
      <c r="Q65" s="21"/>
      <c r="AD65" s="10"/>
      <c r="AE65" s="10"/>
    </row>
    <row r="66" spans="1:31" s="12" customFormat="1" x14ac:dyDescent="0.4">
      <c r="A66" s="10"/>
      <c r="B66" s="10"/>
      <c r="C66" s="5"/>
      <c r="D66" s="5"/>
      <c r="E66" s="5"/>
      <c r="F66" s="5"/>
      <c r="G66" s="5"/>
      <c r="H66" s="21"/>
      <c r="I66" s="21"/>
      <c r="J66" s="21"/>
      <c r="K66" s="21"/>
      <c r="L66" s="21"/>
      <c r="M66" s="21"/>
      <c r="N66" s="21"/>
      <c r="O66" s="21"/>
      <c r="P66" s="21"/>
      <c r="Q66" s="21"/>
      <c r="AD66" s="10"/>
      <c r="AE66" s="10"/>
    </row>
  </sheetData>
  <autoFilter ref="C2:AE46" xr:uid="{713D6F93-451C-4540-9664-6C65187BE982}"/>
  <pageMargins left="0.25" right="0.25" top="0.75" bottom="0.75" header="0.3" footer="0.3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FECE-B464-4BBC-9977-46D6F01EB7E3}">
  <sheetPr codeName="Sheet4"/>
  <dimension ref="B2:F5"/>
  <sheetViews>
    <sheetView workbookViewId="0">
      <selection activeCell="C25" sqref="C25"/>
    </sheetView>
  </sheetViews>
  <sheetFormatPr defaultRowHeight="14.6" x14ac:dyDescent="0.4"/>
  <cols>
    <col min="2" max="2" width="12.69140625" bestFit="1" customWidth="1"/>
  </cols>
  <sheetData>
    <row r="2" spans="2:6" x14ac:dyDescent="0.4">
      <c r="B2" t="s">
        <v>29</v>
      </c>
      <c r="C2" s="23">
        <v>2022</v>
      </c>
      <c r="D2" s="23">
        <v>2023</v>
      </c>
      <c r="E2" s="23">
        <v>2024</v>
      </c>
      <c r="F2" s="23" t="s">
        <v>30</v>
      </c>
    </row>
    <row r="3" spans="2:6" x14ac:dyDescent="0.4">
      <c r="B3" t="s">
        <v>26</v>
      </c>
      <c r="C3" s="22" t="e">
        <f>#REF!</f>
        <v>#REF!</v>
      </c>
      <c r="D3" s="22" t="e">
        <f>#REF!</f>
        <v>#REF!</v>
      </c>
      <c r="E3" s="22" t="e">
        <f>#REF!</f>
        <v>#REF!</v>
      </c>
      <c r="F3" s="22" t="e">
        <f>AVERAGE(C3:E3)</f>
        <v>#REF!</v>
      </c>
    </row>
    <row r="4" spans="2:6" x14ac:dyDescent="0.4">
      <c r="B4" t="s">
        <v>27</v>
      </c>
      <c r="C4" s="22" t="e">
        <f>#REF!</f>
        <v>#REF!</v>
      </c>
      <c r="D4" s="22" t="e">
        <f>#REF!</f>
        <v>#REF!</v>
      </c>
      <c r="E4" s="22" t="e">
        <f>#REF!</f>
        <v>#REF!</v>
      </c>
      <c r="F4" s="22" t="e">
        <f>AVERAGE(C4:E4)</f>
        <v>#REF!</v>
      </c>
    </row>
    <row r="5" spans="2:6" x14ac:dyDescent="0.4">
      <c r="B5" t="s">
        <v>28</v>
      </c>
      <c r="C5" s="22" t="e">
        <f>#REF!</f>
        <v>#REF!</v>
      </c>
      <c r="D5" s="22" t="e">
        <f>#REF!</f>
        <v>#REF!</v>
      </c>
      <c r="E5" s="22" t="e">
        <f>#REF!</f>
        <v>#REF!</v>
      </c>
      <c r="F5" s="22" t="e">
        <f>AVERAGE(C5:E5)</f>
        <v>#REF!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08242-EFE6-4CE6-A17C-5EFD06C02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EB4A0-2553-43B1-90E8-726EA377780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aa59e4-26b3-4843-85f5-5d92debce9c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FC323D-422F-48AB-9BAB-38AA138BA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</vt:lpstr>
      <vt:lpstr>2022</vt:lpstr>
      <vt:lpstr>2023</vt:lpstr>
      <vt:lpstr>2024</vt:lpstr>
      <vt:lpstr>YTD 2025 4-30-25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Heather Temple</cp:lastModifiedBy>
  <cp:lastPrinted>2025-05-23T12:18:09Z</cp:lastPrinted>
  <dcterms:created xsi:type="dcterms:W3CDTF">2024-04-25T19:24:27Z</dcterms:created>
  <dcterms:modified xsi:type="dcterms:W3CDTF">2025-05-29T19:54:16Z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