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Rehearing/Proposed Rates for Rehearing (Due 11-20-2025)/"/>
    </mc:Choice>
  </mc:AlternateContent>
  <xr:revisionPtr revIDLastSave="0" documentId="13_ncr:1_{1673E8ED-7F6E-4E2A-B474-3F504ED355B6}" xr6:coauthVersionLast="47" xr6:coauthVersionMax="47" xr10:uidLastSave="{00000000-0000-0000-0000-000000000000}"/>
  <bookViews>
    <workbookView xWindow="-23148" yWindow="-108" windowWidth="23256" windowHeight="14616" xr2:uid="{E73A3117-87C6-4BDC-94C4-7D5E4F745548}"/>
  </bookViews>
  <sheets>
    <sheet name="Rehearing Allocation" sheetId="2" r:id="rId1"/>
    <sheet name="Revised Rates" sheetId="11" r:id="rId2"/>
  </sheets>
  <externalReferences>
    <externalReference r:id="rId3"/>
  </externalReferences>
  <definedNames>
    <definedName name="_Fill" localSheetId="0" hidden="1">'Rehearing Allocation'!#REF!</definedName>
    <definedName name="_Fill" localSheetId="1" hidden="1">'Revised Rates'!#REF!</definedName>
    <definedName name="_Regression_Int" localSheetId="0" hidden="1">1</definedName>
    <definedName name="_Regression_Int" localSheetId="1" hidden="1">1</definedName>
    <definedName name="CASE_NO">#REF!</definedName>
    <definedName name="CUR_BASE_FUEL">#REF!</definedName>
    <definedName name="CUR_DP_CST">#REF!</definedName>
    <definedName name="CUR_DP_DEMAND">#REF!</definedName>
    <definedName name="CUR_DP_KWH1">#REF!</definedName>
    <definedName name="CUR_DP_KWH2">#REF!</definedName>
    <definedName name="CUR_DP_LMR">#REF!</definedName>
    <definedName name="CUR_DP_RTP_COM">#REF!</definedName>
    <definedName name="CUR_DP_RTP_CUST">#REF!</definedName>
    <definedName name="CUR_DP_RTP_KWH1">#REF!</definedName>
    <definedName name="CUR_DP_RTP_KWH2">#REF!</definedName>
    <definedName name="CUR_DS_CST_1">#REF!</definedName>
    <definedName name="CUR_DS_CST_2">#REF!</definedName>
    <definedName name="CUR_DS_DEM_1">#REF!</definedName>
    <definedName name="CUR_DS_DEM_3">#REF!</definedName>
    <definedName name="CUR_DS_KWH_1">#REF!</definedName>
    <definedName name="CUR_DS_KWH_2">#REF!</definedName>
    <definedName name="CUR_DS_KWH_3">#REF!</definedName>
    <definedName name="CUR_DS_LMR">#REF!</definedName>
    <definedName name="CUR_DS_RTP">#REF!</definedName>
    <definedName name="CUR_DS_RTP_COM">#REF!</definedName>
    <definedName name="CUR_DS_RTP_CUST">#REF!</definedName>
    <definedName name="CUR_DS_RTP_KWH1">#REF!</definedName>
    <definedName name="CUR_DS_RTP_KWH2">#REF!</definedName>
    <definedName name="CUR_DT_DISC">#REF!</definedName>
    <definedName name="CUR_DT_DISC1">#REF!</definedName>
    <definedName name="CUR_DT_PRI">#REF!</definedName>
    <definedName name="CUR_DT_RTP_COM">#REF!</definedName>
    <definedName name="CUR_DT_RTP_CUST">#REF!</definedName>
    <definedName name="CUR_DT_RTP_KWH1">#REF!</definedName>
    <definedName name="CUR_DT_RTP_KWH2">#REF!</definedName>
    <definedName name="CUR_DT_RTP_P">#REF!</definedName>
    <definedName name="CUR_DT_RTP_S">#REF!</definedName>
    <definedName name="CUR_DT_SEC">#REF!</definedName>
    <definedName name="CUR_DT_SEC_CST1">#REF!</definedName>
    <definedName name="CUR_DT_SEC_CST3">#REF!</definedName>
    <definedName name="CUR_DT_SEC_DEMOFF">#REF!</definedName>
    <definedName name="CUR_DT_SEC_DEMON">#REF!</definedName>
    <definedName name="CUR_DT_SEC_SUMKWH">#REF!</definedName>
    <definedName name="CUR_DT_SEC_WINKWH">#REF!</definedName>
    <definedName name="CUR_DT_SEC_WINOFF">#REF!</definedName>
    <definedName name="CUR_DT_SEC_WINON">#REF!</definedName>
    <definedName name="CUR_DT_SUM_E_OFF">#REF!</definedName>
    <definedName name="CUR_DT_SUM_E_ON">#REF!</definedName>
    <definedName name="CUR_DT_SUM_PEAK_ON">#REF!</definedName>
    <definedName name="CUR_DT_SUM_PK_OFF">#REF!</definedName>
    <definedName name="CUR_DT_WIN_E_ON">#REF!</definedName>
    <definedName name="CUR_DT_WIN_PEAK_ON">#REF!</definedName>
    <definedName name="CUR_DT_WIN_PK_OFF">#REF!</definedName>
    <definedName name="CUR_EH_CST_1">#REF!</definedName>
    <definedName name="CUR_EH_CST_2">#REF!</definedName>
    <definedName name="CUR_EH_CST_3">#REF!</definedName>
    <definedName name="CUR_EH_KWH_1">#REF!</definedName>
    <definedName name="CUR_ESM">#REF!</definedName>
    <definedName name="CUR_ESM_NonRes">#REF!</definedName>
    <definedName name="CUR_FAC">#REF!</definedName>
    <definedName name="CUR_RS_CUST">#REF!</definedName>
    <definedName name="CUR_RS_ENERGY">#REF!</definedName>
    <definedName name="CUR_SUM_TT_ON_KWH">#REF!</definedName>
    <definedName name="CUR_TT_OFF">#REF!</definedName>
    <definedName name="CUR_TT_RTP">#REF!</definedName>
    <definedName name="CUR_TT_RTP_COM">#REF!</definedName>
    <definedName name="CUR_TT_RTP_CUST">#REF!</definedName>
    <definedName name="CUR_TT_RTP_KWH1">#REF!</definedName>
    <definedName name="CUR_TT_RTP_KWH2">#REF!</definedName>
    <definedName name="CUR_TT_SUM_CST">#REF!</definedName>
    <definedName name="CUR_TT_SUM_PEAK">#REF!</definedName>
    <definedName name="CUR_TT_SUM_PK_OFF">#REF!</definedName>
    <definedName name="CUR_TT_WIN_CST">#REF!</definedName>
    <definedName name="CUR_TT_WIN_PEAK">#REF!</definedName>
    <definedName name="CUR_TT_WIN_PK_OFF">#REF!</definedName>
    <definedName name="CUR_WIN_TT_ON_KWH">#REF!</definedName>
    <definedName name="DATA_PERIOD">#REF!</definedName>
    <definedName name="DATE">#REF!</definedName>
    <definedName name="DSM_DIST">#REF!</definedName>
    <definedName name="DSM_RES">#REF!</definedName>
    <definedName name="DSM_RS_CUST">#REF!</definedName>
    <definedName name="DSM_TRANS">#REF!</definedName>
    <definedName name="DSMR_Name">#REF!</definedName>
    <definedName name="ESM_Name">#REF!</definedName>
    <definedName name="FAC_Name">#REF!</definedName>
    <definedName name="HEA_Name">#REF!</definedName>
    <definedName name="Migration_CC">#REF!</definedName>
    <definedName name="NAME">#REF!</definedName>
    <definedName name="Page_Num_2.2">#REF!</definedName>
    <definedName name="Page_Num_2.3">#REF!</definedName>
    <definedName name="_xlnm.Print_Area" localSheetId="0">'Rehearing Allocation'!$A$1:$K$39</definedName>
    <definedName name="_xlnm.Print_Area" localSheetId="1">'Revised Rates'!$A$1:$P$56</definedName>
    <definedName name="PRO_BASE_FUEL">#REF!</definedName>
    <definedName name="PRO_DP_CST">#REF!</definedName>
    <definedName name="PRO_DP_DEMAND">#REF!</definedName>
    <definedName name="PRO_DP_KWH1">#REF!</definedName>
    <definedName name="PRO_DP_KWH2">#REF!</definedName>
    <definedName name="PRO_DP_LMR">#REF!</definedName>
    <definedName name="PRO_DP_RTP_COM">#REF!</definedName>
    <definedName name="PRO_DP_RTP_CUST">#REF!</definedName>
    <definedName name="PRO_DP_RTP_KWH1">#REF!</definedName>
    <definedName name="PRO_DP_RTP_KWH2">#REF!</definedName>
    <definedName name="PRO_DS_CST_1">#REF!</definedName>
    <definedName name="PRO_DS_CST_2">#REF!</definedName>
    <definedName name="PRO_DS_DEM_1">#REF!</definedName>
    <definedName name="PRO_DS_DEM_3">#REF!</definedName>
    <definedName name="PRO_DS_KWH_1">#REF!</definedName>
    <definedName name="PRO_DS_KWH_2">#REF!</definedName>
    <definedName name="PRO_DS_KWH_3">#REF!</definedName>
    <definedName name="PRO_DS_LMR">#REF!</definedName>
    <definedName name="PRO_DS_RTP_COM">#REF!</definedName>
    <definedName name="PRO_DS_RTP_CUST">#REF!</definedName>
    <definedName name="PRO_DS_RTP_KWH1">#REF!</definedName>
    <definedName name="PRO_DS_RTP_KWH2">#REF!</definedName>
    <definedName name="PRO_DSM_DIST">#REF!</definedName>
    <definedName name="PRO_DSM_RES">#REF!</definedName>
    <definedName name="PRO_DSM_TRANS">#REF!</definedName>
    <definedName name="PRO_DT_DEMOFF">#REF!</definedName>
    <definedName name="PRO_DT_DEMON">#REF!</definedName>
    <definedName name="PRO_DT_DISC">#REF!</definedName>
    <definedName name="PRO_DT_DISC1">#REF!</definedName>
    <definedName name="PRO_DT_PRI">#REF!</definedName>
    <definedName name="PRO_DT_RTP_COM">#REF!</definedName>
    <definedName name="PRO_DT_RTP_CUST">#REF!</definedName>
    <definedName name="PRO_DT_RTP_KWH1">#REF!</definedName>
    <definedName name="PRO_DT_RTP_KWH2">#REF!</definedName>
    <definedName name="PRO_DT_SEC_CST">#REF!</definedName>
    <definedName name="PRO_DT_SEC_CST3">#REF!</definedName>
    <definedName name="PRO_DT_SEC_DEMWINON">#REF!</definedName>
    <definedName name="PRO_DT_SEC_SUMKWH">#REF!</definedName>
    <definedName name="PRO_DT_SEC_WINKWH">#REF!</definedName>
    <definedName name="PRO_DT_SEC_WINOFF">#REF!</definedName>
    <definedName name="PRO_DT_SUM_E_OFF">#REF!</definedName>
    <definedName name="PRO_DT_SUM_E_ON">#REF!</definedName>
    <definedName name="PRO_DT_SUM_PEAK">#REF!</definedName>
    <definedName name="PRO_DT_SUM_PK_OFF">#REF!</definedName>
    <definedName name="PRO_DT_WIN_E_OFF">#REF!</definedName>
    <definedName name="PRO_DT_WIN_E_ON">#REF!</definedName>
    <definedName name="PRO_DT_WIN_PEAK">#REF!</definedName>
    <definedName name="PRO_DT_WIN_PK_OFF">#REF!</definedName>
    <definedName name="PRO_EH_CST_1">#REF!</definedName>
    <definedName name="PRO_EH_CST_2">#REF!</definedName>
    <definedName name="PRO_EH_CST_3">#REF!</definedName>
    <definedName name="PRO_EH_KWH_1">#REF!</definedName>
    <definedName name="PRO_ESM">#REF!</definedName>
    <definedName name="PRO_ESM_NONRES">#REF!</definedName>
    <definedName name="PRO_FAC">#REF!</definedName>
    <definedName name="PRO_PSM">#REF!</definedName>
    <definedName name="PRO_RS_CUST">#REF!</definedName>
    <definedName name="PRO_RS_ENERGY">#REF!</definedName>
    <definedName name="PRO_SUM_TT_ON_KWH">#REF!</definedName>
    <definedName name="PRO_TT_OFF">#REF!</definedName>
    <definedName name="PRO_TT_RTP_COM">#REF!</definedName>
    <definedName name="PRO_TT_RTP_CUST">#REF!</definedName>
    <definedName name="PRO_TT_RTP_KWH1">#REF!</definedName>
    <definedName name="PRO_TT_RTP_KWH2">#REF!</definedName>
    <definedName name="PRO_TT_SUM_CST">#REF!</definedName>
    <definedName name="PRO_TT_SUM_PEAK">#REF!</definedName>
    <definedName name="PRO_TT_SUM_PK_OFF">#REF!</definedName>
    <definedName name="PRO_TT_WIN_CST">#REF!</definedName>
    <definedName name="PRO_TT_WIN_PEAK">#REF!</definedName>
    <definedName name="PRO_TT_WIN_PK_OFF">#REF!</definedName>
    <definedName name="PRO_WIN_TT_ON_KWH">#REF!</definedName>
    <definedName name="PSM_Name">#REF!</definedName>
    <definedName name="RS_PSM">#REF!</definedName>
    <definedName name="SCH_M" localSheetId="1">'Revised Rates'!$A$1:$K$59</definedName>
    <definedName name="SCH_M">'Rehearing Allocation'!$A$1:$K$39</definedName>
    <definedName name="SCH_M_2.2PG2">#REF!</definedName>
    <definedName name="SCH_M_2.2PG3">#REF!</definedName>
    <definedName name="SCH_M_2.2PG4">#REF!</definedName>
    <definedName name="SCH_M_2.2PG5">#REF!</definedName>
    <definedName name="SCH_M_2.2PG6">#REF!</definedName>
    <definedName name="SCH_M_2.2PG7">#REF!</definedName>
    <definedName name="SCH_M_2.2PG8">#REF!</definedName>
    <definedName name="SCH_M_2.2PG9">#REF!</definedName>
    <definedName name="SCH_M_2.3PG2">#REF!</definedName>
    <definedName name="SCH_M_2.3PG3">#REF!</definedName>
    <definedName name="SCH_M_2.3PG4">#REF!</definedName>
    <definedName name="SCH_M_2.3PG5">#REF!</definedName>
    <definedName name="SCH_M_2.3PG6">#REF!</definedName>
    <definedName name="SCH_M_2.3PG7">#REF!</definedName>
    <definedName name="SCH_M_2.3PG8">#REF!</definedName>
    <definedName name="SCH_M_2.3PG9">#REF!</definedName>
    <definedName name="SERVICE">#REF!</definedName>
    <definedName name="TIME">#REF!</definedName>
    <definedName name="TITLE">#REF!</definedName>
    <definedName name="TYPE">#REF!</definedName>
    <definedName name="WIT">#REF!</definedName>
    <definedName name="Z_0BC1F393_8A13_47D5_BC6C_0C99615B5AB9_.wvu.PrintArea" localSheetId="0" hidden="1">'Rehearing Allocation'!$A$1:$K$34</definedName>
    <definedName name="Z_0BC1F393_8A13_47D5_BC6C_0C99615B5AB9_.wvu.PrintArea" localSheetId="1" hidden="1">'Revised Rates'!$A$1:$K$54</definedName>
    <definedName name="Z_0C49E549_011E_46F4_A82E_2CC8951A9C1E_.wvu.PrintArea" localSheetId="0" hidden="1">'Rehearing Allocation'!$A$1:$K$39</definedName>
    <definedName name="Z_0C49E549_011E_46F4_A82E_2CC8951A9C1E_.wvu.PrintArea" localSheetId="1" hidden="1">'Revised Rates'!$A$1:$K$59</definedName>
    <definedName name="Z_18BDED73_BFA0_442E_87EC_CED86EE4CF94_.wvu.PrintArea" localSheetId="0" hidden="1">'Rehearing Allocation'!$A$1:$K$34</definedName>
    <definedName name="Z_18BDED73_BFA0_442E_87EC_CED86EE4CF94_.wvu.PrintArea" localSheetId="1" hidden="1">'Revised Rates'!$A$1:$K$54</definedName>
    <definedName name="Z_195DF303_1BBD_4236_94B5_47432850B006_.wvu.PrintArea" localSheetId="0" hidden="1">'Rehearing Allocation'!$A$1:$K$39</definedName>
    <definedName name="Z_195DF303_1BBD_4236_94B5_47432850B006_.wvu.PrintArea" localSheetId="1" hidden="1">'Revised Rates'!$A$1:$K$59</definedName>
    <definedName name="Z_2EA35095_1ADC_4CC7_8C3C_B487D65FA247_.wvu.PrintArea" localSheetId="0" hidden="1">'Rehearing Allocation'!$A$1:$K$39</definedName>
    <definedName name="Z_2EA35095_1ADC_4CC7_8C3C_B487D65FA247_.wvu.PrintArea" localSheetId="1" hidden="1">'Revised Rates'!$A$1:$K$59</definedName>
    <definedName name="Z_35F19056_2E6F_4935_B863_78836FE990BF_.wvu.PrintArea" localSheetId="0" hidden="1">'Rehearing Allocation'!$A$1:$K$35</definedName>
    <definedName name="Z_35F19056_2E6F_4935_B863_78836FE990BF_.wvu.PrintArea" localSheetId="1" hidden="1">'Revised Rates'!$A$1:$K$55</definedName>
    <definedName name="Z_4BC93440_BA85_4935_A8C9_66DC6AE5DE5E_.wvu.PrintArea" localSheetId="0" hidden="1">'Rehearing Allocation'!$A$1:$K$39</definedName>
    <definedName name="Z_4BC93440_BA85_4935_A8C9_66DC6AE5DE5E_.wvu.PrintArea" localSheetId="1" hidden="1">'Revised Rates'!$A$1:$K$59</definedName>
    <definedName name="Z_6B3D5C27_2FDE_4561_9575_1E98BFB869D0_.wvu.PrintArea" localSheetId="0" hidden="1">'Rehearing Allocation'!$A$1:$K$34</definedName>
    <definedName name="Z_6B3D5C27_2FDE_4561_9575_1E98BFB869D0_.wvu.PrintArea" localSheetId="1" hidden="1">'Revised Rates'!$A$1:$K$54</definedName>
    <definedName name="Z_8FB94551_8874_4095_B8FB_5316E0D2FD2C_.wvu.PrintArea" localSheetId="0" hidden="1">'Rehearing Allocation'!$A$1:$K$39</definedName>
    <definedName name="Z_8FB94551_8874_4095_B8FB_5316E0D2FD2C_.wvu.PrintArea" localSheetId="1" hidden="1">'Revised Rates'!$A$1:$K$59</definedName>
    <definedName name="Z_8FC77C99_DBF7_40B8_99B8_01B75826CDCB_.wvu.PrintArea" localSheetId="0" hidden="1">'Rehearing Allocation'!$A$1:$K$39</definedName>
    <definedName name="Z_8FC77C99_DBF7_40B8_99B8_01B75826CDCB_.wvu.PrintArea" localSheetId="1" hidden="1">'Revised Rates'!$A$1:$K$59</definedName>
    <definedName name="Z_F562D92E_120C_4AE9_9663_89E64D41DC53_.wvu.PrintArea" localSheetId="0" hidden="1">'Rehearing Allocation'!$A$1:$K$35</definedName>
    <definedName name="Z_F562D92E_120C_4AE9_9663_89E64D41DC53_.wvu.PrintArea" localSheetId="1" hidden="1">'Revised Rates'!$A$1:$K$55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1" l="1"/>
  <c r="I47" i="11"/>
  <c r="I46" i="11"/>
  <c r="I43" i="11"/>
  <c r="I42" i="11"/>
  <c r="I41" i="11"/>
  <c r="I38" i="11"/>
  <c r="I37" i="11"/>
  <c r="I36" i="11"/>
  <c r="I33" i="11"/>
  <c r="I32" i="11"/>
  <c r="I29" i="11"/>
  <c r="I26" i="11"/>
  <c r="I23" i="11"/>
  <c r="I22" i="11"/>
  <c r="I21" i="11"/>
  <c r="I20" i="11"/>
  <c r="I19" i="11"/>
  <c r="I16" i="11"/>
  <c r="E30" i="2"/>
  <c r="O38" i="11" l="1"/>
  <c r="K50" i="11"/>
  <c r="O32" i="11" l="1"/>
  <c r="G21" i="11" l="1"/>
  <c r="K21" i="11" s="1"/>
  <c r="G29" i="11"/>
  <c r="K29" i="11" s="1"/>
  <c r="L29" i="11" s="1"/>
  <c r="G26" i="11"/>
  <c r="K26" i="11" s="1"/>
  <c r="L26" i="11" s="1"/>
  <c r="G23" i="11"/>
  <c r="K23" i="11" s="1"/>
  <c r="G19" i="11"/>
  <c r="K19" i="11" s="1"/>
  <c r="G42" i="11"/>
  <c r="K42" i="11" s="1"/>
  <c r="G41" i="11"/>
  <c r="K41" i="11" s="1"/>
  <c r="G38" i="11"/>
  <c r="K38" i="11" s="1"/>
  <c r="G32" i="11"/>
  <c r="K32" i="11" s="1"/>
  <c r="G37" i="11"/>
  <c r="K37" i="11" s="1"/>
  <c r="G46" i="11"/>
  <c r="K46" i="11" s="1"/>
  <c r="G47" i="11"/>
  <c r="K47" i="11" s="1"/>
  <c r="G22" i="11" l="1"/>
  <c r="K22" i="11" s="1"/>
  <c r="G20" i="11" l="1"/>
  <c r="K20" i="11" s="1"/>
  <c r="G48" i="11"/>
  <c r="K48" i="11" s="1"/>
  <c r="G43" i="11"/>
  <c r="K43" i="11" s="1"/>
  <c r="G36" i="11"/>
  <c r="K36" i="11" s="1"/>
  <c r="G33" i="11"/>
  <c r="K33" i="11" s="1"/>
  <c r="L43" i="11" l="1"/>
  <c r="L42" i="11"/>
  <c r="L41" i="11"/>
  <c r="L36" i="11"/>
  <c r="L38" i="11"/>
  <c r="L37" i="11"/>
  <c r="L20" i="11"/>
  <c r="L23" i="11"/>
  <c r="L21" i="11"/>
  <c r="L19" i="11"/>
  <c r="L48" i="11"/>
  <c r="L46" i="11"/>
  <c r="L47" i="11"/>
  <c r="L33" i="11"/>
  <c r="L32" i="11"/>
  <c r="L22" i="11"/>
  <c r="G16" i="11"/>
  <c r="K16" i="11" s="1"/>
  <c r="L16" i="11" l="1"/>
  <c r="E31" i="2" l="1"/>
  <c r="K51" i="11" l="1"/>
  <c r="E16" i="2" l="1"/>
  <c r="E22" i="2" l="1"/>
  <c r="E23" i="2"/>
  <c r="E25" i="2" l="1"/>
  <c r="E21" i="2" l="1"/>
  <c r="E24" i="2"/>
  <c r="E28" i="2" l="1"/>
  <c r="E19" i="2"/>
  <c r="E20" i="2" l="1"/>
  <c r="E33" i="2" s="1"/>
  <c r="G31" i="2" l="1"/>
  <c r="I31" i="2" s="1"/>
  <c r="G30" i="2"/>
  <c r="I30" i="2" s="1"/>
  <c r="G16" i="2"/>
  <c r="G23" i="2"/>
  <c r="I23" i="2" s="1"/>
  <c r="G22" i="2"/>
  <c r="I22" i="2" s="1"/>
  <c r="G25" i="2"/>
  <c r="I25" i="2" s="1"/>
  <c r="G24" i="2"/>
  <c r="I24" i="2" s="1"/>
  <c r="G21" i="2"/>
  <c r="I21" i="2" s="1"/>
  <c r="K21" i="2" s="1"/>
  <c r="G19" i="2"/>
  <c r="I19" i="2" s="1"/>
  <c r="G28" i="2"/>
  <c r="I28" i="2" s="1"/>
  <c r="G20" i="2"/>
  <c r="I20" i="2" s="1"/>
  <c r="K20" i="2"/>
  <c r="E18" i="11" l="1"/>
  <c r="I16" i="2"/>
  <c r="K19" i="2"/>
  <c r="E31" i="11"/>
  <c r="M32" i="11" s="1"/>
  <c r="M33" i="11" s="1"/>
  <c r="N33" i="11" s="1"/>
  <c r="O33" i="11" s="1"/>
  <c r="K24" i="2"/>
  <c r="E35" i="11"/>
  <c r="K25" i="2"/>
  <c r="E25" i="11"/>
  <c r="M26" i="11" s="1"/>
  <c r="N26" i="11" s="1"/>
  <c r="O26" i="11" s="1"/>
  <c r="K22" i="2"/>
  <c r="E28" i="11"/>
  <c r="M29" i="11" s="1"/>
  <c r="N29" i="11" s="1"/>
  <c r="O29" i="11" s="1"/>
  <c r="K23" i="2"/>
  <c r="E45" i="11"/>
  <c r="K28" i="2"/>
  <c r="G33" i="2"/>
  <c r="K30" i="2"/>
  <c r="E50" i="11"/>
  <c r="M50" i="11" s="1"/>
  <c r="N50" i="11" s="1"/>
  <c r="E40" i="11"/>
  <c r="E51" i="11"/>
  <c r="M51" i="11" s="1"/>
  <c r="N51" i="11" s="1"/>
  <c r="K31" i="2"/>
  <c r="M47" i="11" l="1"/>
  <c r="N47" i="11" s="1"/>
  <c r="O47" i="11" s="1"/>
  <c r="M46" i="11"/>
  <c r="N46" i="11" s="1"/>
  <c r="O46" i="11" s="1"/>
  <c r="M37" i="11"/>
  <c r="N37" i="11" s="1"/>
  <c r="O37" i="11" s="1"/>
  <c r="M38" i="11"/>
  <c r="M41" i="11"/>
  <c r="N41" i="11" s="1"/>
  <c r="O41" i="11" s="1"/>
  <c r="M42" i="11"/>
  <c r="N42" i="11" s="1"/>
  <c r="O42" i="11" s="1"/>
  <c r="E15" i="11"/>
  <c r="K16" i="2"/>
  <c r="K33" i="2" s="1"/>
  <c r="M22" i="11"/>
  <c r="N22" i="11" s="1"/>
  <c r="O22" i="11" s="1"/>
  <c r="M19" i="11"/>
  <c r="N19" i="11" s="1"/>
  <c r="O19" i="11" s="1"/>
  <c r="M23" i="11"/>
  <c r="N23" i="11" s="1"/>
  <c r="O23" i="11" s="1"/>
  <c r="M21" i="11"/>
  <c r="N21" i="11" s="1"/>
  <c r="O21" i="11" s="1"/>
  <c r="M36" i="11" l="1"/>
  <c r="N36" i="11" s="1"/>
  <c r="O36" i="11" s="1"/>
  <c r="M48" i="11"/>
  <c r="N48" i="11" s="1"/>
  <c r="O48" i="11" s="1"/>
  <c r="E53" i="11"/>
  <c r="M16" i="11"/>
  <c r="M43" i="11"/>
  <c r="N43" i="11" s="1"/>
  <c r="O43" i="11" s="1"/>
  <c r="M20" i="11"/>
  <c r="N20" i="11" s="1"/>
  <c r="O20" i="11" s="1"/>
  <c r="M53" i="11" l="1"/>
  <c r="N16" i="11"/>
  <c r="O16" i="11" s="1"/>
</calcChain>
</file>

<file path=xl/sharedStrings.xml><?xml version="1.0" encoding="utf-8"?>
<sst xmlns="http://schemas.openxmlformats.org/spreadsheetml/2006/main" count="127" uniqueCount="97">
  <si>
    <t>PAGE  1  OF  1</t>
  </si>
  <si>
    <t>REVENUE AT</t>
  </si>
  <si>
    <t>REVENUE</t>
  </si>
  <si>
    <t>LINE</t>
  </si>
  <si>
    <t>RATE</t>
  </si>
  <si>
    <t xml:space="preserve"> NO.</t>
  </si>
  <si>
    <t>CLASSIFICATION</t>
  </si>
  <si>
    <t>RATES</t>
  </si>
  <si>
    <t>(A)</t>
  </si>
  <si>
    <t>($)</t>
  </si>
  <si>
    <t>(%)</t>
  </si>
  <si>
    <t xml:space="preserve">RESIDENTIAL </t>
  </si>
  <si>
    <t>RESIDENTIAL SERVICE  (RS)</t>
  </si>
  <si>
    <t>DISTRIBUTION</t>
  </si>
  <si>
    <t>DISTRIBUTION SERVICE  (DS)</t>
  </si>
  <si>
    <t>DT PRIMARY TIME OF DAY (DT-PRI)</t>
  </si>
  <si>
    <t>DT SECONDARY TIME OF DAY  (DT-SEC)</t>
  </si>
  <si>
    <t>ELECTRIC SPACE HEATING  (EH)</t>
  </si>
  <si>
    <t>SPORTS SERVICE  (SP)</t>
  </si>
  <si>
    <t>SMALL FIXED LOADS  (GSFL)</t>
  </si>
  <si>
    <t>PRIMARY VOLTAGE  (DP)</t>
  </si>
  <si>
    <t>TRANSMISSION</t>
  </si>
  <si>
    <t>TIME OF DAY  (TT)</t>
  </si>
  <si>
    <t>INTERDEPARTMENTAL</t>
  </si>
  <si>
    <t>SPECIAL CONTRACTS</t>
  </si>
  <si>
    <t>TOTAL RETAIL REVENUE</t>
  </si>
  <si>
    <t xml:space="preserve"> </t>
  </si>
  <si>
    <t>DUKE ENERGY KENTUCKY, INC.</t>
  </si>
  <si>
    <t>CASE NO.   2024-00354</t>
  </si>
  <si>
    <t>FOR THE TWELVE MONTHS ENDED June 30, 2026</t>
  </si>
  <si>
    <t>(ELECTRIC SERVICE)</t>
  </si>
  <si>
    <t>Allocation of Approved Rehearing Revenue Increase</t>
  </si>
  <si>
    <t>% OF REVENUE</t>
  </si>
  <si>
    <t>REHEARING</t>
  </si>
  <si>
    <t>ALLOCATION</t>
  </si>
  <si>
    <t>ALLOCATED</t>
  </si>
  <si>
    <t>REVISED</t>
  </si>
  <si>
    <t>RATES*</t>
  </si>
  <si>
    <t>RATE CLASSIFICATION AND</t>
  </si>
  <si>
    <t>SELECTED CHARGE COMPONENTS*</t>
  </si>
  <si>
    <t xml:space="preserve">REHEARING </t>
  </si>
  <si>
    <t>REVENUES</t>
  </si>
  <si>
    <t>BILLING</t>
  </si>
  <si>
    <t>DETERMINANT</t>
  </si>
  <si>
    <t>kWh / kW</t>
  </si>
  <si>
    <t>ORDERED RATE</t>
  </si>
  <si>
    <t>BEFORE INCLUDING</t>
  </si>
  <si>
    <t>REHEARING REVENUE</t>
  </si>
  <si>
    <t>($/kW or $/kWh)</t>
  </si>
  <si>
    <t>ORDERED REVENUE</t>
  </si>
  <si>
    <t>ALLOCATED REHEARING</t>
  </si>
  <si>
    <t>PLUS REHEARING</t>
  </si>
  <si>
    <t>ALLOCATED REVENUE</t>
  </si>
  <si>
    <t>Energy Charge All kWh</t>
  </si>
  <si>
    <t>Rate RS</t>
  </si>
  <si>
    <t>Rate DS</t>
  </si>
  <si>
    <t>Energy Charge First  6000 KWH</t>
  </si>
  <si>
    <t>Energy Charge Next 300 KWH / KW</t>
  </si>
  <si>
    <t>Energy Charge Additional kWh</t>
  </si>
  <si>
    <t>Energy Charge  Non-church "CAP" Rate</t>
  </si>
  <si>
    <t>Energy Charge  Church "CAP" Rate</t>
  </si>
  <si>
    <t>Rate EH</t>
  </si>
  <si>
    <t>Rate SP</t>
  </si>
  <si>
    <t>Rate GSFL</t>
  </si>
  <si>
    <t>Load Range 540 to 720 HRS</t>
  </si>
  <si>
    <t>Load Range Less Than 540 HRS</t>
  </si>
  <si>
    <t>Rate DP</t>
  </si>
  <si>
    <t>Energy Charge First 300 KWH / KW</t>
  </si>
  <si>
    <t>Energy Charge Additional KWH</t>
  </si>
  <si>
    <t>Energy Charge "CAP" Rate</t>
  </si>
  <si>
    <t>Rate DT</t>
  </si>
  <si>
    <t>Energy Charge On Peak Summer KWH</t>
  </si>
  <si>
    <t>Energy Charge On Peak Winter KWH</t>
  </si>
  <si>
    <t>Energy Charge Off Peak KWH</t>
  </si>
  <si>
    <t>Rate TT</t>
  </si>
  <si>
    <t>* Values reflect revenues for indicated rate classes at the Commission Ordered Rates from DEK Electric Rehearing Order Schedule M Attachment 1.XLSM.</t>
  </si>
  <si>
    <t>10/2/25 ORDERED</t>
  </si>
  <si>
    <t>(B)</t>
  </si>
  <si>
    <t>(C)</t>
  </si>
  <si>
    <t>(D)</t>
  </si>
  <si>
    <t>(E) = (B) + (D)</t>
  </si>
  <si>
    <t>** Values reflect revenues, including rehearing awarded revenues of $34,431 for indicated rate classes.</t>
  </si>
  <si>
    <t>TARGET REVENUE</t>
  </si>
  <si>
    <t>TOTAL - SELECTED RATES</t>
  </si>
  <si>
    <t>Revised Rehearing Rate Calculation</t>
  </si>
  <si>
    <t>RATE REVENUE</t>
  </si>
  <si>
    <t>PERCENT OF</t>
  </si>
  <si>
    <t xml:space="preserve">(C) </t>
  </si>
  <si>
    <t>(E) = (C) * (D)</t>
  </si>
  <si>
    <t>(F)</t>
  </si>
  <si>
    <t>(G) = (B) * (F)</t>
  </si>
  <si>
    <t>(I) = (H) / (C)</t>
  </si>
  <si>
    <t>(H) = (E) + (G)</t>
  </si>
  <si>
    <t>** Allocated rehearing revenue calculated in Rehearing Allocation tab.</t>
  </si>
  <si>
    <t>INTERDEPARTMENTAL**</t>
  </si>
  <si>
    <t>SPECIAL CONTRACTS**</t>
  </si>
  <si>
    <t>* No Customer Charges or Demand Charges are revised to collect the rehearing awarded revenue.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</si>
</sst>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_)"/>
    <numFmt numFmtId="167" formatCode="0.0%"/>
    <numFmt numFmtId="168" formatCode="_(&quot;$&quot;* #,##0.000000_);_(&quot;$&quot;* \(#,##0.0000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Courier"/>
    </font>
    <font>
      <b/>
      <sz val="12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2"/>
      <name val="Courier"/>
      <family val="3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</cellStyleXfs>
  <cellXfs count="41">
    <xf numFmtId="0" fontId="0" fillId="0" borderId="0" xfId="0"/>
    <xf numFmtId="0" fontId="3" fillId="0" borderId="0" xfId="4" applyFont="1" applyAlignment="1">
      <alignment horizontal="centerContinuous"/>
    </xf>
    <xf numFmtId="0" fontId="3" fillId="0" borderId="0" xfId="4" applyFont="1"/>
    <xf numFmtId="0" fontId="3" fillId="0" borderId="0" xfId="4" applyFont="1" applyAlignment="1">
      <alignment horizontal="left"/>
    </xf>
    <xf numFmtId="0" fontId="3" fillId="0" borderId="1" xfId="4" applyFont="1" applyBorder="1" applyAlignment="1">
      <alignment horizontal="fill"/>
    </xf>
    <xf numFmtId="0" fontId="3" fillId="0" borderId="0" xfId="4" applyFont="1" applyAlignment="1">
      <alignment horizontal="center"/>
    </xf>
    <xf numFmtId="0" fontId="3" fillId="0" borderId="0" xfId="4" quotePrefix="1" applyFont="1" applyAlignment="1">
      <alignment horizontal="center"/>
    </xf>
    <xf numFmtId="0" fontId="3" fillId="0" borderId="1" xfId="4" applyFont="1" applyBorder="1"/>
    <xf numFmtId="0" fontId="4" fillId="0" borderId="0" xfId="4" applyFont="1" applyAlignment="1">
      <alignment horizontal="center"/>
    </xf>
    <xf numFmtId="37" fontId="5" fillId="0" borderId="0" xfId="4" applyNumberFormat="1" applyFont="1"/>
    <xf numFmtId="0" fontId="5" fillId="0" borderId="0" xfId="4" applyFont="1"/>
    <xf numFmtId="37" fontId="3" fillId="0" borderId="0" xfId="4" applyNumberFormat="1" applyFont="1"/>
    <xf numFmtId="166" fontId="5" fillId="0" borderId="0" xfId="4" applyNumberFormat="1" applyFont="1" applyAlignment="1">
      <alignment horizontal="center"/>
    </xf>
    <xf numFmtId="3" fontId="5" fillId="0" borderId="0" xfId="4" applyNumberFormat="1" applyFont="1"/>
    <xf numFmtId="0" fontId="3" fillId="0" borderId="0" xfId="4" quotePrefix="1" applyFont="1" applyAlignment="1">
      <alignment horizontal="left"/>
    </xf>
    <xf numFmtId="37" fontId="5" fillId="0" borderId="1" xfId="4" applyNumberFormat="1" applyFont="1" applyBorder="1"/>
    <xf numFmtId="37" fontId="5" fillId="0" borderId="2" xfId="4" applyNumberFormat="1" applyFont="1" applyBorder="1"/>
    <xf numFmtId="164" fontId="3" fillId="0" borderId="0" xfId="5" applyNumberFormat="1" applyFont="1"/>
    <xf numFmtId="22" fontId="3" fillId="0" borderId="0" xfId="4" applyNumberFormat="1" applyFont="1"/>
    <xf numFmtId="0" fontId="5" fillId="0" borderId="0" xfId="4" applyFont="1" applyAlignment="1">
      <alignment horizontal="center"/>
    </xf>
    <xf numFmtId="167" fontId="5" fillId="0" borderId="0" xfId="3" applyNumberFormat="1" applyFont="1"/>
    <xf numFmtId="9" fontId="5" fillId="0" borderId="2" xfId="3" applyFont="1" applyBorder="1"/>
    <xf numFmtId="167" fontId="5" fillId="0" borderId="1" xfId="3" applyNumberFormat="1" applyFont="1" applyBorder="1"/>
    <xf numFmtId="165" fontId="3" fillId="0" borderId="0" xfId="2" applyNumberFormat="1" applyFont="1"/>
    <xf numFmtId="164" fontId="5" fillId="0" borderId="0" xfId="1" applyNumberFormat="1" applyFont="1"/>
    <xf numFmtId="168" fontId="5" fillId="0" borderId="0" xfId="2" applyNumberFormat="1" applyFont="1"/>
    <xf numFmtId="165" fontId="5" fillId="0" borderId="0" xfId="2" applyNumberFormat="1" applyFont="1"/>
    <xf numFmtId="37" fontId="5" fillId="0" borderId="0" xfId="4" applyNumberFormat="1" applyFont="1" applyAlignment="1">
      <alignment horizontal="center"/>
    </xf>
    <xf numFmtId="165" fontId="5" fillId="0" borderId="0" xfId="2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8" fontId="5" fillId="0" borderId="0" xfId="2" applyNumberFormat="1" applyFont="1" applyAlignment="1">
      <alignment horizontal="center"/>
    </xf>
    <xf numFmtId="165" fontId="5" fillId="0" borderId="1" xfId="2" applyNumberFormat="1" applyFont="1" applyBorder="1"/>
    <xf numFmtId="37" fontId="5" fillId="0" borderId="1" xfId="4" applyNumberFormat="1" applyFont="1" applyBorder="1" applyAlignment="1">
      <alignment horizontal="center"/>
    </xf>
    <xf numFmtId="165" fontId="5" fillId="0" borderId="2" xfId="2" applyNumberFormat="1" applyFont="1" applyBorder="1"/>
    <xf numFmtId="0" fontId="7" fillId="0" borderId="1" xfId="4" quotePrefix="1" applyFont="1" applyBorder="1" applyAlignment="1">
      <alignment horizontal="center"/>
    </xf>
    <xf numFmtId="0" fontId="7" fillId="0" borderId="1" xfId="4" applyFont="1" applyBorder="1" applyAlignment="1">
      <alignment horizontal="center"/>
    </xf>
    <xf numFmtId="0" fontId="7" fillId="0" borderId="1" xfId="4" applyFont="1" applyBorder="1"/>
    <xf numFmtId="0" fontId="4" fillId="0" borderId="0" xfId="4" applyFont="1"/>
    <xf numFmtId="0" fontId="7" fillId="0" borderId="0" xfId="4" applyFont="1" applyAlignment="1">
      <alignment horizontal="center"/>
    </xf>
    <xf numFmtId="0" fontId="7" fillId="0" borderId="0" xfId="4" applyFont="1" applyAlignment="1">
      <alignment horizontal="left"/>
    </xf>
    <xf numFmtId="0" fontId="3" fillId="0" borderId="0" xfId="4" applyFont="1" applyAlignment="1">
      <alignment horizontal="center"/>
    </xf>
  </cellXfs>
  <cellStyles count="10">
    <cellStyle name="Comma" xfId="1" builtinId="3"/>
    <cellStyle name="Comma 2" xfId="5" xr:uid="{005B2E94-5E9A-4249-9E4E-09CF39CAD609}"/>
    <cellStyle name="Currency" xfId="2" builtinId="4"/>
    <cellStyle name="Currency 2" xfId="6" xr:uid="{2B7B34C9-9399-4A7A-9CC3-901C8C368D4D}"/>
    <cellStyle name="Normal" xfId="0" builtinId="0"/>
    <cellStyle name="Normal 10" xfId="8" xr:uid="{56C09DB7-DC70-4495-80C5-8F771EDAE99E}"/>
    <cellStyle name="Normal 2" xfId="4" xr:uid="{8873470F-B24D-481F-8901-CF8CCF243FB0}"/>
    <cellStyle name="Normal 2 2" xfId="9" xr:uid="{DAC49F63-6C23-4AD3-A286-899277B3CDA1}"/>
    <cellStyle name="Percent" xfId="3" builtinId="5"/>
    <cellStyle name="Percent 2" xfId="7" xr:uid="{B654ACD3-4457-4944-A656-C4627C3CA3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ukeenergy.sharepoint.com/sites/2024DEKERC/202400xxx%202024%20DEK%20Electric%20Rate%20Case/Rehearing/Proposed%20Rates%20for%20Rehearing%20(Due%2011-20-2025)/DEK%20Electric%20Rehearing%20Order%20Schedule%20M%20Attachment%201.xlsm" TargetMode="External"/><Relationship Id="rId1" Type="http://schemas.openxmlformats.org/officeDocument/2006/relationships/externalLinkPath" Target="DEK%20Electric%20Rehearing%20Order%20Schedule%20M%20Attachment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PRINT"/>
      <sheetName val="Revenue Check"/>
      <sheetName val="SCH M"/>
      <sheetName val="SCH M-2.1"/>
      <sheetName val="SCH M-2.2"/>
      <sheetName val="SCH M-2.3"/>
      <sheetName val="Rate RS"/>
      <sheetName val="Rate DS"/>
      <sheetName val="Rate DT-Pri"/>
      <sheetName val="Rate DT-Sec"/>
      <sheetName val="Rate EH"/>
      <sheetName val="Rate SP GSFL"/>
      <sheetName val="Rate DP"/>
      <sheetName val="Rate TT"/>
      <sheetName val="Rate DT RTP-P"/>
      <sheetName val="Rate DT RTP-S"/>
      <sheetName val="Rate DS RTP"/>
      <sheetName val="Rate TT RTP"/>
      <sheetName val="Rate SL"/>
      <sheetName val="Rate TL"/>
      <sheetName val="Rate UOLS"/>
      <sheetName val="Rate NSU"/>
      <sheetName val="Rate SC"/>
      <sheetName val="Rate SE"/>
      <sheetName val="Rate LED"/>
      <sheetName val="SCH N"/>
      <sheetName val="BILL CALC"/>
      <sheetName val="Revenue Requirements"/>
      <sheetName val="Proposed Rates - Not Used"/>
      <sheetName val="TBI"/>
      <sheetName val="TBI Revised"/>
      <sheetName val="RTP Worksheet"/>
    </sheetNames>
    <sheetDataSet>
      <sheetData sheetId="0" refreshError="1"/>
      <sheetData sheetId="1" refreshError="1"/>
      <sheetData sheetId="2" refreshError="1"/>
      <sheetData sheetId="3">
        <row r="21">
          <cell r="G21">
            <v>224442132</v>
          </cell>
        </row>
        <row r="26">
          <cell r="G26">
            <v>148842054</v>
          </cell>
        </row>
        <row r="27">
          <cell r="G27">
            <v>51528418</v>
          </cell>
        </row>
        <row r="28">
          <cell r="G28">
            <v>66211502</v>
          </cell>
        </row>
        <row r="29">
          <cell r="G29">
            <v>2224142</v>
          </cell>
        </row>
        <row r="30">
          <cell r="G30">
            <v>60721</v>
          </cell>
        </row>
        <row r="31">
          <cell r="G31">
            <v>959406</v>
          </cell>
        </row>
        <row r="32">
          <cell r="G32">
            <v>949859</v>
          </cell>
        </row>
        <row r="36">
          <cell r="G36">
            <v>16831385</v>
          </cell>
        </row>
        <row r="56">
          <cell r="G56">
            <v>36848.142599999999</v>
          </cell>
        </row>
        <row r="57">
          <cell r="G57">
            <v>1074815</v>
          </cell>
        </row>
      </sheetData>
      <sheetData sheetId="4" refreshError="1"/>
      <sheetData sheetId="5" refreshError="1"/>
      <sheetData sheetId="6" refreshError="1"/>
      <sheetData sheetId="7">
        <row r="26">
          <cell r="H26">
            <v>1527729253</v>
          </cell>
          <cell r="J26">
            <v>0.12239899999999999</v>
          </cell>
        </row>
      </sheetData>
      <sheetData sheetId="8">
        <row r="35">
          <cell r="H35">
            <v>348050244</v>
          </cell>
          <cell r="J35">
            <v>0.123015</v>
          </cell>
        </row>
        <row r="36">
          <cell r="H36">
            <v>519725648</v>
          </cell>
          <cell r="J36">
            <v>8.2846000000000003E-2</v>
          </cell>
        </row>
        <row r="37">
          <cell r="H37">
            <v>228571887</v>
          </cell>
          <cell r="J37">
            <v>7.1282999999999999E-2</v>
          </cell>
        </row>
        <row r="38">
          <cell r="H38">
            <v>928876</v>
          </cell>
          <cell r="J38">
            <v>0.33150600000000002</v>
          </cell>
        </row>
        <row r="39">
          <cell r="H39">
            <v>66268</v>
          </cell>
          <cell r="J39">
            <v>0.20351900000000001</v>
          </cell>
        </row>
      </sheetData>
      <sheetData sheetId="9">
        <row r="35">
          <cell r="H35">
            <v>47977504</v>
          </cell>
          <cell r="J35">
            <v>6.2936000000000006E-2</v>
          </cell>
        </row>
        <row r="36">
          <cell r="H36">
            <v>122342951</v>
          </cell>
          <cell r="J36">
            <v>5.3385000000000002E-2</v>
          </cell>
        </row>
        <row r="53">
          <cell r="H53">
            <v>83597903</v>
          </cell>
          <cell r="J53">
            <v>6.0539999999999997E-2</v>
          </cell>
        </row>
        <row r="54">
          <cell r="H54">
            <v>221049082</v>
          </cell>
        </row>
      </sheetData>
      <sheetData sheetId="10">
        <row r="34">
          <cell r="H34">
            <v>63597049</v>
          </cell>
        </row>
        <row r="35">
          <cell r="H35">
            <v>152583920</v>
          </cell>
        </row>
        <row r="51">
          <cell r="H51">
            <v>109435196</v>
          </cell>
        </row>
        <row r="52">
          <cell r="H52">
            <v>274429684</v>
          </cell>
        </row>
      </sheetData>
      <sheetData sheetId="11">
        <row r="33">
          <cell r="H33">
            <v>19145457</v>
          </cell>
          <cell r="J33">
            <v>0.104834</v>
          </cell>
        </row>
      </sheetData>
      <sheetData sheetId="12">
        <row r="28">
          <cell r="H28">
            <v>327203</v>
          </cell>
          <cell r="J28">
            <v>0.16764499999999999</v>
          </cell>
        </row>
        <row r="46">
          <cell r="H46">
            <v>11644</v>
          </cell>
          <cell r="J46">
            <v>0.13300200000000001</v>
          </cell>
        </row>
        <row r="47">
          <cell r="H47">
            <v>5911099</v>
          </cell>
          <cell r="J47">
            <v>0.15163599999999999</v>
          </cell>
        </row>
      </sheetData>
      <sheetData sheetId="13">
        <row r="33">
          <cell r="H33">
            <v>6857618</v>
          </cell>
          <cell r="J33">
            <v>7.6294000000000001E-2</v>
          </cell>
        </row>
        <row r="34">
          <cell r="H34">
            <v>869355</v>
          </cell>
          <cell r="J34">
            <v>6.6112000000000004E-2</v>
          </cell>
        </row>
        <row r="35">
          <cell r="H35">
            <v>0</v>
          </cell>
          <cell r="J35">
            <v>0.308166</v>
          </cell>
        </row>
      </sheetData>
      <sheetData sheetId="14">
        <row r="29">
          <cell r="H29">
            <v>16346458</v>
          </cell>
          <cell r="J29">
            <v>7.3557999999999998E-2</v>
          </cell>
        </row>
        <row r="30">
          <cell r="H30">
            <v>45720250</v>
          </cell>
          <cell r="J30">
            <v>6.2296999999999998E-2</v>
          </cell>
        </row>
        <row r="43">
          <cell r="H43">
            <v>32710232</v>
          </cell>
          <cell r="J43">
            <v>7.0735999999999993E-2</v>
          </cell>
        </row>
        <row r="44">
          <cell r="H44">
            <v>90686117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12629-BD2C-47AA-85C6-6A11908AD872}">
  <sheetPr syncVertical="1" syncRef="A1" transitionEvaluation="1" codeName="Sheet3">
    <pageSetUpPr fitToPage="1"/>
  </sheetPr>
  <dimension ref="A1:K850"/>
  <sheetViews>
    <sheetView tabSelected="1" view="pageLayout" zoomScaleNormal="80" workbookViewId="0">
      <selection activeCell="L4" sqref="L4"/>
    </sheetView>
  </sheetViews>
  <sheetFormatPr defaultColWidth="12.5546875" defaultRowHeight="15.6" x14ac:dyDescent="0.3"/>
  <cols>
    <col min="1" max="1" width="6.5546875" style="2" customWidth="1"/>
    <col min="2" max="2" width="0.44140625" style="2" customWidth="1"/>
    <col min="3" max="3" width="47.33203125" style="2" bestFit="1" customWidth="1"/>
    <col min="4" max="4" width="1.6640625" style="2" customWidth="1"/>
    <col min="5" max="5" width="24.33203125" style="2" bestFit="1" customWidth="1"/>
    <col min="6" max="6" width="0.6640625" style="2" customWidth="1"/>
    <col min="7" max="7" width="26.5546875" style="2" bestFit="1" customWidth="1"/>
    <col min="8" max="8" width="1" style="2" customWidth="1"/>
    <col min="9" max="9" width="26.5546875" style="2" bestFit="1" customWidth="1"/>
    <col min="10" max="10" width="1" style="2" customWidth="1"/>
    <col min="11" max="11" width="27.6640625" style="2" bestFit="1" customWidth="1"/>
    <col min="12" max="16384" width="12.5546875" style="2"/>
  </cols>
  <sheetData>
    <row r="1" spans="1:11" x14ac:dyDescent="0.3">
      <c r="A1" s="40" t="s">
        <v>27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x14ac:dyDescent="0.3">
      <c r="A2" s="40" t="s">
        <v>28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3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3">
      <c r="A4" s="40" t="s">
        <v>29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x14ac:dyDescent="0.3">
      <c r="A5" s="40" t="s">
        <v>30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I7" s="3"/>
      <c r="K7" s="3" t="s">
        <v>0</v>
      </c>
    </row>
    <row r="8" spans="1:1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3">
      <c r="K9" s="5"/>
    </row>
    <row r="10" spans="1:11" x14ac:dyDescent="0.3">
      <c r="E10" s="5" t="s">
        <v>1</v>
      </c>
      <c r="G10" s="5" t="s">
        <v>32</v>
      </c>
      <c r="I10" s="5" t="s">
        <v>33</v>
      </c>
      <c r="K10" s="5"/>
    </row>
    <row r="11" spans="1:11" x14ac:dyDescent="0.3">
      <c r="A11" s="5" t="s">
        <v>3</v>
      </c>
      <c r="C11" s="5" t="s">
        <v>4</v>
      </c>
      <c r="D11" s="5"/>
      <c r="E11" s="5" t="s">
        <v>76</v>
      </c>
      <c r="G11" s="5" t="s">
        <v>76</v>
      </c>
      <c r="I11" s="5" t="s">
        <v>2</v>
      </c>
      <c r="J11" s="5"/>
      <c r="K11" s="5"/>
    </row>
    <row r="12" spans="1:11" x14ac:dyDescent="0.3">
      <c r="A12" s="5" t="s">
        <v>5</v>
      </c>
      <c r="C12" s="5" t="s">
        <v>6</v>
      </c>
      <c r="D12" s="5"/>
      <c r="E12" s="5" t="s">
        <v>37</v>
      </c>
      <c r="G12" s="5" t="s">
        <v>7</v>
      </c>
      <c r="H12" s="5"/>
      <c r="I12" s="6" t="s">
        <v>34</v>
      </c>
      <c r="J12" s="5"/>
      <c r="K12" s="5" t="s">
        <v>82</v>
      </c>
    </row>
    <row r="13" spans="1:11" x14ac:dyDescent="0.3">
      <c r="A13" s="7"/>
      <c r="B13" s="7"/>
      <c r="C13" s="34" t="s">
        <v>8</v>
      </c>
      <c r="D13" s="35"/>
      <c r="E13" s="35" t="s">
        <v>77</v>
      </c>
      <c r="F13" s="36"/>
      <c r="G13" s="34" t="s">
        <v>78</v>
      </c>
      <c r="H13" s="35"/>
      <c r="I13" s="35" t="s">
        <v>79</v>
      </c>
      <c r="J13" s="35"/>
      <c r="K13" s="34" t="s">
        <v>80</v>
      </c>
    </row>
    <row r="14" spans="1:11" x14ac:dyDescent="0.3">
      <c r="E14" s="8" t="s">
        <v>9</v>
      </c>
      <c r="F14" s="37"/>
      <c r="G14" s="8" t="s">
        <v>10</v>
      </c>
      <c r="H14" s="8"/>
      <c r="I14" s="8" t="s">
        <v>9</v>
      </c>
      <c r="J14" s="8"/>
      <c r="K14" s="8" t="s">
        <v>9</v>
      </c>
    </row>
    <row r="15" spans="1:11" x14ac:dyDescent="0.3">
      <c r="C15" s="38" t="s">
        <v>11</v>
      </c>
      <c r="E15" s="5"/>
      <c r="G15" s="5"/>
      <c r="H15" s="5"/>
      <c r="I15" s="5"/>
      <c r="J15" s="5"/>
      <c r="K15" s="5"/>
    </row>
    <row r="16" spans="1:11" x14ac:dyDescent="0.3">
      <c r="A16" s="5">
        <v>1</v>
      </c>
      <c r="C16" s="3" t="s">
        <v>12</v>
      </c>
      <c r="D16" s="3"/>
      <c r="E16" s="26">
        <f>'[1]SCH M'!$G$21</f>
        <v>224442132</v>
      </c>
      <c r="F16" s="10"/>
      <c r="G16" s="20">
        <f>E16/$E$33</f>
        <v>0.43737152394445616</v>
      </c>
      <c r="H16" s="9"/>
      <c r="I16" s="26">
        <f>I33-SUM(I19:I31)</f>
        <v>15060</v>
      </c>
      <c r="J16" s="9"/>
      <c r="K16" s="26">
        <f>E16+I16</f>
        <v>224457192</v>
      </c>
    </row>
    <row r="17" spans="1:11" x14ac:dyDescent="0.3">
      <c r="A17" s="5"/>
      <c r="E17" s="26"/>
      <c r="F17" s="10"/>
      <c r="G17" s="9"/>
      <c r="H17" s="9"/>
      <c r="I17" s="26"/>
      <c r="J17" s="9"/>
      <c r="K17" s="28"/>
    </row>
    <row r="18" spans="1:11" x14ac:dyDescent="0.3">
      <c r="A18" s="5"/>
      <c r="C18" s="38" t="s">
        <v>13</v>
      </c>
      <c r="E18" s="26"/>
      <c r="F18" s="10"/>
      <c r="G18" s="9"/>
      <c r="H18" s="9"/>
      <c r="I18" s="26"/>
      <c r="J18" s="9"/>
      <c r="K18" s="28"/>
    </row>
    <row r="19" spans="1:11" x14ac:dyDescent="0.3">
      <c r="A19" s="5">
        <v>4</v>
      </c>
      <c r="C19" s="3" t="s">
        <v>14</v>
      </c>
      <c r="D19" s="3"/>
      <c r="E19" s="26">
        <f>'[1]SCH M'!G26</f>
        <v>148842054</v>
      </c>
      <c r="F19" s="10"/>
      <c r="G19" s="20">
        <f t="shared" ref="G19:G25" si="0">E19/$E$33</f>
        <v>0.29004926751009047</v>
      </c>
      <c r="H19" s="9"/>
      <c r="I19" s="26">
        <f>ROUND(G19*$I$33,0)</f>
        <v>9987</v>
      </c>
      <c r="J19" s="9"/>
      <c r="K19" s="26">
        <f t="shared" ref="K19:K25" si="1">E19+I19</f>
        <v>148852041</v>
      </c>
    </row>
    <row r="20" spans="1:11" x14ac:dyDescent="0.3">
      <c r="A20" s="5">
        <v>5</v>
      </c>
      <c r="C20" s="3" t="s">
        <v>15</v>
      </c>
      <c r="D20" s="3"/>
      <c r="E20" s="26">
        <f>'[1]SCH M'!G27</f>
        <v>51528418</v>
      </c>
      <c r="F20" s="10"/>
      <c r="G20" s="20">
        <f t="shared" si="0"/>
        <v>0.10041369018499141</v>
      </c>
      <c r="H20" s="9"/>
      <c r="I20" s="26">
        <f t="shared" ref="I20:I25" si="2">ROUND(G20*$I$33,0)</f>
        <v>3457</v>
      </c>
      <c r="J20" s="9"/>
      <c r="K20" s="26">
        <f t="shared" si="1"/>
        <v>51531875</v>
      </c>
    </row>
    <row r="21" spans="1:11" x14ac:dyDescent="0.3">
      <c r="A21" s="5">
        <v>6</v>
      </c>
      <c r="C21" s="3" t="s">
        <v>16</v>
      </c>
      <c r="D21" s="3"/>
      <c r="E21" s="26">
        <f>'[1]SCH M'!G28</f>
        <v>66211502</v>
      </c>
      <c r="F21" s="10"/>
      <c r="G21" s="20">
        <f t="shared" si="0"/>
        <v>0.12902669064109321</v>
      </c>
      <c r="H21" s="9"/>
      <c r="I21" s="26">
        <f t="shared" si="2"/>
        <v>4443</v>
      </c>
      <c r="J21" s="9"/>
      <c r="K21" s="26">
        <f t="shared" si="1"/>
        <v>66215945</v>
      </c>
    </row>
    <row r="22" spans="1:11" x14ac:dyDescent="0.3">
      <c r="A22" s="5">
        <v>7</v>
      </c>
      <c r="C22" s="3" t="s">
        <v>17</v>
      </c>
      <c r="D22" s="3"/>
      <c r="E22" s="26">
        <f>'[1]SCH M'!G29</f>
        <v>2224142</v>
      </c>
      <c r="F22" s="10"/>
      <c r="G22" s="20">
        <f t="shared" si="0"/>
        <v>4.3341968254377063E-3</v>
      </c>
      <c r="H22" s="9"/>
      <c r="I22" s="26">
        <f t="shared" si="2"/>
        <v>149</v>
      </c>
      <c r="J22" s="9"/>
      <c r="K22" s="26">
        <f t="shared" si="1"/>
        <v>2224291</v>
      </c>
    </row>
    <row r="23" spans="1:11" x14ac:dyDescent="0.3">
      <c r="A23" s="5">
        <v>8</v>
      </c>
      <c r="C23" s="14" t="s">
        <v>18</v>
      </c>
      <c r="D23" s="3"/>
      <c r="E23" s="26">
        <f>'[1]SCH M'!G30</f>
        <v>60721</v>
      </c>
      <c r="F23" s="10"/>
      <c r="G23" s="20">
        <f t="shared" si="0"/>
        <v>1.183273214738101E-4</v>
      </c>
      <c r="H23" s="9"/>
      <c r="I23" s="26">
        <f t="shared" si="2"/>
        <v>4</v>
      </c>
      <c r="J23" s="9"/>
      <c r="K23" s="26">
        <f t="shared" si="1"/>
        <v>60725</v>
      </c>
    </row>
    <row r="24" spans="1:11" x14ac:dyDescent="0.3">
      <c r="A24" s="5">
        <v>9</v>
      </c>
      <c r="C24" s="3" t="s">
        <v>19</v>
      </c>
      <c r="D24" s="3"/>
      <c r="E24" s="26">
        <f>'[1]SCH M'!G31</f>
        <v>959406</v>
      </c>
      <c r="F24" s="10"/>
      <c r="G24" s="20">
        <f t="shared" si="0"/>
        <v>1.8695993508984084E-3</v>
      </c>
      <c r="H24" s="9"/>
      <c r="I24" s="26">
        <f t="shared" si="2"/>
        <v>64</v>
      </c>
      <c r="J24" s="9"/>
      <c r="K24" s="26">
        <f t="shared" si="1"/>
        <v>959470</v>
      </c>
    </row>
    <row r="25" spans="1:11" x14ac:dyDescent="0.3">
      <c r="A25" s="5">
        <v>10</v>
      </c>
      <c r="C25" s="3" t="s">
        <v>20</v>
      </c>
      <c r="D25" s="3"/>
      <c r="E25" s="26">
        <f>'[1]SCH M'!G32</f>
        <v>949859</v>
      </c>
      <c r="F25" s="10"/>
      <c r="G25" s="20">
        <f t="shared" si="0"/>
        <v>1.8509950634507304E-3</v>
      </c>
      <c r="H25" s="9"/>
      <c r="I25" s="26">
        <f t="shared" si="2"/>
        <v>64</v>
      </c>
      <c r="J25" s="9"/>
      <c r="K25" s="26">
        <f t="shared" si="1"/>
        <v>949923</v>
      </c>
    </row>
    <row r="26" spans="1:11" x14ac:dyDescent="0.3">
      <c r="A26" s="5"/>
      <c r="E26" s="26"/>
      <c r="F26" s="10"/>
      <c r="G26" s="9"/>
      <c r="H26" s="9"/>
      <c r="I26" s="26"/>
      <c r="J26" s="9"/>
      <c r="K26" s="28"/>
    </row>
    <row r="27" spans="1:11" x14ac:dyDescent="0.3">
      <c r="A27" s="5"/>
      <c r="C27" s="38" t="s">
        <v>21</v>
      </c>
      <c r="E27" s="26"/>
      <c r="F27" s="10"/>
      <c r="G27" s="9"/>
      <c r="H27" s="9"/>
      <c r="I27" s="26"/>
      <c r="J27" s="9"/>
      <c r="K27" s="28"/>
    </row>
    <row r="28" spans="1:11" x14ac:dyDescent="0.3">
      <c r="A28" s="5">
        <v>12</v>
      </c>
      <c r="C28" s="3" t="s">
        <v>22</v>
      </c>
      <c r="D28" s="3"/>
      <c r="E28" s="26">
        <f>'[1]SCH M'!$G$36</f>
        <v>16831385</v>
      </c>
      <c r="F28" s="10"/>
      <c r="G28" s="20">
        <f>E28/$E$33</f>
        <v>3.2799405539178629E-2</v>
      </c>
      <c r="H28" s="9"/>
      <c r="I28" s="26">
        <f>ROUND(G28*$I$33,0)</f>
        <v>1129</v>
      </c>
      <c r="J28" s="9"/>
      <c r="K28" s="26">
        <f>E28+I28</f>
        <v>16832514</v>
      </c>
    </row>
    <row r="29" spans="1:11" x14ac:dyDescent="0.3">
      <c r="A29" s="5"/>
      <c r="E29" s="26"/>
      <c r="F29" s="10"/>
      <c r="G29" s="9"/>
      <c r="H29" s="9"/>
      <c r="I29" s="26"/>
      <c r="J29" s="9"/>
      <c r="K29" s="28"/>
    </row>
    <row r="30" spans="1:11" ht="15.75" customHeight="1" x14ac:dyDescent="0.3">
      <c r="A30" s="5">
        <v>27</v>
      </c>
      <c r="C30" s="2" t="s">
        <v>23</v>
      </c>
      <c r="D30" s="3"/>
      <c r="E30" s="26">
        <f>'[1]SCH M'!G56</f>
        <v>36848.142599999999</v>
      </c>
      <c r="F30" s="10"/>
      <c r="G30" s="20">
        <f>E30/$E$33</f>
        <v>7.1806162861991684E-5</v>
      </c>
      <c r="H30" s="10"/>
      <c r="I30" s="26">
        <f t="shared" ref="I30:I31" si="3">ROUND(G30*$I$33,0)</f>
        <v>2</v>
      </c>
      <c r="J30" s="10"/>
      <c r="K30" s="26">
        <f>E30+I30</f>
        <v>36850.142599999999</v>
      </c>
    </row>
    <row r="31" spans="1:11" ht="15.75" customHeight="1" x14ac:dyDescent="0.3">
      <c r="A31" s="5">
        <v>28</v>
      </c>
      <c r="C31" s="3" t="s">
        <v>24</v>
      </c>
      <c r="D31" s="3"/>
      <c r="E31" s="31">
        <f>'[1]SCH M'!G57</f>
        <v>1074815</v>
      </c>
      <c r="F31" s="10"/>
      <c r="G31" s="22">
        <f>E31/$E$33</f>
        <v>2.0944974560674762E-3</v>
      </c>
      <c r="H31" s="10"/>
      <c r="I31" s="31">
        <f t="shared" si="3"/>
        <v>72</v>
      </c>
      <c r="J31" s="10"/>
      <c r="K31" s="31">
        <f>E31+I31</f>
        <v>1074887</v>
      </c>
    </row>
    <row r="32" spans="1:11" ht="9" customHeight="1" x14ac:dyDescent="0.3">
      <c r="E32" s="23"/>
      <c r="I32" s="23"/>
      <c r="K32" s="23"/>
    </row>
    <row r="33" spans="1:11" ht="16.2" thickBot="1" x14ac:dyDescent="0.35">
      <c r="A33" s="5">
        <v>29</v>
      </c>
      <c r="C33" s="39" t="s">
        <v>83</v>
      </c>
      <c r="E33" s="33">
        <f>SUM(E16:E32)</f>
        <v>513161282.1426</v>
      </c>
      <c r="F33" s="10"/>
      <c r="G33" s="21">
        <f>SUM(G16:G31)</f>
        <v>0.99999999999999978</v>
      </c>
      <c r="H33" s="9"/>
      <c r="I33" s="33">
        <v>34431</v>
      </c>
      <c r="J33" s="9"/>
      <c r="K33" s="33">
        <f>SUM(K16:K32)</f>
        <v>513195713.1426</v>
      </c>
    </row>
    <row r="34" spans="1:11" ht="16.2" thickTop="1" x14ac:dyDescent="0.3"/>
    <row r="35" spans="1:11" x14ac:dyDescent="0.3">
      <c r="A35" s="2" t="s">
        <v>75</v>
      </c>
      <c r="E35" s="23"/>
    </row>
    <row r="36" spans="1:11" x14ac:dyDescent="0.3">
      <c r="A36" s="2" t="s">
        <v>81</v>
      </c>
      <c r="G36" s="17"/>
      <c r="I36" s="11"/>
    </row>
    <row r="37" spans="1:11" x14ac:dyDescent="0.3">
      <c r="E37" s="11"/>
      <c r="G37" s="11"/>
    </row>
    <row r="38" spans="1:11" x14ac:dyDescent="0.3">
      <c r="A38" s="5"/>
      <c r="I38" s="11"/>
    </row>
    <row r="39" spans="1:11" x14ac:dyDescent="0.3">
      <c r="C39" s="18" t="s">
        <v>26</v>
      </c>
      <c r="E39" s="10"/>
      <c r="F39" s="10"/>
      <c r="G39" s="10"/>
      <c r="H39" s="10"/>
      <c r="I39" s="10"/>
      <c r="J39" s="10"/>
      <c r="K39" s="19"/>
    </row>
    <row r="40" spans="1:11" x14ac:dyDescent="0.3">
      <c r="E40" s="11"/>
      <c r="I40" s="13"/>
      <c r="J40" s="11"/>
      <c r="K40" s="5"/>
    </row>
    <row r="41" spans="1:11" x14ac:dyDescent="0.3">
      <c r="K41" s="5"/>
    </row>
    <row r="42" spans="1:11" x14ac:dyDescent="0.3">
      <c r="K42" s="5"/>
    </row>
    <row r="43" spans="1:11" x14ac:dyDescent="0.3">
      <c r="K43" s="5"/>
    </row>
    <row r="44" spans="1:11" x14ac:dyDescent="0.3">
      <c r="K44" s="5"/>
    </row>
    <row r="45" spans="1:11" x14ac:dyDescent="0.3">
      <c r="K45" s="5"/>
    </row>
    <row r="46" spans="1:11" x14ac:dyDescent="0.3">
      <c r="K46" s="5"/>
    </row>
    <row r="47" spans="1:11" x14ac:dyDescent="0.3">
      <c r="K47" s="5"/>
    </row>
    <row r="48" spans="1:11" x14ac:dyDescent="0.3">
      <c r="K48" s="5"/>
    </row>
    <row r="49" spans="11:11" x14ac:dyDescent="0.3">
      <c r="K49" s="5"/>
    </row>
    <row r="50" spans="11:11" x14ac:dyDescent="0.3">
      <c r="K50" s="5"/>
    </row>
    <row r="51" spans="11:11" x14ac:dyDescent="0.3">
      <c r="K51" s="5"/>
    </row>
    <row r="52" spans="11:11" x14ac:dyDescent="0.3">
      <c r="K52" s="5"/>
    </row>
    <row r="53" spans="11:11" x14ac:dyDescent="0.3">
      <c r="K53" s="5"/>
    </row>
    <row r="54" spans="11:11" x14ac:dyDescent="0.3">
      <c r="K54" s="5"/>
    </row>
    <row r="55" spans="11:11" x14ac:dyDescent="0.3">
      <c r="K55" s="5"/>
    </row>
    <row r="56" spans="11:11" x14ac:dyDescent="0.3">
      <c r="K56" s="5"/>
    </row>
    <row r="57" spans="11:11" x14ac:dyDescent="0.3">
      <c r="K57" s="5"/>
    </row>
    <row r="58" spans="11:11" x14ac:dyDescent="0.3">
      <c r="K58" s="5"/>
    </row>
    <row r="59" spans="11:11" x14ac:dyDescent="0.3">
      <c r="K59" s="5"/>
    </row>
    <row r="60" spans="11:11" x14ac:dyDescent="0.3">
      <c r="K60" s="5"/>
    </row>
    <row r="61" spans="11:11" x14ac:dyDescent="0.3">
      <c r="K61" s="5"/>
    </row>
    <row r="62" spans="11:11" x14ac:dyDescent="0.3">
      <c r="K62" s="5"/>
    </row>
    <row r="63" spans="11:11" x14ac:dyDescent="0.3">
      <c r="K63" s="5"/>
    </row>
    <row r="64" spans="11:11" x14ac:dyDescent="0.3">
      <c r="K64" s="5"/>
    </row>
    <row r="65" spans="11:11" x14ac:dyDescent="0.3">
      <c r="K65" s="5"/>
    </row>
    <row r="66" spans="11:11" x14ac:dyDescent="0.3">
      <c r="K66" s="5"/>
    </row>
    <row r="67" spans="11:11" x14ac:dyDescent="0.3">
      <c r="K67" s="5"/>
    </row>
    <row r="68" spans="11:11" x14ac:dyDescent="0.3">
      <c r="K68" s="5"/>
    </row>
    <row r="69" spans="11:11" x14ac:dyDescent="0.3">
      <c r="K69" s="5"/>
    </row>
    <row r="70" spans="11:11" x14ac:dyDescent="0.3">
      <c r="K70" s="5"/>
    </row>
    <row r="71" spans="11:11" x14ac:dyDescent="0.3">
      <c r="K71" s="5"/>
    </row>
    <row r="72" spans="11:11" x14ac:dyDescent="0.3">
      <c r="K72" s="5"/>
    </row>
    <row r="73" spans="11:11" x14ac:dyDescent="0.3">
      <c r="K73" s="5"/>
    </row>
    <row r="74" spans="11:11" x14ac:dyDescent="0.3">
      <c r="K74" s="5"/>
    </row>
    <row r="75" spans="11:11" x14ac:dyDescent="0.3">
      <c r="K75" s="5"/>
    </row>
    <row r="76" spans="11:11" x14ac:dyDescent="0.3">
      <c r="K76" s="5"/>
    </row>
    <row r="77" spans="11:11" x14ac:dyDescent="0.3">
      <c r="K77" s="5"/>
    </row>
    <row r="78" spans="11:11" x14ac:dyDescent="0.3">
      <c r="K78" s="5"/>
    </row>
    <row r="79" spans="11:11" x14ac:dyDescent="0.3">
      <c r="K79" s="5"/>
    </row>
    <row r="80" spans="11:11" x14ac:dyDescent="0.3">
      <c r="K80" s="5"/>
    </row>
    <row r="81" spans="11:11" x14ac:dyDescent="0.3">
      <c r="K81" s="5"/>
    </row>
    <row r="82" spans="11:11" x14ac:dyDescent="0.3">
      <c r="K82" s="5"/>
    </row>
    <row r="83" spans="11:11" x14ac:dyDescent="0.3">
      <c r="K83" s="5"/>
    </row>
    <row r="84" spans="11:11" x14ac:dyDescent="0.3">
      <c r="K84" s="5"/>
    </row>
    <row r="85" spans="11:11" x14ac:dyDescent="0.3">
      <c r="K85" s="5"/>
    </row>
    <row r="86" spans="11:11" x14ac:dyDescent="0.3">
      <c r="K86" s="5"/>
    </row>
    <row r="87" spans="11:11" x14ac:dyDescent="0.3">
      <c r="K87" s="5"/>
    </row>
    <row r="88" spans="11:11" x14ac:dyDescent="0.3">
      <c r="K88" s="5"/>
    </row>
    <row r="89" spans="11:11" x14ac:dyDescent="0.3">
      <c r="K89" s="5"/>
    </row>
    <row r="90" spans="11:11" x14ac:dyDescent="0.3">
      <c r="K90" s="5"/>
    </row>
    <row r="91" spans="11:11" x14ac:dyDescent="0.3">
      <c r="K91" s="5"/>
    </row>
    <row r="92" spans="11:11" x14ac:dyDescent="0.3">
      <c r="K92" s="5"/>
    </row>
    <row r="93" spans="11:11" x14ac:dyDescent="0.3">
      <c r="K93" s="5"/>
    </row>
    <row r="94" spans="11:11" x14ac:dyDescent="0.3">
      <c r="K94" s="5"/>
    </row>
    <row r="95" spans="11:11" x14ac:dyDescent="0.3">
      <c r="K95" s="5"/>
    </row>
    <row r="96" spans="11:11" x14ac:dyDescent="0.3">
      <c r="K96" s="5"/>
    </row>
    <row r="97" spans="11:11" x14ac:dyDescent="0.3">
      <c r="K97" s="5"/>
    </row>
    <row r="98" spans="11:11" x14ac:dyDescent="0.3">
      <c r="K98" s="5"/>
    </row>
    <row r="99" spans="11:11" x14ac:dyDescent="0.3">
      <c r="K99" s="5"/>
    </row>
    <row r="100" spans="11:11" x14ac:dyDescent="0.3">
      <c r="K100" s="5"/>
    </row>
    <row r="101" spans="11:11" x14ac:dyDescent="0.3">
      <c r="K101" s="5"/>
    </row>
    <row r="102" spans="11:11" x14ac:dyDescent="0.3">
      <c r="K102" s="5"/>
    </row>
    <row r="103" spans="11:11" x14ac:dyDescent="0.3">
      <c r="K103" s="5"/>
    </row>
    <row r="104" spans="11:11" x14ac:dyDescent="0.3">
      <c r="K104" s="5"/>
    </row>
    <row r="105" spans="11:11" x14ac:dyDescent="0.3">
      <c r="K105" s="5"/>
    </row>
    <row r="106" spans="11:11" x14ac:dyDescent="0.3">
      <c r="K106" s="5"/>
    </row>
    <row r="107" spans="11:11" x14ac:dyDescent="0.3">
      <c r="K107" s="5"/>
    </row>
    <row r="108" spans="11:11" x14ac:dyDescent="0.3">
      <c r="K108" s="5"/>
    </row>
    <row r="109" spans="11:11" x14ac:dyDescent="0.3">
      <c r="K109" s="5"/>
    </row>
    <row r="110" spans="11:11" x14ac:dyDescent="0.3">
      <c r="K110" s="5"/>
    </row>
    <row r="111" spans="11:11" x14ac:dyDescent="0.3">
      <c r="K111" s="5"/>
    </row>
    <row r="112" spans="11:11" x14ac:dyDescent="0.3">
      <c r="K112" s="5"/>
    </row>
    <row r="113" spans="11:11" x14ac:dyDescent="0.3">
      <c r="K113" s="5"/>
    </row>
    <row r="114" spans="11:11" x14ac:dyDescent="0.3">
      <c r="K114" s="5"/>
    </row>
    <row r="115" spans="11:11" x14ac:dyDescent="0.3">
      <c r="K115" s="5"/>
    </row>
    <row r="116" spans="11:11" x14ac:dyDescent="0.3">
      <c r="K116" s="5"/>
    </row>
    <row r="117" spans="11:11" x14ac:dyDescent="0.3">
      <c r="K117" s="5"/>
    </row>
    <row r="118" spans="11:11" x14ac:dyDescent="0.3">
      <c r="K118" s="5"/>
    </row>
    <row r="119" spans="11:11" x14ac:dyDescent="0.3">
      <c r="K119" s="5"/>
    </row>
    <row r="120" spans="11:11" x14ac:dyDescent="0.3">
      <c r="K120" s="5"/>
    </row>
    <row r="121" spans="11:11" x14ac:dyDescent="0.3">
      <c r="K121" s="5"/>
    </row>
    <row r="122" spans="11:11" x14ac:dyDescent="0.3">
      <c r="K122" s="5"/>
    </row>
    <row r="123" spans="11:11" x14ac:dyDescent="0.3">
      <c r="K123" s="5"/>
    </row>
    <row r="124" spans="11:11" x14ac:dyDescent="0.3">
      <c r="K124" s="5"/>
    </row>
    <row r="125" spans="11:11" x14ac:dyDescent="0.3">
      <c r="K125" s="5"/>
    </row>
    <row r="126" spans="11:11" x14ac:dyDescent="0.3">
      <c r="K126" s="5"/>
    </row>
    <row r="127" spans="11:11" x14ac:dyDescent="0.3">
      <c r="K127" s="5"/>
    </row>
    <row r="128" spans="11:11" x14ac:dyDescent="0.3">
      <c r="K128" s="5"/>
    </row>
    <row r="129" spans="11:11" x14ac:dyDescent="0.3">
      <c r="K129" s="5"/>
    </row>
    <row r="130" spans="11:11" x14ac:dyDescent="0.3">
      <c r="K130" s="5"/>
    </row>
    <row r="131" spans="11:11" x14ac:dyDescent="0.3">
      <c r="K131" s="5"/>
    </row>
    <row r="132" spans="11:11" x14ac:dyDescent="0.3">
      <c r="K132" s="5"/>
    </row>
    <row r="133" spans="11:11" x14ac:dyDescent="0.3">
      <c r="K133" s="5"/>
    </row>
    <row r="134" spans="11:11" x14ac:dyDescent="0.3">
      <c r="K134" s="5"/>
    </row>
    <row r="135" spans="11:11" x14ac:dyDescent="0.3">
      <c r="K135" s="5"/>
    </row>
    <row r="136" spans="11:11" x14ac:dyDescent="0.3">
      <c r="K136" s="5"/>
    </row>
    <row r="137" spans="11:11" x14ac:dyDescent="0.3">
      <c r="K137" s="5"/>
    </row>
    <row r="138" spans="11:11" x14ac:dyDescent="0.3">
      <c r="K138" s="5"/>
    </row>
    <row r="139" spans="11:11" x14ac:dyDescent="0.3">
      <c r="K139" s="5"/>
    </row>
    <row r="140" spans="11:11" x14ac:dyDescent="0.3">
      <c r="K140" s="5"/>
    </row>
    <row r="141" spans="11:11" x14ac:dyDescent="0.3">
      <c r="K141" s="5"/>
    </row>
    <row r="142" spans="11:11" x14ac:dyDescent="0.3">
      <c r="K142" s="5"/>
    </row>
    <row r="143" spans="11:11" x14ac:dyDescent="0.3">
      <c r="K143" s="5"/>
    </row>
    <row r="144" spans="11:11" x14ac:dyDescent="0.3">
      <c r="K144" s="5"/>
    </row>
    <row r="145" spans="11:11" x14ac:dyDescent="0.3">
      <c r="K145" s="5"/>
    </row>
    <row r="146" spans="11:11" x14ac:dyDescent="0.3">
      <c r="K146" s="5"/>
    </row>
    <row r="147" spans="11:11" x14ac:dyDescent="0.3">
      <c r="K147" s="5"/>
    </row>
    <row r="148" spans="11:11" x14ac:dyDescent="0.3">
      <c r="K148" s="5"/>
    </row>
    <row r="149" spans="11:11" x14ac:dyDescent="0.3">
      <c r="K149" s="5"/>
    </row>
    <row r="150" spans="11:11" x14ac:dyDescent="0.3">
      <c r="K150" s="5"/>
    </row>
    <row r="151" spans="11:11" x14ac:dyDescent="0.3">
      <c r="K151" s="5"/>
    </row>
    <row r="152" spans="11:11" x14ac:dyDescent="0.3">
      <c r="K152" s="5"/>
    </row>
    <row r="153" spans="11:11" x14ac:dyDescent="0.3">
      <c r="K153" s="5"/>
    </row>
    <row r="154" spans="11:11" x14ac:dyDescent="0.3">
      <c r="K154" s="5"/>
    </row>
    <row r="155" spans="11:11" x14ac:dyDescent="0.3">
      <c r="K155" s="5"/>
    </row>
    <row r="156" spans="11:11" x14ac:dyDescent="0.3">
      <c r="K156" s="5"/>
    </row>
    <row r="157" spans="11:11" x14ac:dyDescent="0.3">
      <c r="K157" s="5"/>
    </row>
    <row r="158" spans="11:11" x14ac:dyDescent="0.3">
      <c r="K158" s="5"/>
    </row>
    <row r="159" spans="11:11" x14ac:dyDescent="0.3">
      <c r="K159" s="5"/>
    </row>
    <row r="160" spans="11:11" x14ac:dyDescent="0.3">
      <c r="K160" s="5"/>
    </row>
    <row r="161" spans="11:11" x14ac:dyDescent="0.3">
      <c r="K161" s="5"/>
    </row>
    <row r="162" spans="11:11" x14ac:dyDescent="0.3">
      <c r="K162" s="5"/>
    </row>
    <row r="163" spans="11:11" x14ac:dyDescent="0.3">
      <c r="K163" s="5"/>
    </row>
    <row r="164" spans="11:11" x14ac:dyDescent="0.3">
      <c r="K164" s="5"/>
    </row>
    <row r="165" spans="11:11" x14ac:dyDescent="0.3">
      <c r="K165" s="5"/>
    </row>
    <row r="166" spans="11:11" x14ac:dyDescent="0.3">
      <c r="K166" s="5"/>
    </row>
    <row r="167" spans="11:11" x14ac:dyDescent="0.3">
      <c r="K167" s="5"/>
    </row>
    <row r="168" spans="11:11" x14ac:dyDescent="0.3">
      <c r="K168" s="5"/>
    </row>
    <row r="169" spans="11:11" x14ac:dyDescent="0.3">
      <c r="K169" s="5"/>
    </row>
    <row r="170" spans="11:11" x14ac:dyDescent="0.3">
      <c r="K170" s="5"/>
    </row>
    <row r="171" spans="11:11" x14ac:dyDescent="0.3">
      <c r="K171" s="5"/>
    </row>
    <row r="172" spans="11:11" x14ac:dyDescent="0.3">
      <c r="K172" s="5"/>
    </row>
    <row r="173" spans="11:11" x14ac:dyDescent="0.3">
      <c r="K173" s="5"/>
    </row>
    <row r="174" spans="11:11" x14ac:dyDescent="0.3">
      <c r="K174" s="5"/>
    </row>
    <row r="175" spans="11:11" x14ac:dyDescent="0.3">
      <c r="K175" s="5"/>
    </row>
    <row r="176" spans="11:11" x14ac:dyDescent="0.3">
      <c r="K176" s="5"/>
    </row>
    <row r="177" spans="11:11" x14ac:dyDescent="0.3">
      <c r="K177" s="5"/>
    </row>
    <row r="178" spans="11:11" x14ac:dyDescent="0.3">
      <c r="K178" s="5"/>
    </row>
    <row r="179" spans="11:11" x14ac:dyDescent="0.3">
      <c r="K179" s="5"/>
    </row>
    <row r="180" spans="11:11" x14ac:dyDescent="0.3">
      <c r="K180" s="5"/>
    </row>
    <row r="181" spans="11:11" x14ac:dyDescent="0.3">
      <c r="K181" s="5"/>
    </row>
    <row r="182" spans="11:11" x14ac:dyDescent="0.3">
      <c r="K182" s="5"/>
    </row>
    <row r="183" spans="11:11" x14ac:dyDescent="0.3">
      <c r="K183" s="5"/>
    </row>
    <row r="184" spans="11:11" x14ac:dyDescent="0.3">
      <c r="K184" s="5"/>
    </row>
    <row r="185" spans="11:11" x14ac:dyDescent="0.3">
      <c r="K185" s="5"/>
    </row>
    <row r="186" spans="11:11" x14ac:dyDescent="0.3">
      <c r="K186" s="5"/>
    </row>
    <row r="187" spans="11:11" x14ac:dyDescent="0.3">
      <c r="K187" s="5"/>
    </row>
    <row r="188" spans="11:11" x14ac:dyDescent="0.3">
      <c r="K188" s="5"/>
    </row>
    <row r="189" spans="11:11" x14ac:dyDescent="0.3">
      <c r="K189" s="5"/>
    </row>
    <row r="190" spans="11:11" x14ac:dyDescent="0.3">
      <c r="K190" s="5"/>
    </row>
    <row r="191" spans="11:11" x14ac:dyDescent="0.3">
      <c r="K191" s="5"/>
    </row>
    <row r="192" spans="11:11" x14ac:dyDescent="0.3">
      <c r="K192" s="5"/>
    </row>
    <row r="193" spans="11:11" x14ac:dyDescent="0.3">
      <c r="K193" s="5"/>
    </row>
    <row r="194" spans="11:11" x14ac:dyDescent="0.3">
      <c r="K194" s="5"/>
    </row>
    <row r="195" spans="11:11" x14ac:dyDescent="0.3">
      <c r="K195" s="5"/>
    </row>
    <row r="196" spans="11:11" x14ac:dyDescent="0.3">
      <c r="K196" s="5"/>
    </row>
    <row r="197" spans="11:11" x14ac:dyDescent="0.3">
      <c r="K197" s="5"/>
    </row>
    <row r="198" spans="11:11" x14ac:dyDescent="0.3">
      <c r="K198" s="5"/>
    </row>
    <row r="199" spans="11:11" x14ac:dyDescent="0.3">
      <c r="K199" s="5"/>
    </row>
    <row r="200" spans="11:11" x14ac:dyDescent="0.3">
      <c r="K200" s="5"/>
    </row>
    <row r="201" spans="11:11" x14ac:dyDescent="0.3">
      <c r="K201" s="5"/>
    </row>
    <row r="202" spans="11:11" x14ac:dyDescent="0.3">
      <c r="K202" s="5"/>
    </row>
    <row r="203" spans="11:11" x14ac:dyDescent="0.3">
      <c r="K203" s="5"/>
    </row>
    <row r="204" spans="11:11" x14ac:dyDescent="0.3">
      <c r="K204" s="5"/>
    </row>
    <row r="205" spans="11:11" x14ac:dyDescent="0.3">
      <c r="K205" s="5"/>
    </row>
    <row r="206" spans="11:11" x14ac:dyDescent="0.3">
      <c r="K206" s="5"/>
    </row>
    <row r="207" spans="11:11" x14ac:dyDescent="0.3">
      <c r="K207" s="5"/>
    </row>
    <row r="208" spans="11:11" x14ac:dyDescent="0.3">
      <c r="K208" s="5"/>
    </row>
    <row r="209" spans="11:11" x14ac:dyDescent="0.3">
      <c r="K209" s="5"/>
    </row>
    <row r="210" spans="11:11" x14ac:dyDescent="0.3">
      <c r="K210" s="5"/>
    </row>
    <row r="211" spans="11:11" x14ac:dyDescent="0.3">
      <c r="K211" s="5"/>
    </row>
    <row r="212" spans="11:11" x14ac:dyDescent="0.3">
      <c r="K212" s="5"/>
    </row>
    <row r="213" spans="11:11" x14ac:dyDescent="0.3">
      <c r="K213" s="5"/>
    </row>
    <row r="214" spans="11:11" x14ac:dyDescent="0.3">
      <c r="K214" s="5"/>
    </row>
    <row r="215" spans="11:11" x14ac:dyDescent="0.3">
      <c r="K215" s="5"/>
    </row>
    <row r="216" spans="11:11" x14ac:dyDescent="0.3">
      <c r="K216" s="5"/>
    </row>
    <row r="217" spans="11:11" x14ac:dyDescent="0.3">
      <c r="K217" s="5"/>
    </row>
    <row r="218" spans="11:11" x14ac:dyDescent="0.3">
      <c r="K218" s="5"/>
    </row>
    <row r="219" spans="11:11" x14ac:dyDescent="0.3">
      <c r="K219" s="5"/>
    </row>
    <row r="220" spans="11:11" x14ac:dyDescent="0.3">
      <c r="K220" s="5"/>
    </row>
    <row r="221" spans="11:11" x14ac:dyDescent="0.3">
      <c r="K221" s="5"/>
    </row>
    <row r="222" spans="11:11" x14ac:dyDescent="0.3">
      <c r="K222" s="5"/>
    </row>
    <row r="223" spans="11:11" x14ac:dyDescent="0.3">
      <c r="K223" s="5"/>
    </row>
    <row r="224" spans="11:11" x14ac:dyDescent="0.3">
      <c r="K224" s="5"/>
    </row>
    <row r="225" spans="11:11" x14ac:dyDescent="0.3">
      <c r="K225" s="5"/>
    </row>
    <row r="226" spans="11:11" x14ac:dyDescent="0.3">
      <c r="K226" s="5"/>
    </row>
    <row r="227" spans="11:11" x14ac:dyDescent="0.3">
      <c r="K227" s="5"/>
    </row>
    <row r="228" spans="11:11" x14ac:dyDescent="0.3">
      <c r="K228" s="5"/>
    </row>
    <row r="229" spans="11:11" x14ac:dyDescent="0.3">
      <c r="K229" s="5"/>
    </row>
    <row r="230" spans="11:11" x14ac:dyDescent="0.3">
      <c r="K230" s="5"/>
    </row>
    <row r="231" spans="11:11" x14ac:dyDescent="0.3">
      <c r="K231" s="5"/>
    </row>
    <row r="232" spans="11:11" x14ac:dyDescent="0.3">
      <c r="K232" s="5"/>
    </row>
    <row r="233" spans="11:11" x14ac:dyDescent="0.3">
      <c r="K233" s="5"/>
    </row>
    <row r="234" spans="11:11" x14ac:dyDescent="0.3">
      <c r="K234" s="5"/>
    </row>
    <row r="235" spans="11:11" x14ac:dyDescent="0.3">
      <c r="K235" s="5"/>
    </row>
    <row r="236" spans="11:11" x14ac:dyDescent="0.3">
      <c r="K236" s="5"/>
    </row>
    <row r="237" spans="11:11" x14ac:dyDescent="0.3">
      <c r="K237" s="5"/>
    </row>
    <row r="238" spans="11:11" x14ac:dyDescent="0.3">
      <c r="K238" s="5"/>
    </row>
    <row r="239" spans="11:11" x14ac:dyDescent="0.3">
      <c r="K239" s="5"/>
    </row>
    <row r="240" spans="11:11" x14ac:dyDescent="0.3">
      <c r="K240" s="5"/>
    </row>
    <row r="241" spans="11:11" x14ac:dyDescent="0.3">
      <c r="K241" s="5"/>
    </row>
    <row r="242" spans="11:11" x14ac:dyDescent="0.3">
      <c r="K242" s="5"/>
    </row>
    <row r="243" spans="11:11" x14ac:dyDescent="0.3">
      <c r="K243" s="5"/>
    </row>
    <row r="244" spans="11:11" x14ac:dyDescent="0.3">
      <c r="K244" s="5"/>
    </row>
    <row r="245" spans="11:11" x14ac:dyDescent="0.3">
      <c r="K245" s="5"/>
    </row>
    <row r="246" spans="11:11" x14ac:dyDescent="0.3">
      <c r="K246" s="5"/>
    </row>
    <row r="247" spans="11:11" x14ac:dyDescent="0.3">
      <c r="K247" s="5"/>
    </row>
    <row r="248" spans="11:11" x14ac:dyDescent="0.3">
      <c r="K248" s="5"/>
    </row>
    <row r="249" spans="11:11" x14ac:dyDescent="0.3">
      <c r="K249" s="5"/>
    </row>
    <row r="250" spans="11:11" x14ac:dyDescent="0.3">
      <c r="K250" s="5"/>
    </row>
    <row r="251" spans="11:11" x14ac:dyDescent="0.3">
      <c r="K251" s="5"/>
    </row>
    <row r="252" spans="11:11" x14ac:dyDescent="0.3">
      <c r="K252" s="5"/>
    </row>
    <row r="253" spans="11:11" x14ac:dyDescent="0.3">
      <c r="K253" s="5"/>
    </row>
    <row r="254" spans="11:11" x14ac:dyDescent="0.3">
      <c r="K254" s="5"/>
    </row>
    <row r="255" spans="11:11" x14ac:dyDescent="0.3">
      <c r="K255" s="5"/>
    </row>
    <row r="256" spans="11:11" x14ac:dyDescent="0.3">
      <c r="K256" s="5"/>
    </row>
    <row r="257" spans="11:11" x14ac:dyDescent="0.3">
      <c r="K257" s="5"/>
    </row>
    <row r="258" spans="11:11" x14ac:dyDescent="0.3">
      <c r="K258" s="5"/>
    </row>
    <row r="259" spans="11:11" x14ac:dyDescent="0.3">
      <c r="K259" s="5"/>
    </row>
    <row r="260" spans="11:11" x14ac:dyDescent="0.3">
      <c r="K260" s="5"/>
    </row>
    <row r="261" spans="11:11" x14ac:dyDescent="0.3">
      <c r="K261" s="5"/>
    </row>
    <row r="262" spans="11:11" x14ac:dyDescent="0.3">
      <c r="K262" s="5"/>
    </row>
    <row r="263" spans="11:11" x14ac:dyDescent="0.3">
      <c r="K263" s="5"/>
    </row>
    <row r="264" spans="11:11" x14ac:dyDescent="0.3">
      <c r="K264" s="5"/>
    </row>
    <row r="265" spans="11:11" x14ac:dyDescent="0.3">
      <c r="K265" s="5"/>
    </row>
    <row r="266" spans="11:11" x14ac:dyDescent="0.3">
      <c r="K266" s="5"/>
    </row>
    <row r="267" spans="11:11" x14ac:dyDescent="0.3">
      <c r="K267" s="5"/>
    </row>
    <row r="268" spans="11:11" x14ac:dyDescent="0.3">
      <c r="K268" s="5"/>
    </row>
    <row r="269" spans="11:11" x14ac:dyDescent="0.3">
      <c r="K269" s="5"/>
    </row>
    <row r="270" spans="11:11" x14ac:dyDescent="0.3">
      <c r="K270" s="5"/>
    </row>
    <row r="271" spans="11:11" x14ac:dyDescent="0.3">
      <c r="K271" s="5"/>
    </row>
    <row r="272" spans="11:11" x14ac:dyDescent="0.3">
      <c r="K272" s="5"/>
    </row>
    <row r="273" spans="11:11" x14ac:dyDescent="0.3">
      <c r="K273" s="5"/>
    </row>
    <row r="274" spans="11:11" x14ac:dyDescent="0.3">
      <c r="K274" s="5"/>
    </row>
    <row r="275" spans="11:11" x14ac:dyDescent="0.3">
      <c r="K275" s="5"/>
    </row>
    <row r="276" spans="11:11" x14ac:dyDescent="0.3">
      <c r="K276" s="5"/>
    </row>
    <row r="277" spans="11:11" x14ac:dyDescent="0.3">
      <c r="K277" s="5"/>
    </row>
    <row r="278" spans="11:11" x14ac:dyDescent="0.3">
      <c r="K278" s="5"/>
    </row>
    <row r="279" spans="11:11" x14ac:dyDescent="0.3">
      <c r="K279" s="5"/>
    </row>
    <row r="280" spans="11:11" x14ac:dyDescent="0.3">
      <c r="K280" s="5"/>
    </row>
    <row r="281" spans="11:11" x14ac:dyDescent="0.3">
      <c r="K281" s="5"/>
    </row>
    <row r="282" spans="11:11" x14ac:dyDescent="0.3">
      <c r="K282" s="5"/>
    </row>
    <row r="283" spans="11:11" x14ac:dyDescent="0.3">
      <c r="K283" s="5"/>
    </row>
    <row r="284" spans="11:11" x14ac:dyDescent="0.3">
      <c r="K284" s="5"/>
    </row>
    <row r="285" spans="11:11" x14ac:dyDescent="0.3">
      <c r="K285" s="5"/>
    </row>
    <row r="286" spans="11:11" x14ac:dyDescent="0.3">
      <c r="K286" s="5"/>
    </row>
    <row r="287" spans="11:11" x14ac:dyDescent="0.3">
      <c r="K287" s="5"/>
    </row>
    <row r="288" spans="11:11" x14ac:dyDescent="0.3">
      <c r="K288" s="5"/>
    </row>
    <row r="289" spans="11:11" x14ac:dyDescent="0.3">
      <c r="K289" s="5"/>
    </row>
    <row r="290" spans="11:11" x14ac:dyDescent="0.3">
      <c r="K290" s="5"/>
    </row>
    <row r="291" spans="11:11" x14ac:dyDescent="0.3">
      <c r="K291" s="5"/>
    </row>
    <row r="292" spans="11:11" x14ac:dyDescent="0.3">
      <c r="K292" s="5"/>
    </row>
    <row r="293" spans="11:11" x14ac:dyDescent="0.3">
      <c r="K293" s="5"/>
    </row>
    <row r="294" spans="11:11" x14ac:dyDescent="0.3">
      <c r="K294" s="5"/>
    </row>
    <row r="295" spans="11:11" x14ac:dyDescent="0.3">
      <c r="K295" s="5"/>
    </row>
    <row r="296" spans="11:11" x14ac:dyDescent="0.3">
      <c r="K296" s="5"/>
    </row>
    <row r="297" spans="11:11" x14ac:dyDescent="0.3">
      <c r="K297" s="5"/>
    </row>
    <row r="298" spans="11:11" x14ac:dyDescent="0.3">
      <c r="K298" s="5"/>
    </row>
    <row r="299" spans="11:11" x14ac:dyDescent="0.3">
      <c r="K299" s="5"/>
    </row>
    <row r="300" spans="11:11" x14ac:dyDescent="0.3">
      <c r="K300" s="5"/>
    </row>
    <row r="301" spans="11:11" x14ac:dyDescent="0.3">
      <c r="K301" s="5"/>
    </row>
    <row r="302" spans="11:11" x14ac:dyDescent="0.3">
      <c r="K302" s="5"/>
    </row>
    <row r="303" spans="11:11" x14ac:dyDescent="0.3">
      <c r="K303" s="5"/>
    </row>
    <row r="304" spans="11:11" x14ac:dyDescent="0.3">
      <c r="K304" s="5"/>
    </row>
    <row r="305" spans="11:11" x14ac:dyDescent="0.3">
      <c r="K305" s="5"/>
    </row>
    <row r="306" spans="11:11" x14ac:dyDescent="0.3">
      <c r="K306" s="5"/>
    </row>
    <row r="307" spans="11:11" x14ac:dyDescent="0.3">
      <c r="K307" s="5"/>
    </row>
    <row r="308" spans="11:11" x14ac:dyDescent="0.3">
      <c r="K308" s="5"/>
    </row>
    <row r="309" spans="11:11" x14ac:dyDescent="0.3">
      <c r="K309" s="5"/>
    </row>
    <row r="310" spans="11:11" x14ac:dyDescent="0.3">
      <c r="K310" s="5"/>
    </row>
    <row r="311" spans="11:11" x14ac:dyDescent="0.3">
      <c r="K311" s="5"/>
    </row>
    <row r="312" spans="11:11" x14ac:dyDescent="0.3">
      <c r="K312" s="5"/>
    </row>
    <row r="313" spans="11:11" x14ac:dyDescent="0.3">
      <c r="K313" s="5"/>
    </row>
    <row r="314" spans="11:11" x14ac:dyDescent="0.3">
      <c r="K314" s="5"/>
    </row>
    <row r="315" spans="11:11" x14ac:dyDescent="0.3">
      <c r="K315" s="5"/>
    </row>
    <row r="316" spans="11:11" x14ac:dyDescent="0.3">
      <c r="K316" s="5"/>
    </row>
    <row r="317" spans="11:11" x14ac:dyDescent="0.3">
      <c r="K317" s="5"/>
    </row>
    <row r="318" spans="11:11" x14ac:dyDescent="0.3">
      <c r="K318" s="5"/>
    </row>
    <row r="319" spans="11:11" x14ac:dyDescent="0.3">
      <c r="K319" s="5"/>
    </row>
    <row r="320" spans="11:11" x14ac:dyDescent="0.3">
      <c r="K320" s="5"/>
    </row>
    <row r="321" spans="11:11" x14ac:dyDescent="0.3">
      <c r="K321" s="5"/>
    </row>
    <row r="322" spans="11:11" x14ac:dyDescent="0.3">
      <c r="K322" s="5"/>
    </row>
    <row r="323" spans="11:11" x14ac:dyDescent="0.3">
      <c r="K323" s="5"/>
    </row>
    <row r="324" spans="11:11" x14ac:dyDescent="0.3">
      <c r="K324" s="5"/>
    </row>
    <row r="325" spans="11:11" x14ac:dyDescent="0.3">
      <c r="K325" s="5"/>
    </row>
    <row r="326" spans="11:11" x14ac:dyDescent="0.3">
      <c r="K326" s="5"/>
    </row>
    <row r="327" spans="11:11" x14ac:dyDescent="0.3">
      <c r="K327" s="5"/>
    </row>
    <row r="328" spans="11:11" x14ac:dyDescent="0.3">
      <c r="K328" s="5"/>
    </row>
    <row r="329" spans="11:11" x14ac:dyDescent="0.3">
      <c r="K329" s="5"/>
    </row>
    <row r="330" spans="11:11" x14ac:dyDescent="0.3">
      <c r="K330" s="5"/>
    </row>
    <row r="331" spans="11:11" x14ac:dyDescent="0.3">
      <c r="K331" s="5"/>
    </row>
    <row r="332" spans="11:11" x14ac:dyDescent="0.3">
      <c r="K332" s="5"/>
    </row>
    <row r="333" spans="11:11" x14ac:dyDescent="0.3">
      <c r="K333" s="5"/>
    </row>
    <row r="334" spans="11:11" x14ac:dyDescent="0.3">
      <c r="K334" s="5"/>
    </row>
    <row r="335" spans="11:11" x14ac:dyDescent="0.3">
      <c r="K335" s="5"/>
    </row>
    <row r="336" spans="11:11" x14ac:dyDescent="0.3">
      <c r="K336" s="5"/>
    </row>
    <row r="337" spans="11:11" x14ac:dyDescent="0.3">
      <c r="K337" s="5"/>
    </row>
    <row r="338" spans="11:11" x14ac:dyDescent="0.3">
      <c r="K338" s="5"/>
    </row>
    <row r="339" spans="11:11" x14ac:dyDescent="0.3">
      <c r="K339" s="5"/>
    </row>
    <row r="340" spans="11:11" x14ac:dyDescent="0.3">
      <c r="K340" s="5"/>
    </row>
    <row r="341" spans="11:11" x14ac:dyDescent="0.3">
      <c r="K341" s="5"/>
    </row>
    <row r="342" spans="11:11" x14ac:dyDescent="0.3">
      <c r="K342" s="5"/>
    </row>
    <row r="343" spans="11:11" x14ac:dyDescent="0.3">
      <c r="K343" s="5"/>
    </row>
    <row r="344" spans="11:11" x14ac:dyDescent="0.3">
      <c r="K344" s="5"/>
    </row>
    <row r="345" spans="11:11" x14ac:dyDescent="0.3">
      <c r="K345" s="5"/>
    </row>
    <row r="346" spans="11:11" x14ac:dyDescent="0.3">
      <c r="K346" s="5"/>
    </row>
    <row r="347" spans="11:11" x14ac:dyDescent="0.3">
      <c r="K347" s="5"/>
    </row>
    <row r="348" spans="11:11" x14ac:dyDescent="0.3">
      <c r="K348" s="5"/>
    </row>
    <row r="349" spans="11:11" x14ac:dyDescent="0.3">
      <c r="K349" s="5"/>
    </row>
    <row r="350" spans="11:11" x14ac:dyDescent="0.3">
      <c r="K350" s="5"/>
    </row>
    <row r="351" spans="11:11" x14ac:dyDescent="0.3">
      <c r="K351" s="5"/>
    </row>
    <row r="352" spans="11:11" x14ac:dyDescent="0.3">
      <c r="K352" s="5"/>
    </row>
    <row r="353" spans="11:11" x14ac:dyDescent="0.3">
      <c r="K353" s="5"/>
    </row>
    <row r="354" spans="11:11" x14ac:dyDescent="0.3">
      <c r="K354" s="5"/>
    </row>
    <row r="355" spans="11:11" x14ac:dyDescent="0.3">
      <c r="K355" s="5"/>
    </row>
    <row r="356" spans="11:11" x14ac:dyDescent="0.3">
      <c r="K356" s="5"/>
    </row>
    <row r="357" spans="11:11" x14ac:dyDescent="0.3">
      <c r="K357" s="5"/>
    </row>
    <row r="358" spans="11:11" x14ac:dyDescent="0.3">
      <c r="K358" s="5"/>
    </row>
    <row r="359" spans="11:11" x14ac:dyDescent="0.3">
      <c r="K359" s="5"/>
    </row>
    <row r="360" spans="11:11" x14ac:dyDescent="0.3">
      <c r="K360" s="5"/>
    </row>
    <row r="361" spans="11:11" x14ac:dyDescent="0.3">
      <c r="K361" s="5"/>
    </row>
    <row r="362" spans="11:11" x14ac:dyDescent="0.3">
      <c r="K362" s="5"/>
    </row>
    <row r="363" spans="11:11" x14ac:dyDescent="0.3">
      <c r="K363" s="5"/>
    </row>
    <row r="364" spans="11:11" x14ac:dyDescent="0.3">
      <c r="K364" s="5"/>
    </row>
    <row r="365" spans="11:11" x14ac:dyDescent="0.3">
      <c r="K365" s="5"/>
    </row>
    <row r="366" spans="11:11" x14ac:dyDescent="0.3">
      <c r="K366" s="5"/>
    </row>
    <row r="367" spans="11:11" x14ac:dyDescent="0.3">
      <c r="K367" s="5"/>
    </row>
    <row r="368" spans="11:11" x14ac:dyDescent="0.3">
      <c r="K368" s="5"/>
    </row>
    <row r="369" spans="11:11" x14ac:dyDescent="0.3">
      <c r="K369" s="5"/>
    </row>
    <row r="370" spans="11:11" x14ac:dyDescent="0.3">
      <c r="K370" s="5"/>
    </row>
    <row r="371" spans="11:11" x14ac:dyDescent="0.3">
      <c r="K371" s="5"/>
    </row>
    <row r="372" spans="11:11" x14ac:dyDescent="0.3">
      <c r="K372" s="5"/>
    </row>
    <row r="373" spans="11:11" x14ac:dyDescent="0.3">
      <c r="K373" s="5"/>
    </row>
    <row r="374" spans="11:11" x14ac:dyDescent="0.3">
      <c r="K374" s="5"/>
    </row>
    <row r="375" spans="11:11" x14ac:dyDescent="0.3">
      <c r="K375" s="5"/>
    </row>
    <row r="376" spans="11:11" x14ac:dyDescent="0.3">
      <c r="K376" s="5"/>
    </row>
    <row r="377" spans="11:11" x14ac:dyDescent="0.3">
      <c r="K377" s="5"/>
    </row>
    <row r="378" spans="11:11" x14ac:dyDescent="0.3">
      <c r="K378" s="5"/>
    </row>
    <row r="379" spans="11:11" x14ac:dyDescent="0.3">
      <c r="K379" s="5"/>
    </row>
    <row r="380" spans="11:11" x14ac:dyDescent="0.3">
      <c r="K380" s="5"/>
    </row>
    <row r="381" spans="11:11" x14ac:dyDescent="0.3">
      <c r="K381" s="5"/>
    </row>
    <row r="382" spans="11:11" x14ac:dyDescent="0.3">
      <c r="K382" s="5"/>
    </row>
    <row r="383" spans="11:11" x14ac:dyDescent="0.3">
      <c r="K383" s="5"/>
    </row>
    <row r="384" spans="11:11" x14ac:dyDescent="0.3">
      <c r="K384" s="5"/>
    </row>
    <row r="385" spans="11:11" x14ac:dyDescent="0.3">
      <c r="K385" s="5"/>
    </row>
    <row r="386" spans="11:11" x14ac:dyDescent="0.3">
      <c r="K386" s="5"/>
    </row>
    <row r="387" spans="11:11" x14ac:dyDescent="0.3">
      <c r="K387" s="5"/>
    </row>
    <row r="388" spans="11:11" x14ac:dyDescent="0.3">
      <c r="K388" s="5"/>
    </row>
    <row r="389" spans="11:11" x14ac:dyDescent="0.3">
      <c r="K389" s="5"/>
    </row>
    <row r="390" spans="11:11" x14ac:dyDescent="0.3">
      <c r="K390" s="5"/>
    </row>
    <row r="391" spans="11:11" x14ac:dyDescent="0.3">
      <c r="K391" s="5"/>
    </row>
    <row r="392" spans="11:11" x14ac:dyDescent="0.3">
      <c r="K392" s="5"/>
    </row>
    <row r="393" spans="11:11" x14ac:dyDescent="0.3">
      <c r="K393" s="5"/>
    </row>
    <row r="394" spans="11:11" x14ac:dyDescent="0.3">
      <c r="K394" s="5"/>
    </row>
    <row r="395" spans="11:11" x14ac:dyDescent="0.3">
      <c r="K395" s="5"/>
    </row>
    <row r="396" spans="11:11" x14ac:dyDescent="0.3">
      <c r="K396" s="5"/>
    </row>
    <row r="397" spans="11:11" x14ac:dyDescent="0.3">
      <c r="K397" s="5"/>
    </row>
    <row r="398" spans="11:11" x14ac:dyDescent="0.3">
      <c r="K398" s="5"/>
    </row>
    <row r="399" spans="11:11" x14ac:dyDescent="0.3">
      <c r="K399" s="5"/>
    </row>
    <row r="400" spans="11:11" x14ac:dyDescent="0.3">
      <c r="K400" s="5"/>
    </row>
    <row r="401" spans="11:11" x14ac:dyDescent="0.3">
      <c r="K401" s="5"/>
    </row>
    <row r="402" spans="11:11" x14ac:dyDescent="0.3">
      <c r="K402" s="5"/>
    </row>
    <row r="403" spans="11:11" x14ac:dyDescent="0.3">
      <c r="K403" s="5"/>
    </row>
    <row r="404" spans="11:11" x14ac:dyDescent="0.3">
      <c r="K404" s="5"/>
    </row>
    <row r="405" spans="11:11" x14ac:dyDescent="0.3">
      <c r="K405" s="5"/>
    </row>
    <row r="406" spans="11:11" x14ac:dyDescent="0.3">
      <c r="K406" s="5"/>
    </row>
    <row r="407" spans="11:11" x14ac:dyDescent="0.3">
      <c r="K407" s="5"/>
    </row>
    <row r="408" spans="11:11" x14ac:dyDescent="0.3">
      <c r="K408" s="5"/>
    </row>
    <row r="409" spans="11:11" x14ac:dyDescent="0.3">
      <c r="K409" s="5"/>
    </row>
    <row r="410" spans="11:11" x14ac:dyDescent="0.3">
      <c r="K410" s="5"/>
    </row>
    <row r="411" spans="11:11" x14ac:dyDescent="0.3">
      <c r="K411" s="5"/>
    </row>
    <row r="412" spans="11:11" x14ac:dyDescent="0.3">
      <c r="K412" s="5"/>
    </row>
    <row r="413" spans="11:11" x14ac:dyDescent="0.3">
      <c r="K413" s="5"/>
    </row>
    <row r="414" spans="11:11" x14ac:dyDescent="0.3">
      <c r="K414" s="5"/>
    </row>
    <row r="415" spans="11:11" x14ac:dyDescent="0.3">
      <c r="K415" s="5"/>
    </row>
    <row r="416" spans="11:11" x14ac:dyDescent="0.3">
      <c r="K416" s="5"/>
    </row>
    <row r="417" spans="11:11" x14ac:dyDescent="0.3">
      <c r="K417" s="5"/>
    </row>
    <row r="418" spans="11:11" x14ac:dyDescent="0.3">
      <c r="K418" s="5"/>
    </row>
    <row r="419" spans="11:11" x14ac:dyDescent="0.3">
      <c r="K419" s="5"/>
    </row>
    <row r="420" spans="11:11" x14ac:dyDescent="0.3">
      <c r="K420" s="5"/>
    </row>
    <row r="421" spans="11:11" x14ac:dyDescent="0.3">
      <c r="K421" s="5"/>
    </row>
    <row r="422" spans="11:11" x14ac:dyDescent="0.3">
      <c r="K422" s="5"/>
    </row>
    <row r="423" spans="11:11" x14ac:dyDescent="0.3">
      <c r="K423" s="5"/>
    </row>
    <row r="424" spans="11:11" x14ac:dyDescent="0.3">
      <c r="K424" s="5"/>
    </row>
    <row r="425" spans="11:11" x14ac:dyDescent="0.3">
      <c r="K425" s="5"/>
    </row>
    <row r="426" spans="11:11" x14ac:dyDescent="0.3">
      <c r="K426" s="5"/>
    </row>
    <row r="427" spans="11:11" x14ac:dyDescent="0.3">
      <c r="K427" s="5"/>
    </row>
    <row r="428" spans="11:11" x14ac:dyDescent="0.3">
      <c r="K428" s="5"/>
    </row>
    <row r="429" spans="11:11" x14ac:dyDescent="0.3">
      <c r="K429" s="5"/>
    </row>
    <row r="430" spans="11:11" x14ac:dyDescent="0.3">
      <c r="K430" s="5"/>
    </row>
    <row r="431" spans="11:11" x14ac:dyDescent="0.3">
      <c r="K431" s="5"/>
    </row>
    <row r="432" spans="11:11" x14ac:dyDescent="0.3">
      <c r="K432" s="5"/>
    </row>
    <row r="433" spans="11:11" x14ac:dyDescent="0.3">
      <c r="K433" s="5"/>
    </row>
    <row r="434" spans="11:11" x14ac:dyDescent="0.3">
      <c r="K434" s="5"/>
    </row>
    <row r="435" spans="11:11" x14ac:dyDescent="0.3">
      <c r="K435" s="5"/>
    </row>
    <row r="436" spans="11:11" x14ac:dyDescent="0.3">
      <c r="K436" s="5"/>
    </row>
    <row r="437" spans="11:11" x14ac:dyDescent="0.3">
      <c r="K437" s="5"/>
    </row>
    <row r="438" spans="11:11" x14ac:dyDescent="0.3">
      <c r="K438" s="5"/>
    </row>
    <row r="439" spans="11:11" x14ac:dyDescent="0.3">
      <c r="K439" s="5"/>
    </row>
    <row r="440" spans="11:11" x14ac:dyDescent="0.3">
      <c r="K440" s="5"/>
    </row>
    <row r="441" spans="11:11" x14ac:dyDescent="0.3">
      <c r="K441" s="5"/>
    </row>
    <row r="442" spans="11:11" x14ac:dyDescent="0.3">
      <c r="K442" s="5"/>
    </row>
    <row r="443" spans="11:11" x14ac:dyDescent="0.3">
      <c r="K443" s="5"/>
    </row>
    <row r="444" spans="11:11" x14ac:dyDescent="0.3">
      <c r="K444" s="5"/>
    </row>
    <row r="445" spans="11:11" x14ac:dyDescent="0.3">
      <c r="K445" s="5"/>
    </row>
    <row r="446" spans="11:11" x14ac:dyDescent="0.3">
      <c r="K446" s="5"/>
    </row>
    <row r="447" spans="11:11" x14ac:dyDescent="0.3">
      <c r="K447" s="5"/>
    </row>
    <row r="448" spans="11:11" x14ac:dyDescent="0.3">
      <c r="K448" s="5"/>
    </row>
    <row r="449" spans="11:11" x14ac:dyDescent="0.3">
      <c r="K449" s="5"/>
    </row>
    <row r="450" spans="11:11" x14ac:dyDescent="0.3">
      <c r="K450" s="5"/>
    </row>
    <row r="451" spans="11:11" x14ac:dyDescent="0.3">
      <c r="K451" s="5"/>
    </row>
    <row r="452" spans="11:11" x14ac:dyDescent="0.3">
      <c r="K452" s="5"/>
    </row>
    <row r="453" spans="11:11" x14ac:dyDescent="0.3">
      <c r="K453" s="5"/>
    </row>
    <row r="454" spans="11:11" x14ac:dyDescent="0.3">
      <c r="K454" s="5"/>
    </row>
    <row r="455" spans="11:11" x14ac:dyDescent="0.3">
      <c r="K455" s="5"/>
    </row>
    <row r="456" spans="11:11" x14ac:dyDescent="0.3">
      <c r="K456" s="5"/>
    </row>
    <row r="457" spans="11:11" x14ac:dyDescent="0.3">
      <c r="K457" s="5"/>
    </row>
    <row r="458" spans="11:11" x14ac:dyDescent="0.3">
      <c r="K458" s="5"/>
    </row>
    <row r="459" spans="11:11" x14ac:dyDescent="0.3">
      <c r="K459" s="5"/>
    </row>
    <row r="460" spans="11:11" x14ac:dyDescent="0.3">
      <c r="K460" s="5"/>
    </row>
    <row r="461" spans="11:11" x14ac:dyDescent="0.3">
      <c r="K461" s="5"/>
    </row>
    <row r="462" spans="11:11" x14ac:dyDescent="0.3">
      <c r="K462" s="5"/>
    </row>
    <row r="463" spans="11:11" x14ac:dyDescent="0.3">
      <c r="K463" s="5"/>
    </row>
    <row r="464" spans="11:11" x14ac:dyDescent="0.3">
      <c r="K464" s="5"/>
    </row>
    <row r="465" spans="11:11" x14ac:dyDescent="0.3">
      <c r="K465" s="5"/>
    </row>
    <row r="466" spans="11:11" x14ac:dyDescent="0.3">
      <c r="K466" s="5"/>
    </row>
    <row r="467" spans="11:11" x14ac:dyDescent="0.3">
      <c r="K467" s="5"/>
    </row>
    <row r="468" spans="11:11" x14ac:dyDescent="0.3">
      <c r="K468" s="5"/>
    </row>
    <row r="469" spans="11:11" x14ac:dyDescent="0.3">
      <c r="K469" s="5"/>
    </row>
    <row r="470" spans="11:11" x14ac:dyDescent="0.3">
      <c r="K470" s="5"/>
    </row>
    <row r="471" spans="11:11" x14ac:dyDescent="0.3">
      <c r="K471" s="5"/>
    </row>
    <row r="472" spans="11:11" x14ac:dyDescent="0.3">
      <c r="K472" s="5"/>
    </row>
    <row r="473" spans="11:11" x14ac:dyDescent="0.3">
      <c r="K473" s="5"/>
    </row>
    <row r="474" spans="11:11" x14ac:dyDescent="0.3">
      <c r="K474" s="5"/>
    </row>
    <row r="475" spans="11:11" x14ac:dyDescent="0.3">
      <c r="K475" s="5"/>
    </row>
    <row r="476" spans="11:11" x14ac:dyDescent="0.3">
      <c r="K476" s="5"/>
    </row>
    <row r="477" spans="11:11" x14ac:dyDescent="0.3">
      <c r="K477" s="5"/>
    </row>
    <row r="478" spans="11:11" x14ac:dyDescent="0.3">
      <c r="K478" s="5"/>
    </row>
    <row r="479" spans="11:11" x14ac:dyDescent="0.3">
      <c r="K479" s="5"/>
    </row>
    <row r="480" spans="11:11" x14ac:dyDescent="0.3">
      <c r="K480" s="5"/>
    </row>
    <row r="481" spans="11:11" x14ac:dyDescent="0.3">
      <c r="K481" s="5"/>
    </row>
    <row r="482" spans="11:11" x14ac:dyDescent="0.3">
      <c r="K482" s="5"/>
    </row>
    <row r="483" spans="11:11" x14ac:dyDescent="0.3">
      <c r="K483" s="5"/>
    </row>
    <row r="484" spans="11:11" x14ac:dyDescent="0.3">
      <c r="K484" s="5"/>
    </row>
    <row r="485" spans="11:11" x14ac:dyDescent="0.3">
      <c r="K485" s="5"/>
    </row>
    <row r="486" spans="11:11" x14ac:dyDescent="0.3">
      <c r="K486" s="5"/>
    </row>
    <row r="487" spans="11:11" x14ac:dyDescent="0.3">
      <c r="K487" s="5"/>
    </row>
    <row r="488" spans="11:11" x14ac:dyDescent="0.3">
      <c r="K488" s="5"/>
    </row>
    <row r="489" spans="11:11" x14ac:dyDescent="0.3">
      <c r="K489" s="5"/>
    </row>
    <row r="490" spans="11:11" x14ac:dyDescent="0.3">
      <c r="K490" s="5"/>
    </row>
    <row r="491" spans="11:11" x14ac:dyDescent="0.3">
      <c r="K491" s="5"/>
    </row>
    <row r="492" spans="11:11" x14ac:dyDescent="0.3">
      <c r="K492" s="5"/>
    </row>
    <row r="493" spans="11:11" x14ac:dyDescent="0.3">
      <c r="K493" s="5"/>
    </row>
    <row r="494" spans="11:11" x14ac:dyDescent="0.3">
      <c r="K494" s="5"/>
    </row>
    <row r="495" spans="11:11" x14ac:dyDescent="0.3">
      <c r="K495" s="5"/>
    </row>
    <row r="496" spans="11:11" x14ac:dyDescent="0.3">
      <c r="K496" s="5"/>
    </row>
    <row r="497" spans="11:11" x14ac:dyDescent="0.3">
      <c r="K497" s="5"/>
    </row>
    <row r="498" spans="11:11" x14ac:dyDescent="0.3">
      <c r="K498" s="5"/>
    </row>
    <row r="499" spans="11:11" x14ac:dyDescent="0.3">
      <c r="K499" s="5"/>
    </row>
    <row r="500" spans="11:11" x14ac:dyDescent="0.3">
      <c r="K500" s="5"/>
    </row>
    <row r="501" spans="11:11" x14ac:dyDescent="0.3">
      <c r="K501" s="5"/>
    </row>
    <row r="502" spans="11:11" x14ac:dyDescent="0.3">
      <c r="K502" s="5"/>
    </row>
    <row r="503" spans="11:11" x14ac:dyDescent="0.3">
      <c r="K503" s="5"/>
    </row>
    <row r="504" spans="11:11" x14ac:dyDescent="0.3">
      <c r="K504" s="5"/>
    </row>
    <row r="505" spans="11:11" x14ac:dyDescent="0.3">
      <c r="K505" s="5"/>
    </row>
    <row r="506" spans="11:11" x14ac:dyDescent="0.3">
      <c r="K506" s="5"/>
    </row>
    <row r="507" spans="11:11" x14ac:dyDescent="0.3">
      <c r="K507" s="5"/>
    </row>
    <row r="508" spans="11:11" x14ac:dyDescent="0.3">
      <c r="K508" s="5"/>
    </row>
    <row r="509" spans="11:11" x14ac:dyDescent="0.3">
      <c r="K509" s="5"/>
    </row>
    <row r="510" spans="11:11" x14ac:dyDescent="0.3">
      <c r="K510" s="5"/>
    </row>
    <row r="511" spans="11:11" x14ac:dyDescent="0.3">
      <c r="K511" s="5"/>
    </row>
    <row r="512" spans="11:11" x14ac:dyDescent="0.3">
      <c r="K512" s="5"/>
    </row>
    <row r="513" spans="11:11" x14ac:dyDescent="0.3">
      <c r="K513" s="5"/>
    </row>
    <row r="514" spans="11:11" x14ac:dyDescent="0.3">
      <c r="K514" s="5"/>
    </row>
    <row r="515" spans="11:11" x14ac:dyDescent="0.3">
      <c r="K515" s="5"/>
    </row>
    <row r="516" spans="11:11" x14ac:dyDescent="0.3">
      <c r="K516" s="5"/>
    </row>
    <row r="517" spans="11:11" x14ac:dyDescent="0.3">
      <c r="K517" s="5"/>
    </row>
    <row r="518" spans="11:11" x14ac:dyDescent="0.3">
      <c r="K518" s="5"/>
    </row>
    <row r="519" spans="11:11" x14ac:dyDescent="0.3">
      <c r="K519" s="5"/>
    </row>
    <row r="520" spans="11:11" x14ac:dyDescent="0.3">
      <c r="K520" s="5"/>
    </row>
    <row r="521" spans="11:11" x14ac:dyDescent="0.3">
      <c r="K521" s="5"/>
    </row>
    <row r="522" spans="11:11" x14ac:dyDescent="0.3">
      <c r="K522" s="5"/>
    </row>
    <row r="523" spans="11:11" x14ac:dyDescent="0.3">
      <c r="K523" s="5"/>
    </row>
    <row r="524" spans="11:11" x14ac:dyDescent="0.3">
      <c r="K524" s="5"/>
    </row>
    <row r="525" spans="11:11" x14ac:dyDescent="0.3">
      <c r="K525" s="5"/>
    </row>
    <row r="526" spans="11:11" x14ac:dyDescent="0.3">
      <c r="K526" s="5"/>
    </row>
    <row r="527" spans="11:11" x14ac:dyDescent="0.3">
      <c r="K527" s="5"/>
    </row>
    <row r="528" spans="11:11" x14ac:dyDescent="0.3">
      <c r="K528" s="5"/>
    </row>
    <row r="529" spans="11:11" x14ac:dyDescent="0.3">
      <c r="K529" s="5"/>
    </row>
    <row r="530" spans="11:11" x14ac:dyDescent="0.3">
      <c r="K530" s="5"/>
    </row>
    <row r="531" spans="11:11" x14ac:dyDescent="0.3">
      <c r="K531" s="5"/>
    </row>
    <row r="532" spans="11:11" x14ac:dyDescent="0.3">
      <c r="K532" s="5"/>
    </row>
    <row r="533" spans="11:11" x14ac:dyDescent="0.3">
      <c r="K533" s="5"/>
    </row>
    <row r="534" spans="11:11" x14ac:dyDescent="0.3">
      <c r="K534" s="5"/>
    </row>
    <row r="535" spans="11:11" x14ac:dyDescent="0.3">
      <c r="K535" s="5"/>
    </row>
    <row r="536" spans="11:11" x14ac:dyDescent="0.3">
      <c r="K536" s="5"/>
    </row>
    <row r="537" spans="11:11" x14ac:dyDescent="0.3">
      <c r="K537" s="5"/>
    </row>
    <row r="538" spans="11:11" x14ac:dyDescent="0.3">
      <c r="K538" s="5"/>
    </row>
    <row r="539" spans="11:11" x14ac:dyDescent="0.3">
      <c r="K539" s="5"/>
    </row>
    <row r="540" spans="11:11" x14ac:dyDescent="0.3">
      <c r="K540" s="5"/>
    </row>
    <row r="541" spans="11:11" x14ac:dyDescent="0.3">
      <c r="K541" s="5"/>
    </row>
    <row r="542" spans="11:11" x14ac:dyDescent="0.3">
      <c r="K542" s="5"/>
    </row>
    <row r="543" spans="11:11" x14ac:dyDescent="0.3">
      <c r="K543" s="5"/>
    </row>
    <row r="544" spans="11:11" x14ac:dyDescent="0.3">
      <c r="K544" s="5"/>
    </row>
    <row r="545" spans="11:11" x14ac:dyDescent="0.3">
      <c r="K545" s="5"/>
    </row>
    <row r="546" spans="11:11" x14ac:dyDescent="0.3">
      <c r="K546" s="5"/>
    </row>
    <row r="547" spans="11:11" x14ac:dyDescent="0.3">
      <c r="K547" s="5"/>
    </row>
    <row r="548" spans="11:11" x14ac:dyDescent="0.3">
      <c r="K548" s="5"/>
    </row>
    <row r="549" spans="11:11" x14ac:dyDescent="0.3">
      <c r="K549" s="5"/>
    </row>
    <row r="550" spans="11:11" x14ac:dyDescent="0.3">
      <c r="K550" s="5"/>
    </row>
    <row r="551" spans="11:11" x14ac:dyDescent="0.3">
      <c r="K551" s="5"/>
    </row>
    <row r="552" spans="11:11" x14ac:dyDescent="0.3">
      <c r="K552" s="5"/>
    </row>
    <row r="553" spans="11:11" x14ac:dyDescent="0.3">
      <c r="K553" s="5"/>
    </row>
    <row r="554" spans="11:11" x14ac:dyDescent="0.3">
      <c r="K554" s="5"/>
    </row>
    <row r="555" spans="11:11" x14ac:dyDescent="0.3">
      <c r="K555" s="5"/>
    </row>
    <row r="556" spans="11:11" x14ac:dyDescent="0.3">
      <c r="K556" s="5"/>
    </row>
    <row r="557" spans="11:11" x14ac:dyDescent="0.3">
      <c r="K557" s="5"/>
    </row>
    <row r="558" spans="11:11" x14ac:dyDescent="0.3">
      <c r="K558" s="5"/>
    </row>
    <row r="559" spans="11:11" x14ac:dyDescent="0.3">
      <c r="K559" s="5"/>
    </row>
    <row r="560" spans="11:11" x14ac:dyDescent="0.3">
      <c r="K560" s="5"/>
    </row>
    <row r="561" spans="11:11" x14ac:dyDescent="0.3">
      <c r="K561" s="5"/>
    </row>
    <row r="562" spans="11:11" x14ac:dyDescent="0.3">
      <c r="K562" s="5"/>
    </row>
    <row r="563" spans="11:11" x14ac:dyDescent="0.3">
      <c r="K563" s="5"/>
    </row>
    <row r="564" spans="11:11" x14ac:dyDescent="0.3">
      <c r="K564" s="5"/>
    </row>
    <row r="565" spans="11:11" x14ac:dyDescent="0.3">
      <c r="K565" s="5"/>
    </row>
    <row r="566" spans="11:11" x14ac:dyDescent="0.3">
      <c r="K566" s="5"/>
    </row>
    <row r="567" spans="11:11" x14ac:dyDescent="0.3">
      <c r="K567" s="5"/>
    </row>
    <row r="568" spans="11:11" x14ac:dyDescent="0.3">
      <c r="K568" s="5"/>
    </row>
    <row r="569" spans="11:11" x14ac:dyDescent="0.3">
      <c r="K569" s="5"/>
    </row>
    <row r="570" spans="11:11" x14ac:dyDescent="0.3">
      <c r="K570" s="5"/>
    </row>
    <row r="571" spans="11:11" x14ac:dyDescent="0.3">
      <c r="K571" s="5"/>
    </row>
    <row r="572" spans="11:11" x14ac:dyDescent="0.3">
      <c r="K572" s="5"/>
    </row>
    <row r="573" spans="11:11" x14ac:dyDescent="0.3">
      <c r="K573" s="5"/>
    </row>
    <row r="574" spans="11:11" x14ac:dyDescent="0.3">
      <c r="K574" s="5"/>
    </row>
    <row r="575" spans="11:11" x14ac:dyDescent="0.3">
      <c r="K575" s="5"/>
    </row>
    <row r="576" spans="11:11" x14ac:dyDescent="0.3">
      <c r="K576" s="5"/>
    </row>
    <row r="577" spans="11:11" x14ac:dyDescent="0.3">
      <c r="K577" s="5"/>
    </row>
    <row r="578" spans="11:11" x14ac:dyDescent="0.3">
      <c r="K578" s="5"/>
    </row>
    <row r="579" spans="11:11" x14ac:dyDescent="0.3">
      <c r="K579" s="5"/>
    </row>
    <row r="580" spans="11:11" x14ac:dyDescent="0.3">
      <c r="K580" s="5"/>
    </row>
    <row r="581" spans="11:11" x14ac:dyDescent="0.3">
      <c r="K581" s="5"/>
    </row>
    <row r="582" spans="11:11" x14ac:dyDescent="0.3">
      <c r="K582" s="5"/>
    </row>
    <row r="583" spans="11:11" x14ac:dyDescent="0.3">
      <c r="K583" s="5"/>
    </row>
    <row r="584" spans="11:11" x14ac:dyDescent="0.3">
      <c r="K584" s="5"/>
    </row>
    <row r="585" spans="11:11" x14ac:dyDescent="0.3">
      <c r="K585" s="5"/>
    </row>
    <row r="586" spans="11:11" x14ac:dyDescent="0.3">
      <c r="K586" s="5"/>
    </row>
    <row r="587" spans="11:11" x14ac:dyDescent="0.3">
      <c r="K587" s="5"/>
    </row>
    <row r="588" spans="11:11" x14ac:dyDescent="0.3">
      <c r="K588" s="5"/>
    </row>
    <row r="589" spans="11:11" x14ac:dyDescent="0.3">
      <c r="K589" s="5"/>
    </row>
    <row r="590" spans="11:11" x14ac:dyDescent="0.3">
      <c r="K590" s="5"/>
    </row>
    <row r="591" spans="11:11" x14ac:dyDescent="0.3">
      <c r="K591" s="5"/>
    </row>
    <row r="592" spans="11:11" x14ac:dyDescent="0.3">
      <c r="K592" s="5"/>
    </row>
    <row r="593" spans="11:11" x14ac:dyDescent="0.3">
      <c r="K593" s="5"/>
    </row>
    <row r="594" spans="11:11" x14ac:dyDescent="0.3">
      <c r="K594" s="5"/>
    </row>
    <row r="595" spans="11:11" x14ac:dyDescent="0.3">
      <c r="K595" s="5"/>
    </row>
    <row r="596" spans="11:11" x14ac:dyDescent="0.3">
      <c r="K596" s="5"/>
    </row>
    <row r="597" spans="11:11" x14ac:dyDescent="0.3">
      <c r="K597" s="5"/>
    </row>
    <row r="598" spans="11:11" x14ac:dyDescent="0.3">
      <c r="K598" s="5"/>
    </row>
    <row r="599" spans="11:11" x14ac:dyDescent="0.3">
      <c r="K599" s="5"/>
    </row>
    <row r="600" spans="11:11" x14ac:dyDescent="0.3">
      <c r="K600" s="5"/>
    </row>
    <row r="601" spans="11:11" x14ac:dyDescent="0.3">
      <c r="K601" s="5"/>
    </row>
    <row r="602" spans="11:11" x14ac:dyDescent="0.3">
      <c r="K602" s="5"/>
    </row>
    <row r="603" spans="11:11" x14ac:dyDescent="0.3">
      <c r="K603" s="5"/>
    </row>
    <row r="604" spans="11:11" x14ac:dyDescent="0.3">
      <c r="K604" s="5"/>
    </row>
    <row r="605" spans="11:11" x14ac:dyDescent="0.3">
      <c r="K605" s="5"/>
    </row>
    <row r="606" spans="11:11" x14ac:dyDescent="0.3">
      <c r="K606" s="5"/>
    </row>
    <row r="607" spans="11:11" x14ac:dyDescent="0.3">
      <c r="K607" s="5"/>
    </row>
    <row r="608" spans="11:11" x14ac:dyDescent="0.3">
      <c r="K608" s="5"/>
    </row>
    <row r="609" spans="11:11" x14ac:dyDescent="0.3">
      <c r="K609" s="5"/>
    </row>
    <row r="610" spans="11:11" x14ac:dyDescent="0.3">
      <c r="K610" s="5"/>
    </row>
    <row r="611" spans="11:11" x14ac:dyDescent="0.3">
      <c r="K611" s="5"/>
    </row>
    <row r="612" spans="11:11" x14ac:dyDescent="0.3">
      <c r="K612" s="5"/>
    </row>
    <row r="613" spans="11:11" x14ac:dyDescent="0.3">
      <c r="K613" s="5"/>
    </row>
    <row r="614" spans="11:11" x14ac:dyDescent="0.3">
      <c r="K614" s="5"/>
    </row>
    <row r="615" spans="11:11" x14ac:dyDescent="0.3">
      <c r="K615" s="5"/>
    </row>
    <row r="616" spans="11:11" x14ac:dyDescent="0.3">
      <c r="K616" s="5"/>
    </row>
    <row r="617" spans="11:11" x14ac:dyDescent="0.3">
      <c r="K617" s="5"/>
    </row>
    <row r="618" spans="11:11" x14ac:dyDescent="0.3">
      <c r="K618" s="5"/>
    </row>
    <row r="619" spans="11:11" x14ac:dyDescent="0.3">
      <c r="K619" s="5"/>
    </row>
    <row r="620" spans="11:11" x14ac:dyDescent="0.3">
      <c r="K620" s="5"/>
    </row>
    <row r="621" spans="11:11" x14ac:dyDescent="0.3">
      <c r="K621" s="5"/>
    </row>
    <row r="622" spans="11:11" x14ac:dyDescent="0.3">
      <c r="K622" s="5"/>
    </row>
    <row r="623" spans="11:11" x14ac:dyDescent="0.3">
      <c r="K623" s="5"/>
    </row>
    <row r="624" spans="11:11" x14ac:dyDescent="0.3">
      <c r="K624" s="5"/>
    </row>
    <row r="625" spans="11:11" x14ac:dyDescent="0.3">
      <c r="K625" s="5"/>
    </row>
    <row r="626" spans="11:11" x14ac:dyDescent="0.3">
      <c r="K626" s="5"/>
    </row>
    <row r="627" spans="11:11" x14ac:dyDescent="0.3">
      <c r="K627" s="5"/>
    </row>
    <row r="628" spans="11:11" x14ac:dyDescent="0.3">
      <c r="K628" s="5"/>
    </row>
    <row r="629" spans="11:11" x14ac:dyDescent="0.3">
      <c r="K629" s="5"/>
    </row>
    <row r="630" spans="11:11" x14ac:dyDescent="0.3">
      <c r="K630" s="5"/>
    </row>
    <row r="631" spans="11:11" x14ac:dyDescent="0.3">
      <c r="K631" s="5"/>
    </row>
    <row r="632" spans="11:11" x14ac:dyDescent="0.3">
      <c r="K632" s="5"/>
    </row>
    <row r="633" spans="11:11" x14ac:dyDescent="0.3">
      <c r="K633" s="5"/>
    </row>
    <row r="634" spans="11:11" x14ac:dyDescent="0.3">
      <c r="K634" s="5"/>
    </row>
    <row r="635" spans="11:11" x14ac:dyDescent="0.3">
      <c r="K635" s="5"/>
    </row>
    <row r="636" spans="11:11" x14ac:dyDescent="0.3">
      <c r="K636" s="5"/>
    </row>
    <row r="637" spans="11:11" x14ac:dyDescent="0.3">
      <c r="K637" s="5"/>
    </row>
    <row r="638" spans="11:11" x14ac:dyDescent="0.3">
      <c r="K638" s="5"/>
    </row>
    <row r="639" spans="11:11" x14ac:dyDescent="0.3">
      <c r="K639" s="5"/>
    </row>
    <row r="640" spans="11:11" x14ac:dyDescent="0.3">
      <c r="K640" s="5"/>
    </row>
    <row r="641" spans="11:11" x14ac:dyDescent="0.3">
      <c r="K641" s="5"/>
    </row>
    <row r="642" spans="11:11" x14ac:dyDescent="0.3">
      <c r="K642" s="5"/>
    </row>
    <row r="643" spans="11:11" x14ac:dyDescent="0.3">
      <c r="K643" s="5"/>
    </row>
    <row r="644" spans="11:11" x14ac:dyDescent="0.3">
      <c r="K644" s="5"/>
    </row>
    <row r="645" spans="11:11" x14ac:dyDescent="0.3">
      <c r="K645" s="5"/>
    </row>
    <row r="646" spans="11:11" x14ac:dyDescent="0.3">
      <c r="K646" s="5"/>
    </row>
    <row r="647" spans="11:11" x14ac:dyDescent="0.3">
      <c r="K647" s="5"/>
    </row>
    <row r="648" spans="11:11" x14ac:dyDescent="0.3">
      <c r="K648" s="5"/>
    </row>
    <row r="649" spans="11:11" x14ac:dyDescent="0.3">
      <c r="K649" s="5"/>
    </row>
    <row r="650" spans="11:11" x14ac:dyDescent="0.3">
      <c r="K650" s="5"/>
    </row>
    <row r="651" spans="11:11" x14ac:dyDescent="0.3">
      <c r="K651" s="5"/>
    </row>
    <row r="652" spans="11:11" x14ac:dyDescent="0.3">
      <c r="K652" s="5"/>
    </row>
    <row r="653" spans="11:11" x14ac:dyDescent="0.3">
      <c r="K653" s="5"/>
    </row>
    <row r="654" spans="11:11" x14ac:dyDescent="0.3">
      <c r="K654" s="5"/>
    </row>
    <row r="655" spans="11:11" x14ac:dyDescent="0.3">
      <c r="K655" s="5"/>
    </row>
    <row r="656" spans="11:11" x14ac:dyDescent="0.3">
      <c r="K656" s="5"/>
    </row>
    <row r="657" spans="11:11" x14ac:dyDescent="0.3">
      <c r="K657" s="5"/>
    </row>
    <row r="658" spans="11:11" x14ac:dyDescent="0.3">
      <c r="K658" s="5"/>
    </row>
    <row r="659" spans="11:11" x14ac:dyDescent="0.3">
      <c r="K659" s="5"/>
    </row>
    <row r="660" spans="11:11" x14ac:dyDescent="0.3">
      <c r="K660" s="5"/>
    </row>
    <row r="661" spans="11:11" x14ac:dyDescent="0.3">
      <c r="K661" s="5"/>
    </row>
    <row r="662" spans="11:11" x14ac:dyDescent="0.3">
      <c r="K662" s="5"/>
    </row>
    <row r="663" spans="11:11" x14ac:dyDescent="0.3">
      <c r="K663" s="5"/>
    </row>
    <row r="664" spans="11:11" x14ac:dyDescent="0.3">
      <c r="K664" s="5"/>
    </row>
    <row r="665" spans="11:11" x14ac:dyDescent="0.3">
      <c r="K665" s="5"/>
    </row>
    <row r="666" spans="11:11" x14ac:dyDescent="0.3">
      <c r="K666" s="5"/>
    </row>
    <row r="667" spans="11:11" x14ac:dyDescent="0.3">
      <c r="K667" s="5"/>
    </row>
    <row r="668" spans="11:11" x14ac:dyDescent="0.3">
      <c r="K668" s="5"/>
    </row>
    <row r="669" spans="11:11" x14ac:dyDescent="0.3">
      <c r="K669" s="5"/>
    </row>
    <row r="670" spans="11:11" x14ac:dyDescent="0.3">
      <c r="K670" s="5"/>
    </row>
    <row r="671" spans="11:11" x14ac:dyDescent="0.3">
      <c r="K671" s="5"/>
    </row>
    <row r="672" spans="11:11" x14ac:dyDescent="0.3">
      <c r="K672" s="5"/>
    </row>
    <row r="673" spans="11:11" x14ac:dyDescent="0.3">
      <c r="K673" s="5"/>
    </row>
    <row r="674" spans="11:11" x14ac:dyDescent="0.3">
      <c r="K674" s="5"/>
    </row>
    <row r="675" spans="11:11" x14ac:dyDescent="0.3">
      <c r="K675" s="5"/>
    </row>
    <row r="676" spans="11:11" x14ac:dyDescent="0.3">
      <c r="K676" s="5"/>
    </row>
    <row r="677" spans="11:11" x14ac:dyDescent="0.3">
      <c r="K677" s="5"/>
    </row>
    <row r="678" spans="11:11" x14ac:dyDescent="0.3">
      <c r="K678" s="5"/>
    </row>
    <row r="679" spans="11:11" x14ac:dyDescent="0.3">
      <c r="K679" s="5"/>
    </row>
    <row r="680" spans="11:11" x14ac:dyDescent="0.3">
      <c r="K680" s="5"/>
    </row>
    <row r="681" spans="11:11" x14ac:dyDescent="0.3">
      <c r="K681" s="5"/>
    </row>
    <row r="682" spans="11:11" x14ac:dyDescent="0.3">
      <c r="K682" s="5"/>
    </row>
    <row r="683" spans="11:11" x14ac:dyDescent="0.3">
      <c r="K683" s="5"/>
    </row>
    <row r="684" spans="11:11" x14ac:dyDescent="0.3">
      <c r="K684" s="5"/>
    </row>
    <row r="685" spans="11:11" x14ac:dyDescent="0.3">
      <c r="K685" s="5"/>
    </row>
    <row r="686" spans="11:11" x14ac:dyDescent="0.3">
      <c r="K686" s="5"/>
    </row>
    <row r="687" spans="11:11" x14ac:dyDescent="0.3">
      <c r="K687" s="5"/>
    </row>
    <row r="688" spans="11:11" x14ac:dyDescent="0.3">
      <c r="K688" s="5"/>
    </row>
    <row r="689" spans="11:11" x14ac:dyDescent="0.3">
      <c r="K689" s="5"/>
    </row>
    <row r="690" spans="11:11" x14ac:dyDescent="0.3">
      <c r="K690" s="5"/>
    </row>
    <row r="691" spans="11:11" x14ac:dyDescent="0.3">
      <c r="K691" s="5"/>
    </row>
    <row r="692" spans="11:11" x14ac:dyDescent="0.3">
      <c r="K692" s="5"/>
    </row>
    <row r="693" spans="11:11" x14ac:dyDescent="0.3">
      <c r="K693" s="5"/>
    </row>
    <row r="694" spans="11:11" x14ac:dyDescent="0.3">
      <c r="K694" s="5"/>
    </row>
    <row r="695" spans="11:11" x14ac:dyDescent="0.3">
      <c r="K695" s="5"/>
    </row>
    <row r="696" spans="11:11" x14ac:dyDescent="0.3">
      <c r="K696" s="5"/>
    </row>
    <row r="697" spans="11:11" x14ac:dyDescent="0.3">
      <c r="K697" s="5"/>
    </row>
    <row r="698" spans="11:11" x14ac:dyDescent="0.3">
      <c r="K698" s="5"/>
    </row>
    <row r="699" spans="11:11" x14ac:dyDescent="0.3">
      <c r="K699" s="5"/>
    </row>
    <row r="700" spans="11:11" x14ac:dyDescent="0.3">
      <c r="K700" s="5"/>
    </row>
    <row r="701" spans="11:11" x14ac:dyDescent="0.3">
      <c r="K701" s="5"/>
    </row>
    <row r="702" spans="11:11" x14ac:dyDescent="0.3">
      <c r="K702" s="5"/>
    </row>
    <row r="703" spans="11:11" x14ac:dyDescent="0.3">
      <c r="K703" s="5"/>
    </row>
    <row r="704" spans="11:11" x14ac:dyDescent="0.3">
      <c r="K704" s="5"/>
    </row>
    <row r="705" spans="11:11" x14ac:dyDescent="0.3">
      <c r="K705" s="5"/>
    </row>
    <row r="706" spans="11:11" x14ac:dyDescent="0.3">
      <c r="K706" s="5"/>
    </row>
    <row r="707" spans="11:11" x14ac:dyDescent="0.3">
      <c r="K707" s="5"/>
    </row>
    <row r="708" spans="11:11" x14ac:dyDescent="0.3">
      <c r="K708" s="5"/>
    </row>
    <row r="709" spans="11:11" x14ac:dyDescent="0.3">
      <c r="K709" s="5"/>
    </row>
    <row r="710" spans="11:11" x14ac:dyDescent="0.3">
      <c r="K710" s="5"/>
    </row>
    <row r="711" spans="11:11" x14ac:dyDescent="0.3">
      <c r="K711" s="5"/>
    </row>
    <row r="712" spans="11:11" x14ac:dyDescent="0.3">
      <c r="K712" s="5"/>
    </row>
    <row r="713" spans="11:11" x14ac:dyDescent="0.3">
      <c r="K713" s="5"/>
    </row>
    <row r="714" spans="11:11" x14ac:dyDescent="0.3">
      <c r="K714" s="5"/>
    </row>
    <row r="715" spans="11:11" x14ac:dyDescent="0.3">
      <c r="K715" s="5"/>
    </row>
    <row r="716" spans="11:11" x14ac:dyDescent="0.3">
      <c r="K716" s="5"/>
    </row>
    <row r="717" spans="11:11" x14ac:dyDescent="0.3">
      <c r="K717" s="5"/>
    </row>
    <row r="718" spans="11:11" x14ac:dyDescent="0.3">
      <c r="K718" s="5"/>
    </row>
    <row r="719" spans="11:11" x14ac:dyDescent="0.3">
      <c r="K719" s="5"/>
    </row>
    <row r="720" spans="11:11" x14ac:dyDescent="0.3">
      <c r="K720" s="5"/>
    </row>
    <row r="721" spans="11:11" x14ac:dyDescent="0.3">
      <c r="K721" s="5"/>
    </row>
    <row r="722" spans="11:11" x14ac:dyDescent="0.3">
      <c r="K722" s="5"/>
    </row>
    <row r="723" spans="11:11" x14ac:dyDescent="0.3">
      <c r="K723" s="5"/>
    </row>
    <row r="724" spans="11:11" x14ac:dyDescent="0.3">
      <c r="K724" s="5"/>
    </row>
    <row r="725" spans="11:11" x14ac:dyDescent="0.3">
      <c r="K725" s="5"/>
    </row>
    <row r="726" spans="11:11" x14ac:dyDescent="0.3">
      <c r="K726" s="5"/>
    </row>
    <row r="727" spans="11:11" x14ac:dyDescent="0.3">
      <c r="K727" s="5"/>
    </row>
    <row r="728" spans="11:11" x14ac:dyDescent="0.3">
      <c r="K728" s="5"/>
    </row>
    <row r="729" spans="11:11" x14ac:dyDescent="0.3">
      <c r="K729" s="5"/>
    </row>
    <row r="730" spans="11:11" x14ac:dyDescent="0.3">
      <c r="K730" s="5"/>
    </row>
    <row r="731" spans="11:11" x14ac:dyDescent="0.3">
      <c r="K731" s="5"/>
    </row>
    <row r="732" spans="11:11" x14ac:dyDescent="0.3">
      <c r="K732" s="5"/>
    </row>
    <row r="733" spans="11:11" x14ac:dyDescent="0.3">
      <c r="K733" s="5"/>
    </row>
    <row r="734" spans="11:11" x14ac:dyDescent="0.3">
      <c r="K734" s="5"/>
    </row>
    <row r="735" spans="11:11" x14ac:dyDescent="0.3">
      <c r="K735" s="5"/>
    </row>
    <row r="736" spans="11:11" x14ac:dyDescent="0.3">
      <c r="K736" s="5"/>
    </row>
    <row r="737" spans="11:11" x14ac:dyDescent="0.3">
      <c r="K737" s="5"/>
    </row>
    <row r="738" spans="11:11" x14ac:dyDescent="0.3">
      <c r="K738" s="5"/>
    </row>
    <row r="739" spans="11:11" x14ac:dyDescent="0.3">
      <c r="K739" s="5"/>
    </row>
    <row r="740" spans="11:11" x14ac:dyDescent="0.3">
      <c r="K740" s="5"/>
    </row>
    <row r="741" spans="11:11" x14ac:dyDescent="0.3">
      <c r="K741" s="5"/>
    </row>
    <row r="742" spans="11:11" x14ac:dyDescent="0.3">
      <c r="K742" s="5"/>
    </row>
    <row r="743" spans="11:11" x14ac:dyDescent="0.3">
      <c r="K743" s="5"/>
    </row>
    <row r="744" spans="11:11" x14ac:dyDescent="0.3">
      <c r="K744" s="5"/>
    </row>
    <row r="745" spans="11:11" x14ac:dyDescent="0.3">
      <c r="K745" s="5"/>
    </row>
    <row r="746" spans="11:11" x14ac:dyDescent="0.3">
      <c r="K746" s="5"/>
    </row>
    <row r="747" spans="11:11" x14ac:dyDescent="0.3">
      <c r="K747" s="5"/>
    </row>
    <row r="748" spans="11:11" x14ac:dyDescent="0.3">
      <c r="K748" s="5"/>
    </row>
    <row r="749" spans="11:11" x14ac:dyDescent="0.3">
      <c r="K749" s="5"/>
    </row>
    <row r="750" spans="11:11" x14ac:dyDescent="0.3">
      <c r="K750" s="5"/>
    </row>
    <row r="751" spans="11:11" x14ac:dyDescent="0.3">
      <c r="K751" s="5"/>
    </row>
    <row r="752" spans="11:11" x14ac:dyDescent="0.3">
      <c r="K752" s="5"/>
    </row>
    <row r="753" spans="11:11" x14ac:dyDescent="0.3">
      <c r="K753" s="5"/>
    </row>
    <row r="754" spans="11:11" x14ac:dyDescent="0.3">
      <c r="K754" s="5"/>
    </row>
    <row r="755" spans="11:11" x14ac:dyDescent="0.3">
      <c r="K755" s="5"/>
    </row>
    <row r="756" spans="11:11" x14ac:dyDescent="0.3">
      <c r="K756" s="5"/>
    </row>
    <row r="757" spans="11:11" x14ac:dyDescent="0.3">
      <c r="K757" s="5"/>
    </row>
    <row r="758" spans="11:11" x14ac:dyDescent="0.3">
      <c r="K758" s="5"/>
    </row>
    <row r="759" spans="11:11" x14ac:dyDescent="0.3">
      <c r="K759" s="5"/>
    </row>
    <row r="760" spans="11:11" x14ac:dyDescent="0.3">
      <c r="K760" s="5"/>
    </row>
    <row r="761" spans="11:11" x14ac:dyDescent="0.3">
      <c r="K761" s="5"/>
    </row>
    <row r="762" spans="11:11" x14ac:dyDescent="0.3">
      <c r="K762" s="5"/>
    </row>
    <row r="763" spans="11:11" x14ac:dyDescent="0.3">
      <c r="K763" s="5"/>
    </row>
    <row r="764" spans="11:11" x14ac:dyDescent="0.3">
      <c r="K764" s="5"/>
    </row>
    <row r="765" spans="11:11" x14ac:dyDescent="0.3">
      <c r="K765" s="5"/>
    </row>
    <row r="766" spans="11:11" x14ac:dyDescent="0.3">
      <c r="K766" s="5"/>
    </row>
    <row r="767" spans="11:11" x14ac:dyDescent="0.3">
      <c r="K767" s="5"/>
    </row>
    <row r="768" spans="11:11" x14ac:dyDescent="0.3">
      <c r="K768" s="5"/>
    </row>
    <row r="769" spans="11:11" x14ac:dyDescent="0.3">
      <c r="K769" s="5"/>
    </row>
    <row r="770" spans="11:11" x14ac:dyDescent="0.3">
      <c r="K770" s="5"/>
    </row>
    <row r="771" spans="11:11" x14ac:dyDescent="0.3">
      <c r="K771" s="5"/>
    </row>
    <row r="772" spans="11:11" x14ac:dyDescent="0.3">
      <c r="K772" s="5"/>
    </row>
    <row r="773" spans="11:11" x14ac:dyDescent="0.3">
      <c r="K773" s="5"/>
    </row>
    <row r="774" spans="11:11" x14ac:dyDescent="0.3">
      <c r="K774" s="5"/>
    </row>
    <row r="775" spans="11:11" x14ac:dyDescent="0.3">
      <c r="K775" s="5"/>
    </row>
    <row r="776" spans="11:11" x14ac:dyDescent="0.3">
      <c r="K776" s="5"/>
    </row>
    <row r="777" spans="11:11" x14ac:dyDescent="0.3">
      <c r="K777" s="5"/>
    </row>
    <row r="778" spans="11:11" x14ac:dyDescent="0.3">
      <c r="K778" s="5"/>
    </row>
    <row r="779" spans="11:11" x14ac:dyDescent="0.3">
      <c r="K779" s="5"/>
    </row>
    <row r="780" spans="11:11" x14ac:dyDescent="0.3">
      <c r="K780" s="5"/>
    </row>
    <row r="781" spans="11:11" x14ac:dyDescent="0.3">
      <c r="K781" s="5"/>
    </row>
    <row r="782" spans="11:11" x14ac:dyDescent="0.3">
      <c r="K782" s="5"/>
    </row>
    <row r="783" spans="11:11" x14ac:dyDescent="0.3">
      <c r="K783" s="5"/>
    </row>
    <row r="784" spans="11:11" x14ac:dyDescent="0.3">
      <c r="K784" s="5"/>
    </row>
    <row r="785" spans="11:11" x14ac:dyDescent="0.3">
      <c r="K785" s="5"/>
    </row>
    <row r="786" spans="11:11" x14ac:dyDescent="0.3">
      <c r="K786" s="5"/>
    </row>
    <row r="787" spans="11:11" x14ac:dyDescent="0.3">
      <c r="K787" s="5"/>
    </row>
    <row r="788" spans="11:11" x14ac:dyDescent="0.3">
      <c r="K788" s="5"/>
    </row>
    <row r="789" spans="11:11" x14ac:dyDescent="0.3">
      <c r="K789" s="5"/>
    </row>
    <row r="790" spans="11:11" x14ac:dyDescent="0.3">
      <c r="K790" s="5"/>
    </row>
    <row r="791" spans="11:11" x14ac:dyDescent="0.3">
      <c r="K791" s="5"/>
    </row>
    <row r="792" spans="11:11" x14ac:dyDescent="0.3">
      <c r="K792" s="5"/>
    </row>
    <row r="793" spans="11:11" x14ac:dyDescent="0.3">
      <c r="K793" s="5"/>
    </row>
    <row r="794" spans="11:11" x14ac:dyDescent="0.3">
      <c r="K794" s="5"/>
    </row>
    <row r="795" spans="11:11" x14ac:dyDescent="0.3">
      <c r="K795" s="5"/>
    </row>
    <row r="796" spans="11:11" x14ac:dyDescent="0.3">
      <c r="K796" s="5"/>
    </row>
    <row r="797" spans="11:11" x14ac:dyDescent="0.3">
      <c r="K797" s="5"/>
    </row>
    <row r="798" spans="11:11" x14ac:dyDescent="0.3">
      <c r="K798" s="5"/>
    </row>
    <row r="799" spans="11:11" x14ac:dyDescent="0.3">
      <c r="K799" s="5"/>
    </row>
    <row r="800" spans="11:11" x14ac:dyDescent="0.3">
      <c r="K800" s="5"/>
    </row>
    <row r="801" spans="11:11" x14ac:dyDescent="0.3">
      <c r="K801" s="5"/>
    </row>
    <row r="802" spans="11:11" x14ac:dyDescent="0.3">
      <c r="K802" s="5"/>
    </row>
    <row r="803" spans="11:11" x14ac:dyDescent="0.3">
      <c r="K803" s="5"/>
    </row>
    <row r="804" spans="11:11" x14ac:dyDescent="0.3">
      <c r="K804" s="5"/>
    </row>
    <row r="805" spans="11:11" x14ac:dyDescent="0.3">
      <c r="K805" s="5"/>
    </row>
    <row r="806" spans="11:11" x14ac:dyDescent="0.3">
      <c r="K806" s="5"/>
    </row>
    <row r="807" spans="11:11" x14ac:dyDescent="0.3">
      <c r="K807" s="5"/>
    </row>
    <row r="808" spans="11:11" x14ac:dyDescent="0.3">
      <c r="K808" s="5"/>
    </row>
    <row r="809" spans="11:11" x14ac:dyDescent="0.3">
      <c r="K809" s="5"/>
    </row>
    <row r="810" spans="11:11" x14ac:dyDescent="0.3">
      <c r="K810" s="5"/>
    </row>
    <row r="811" spans="11:11" x14ac:dyDescent="0.3">
      <c r="K811" s="5"/>
    </row>
    <row r="812" spans="11:11" x14ac:dyDescent="0.3">
      <c r="K812" s="5"/>
    </row>
    <row r="813" spans="11:11" x14ac:dyDescent="0.3">
      <c r="K813" s="5"/>
    </row>
    <row r="814" spans="11:11" x14ac:dyDescent="0.3">
      <c r="K814" s="5"/>
    </row>
    <row r="815" spans="11:11" x14ac:dyDescent="0.3">
      <c r="K815" s="5"/>
    </row>
    <row r="816" spans="11:11" x14ac:dyDescent="0.3">
      <c r="K816" s="5"/>
    </row>
    <row r="817" spans="11:11" x14ac:dyDescent="0.3">
      <c r="K817" s="5"/>
    </row>
    <row r="818" spans="11:11" x14ac:dyDescent="0.3">
      <c r="K818" s="5"/>
    </row>
    <row r="819" spans="11:11" x14ac:dyDescent="0.3">
      <c r="K819" s="5"/>
    </row>
    <row r="820" spans="11:11" x14ac:dyDescent="0.3">
      <c r="K820" s="5"/>
    </row>
    <row r="821" spans="11:11" x14ac:dyDescent="0.3">
      <c r="K821" s="5"/>
    </row>
    <row r="822" spans="11:11" x14ac:dyDescent="0.3">
      <c r="K822" s="5"/>
    </row>
    <row r="823" spans="11:11" x14ac:dyDescent="0.3">
      <c r="K823" s="5"/>
    </row>
    <row r="824" spans="11:11" x14ac:dyDescent="0.3">
      <c r="K824" s="5"/>
    </row>
    <row r="825" spans="11:11" x14ac:dyDescent="0.3">
      <c r="K825" s="5"/>
    </row>
    <row r="826" spans="11:11" x14ac:dyDescent="0.3">
      <c r="K826" s="5"/>
    </row>
    <row r="827" spans="11:11" x14ac:dyDescent="0.3">
      <c r="K827" s="5"/>
    </row>
    <row r="828" spans="11:11" x14ac:dyDescent="0.3">
      <c r="K828" s="5"/>
    </row>
    <row r="829" spans="11:11" x14ac:dyDescent="0.3">
      <c r="K829" s="5"/>
    </row>
    <row r="830" spans="11:11" x14ac:dyDescent="0.3">
      <c r="K830" s="5"/>
    </row>
    <row r="831" spans="11:11" x14ac:dyDescent="0.3">
      <c r="K831" s="5"/>
    </row>
    <row r="832" spans="11:11" x14ac:dyDescent="0.3">
      <c r="K832" s="5"/>
    </row>
    <row r="833" spans="11:11" x14ac:dyDescent="0.3">
      <c r="K833" s="5"/>
    </row>
    <row r="834" spans="11:11" x14ac:dyDescent="0.3">
      <c r="K834" s="5"/>
    </row>
    <row r="835" spans="11:11" x14ac:dyDescent="0.3">
      <c r="K835" s="5"/>
    </row>
    <row r="836" spans="11:11" x14ac:dyDescent="0.3">
      <c r="K836" s="5"/>
    </row>
    <row r="837" spans="11:11" x14ac:dyDescent="0.3">
      <c r="K837" s="5"/>
    </row>
    <row r="838" spans="11:11" x14ac:dyDescent="0.3">
      <c r="K838" s="5"/>
    </row>
    <row r="839" spans="11:11" x14ac:dyDescent="0.3">
      <c r="K839" s="5"/>
    </row>
    <row r="840" spans="11:11" x14ac:dyDescent="0.3">
      <c r="K840" s="5"/>
    </row>
    <row r="841" spans="11:11" x14ac:dyDescent="0.3">
      <c r="K841" s="5"/>
    </row>
    <row r="842" spans="11:11" x14ac:dyDescent="0.3">
      <c r="K842" s="5"/>
    </row>
    <row r="843" spans="11:11" x14ac:dyDescent="0.3">
      <c r="K843" s="5"/>
    </row>
    <row r="844" spans="11:11" x14ac:dyDescent="0.3">
      <c r="K844" s="5"/>
    </row>
    <row r="845" spans="11:11" x14ac:dyDescent="0.3">
      <c r="K845" s="5"/>
    </row>
    <row r="846" spans="11:11" x14ac:dyDescent="0.3">
      <c r="K846" s="5"/>
    </row>
    <row r="847" spans="11:11" x14ac:dyDescent="0.3">
      <c r="K847" s="5"/>
    </row>
    <row r="848" spans="11:11" x14ac:dyDescent="0.3">
      <c r="K848" s="5"/>
    </row>
    <row r="849" spans="11:11" x14ac:dyDescent="0.3">
      <c r="K849" s="5"/>
    </row>
    <row r="850" spans="11:11" x14ac:dyDescent="0.3">
      <c r="K850" s="5"/>
    </row>
  </sheetData>
  <mergeCells count="5">
    <mergeCell ref="A1:K1"/>
    <mergeCell ref="A2:K2"/>
    <mergeCell ref="A3:K3"/>
    <mergeCell ref="A4:K4"/>
    <mergeCell ref="A5:K5"/>
  </mergeCells>
  <printOptions horizontalCentered="1"/>
  <pageMargins left="0.5" right="0.75" top="1" bottom="1" header="0.5" footer="0.5"/>
  <pageSetup scale="52" orientation="portrait" horizontalDpi="300" verticalDpi="300" r:id="rId1"/>
  <headerFooter alignWithMargins="0">
    <oddHeader>&amp;R&amp;"Times New Roman,Bold"&amp;10KyPSC Case No. 2024-00354
DEK Electric Rehearing Order Revenue Increase Allocation Attachment 2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C5469-8846-451D-888E-70203977B357}">
  <sheetPr syncVertical="1" syncRef="A32" transitionEvaluation="1">
    <pageSetUpPr fitToPage="1"/>
  </sheetPr>
  <dimension ref="A1:O870"/>
  <sheetViews>
    <sheetView view="pageLayout" topLeftCell="A32" zoomScaleNormal="80" workbookViewId="0">
      <selection activeCell="C58" sqref="C58"/>
    </sheetView>
  </sheetViews>
  <sheetFormatPr defaultColWidth="12.5546875" defaultRowHeight="15.6" x14ac:dyDescent="0.3"/>
  <cols>
    <col min="1" max="1" width="6.5546875" style="2" customWidth="1"/>
    <col min="2" max="2" width="0.44140625" style="2" customWidth="1"/>
    <col min="3" max="3" width="47.33203125" style="2" bestFit="1" customWidth="1"/>
    <col min="4" max="4" width="1.6640625" style="2" customWidth="1"/>
    <col min="5" max="5" width="24.33203125" style="2" bestFit="1" customWidth="1"/>
    <col min="6" max="6" width="0.6640625" style="2" customWidth="1"/>
    <col min="7" max="7" width="24.44140625" style="2" customWidth="1"/>
    <col min="8" max="8" width="1" style="2" customWidth="1"/>
    <col min="9" max="9" width="26.5546875" style="2" bestFit="1" customWidth="1"/>
    <col min="10" max="10" width="1" style="2" customWidth="1"/>
    <col min="11" max="11" width="27.6640625" style="2" bestFit="1" customWidth="1"/>
    <col min="12" max="12" width="21.88671875" style="2" customWidth="1"/>
    <col min="13" max="13" width="30.88671875" style="2" bestFit="1" customWidth="1"/>
    <col min="14" max="14" width="30.5546875" style="2" bestFit="1" customWidth="1"/>
    <col min="15" max="15" width="17.6640625" style="2" bestFit="1" customWidth="1"/>
    <col min="16" max="16384" width="12.5546875" style="2"/>
  </cols>
  <sheetData>
    <row r="1" spans="1:15" x14ac:dyDescent="0.3">
      <c r="A1" s="40" t="s">
        <v>27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5" x14ac:dyDescent="0.3">
      <c r="A2" s="40" t="s">
        <v>28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5" x14ac:dyDescent="0.3">
      <c r="A3" s="40" t="s">
        <v>84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5" x14ac:dyDescent="0.3">
      <c r="A4" s="40" t="s">
        <v>29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5" x14ac:dyDescent="0.3">
      <c r="A5" s="40" t="s">
        <v>30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5" x14ac:dyDescent="0.3">
      <c r="I7" s="3"/>
      <c r="M7" s="3"/>
      <c r="O7" s="3" t="s">
        <v>0</v>
      </c>
    </row>
    <row r="8" spans="1:15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3">
      <c r="K9" s="5"/>
      <c r="L9" s="5"/>
      <c r="M9" s="5"/>
      <c r="N9" s="5"/>
      <c r="O9" s="5"/>
    </row>
    <row r="10" spans="1:15" x14ac:dyDescent="0.3">
      <c r="E10" s="5" t="s">
        <v>40</v>
      </c>
      <c r="G10" s="5"/>
      <c r="I10" s="5" t="s">
        <v>45</v>
      </c>
      <c r="K10" s="5" t="s">
        <v>49</v>
      </c>
      <c r="L10" s="5" t="s">
        <v>86</v>
      </c>
      <c r="M10" s="5" t="s">
        <v>50</v>
      </c>
      <c r="N10" s="5" t="s">
        <v>49</v>
      </c>
      <c r="O10" s="5"/>
    </row>
    <row r="11" spans="1:15" x14ac:dyDescent="0.3">
      <c r="A11" s="5" t="s">
        <v>3</v>
      </c>
      <c r="C11" s="5" t="s">
        <v>38</v>
      </c>
      <c r="D11" s="5"/>
      <c r="E11" s="5" t="s">
        <v>35</v>
      </c>
      <c r="G11" s="5" t="s">
        <v>42</v>
      </c>
      <c r="I11" s="5" t="s">
        <v>46</v>
      </c>
      <c r="J11" s="5"/>
      <c r="K11" s="5" t="s">
        <v>46</v>
      </c>
      <c r="L11" s="5" t="s">
        <v>85</v>
      </c>
      <c r="M11" s="5" t="s">
        <v>2</v>
      </c>
      <c r="N11" s="5" t="s">
        <v>51</v>
      </c>
      <c r="O11" s="5" t="s">
        <v>36</v>
      </c>
    </row>
    <row r="12" spans="1:15" x14ac:dyDescent="0.3">
      <c r="A12" s="5" t="s">
        <v>5</v>
      </c>
      <c r="C12" s="5" t="s">
        <v>39</v>
      </c>
      <c r="D12" s="5"/>
      <c r="E12" s="5" t="s">
        <v>41</v>
      </c>
      <c r="G12" s="5" t="s">
        <v>43</v>
      </c>
      <c r="H12" s="5"/>
      <c r="I12" s="6" t="s">
        <v>47</v>
      </c>
      <c r="J12" s="5"/>
      <c r="K12" s="5" t="s">
        <v>47</v>
      </c>
      <c r="L12" s="5"/>
      <c r="M12" s="5"/>
      <c r="N12" s="5" t="s">
        <v>52</v>
      </c>
      <c r="O12" s="5" t="s">
        <v>4</v>
      </c>
    </row>
    <row r="13" spans="1:15" x14ac:dyDescent="0.3">
      <c r="A13" s="7"/>
      <c r="B13" s="7"/>
      <c r="C13" s="34" t="s">
        <v>8</v>
      </c>
      <c r="D13" s="35"/>
      <c r="E13" s="35" t="s">
        <v>77</v>
      </c>
      <c r="F13" s="36"/>
      <c r="G13" s="35" t="s">
        <v>87</v>
      </c>
      <c r="H13" s="35"/>
      <c r="I13" s="35" t="s">
        <v>79</v>
      </c>
      <c r="J13" s="35"/>
      <c r="K13" s="35" t="s">
        <v>88</v>
      </c>
      <c r="L13" s="35" t="s">
        <v>89</v>
      </c>
      <c r="M13" s="35" t="s">
        <v>90</v>
      </c>
      <c r="N13" s="35" t="s">
        <v>92</v>
      </c>
      <c r="O13" s="35" t="s">
        <v>91</v>
      </c>
    </row>
    <row r="14" spans="1:15" x14ac:dyDescent="0.3">
      <c r="E14" s="8" t="s">
        <v>9</v>
      </c>
      <c r="F14" s="37"/>
      <c r="G14" s="8" t="s">
        <v>44</v>
      </c>
      <c r="H14" s="8"/>
      <c r="I14" s="8" t="s">
        <v>48</v>
      </c>
      <c r="J14" s="8"/>
      <c r="K14" s="8" t="s">
        <v>9</v>
      </c>
      <c r="L14" s="8" t="s">
        <v>9</v>
      </c>
      <c r="M14" s="8" t="s">
        <v>9</v>
      </c>
      <c r="N14" s="8" t="s">
        <v>9</v>
      </c>
      <c r="O14" s="8" t="s">
        <v>48</v>
      </c>
    </row>
    <row r="15" spans="1:15" x14ac:dyDescent="0.3">
      <c r="C15" s="38" t="s">
        <v>54</v>
      </c>
      <c r="E15" s="27">
        <f>'Rehearing Allocation'!I16</f>
        <v>15060</v>
      </c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3">
      <c r="A16" s="5">
        <v>1</v>
      </c>
      <c r="C16" s="3" t="s">
        <v>53</v>
      </c>
      <c r="D16" s="3"/>
      <c r="E16" s="9"/>
      <c r="F16" s="10"/>
      <c r="G16" s="24">
        <f>'[1]Rate RS'!$H$26</f>
        <v>1527729253</v>
      </c>
      <c r="H16" s="9"/>
      <c r="I16" s="25">
        <f>'[1]Rate RS'!J26</f>
        <v>0.12239899999999999</v>
      </c>
      <c r="J16" s="9"/>
      <c r="K16" s="26">
        <f>ROUND(G16*I16,0)</f>
        <v>186992533</v>
      </c>
      <c r="L16" s="20">
        <f>K16/SUM(K16)</f>
        <v>1</v>
      </c>
      <c r="M16" s="26">
        <f>ROUND(E15*L16,0)</f>
        <v>15060</v>
      </c>
      <c r="N16" s="26">
        <f>K16+M16</f>
        <v>187007593</v>
      </c>
      <c r="O16" s="25">
        <f>ROUND(N16/G16,6)</f>
        <v>0.122409</v>
      </c>
    </row>
    <row r="17" spans="1:15" x14ac:dyDescent="0.3">
      <c r="A17" s="5"/>
      <c r="E17" s="9"/>
      <c r="F17" s="10"/>
      <c r="G17" s="24"/>
      <c r="H17" s="9"/>
      <c r="I17" s="9"/>
      <c r="J17" s="9"/>
      <c r="K17" s="12"/>
      <c r="L17" s="12"/>
      <c r="M17" s="28"/>
      <c r="N17" s="28"/>
      <c r="O17" s="12"/>
    </row>
    <row r="18" spans="1:15" x14ac:dyDescent="0.3">
      <c r="A18" s="5"/>
      <c r="C18" s="38" t="s">
        <v>55</v>
      </c>
      <c r="E18" s="27">
        <f>'Rehearing Allocation'!I19</f>
        <v>9987</v>
      </c>
      <c r="F18" s="10"/>
      <c r="G18" s="24"/>
      <c r="H18" s="9"/>
      <c r="I18" s="9"/>
      <c r="J18" s="9"/>
      <c r="K18" s="12"/>
      <c r="L18" s="12"/>
      <c r="M18" s="28"/>
      <c r="N18" s="28"/>
      <c r="O18" s="12"/>
    </row>
    <row r="19" spans="1:15" x14ac:dyDescent="0.3">
      <c r="A19" s="5"/>
      <c r="C19" s="2" t="s">
        <v>56</v>
      </c>
      <c r="E19" s="9"/>
      <c r="F19" s="10"/>
      <c r="G19" s="24">
        <f>'[1]Rate DS'!H35</f>
        <v>348050244</v>
      </c>
      <c r="H19" s="9"/>
      <c r="I19" s="25">
        <f>'[1]Rate DS'!J35</f>
        <v>0.123015</v>
      </c>
      <c r="J19" s="9"/>
      <c r="K19" s="26">
        <f t="shared" ref="K19:K23" si="0">ROUND(G19*I19,0)</f>
        <v>42815401</v>
      </c>
      <c r="L19" s="20">
        <f>K19/SUM($K$19:$K$23)</f>
        <v>0.41776300335055183</v>
      </c>
      <c r="M19" s="26">
        <f t="shared" ref="M19:M23" si="1">ROUND($E$18*L19,0)</f>
        <v>4172</v>
      </c>
      <c r="N19" s="26">
        <f t="shared" ref="N19:N23" si="2">K19+M19</f>
        <v>42819573</v>
      </c>
      <c r="O19" s="25">
        <f t="shared" ref="O19:O23" si="3">ROUND(N19/G19,6)</f>
        <v>0.123027</v>
      </c>
    </row>
    <row r="20" spans="1:15" x14ac:dyDescent="0.3">
      <c r="A20" s="5"/>
      <c r="C20" s="2" t="s">
        <v>57</v>
      </c>
      <c r="E20" s="9"/>
      <c r="F20" s="10"/>
      <c r="G20" s="24">
        <f>'[1]Rate DS'!H36</f>
        <v>519725648</v>
      </c>
      <c r="H20" s="9"/>
      <c r="I20" s="25">
        <f>'[1]Rate DS'!J36</f>
        <v>8.2846000000000003E-2</v>
      </c>
      <c r="J20" s="9"/>
      <c r="K20" s="26">
        <f t="shared" si="0"/>
        <v>43057191</v>
      </c>
      <c r="L20" s="20">
        <f>K20/SUM($K$19:$K$23)</f>
        <v>0.42012222256188492</v>
      </c>
      <c r="M20" s="26">
        <f>E18-M19-M21-M22-M23</f>
        <v>4196</v>
      </c>
      <c r="N20" s="26">
        <f t="shared" si="2"/>
        <v>43061387</v>
      </c>
      <c r="O20" s="25">
        <f t="shared" si="3"/>
        <v>8.2853999999999997E-2</v>
      </c>
    </row>
    <row r="21" spans="1:15" x14ac:dyDescent="0.3">
      <c r="A21" s="5"/>
      <c r="C21" s="2" t="s">
        <v>58</v>
      </c>
      <c r="E21" s="9"/>
      <c r="F21" s="10"/>
      <c r="G21" s="24">
        <f>'[1]Rate DS'!H37</f>
        <v>228571887</v>
      </c>
      <c r="H21" s="9"/>
      <c r="I21" s="25">
        <f>'[1]Rate DS'!J37</f>
        <v>7.1282999999999999E-2</v>
      </c>
      <c r="J21" s="9"/>
      <c r="K21" s="26">
        <f t="shared" si="0"/>
        <v>16293290</v>
      </c>
      <c r="L21" s="20">
        <f>K21/SUM($K$19:$K$23)</f>
        <v>0.15897862932222712</v>
      </c>
      <c r="M21" s="26">
        <f t="shared" si="1"/>
        <v>1588</v>
      </c>
      <c r="N21" s="26">
        <f t="shared" si="2"/>
        <v>16294878</v>
      </c>
      <c r="O21" s="25">
        <f t="shared" si="3"/>
        <v>7.1290000000000006E-2</v>
      </c>
    </row>
    <row r="22" spans="1:15" x14ac:dyDescent="0.3">
      <c r="A22" s="5"/>
      <c r="C22" s="2" t="s">
        <v>59</v>
      </c>
      <c r="E22" s="9"/>
      <c r="F22" s="10"/>
      <c r="G22" s="24">
        <f>'[1]Rate DS'!H38</f>
        <v>928876</v>
      </c>
      <c r="H22" s="9"/>
      <c r="I22" s="25">
        <f>'[1]Rate DS'!J38</f>
        <v>0.33150600000000002</v>
      </c>
      <c r="J22" s="9"/>
      <c r="K22" s="26">
        <f t="shared" si="0"/>
        <v>307928</v>
      </c>
      <c r="L22" s="20">
        <f>K22/SUM($K$19:$K$23)</f>
        <v>3.0045479685155518E-3</v>
      </c>
      <c r="M22" s="26">
        <f t="shared" si="1"/>
        <v>30</v>
      </c>
      <c r="N22" s="26">
        <f t="shared" si="2"/>
        <v>307958</v>
      </c>
      <c r="O22" s="25">
        <f t="shared" si="3"/>
        <v>0.331538</v>
      </c>
    </row>
    <row r="23" spans="1:15" x14ac:dyDescent="0.3">
      <c r="A23" s="5"/>
      <c r="C23" s="2" t="s">
        <v>60</v>
      </c>
      <c r="E23" s="9"/>
      <c r="F23" s="10"/>
      <c r="G23" s="24">
        <f>'[1]Rate DS'!H39</f>
        <v>66268</v>
      </c>
      <c r="H23" s="9"/>
      <c r="I23" s="25">
        <f>'[1]Rate DS'!J39</f>
        <v>0.20351900000000001</v>
      </c>
      <c r="J23" s="9"/>
      <c r="K23" s="26">
        <f t="shared" si="0"/>
        <v>13487</v>
      </c>
      <c r="L23" s="20">
        <f>K23/SUM($K$19:$K$23)</f>
        <v>1.3159679682058547E-4</v>
      </c>
      <c r="M23" s="26">
        <f t="shared" si="1"/>
        <v>1</v>
      </c>
      <c r="N23" s="26">
        <f t="shared" si="2"/>
        <v>13488</v>
      </c>
      <c r="O23" s="25">
        <f t="shared" si="3"/>
        <v>0.203537</v>
      </c>
    </row>
    <row r="24" spans="1:15" x14ac:dyDescent="0.3">
      <c r="A24" s="5"/>
      <c r="E24" s="9"/>
      <c r="F24" s="10"/>
      <c r="G24" s="24"/>
      <c r="H24" s="9"/>
      <c r="I24" s="9"/>
      <c r="J24" s="9"/>
      <c r="K24" s="12"/>
      <c r="L24" s="12"/>
      <c r="M24" s="12"/>
      <c r="N24" s="12"/>
      <c r="O24" s="12"/>
    </row>
    <row r="25" spans="1:15" x14ac:dyDescent="0.3">
      <c r="C25" s="38" t="s">
        <v>61</v>
      </c>
      <c r="E25" s="27">
        <f>'Rehearing Allocation'!I22</f>
        <v>149</v>
      </c>
      <c r="G25" s="29"/>
      <c r="H25" s="5"/>
      <c r="I25" s="5"/>
      <c r="J25" s="5"/>
      <c r="K25" s="5"/>
      <c r="L25" s="5"/>
      <c r="M25" s="5"/>
      <c r="N25" s="5"/>
      <c r="O25" s="5"/>
    </row>
    <row r="26" spans="1:15" x14ac:dyDescent="0.3">
      <c r="A26" s="5"/>
      <c r="C26" s="3" t="s">
        <v>53</v>
      </c>
      <c r="D26" s="3"/>
      <c r="E26" s="9"/>
      <c r="F26" s="10"/>
      <c r="G26" s="24">
        <f>'[1]Rate EH'!H33</f>
        <v>19145457</v>
      </c>
      <c r="H26" s="9"/>
      <c r="I26" s="25">
        <f>'[1]Rate EH'!J33</f>
        <v>0.104834</v>
      </c>
      <c r="J26" s="9"/>
      <c r="K26" s="26">
        <f>ROUND(G26*I26,0)</f>
        <v>2007095</v>
      </c>
      <c r="L26" s="20">
        <f>K26/SUM(K26)</f>
        <v>1</v>
      </c>
      <c r="M26" s="26">
        <f>ROUND(E25*L26,0)</f>
        <v>149</v>
      </c>
      <c r="N26" s="26">
        <f>K26+M26</f>
        <v>2007244</v>
      </c>
      <c r="O26" s="25">
        <f>ROUND(N26/G26,6)</f>
        <v>0.104842</v>
      </c>
    </row>
    <row r="27" spans="1:15" x14ac:dyDescent="0.3">
      <c r="A27" s="5"/>
      <c r="E27" s="9"/>
      <c r="F27" s="10"/>
      <c r="G27" s="24"/>
      <c r="H27" s="9"/>
      <c r="I27" s="9"/>
      <c r="J27" s="9"/>
      <c r="K27" s="12"/>
      <c r="L27" s="12"/>
      <c r="M27" s="12"/>
      <c r="N27" s="12"/>
      <c r="O27" s="12"/>
    </row>
    <row r="28" spans="1:15" x14ac:dyDescent="0.3">
      <c r="C28" s="38" t="s">
        <v>62</v>
      </c>
      <c r="E28" s="27">
        <f>'Rehearing Allocation'!I23</f>
        <v>4</v>
      </c>
      <c r="G28" s="29"/>
      <c r="H28" s="5"/>
      <c r="I28" s="5"/>
      <c r="J28" s="5"/>
      <c r="K28" s="5"/>
      <c r="L28" s="5"/>
      <c r="M28" s="5"/>
      <c r="N28" s="5"/>
      <c r="O28" s="5"/>
    </row>
    <row r="29" spans="1:15" x14ac:dyDescent="0.3">
      <c r="A29" s="5"/>
      <c r="C29" s="3" t="s">
        <v>53</v>
      </c>
      <c r="D29" s="3"/>
      <c r="E29" s="9"/>
      <c r="F29" s="10"/>
      <c r="G29" s="24">
        <f>'[1]Rate SP GSFL'!$H$28</f>
        <v>327203</v>
      </c>
      <c r="H29" s="9"/>
      <c r="I29" s="25">
        <f>'[1]Rate SP GSFL'!$J$28</f>
        <v>0.16764499999999999</v>
      </c>
      <c r="J29" s="9"/>
      <c r="K29" s="26">
        <f>ROUND(G29*I29,0)</f>
        <v>54854</v>
      </c>
      <c r="L29" s="20">
        <f>K29/SUM(K29)</f>
        <v>1</v>
      </c>
      <c r="M29" s="26">
        <f>ROUND(E28*L29,0)</f>
        <v>4</v>
      </c>
      <c r="N29" s="26">
        <f>K29+M29</f>
        <v>54858</v>
      </c>
      <c r="O29" s="25">
        <f>ROUND(N29/G29,6)</f>
        <v>0.167657</v>
      </c>
    </row>
    <row r="30" spans="1:15" x14ac:dyDescent="0.3">
      <c r="A30" s="5"/>
      <c r="E30" s="9"/>
      <c r="F30" s="10"/>
      <c r="G30" s="24"/>
      <c r="H30" s="9"/>
      <c r="I30" s="9"/>
      <c r="J30" s="9"/>
      <c r="K30" s="12"/>
      <c r="L30" s="12"/>
      <c r="M30" s="12"/>
      <c r="N30" s="12"/>
      <c r="O30" s="12"/>
    </row>
    <row r="31" spans="1:15" x14ac:dyDescent="0.3">
      <c r="A31" s="5"/>
      <c r="C31" s="38" t="s">
        <v>63</v>
      </c>
      <c r="E31" s="27">
        <f>'Rehearing Allocation'!I24</f>
        <v>64</v>
      </c>
      <c r="F31" s="10"/>
      <c r="G31" s="24"/>
      <c r="H31" s="9"/>
      <c r="I31" s="9"/>
      <c r="J31" s="9"/>
      <c r="K31" s="12"/>
      <c r="L31" s="12"/>
      <c r="M31" s="28"/>
      <c r="N31" s="28"/>
      <c r="O31" s="12"/>
    </row>
    <row r="32" spans="1:15" x14ac:dyDescent="0.3">
      <c r="A32" s="5"/>
      <c r="C32" s="2" t="s">
        <v>64</v>
      </c>
      <c r="E32" s="9"/>
      <c r="F32" s="10"/>
      <c r="G32" s="24">
        <f>'[1]Rate SP GSFL'!$H$46</f>
        <v>11644</v>
      </c>
      <c r="H32" s="9"/>
      <c r="I32" s="25">
        <f>'[1]Rate SP GSFL'!$J$46</f>
        <v>0.13300200000000001</v>
      </c>
      <c r="J32" s="9"/>
      <c r="K32" s="26">
        <f t="shared" ref="K32:K33" si="4">ROUND(G32*I32,0)</f>
        <v>1549</v>
      </c>
      <c r="L32" s="20">
        <f>K32/SUM($K$32:$K$33)</f>
        <v>1.7251671708149383E-3</v>
      </c>
      <c r="M32" s="26">
        <f>ROUND($E$31*L32,0)</f>
        <v>0</v>
      </c>
      <c r="N32" s="26"/>
      <c r="O32" s="25">
        <f>I32</f>
        <v>0.13300200000000001</v>
      </c>
    </row>
    <row r="33" spans="1:15" x14ac:dyDescent="0.3">
      <c r="A33" s="5"/>
      <c r="C33" s="2" t="s">
        <v>65</v>
      </c>
      <c r="E33" s="9"/>
      <c r="F33" s="10"/>
      <c r="G33" s="24">
        <f>'[1]Rate SP GSFL'!$H$47</f>
        <v>5911099</v>
      </c>
      <c r="H33" s="9"/>
      <c r="I33" s="25">
        <f>'[1]Rate SP GSFL'!$J$47</f>
        <v>0.15163599999999999</v>
      </c>
      <c r="J33" s="9"/>
      <c r="K33" s="26">
        <f t="shared" si="4"/>
        <v>896335</v>
      </c>
      <c r="L33" s="20">
        <f>K33/SUM($K$32:$K$33)</f>
        <v>0.99827483282918505</v>
      </c>
      <c r="M33" s="26">
        <f>E31-M32</f>
        <v>64</v>
      </c>
      <c r="N33" s="26">
        <f t="shared" ref="N33" si="5">K33+M33</f>
        <v>896399</v>
      </c>
      <c r="O33" s="25">
        <f t="shared" ref="O33" si="6">ROUND(N33/G33,6)</f>
        <v>0.151647</v>
      </c>
    </row>
    <row r="34" spans="1:15" x14ac:dyDescent="0.3">
      <c r="A34" s="5"/>
      <c r="E34" s="9"/>
      <c r="F34" s="10"/>
      <c r="G34" s="9"/>
      <c r="H34" s="9"/>
      <c r="I34" s="9"/>
      <c r="J34" s="9"/>
      <c r="K34" s="12"/>
      <c r="L34" s="12"/>
      <c r="M34" s="12"/>
      <c r="N34" s="12"/>
      <c r="O34" s="12"/>
    </row>
    <row r="35" spans="1:15" x14ac:dyDescent="0.3">
      <c r="A35" s="5"/>
      <c r="C35" s="38" t="s">
        <v>66</v>
      </c>
      <c r="E35" s="27">
        <f>'Rehearing Allocation'!I25</f>
        <v>64</v>
      </c>
      <c r="F35" s="10"/>
      <c r="G35" s="24"/>
      <c r="H35" s="9"/>
      <c r="I35" s="9"/>
      <c r="J35" s="9"/>
      <c r="K35" s="12"/>
      <c r="L35" s="12"/>
      <c r="M35" s="28"/>
      <c r="N35" s="28"/>
      <c r="O35" s="12"/>
    </row>
    <row r="36" spans="1:15" x14ac:dyDescent="0.3">
      <c r="A36" s="5"/>
      <c r="C36" s="2" t="s">
        <v>67</v>
      </c>
      <c r="E36" s="9"/>
      <c r="F36" s="10"/>
      <c r="G36" s="24">
        <f>'[1]Rate DP'!$H$33</f>
        <v>6857618</v>
      </c>
      <c r="H36" s="9"/>
      <c r="I36" s="25">
        <f>'[1]Rate DP'!J33</f>
        <v>7.6294000000000001E-2</v>
      </c>
      <c r="J36" s="9"/>
      <c r="K36" s="26">
        <f t="shared" ref="K36:K38" si="7">ROUND(G36*I36,0)</f>
        <v>523195</v>
      </c>
      <c r="L36" s="20">
        <f>K36/SUM($K$36:$K$38)</f>
        <v>0.90101951194310026</v>
      </c>
      <c r="M36" s="26">
        <f>E35-M37-M38</f>
        <v>58</v>
      </c>
      <c r="N36" s="26">
        <f t="shared" ref="N36:N37" si="8">K36+M36</f>
        <v>523253</v>
      </c>
      <c r="O36" s="25">
        <f t="shared" ref="O36:O37" si="9">ROUND(N36/G36,6)</f>
        <v>7.6301999999999995E-2</v>
      </c>
    </row>
    <row r="37" spans="1:15" x14ac:dyDescent="0.3">
      <c r="A37" s="5"/>
      <c r="C37" s="2" t="s">
        <v>68</v>
      </c>
      <c r="E37" s="9"/>
      <c r="F37" s="10"/>
      <c r="G37" s="24">
        <f>'[1]Rate DP'!$H$34</f>
        <v>869355</v>
      </c>
      <c r="H37" s="9"/>
      <c r="I37" s="25">
        <f>'[1]Rate DP'!J34</f>
        <v>6.6112000000000004E-2</v>
      </c>
      <c r="J37" s="9"/>
      <c r="K37" s="26">
        <f t="shared" si="7"/>
        <v>57475</v>
      </c>
      <c r="L37" s="20">
        <f>K37/SUM($K$36:$K$38)</f>
        <v>9.8980488056899782E-2</v>
      </c>
      <c r="M37" s="26">
        <f t="shared" ref="M37:M38" si="10">ROUND($E$35*L37,0)</f>
        <v>6</v>
      </c>
      <c r="N37" s="26">
        <f t="shared" si="8"/>
        <v>57481</v>
      </c>
      <c r="O37" s="25">
        <f t="shared" si="9"/>
        <v>6.6118999999999997E-2</v>
      </c>
    </row>
    <row r="38" spans="1:15" x14ac:dyDescent="0.3">
      <c r="A38" s="5"/>
      <c r="C38" s="2" t="s">
        <v>69</v>
      </c>
      <c r="E38" s="9"/>
      <c r="F38" s="10"/>
      <c r="G38" s="9">
        <f>'[1]Rate DP'!$H$35</f>
        <v>0</v>
      </c>
      <c r="H38" s="9"/>
      <c r="I38" s="25">
        <f>'[1]Rate DP'!$J$35</f>
        <v>0.308166</v>
      </c>
      <c r="J38" s="9"/>
      <c r="K38" s="26">
        <f t="shared" si="7"/>
        <v>0</v>
      </c>
      <c r="L38" s="20">
        <f>K38/SUM($K$36:$K$38)</f>
        <v>0</v>
      </c>
      <c r="M38" s="26">
        <f t="shared" si="10"/>
        <v>0</v>
      </c>
      <c r="N38" s="12"/>
      <c r="O38" s="30">
        <f>I38</f>
        <v>0.308166</v>
      </c>
    </row>
    <row r="39" spans="1:15" x14ac:dyDescent="0.3">
      <c r="A39" s="5"/>
      <c r="E39" s="9"/>
      <c r="F39" s="10"/>
      <c r="G39" s="9"/>
      <c r="H39" s="9"/>
      <c r="I39" s="9"/>
      <c r="J39" s="9"/>
      <c r="K39" s="12"/>
      <c r="L39" s="12"/>
      <c r="M39" s="12"/>
      <c r="N39" s="12"/>
      <c r="O39" s="12"/>
    </row>
    <row r="40" spans="1:15" x14ac:dyDescent="0.3">
      <c r="A40" s="5"/>
      <c r="C40" s="38" t="s">
        <v>70</v>
      </c>
      <c r="E40" s="27">
        <f>'Rehearing Allocation'!I20+'Rehearing Allocation'!I21</f>
        <v>7900</v>
      </c>
      <c r="F40" s="10"/>
      <c r="G40" s="24"/>
      <c r="H40" s="9"/>
      <c r="I40" s="9"/>
      <c r="J40" s="9"/>
      <c r="K40" s="12"/>
      <c r="L40" s="12"/>
      <c r="M40" s="28"/>
      <c r="N40" s="28"/>
      <c r="O40" s="12"/>
    </row>
    <row r="41" spans="1:15" x14ac:dyDescent="0.3">
      <c r="A41" s="5"/>
      <c r="C41" s="2" t="s">
        <v>71</v>
      </c>
      <c r="E41" s="9"/>
      <c r="F41" s="10"/>
      <c r="G41" s="24">
        <f>'[1]Rate DT-Pri'!$H$35+'[1]Rate DT-Sec'!$H$34</f>
        <v>111574553</v>
      </c>
      <c r="H41" s="9"/>
      <c r="I41" s="25">
        <f>'[1]Rate DT-Pri'!J35</f>
        <v>6.2936000000000006E-2</v>
      </c>
      <c r="J41" s="9"/>
      <c r="K41" s="26">
        <f t="shared" ref="K41:K43" si="11">ROUND(G41*I41,0)</f>
        <v>7022056</v>
      </c>
      <c r="L41" s="20">
        <f>K41/SUM($K$41:$K$43)</f>
        <v>0.11735428201419587</v>
      </c>
      <c r="M41" s="26">
        <f t="shared" ref="M41:M42" si="12">ROUND($E$40*L41,0)</f>
        <v>927</v>
      </c>
      <c r="N41" s="26">
        <f t="shared" ref="N41:N43" si="13">K41+M41</f>
        <v>7022983</v>
      </c>
      <c r="O41" s="25">
        <f t="shared" ref="O41:O43" si="14">ROUND(N41/G41,6)</f>
        <v>6.2944E-2</v>
      </c>
    </row>
    <row r="42" spans="1:15" x14ac:dyDescent="0.3">
      <c r="A42" s="5"/>
      <c r="C42" s="2" t="s">
        <v>72</v>
      </c>
      <c r="E42" s="9"/>
      <c r="F42" s="10"/>
      <c r="G42" s="24">
        <f>'[1]Rate DT-Pri'!$H$53+'[1]Rate DT-Sec'!$H$51</f>
        <v>193033099</v>
      </c>
      <c r="H42" s="9"/>
      <c r="I42" s="25">
        <f>'[1]Rate DT-Pri'!J53</f>
        <v>6.0539999999999997E-2</v>
      </c>
      <c r="J42" s="9"/>
      <c r="K42" s="26">
        <f t="shared" si="11"/>
        <v>11686224</v>
      </c>
      <c r="L42" s="20">
        <f>K42/SUM($K$41:$K$43)</f>
        <v>0.19530297493740639</v>
      </c>
      <c r="M42" s="26">
        <f t="shared" si="12"/>
        <v>1543</v>
      </c>
      <c r="N42" s="26">
        <f t="shared" si="13"/>
        <v>11687767</v>
      </c>
      <c r="O42" s="25">
        <f t="shared" si="14"/>
        <v>6.0547999999999998E-2</v>
      </c>
    </row>
    <row r="43" spans="1:15" x14ac:dyDescent="0.3">
      <c r="A43" s="5"/>
      <c r="C43" s="2" t="s">
        <v>73</v>
      </c>
      <c r="E43" s="9"/>
      <c r="F43" s="10"/>
      <c r="G43" s="24">
        <f>'[1]Rate DT-Pri'!$H$36+'[1]Rate DT-Pri'!$H$54+'[1]Rate DT-Sec'!$H$35+'[1]Rate DT-Sec'!$H$52</f>
        <v>770405637</v>
      </c>
      <c r="H43" s="9"/>
      <c r="I43" s="25">
        <f>'[1]Rate DT-Pri'!J36</f>
        <v>5.3385000000000002E-2</v>
      </c>
      <c r="J43" s="9"/>
      <c r="K43" s="26">
        <f t="shared" si="11"/>
        <v>41128105</v>
      </c>
      <c r="L43" s="20">
        <f>K43/SUM($K$41:$K$43)</f>
        <v>0.68734274304839771</v>
      </c>
      <c r="M43" s="26">
        <f>E40-M42-M41</f>
        <v>5430</v>
      </c>
      <c r="N43" s="26">
        <f t="shared" si="13"/>
        <v>41133535</v>
      </c>
      <c r="O43" s="25">
        <f t="shared" si="14"/>
        <v>5.3392000000000002E-2</v>
      </c>
    </row>
    <row r="44" spans="1:15" x14ac:dyDescent="0.3">
      <c r="A44" s="5"/>
      <c r="E44" s="9"/>
      <c r="F44" s="10"/>
      <c r="G44" s="9"/>
      <c r="H44" s="9"/>
      <c r="I44" s="9"/>
      <c r="J44" s="9"/>
      <c r="K44" s="12"/>
      <c r="L44" s="12"/>
      <c r="M44" s="12"/>
      <c r="N44" s="12"/>
      <c r="O44" s="12"/>
    </row>
    <row r="45" spans="1:15" x14ac:dyDescent="0.3">
      <c r="A45" s="5"/>
      <c r="C45" s="38" t="s">
        <v>74</v>
      </c>
      <c r="E45" s="27">
        <f>'Rehearing Allocation'!I28</f>
        <v>1129</v>
      </c>
      <c r="F45" s="10"/>
      <c r="G45" s="24"/>
      <c r="H45" s="9"/>
      <c r="I45" s="9"/>
      <c r="J45" s="9"/>
      <c r="K45" s="12"/>
      <c r="L45" s="12"/>
      <c r="M45" s="28"/>
      <c r="N45" s="28"/>
      <c r="O45" s="12"/>
    </row>
    <row r="46" spans="1:15" x14ac:dyDescent="0.3">
      <c r="A46" s="5"/>
      <c r="C46" s="2" t="s">
        <v>71</v>
      </c>
      <c r="E46" s="9"/>
      <c r="F46" s="10"/>
      <c r="G46" s="24">
        <f>'[1]Rate TT'!$H$29</f>
        <v>16346458</v>
      </c>
      <c r="H46" s="9"/>
      <c r="I46" s="25">
        <f>'[1]Rate TT'!$J$29</f>
        <v>7.3557999999999998E-2</v>
      </c>
      <c r="J46" s="9"/>
      <c r="K46" s="26">
        <f t="shared" ref="K46:K48" si="15">ROUND(G46*I46,0)</f>
        <v>1202413</v>
      </c>
      <c r="L46" s="20">
        <f>K46/SUM($K$46:$K$48)</f>
        <v>0.10008505972784383</v>
      </c>
      <c r="M46" s="26">
        <f t="shared" ref="M46:M47" si="16">ROUND($E$45*L46,0)</f>
        <v>113</v>
      </c>
      <c r="N46" s="26">
        <f t="shared" ref="N46:N51" si="17">K46+M46</f>
        <v>1202526</v>
      </c>
      <c r="O46" s="25">
        <f t="shared" ref="O46:O48" si="18">ROUND(N46/G46,6)</f>
        <v>7.3565000000000005E-2</v>
      </c>
    </row>
    <row r="47" spans="1:15" x14ac:dyDescent="0.3">
      <c r="A47" s="5"/>
      <c r="C47" s="2" t="s">
        <v>72</v>
      </c>
      <c r="E47" s="9"/>
      <c r="F47" s="10"/>
      <c r="G47" s="24">
        <f>'[1]Rate TT'!$H$43</f>
        <v>32710232</v>
      </c>
      <c r="H47" s="9"/>
      <c r="I47" s="25">
        <f>'[1]Rate TT'!$J$43</f>
        <v>7.0735999999999993E-2</v>
      </c>
      <c r="J47" s="9"/>
      <c r="K47" s="26">
        <f t="shared" si="15"/>
        <v>2313791</v>
      </c>
      <c r="L47" s="20">
        <f>K47/SUM($K$46:$K$48)</f>
        <v>0.19259265363294267</v>
      </c>
      <c r="M47" s="26">
        <f t="shared" si="16"/>
        <v>217</v>
      </c>
      <c r="N47" s="26">
        <f t="shared" si="17"/>
        <v>2314008</v>
      </c>
      <c r="O47" s="25">
        <f t="shared" si="18"/>
        <v>7.0743E-2</v>
      </c>
    </row>
    <row r="48" spans="1:15" x14ac:dyDescent="0.3">
      <c r="A48" s="5"/>
      <c r="C48" s="2" t="s">
        <v>73</v>
      </c>
      <c r="E48" s="9"/>
      <c r="F48" s="10"/>
      <c r="G48" s="24">
        <f>'[1]Rate TT'!$H$30+'[1]Rate TT'!$H$44</f>
        <v>136406367</v>
      </c>
      <c r="H48" s="9"/>
      <c r="I48" s="25">
        <f>'[1]Rate TT'!$J$30</f>
        <v>6.2296999999999998E-2</v>
      </c>
      <c r="J48" s="9"/>
      <c r="K48" s="26">
        <f t="shared" si="15"/>
        <v>8497707</v>
      </c>
      <c r="L48" s="20">
        <f>K48/SUM($K$46:$K$48)</f>
        <v>0.70732228663921348</v>
      </c>
      <c r="M48" s="26">
        <f>E45-M47-M46</f>
        <v>799</v>
      </c>
      <c r="N48" s="26">
        <f t="shared" si="17"/>
        <v>8498506</v>
      </c>
      <c r="O48" s="25">
        <f t="shared" si="18"/>
        <v>6.2302999999999997E-2</v>
      </c>
    </row>
    <row r="49" spans="1:15" x14ac:dyDescent="0.3">
      <c r="A49" s="5"/>
      <c r="E49" s="9"/>
      <c r="F49" s="10"/>
      <c r="G49" s="9"/>
      <c r="H49" s="9"/>
      <c r="I49" s="9"/>
      <c r="J49" s="9"/>
      <c r="K49" s="12"/>
      <c r="L49" s="12"/>
      <c r="M49" s="12"/>
      <c r="N49" s="12"/>
      <c r="O49" s="12"/>
    </row>
    <row r="50" spans="1:15" ht="15.75" customHeight="1" x14ac:dyDescent="0.3">
      <c r="A50" s="5">
        <v>27</v>
      </c>
      <c r="C50" s="2" t="s">
        <v>94</v>
      </c>
      <c r="D50" s="3"/>
      <c r="E50" s="27">
        <f>'Rehearing Allocation'!I30</f>
        <v>2</v>
      </c>
      <c r="F50" s="10"/>
      <c r="G50" s="20"/>
      <c r="H50" s="10"/>
      <c r="I50" s="9"/>
      <c r="J50" s="10"/>
      <c r="K50" s="26">
        <f>'Rehearing Allocation'!E30</f>
        <v>36848.142599999999</v>
      </c>
      <c r="L50" s="9"/>
      <c r="M50" s="26">
        <f>E50</f>
        <v>2</v>
      </c>
      <c r="N50" s="26">
        <f t="shared" si="17"/>
        <v>36850.142599999999</v>
      </c>
      <c r="O50" s="9"/>
    </row>
    <row r="51" spans="1:15" ht="15.75" customHeight="1" x14ac:dyDescent="0.3">
      <c r="A51" s="5">
        <v>28</v>
      </c>
      <c r="C51" s="3" t="s">
        <v>95</v>
      </c>
      <c r="D51" s="3"/>
      <c r="E51" s="32">
        <f>'Rehearing Allocation'!I31</f>
        <v>72</v>
      </c>
      <c r="F51" s="10"/>
      <c r="G51" s="22"/>
      <c r="H51" s="10"/>
      <c r="I51" s="15"/>
      <c r="J51" s="10"/>
      <c r="K51" s="31">
        <f>'Rehearing Allocation'!E31</f>
        <v>1074815</v>
      </c>
      <c r="L51" s="15"/>
      <c r="M51" s="31">
        <f>E51</f>
        <v>72</v>
      </c>
      <c r="N51" s="31">
        <f t="shared" si="17"/>
        <v>1074887</v>
      </c>
      <c r="O51" s="15"/>
    </row>
    <row r="52" spans="1:15" ht="9" customHeight="1" x14ac:dyDescent="0.3"/>
    <row r="53" spans="1:15" ht="16.2" thickBot="1" x14ac:dyDescent="0.35">
      <c r="A53" s="5">
        <v>29</v>
      </c>
      <c r="C53" s="39" t="s">
        <v>25</v>
      </c>
      <c r="E53" s="33">
        <f>SUM(E15:E51)</f>
        <v>34431</v>
      </c>
      <c r="F53" s="10"/>
      <c r="G53" s="21"/>
      <c r="H53" s="9"/>
      <c r="I53" s="16"/>
      <c r="J53" s="9"/>
      <c r="K53" s="16"/>
      <c r="L53" s="16"/>
      <c r="M53" s="33">
        <f>SUM(M15:M51)</f>
        <v>34431</v>
      </c>
      <c r="N53" s="16"/>
      <c r="O53" s="16"/>
    </row>
    <row r="54" spans="1:15" ht="16.2" thickTop="1" x14ac:dyDescent="0.3"/>
    <row r="55" spans="1:15" x14ac:dyDescent="0.3">
      <c r="A55" s="2" t="s">
        <v>96</v>
      </c>
      <c r="E55" s="23"/>
    </row>
    <row r="56" spans="1:15" x14ac:dyDescent="0.3">
      <c r="A56" s="2" t="s">
        <v>93</v>
      </c>
      <c r="G56" s="17"/>
      <c r="I56" s="11"/>
    </row>
    <row r="57" spans="1:15" x14ac:dyDescent="0.3">
      <c r="E57" s="11"/>
      <c r="G57" s="11"/>
    </row>
    <row r="58" spans="1:15" x14ac:dyDescent="0.3">
      <c r="A58" s="5"/>
      <c r="I58" s="11"/>
    </row>
    <row r="59" spans="1:15" x14ac:dyDescent="0.3">
      <c r="C59" s="18" t="s">
        <v>26</v>
      </c>
      <c r="E59" s="10"/>
      <c r="F59" s="10"/>
      <c r="G59" s="10"/>
      <c r="H59" s="10"/>
      <c r="I59" s="10"/>
      <c r="J59" s="10"/>
      <c r="K59" s="19"/>
    </row>
    <row r="60" spans="1:15" x14ac:dyDescent="0.3">
      <c r="E60" s="11"/>
      <c r="I60" s="13"/>
      <c r="J60" s="11"/>
      <c r="K60" s="5"/>
    </row>
    <row r="61" spans="1:15" x14ac:dyDescent="0.3">
      <c r="K61" s="5"/>
    </row>
    <row r="62" spans="1:15" x14ac:dyDescent="0.3">
      <c r="K62" s="5"/>
    </row>
    <row r="63" spans="1:15" x14ac:dyDescent="0.3">
      <c r="K63" s="5"/>
    </row>
    <row r="64" spans="1:15" x14ac:dyDescent="0.3">
      <c r="K64" s="5"/>
    </row>
    <row r="65" spans="11:11" x14ac:dyDescent="0.3">
      <c r="K65" s="5"/>
    </row>
    <row r="66" spans="11:11" x14ac:dyDescent="0.3">
      <c r="K66" s="5"/>
    </row>
    <row r="67" spans="11:11" x14ac:dyDescent="0.3">
      <c r="K67" s="5"/>
    </row>
    <row r="68" spans="11:11" x14ac:dyDescent="0.3">
      <c r="K68" s="5"/>
    </row>
    <row r="69" spans="11:11" x14ac:dyDescent="0.3">
      <c r="K69" s="5"/>
    </row>
    <row r="70" spans="11:11" x14ac:dyDescent="0.3">
      <c r="K70" s="5"/>
    </row>
    <row r="71" spans="11:11" x14ac:dyDescent="0.3">
      <c r="K71" s="5"/>
    </row>
    <row r="72" spans="11:11" x14ac:dyDescent="0.3">
      <c r="K72" s="5"/>
    </row>
    <row r="73" spans="11:11" x14ac:dyDescent="0.3">
      <c r="K73" s="5"/>
    </row>
    <row r="74" spans="11:11" x14ac:dyDescent="0.3">
      <c r="K74" s="5"/>
    </row>
    <row r="75" spans="11:11" x14ac:dyDescent="0.3">
      <c r="K75" s="5"/>
    </row>
    <row r="76" spans="11:11" x14ac:dyDescent="0.3">
      <c r="K76" s="5"/>
    </row>
    <row r="77" spans="11:11" x14ac:dyDescent="0.3">
      <c r="K77" s="5"/>
    </row>
    <row r="78" spans="11:11" x14ac:dyDescent="0.3">
      <c r="K78" s="5"/>
    </row>
    <row r="79" spans="11:11" x14ac:dyDescent="0.3">
      <c r="K79" s="5"/>
    </row>
    <row r="80" spans="11:11" x14ac:dyDescent="0.3">
      <c r="K80" s="5"/>
    </row>
    <row r="81" spans="11:11" x14ac:dyDescent="0.3">
      <c r="K81" s="5"/>
    </row>
    <row r="82" spans="11:11" x14ac:dyDescent="0.3">
      <c r="K82" s="5"/>
    </row>
    <row r="83" spans="11:11" x14ac:dyDescent="0.3">
      <c r="K83" s="5"/>
    </row>
    <row r="84" spans="11:11" x14ac:dyDescent="0.3">
      <c r="K84" s="5"/>
    </row>
    <row r="85" spans="11:11" x14ac:dyDescent="0.3">
      <c r="K85" s="5"/>
    </row>
    <row r="86" spans="11:11" x14ac:dyDescent="0.3">
      <c r="K86" s="5"/>
    </row>
    <row r="87" spans="11:11" x14ac:dyDescent="0.3">
      <c r="K87" s="5"/>
    </row>
    <row r="88" spans="11:11" x14ac:dyDescent="0.3">
      <c r="K88" s="5"/>
    </row>
    <row r="89" spans="11:11" x14ac:dyDescent="0.3">
      <c r="K89" s="5"/>
    </row>
    <row r="90" spans="11:11" x14ac:dyDescent="0.3">
      <c r="K90" s="5"/>
    </row>
    <row r="91" spans="11:11" x14ac:dyDescent="0.3">
      <c r="K91" s="5"/>
    </row>
    <row r="92" spans="11:11" x14ac:dyDescent="0.3">
      <c r="K92" s="5"/>
    </row>
    <row r="93" spans="11:11" x14ac:dyDescent="0.3">
      <c r="K93" s="5"/>
    </row>
    <row r="94" spans="11:11" x14ac:dyDescent="0.3">
      <c r="K94" s="5"/>
    </row>
    <row r="95" spans="11:11" x14ac:dyDescent="0.3">
      <c r="K95" s="5"/>
    </row>
    <row r="96" spans="11:11" x14ac:dyDescent="0.3">
      <c r="K96" s="5"/>
    </row>
    <row r="97" spans="11:11" x14ac:dyDescent="0.3">
      <c r="K97" s="5"/>
    </row>
    <row r="98" spans="11:11" x14ac:dyDescent="0.3">
      <c r="K98" s="5"/>
    </row>
    <row r="99" spans="11:11" x14ac:dyDescent="0.3">
      <c r="K99" s="5"/>
    </row>
    <row r="100" spans="11:11" x14ac:dyDescent="0.3">
      <c r="K100" s="5"/>
    </row>
    <row r="101" spans="11:11" x14ac:dyDescent="0.3">
      <c r="K101" s="5"/>
    </row>
    <row r="102" spans="11:11" x14ac:dyDescent="0.3">
      <c r="K102" s="5"/>
    </row>
    <row r="103" spans="11:11" x14ac:dyDescent="0.3">
      <c r="K103" s="5"/>
    </row>
    <row r="104" spans="11:11" x14ac:dyDescent="0.3">
      <c r="K104" s="5"/>
    </row>
    <row r="105" spans="11:11" x14ac:dyDescent="0.3">
      <c r="K105" s="5"/>
    </row>
    <row r="106" spans="11:11" x14ac:dyDescent="0.3">
      <c r="K106" s="5"/>
    </row>
    <row r="107" spans="11:11" x14ac:dyDescent="0.3">
      <c r="K107" s="5"/>
    </row>
    <row r="108" spans="11:11" x14ac:dyDescent="0.3">
      <c r="K108" s="5"/>
    </row>
    <row r="109" spans="11:11" x14ac:dyDescent="0.3">
      <c r="K109" s="5"/>
    </row>
    <row r="110" spans="11:11" x14ac:dyDescent="0.3">
      <c r="K110" s="5"/>
    </row>
    <row r="111" spans="11:11" x14ac:dyDescent="0.3">
      <c r="K111" s="5"/>
    </row>
    <row r="112" spans="11:11" x14ac:dyDescent="0.3">
      <c r="K112" s="5"/>
    </row>
    <row r="113" spans="11:11" x14ac:dyDescent="0.3">
      <c r="K113" s="5"/>
    </row>
    <row r="114" spans="11:11" x14ac:dyDescent="0.3">
      <c r="K114" s="5"/>
    </row>
    <row r="115" spans="11:11" x14ac:dyDescent="0.3">
      <c r="K115" s="5"/>
    </row>
    <row r="116" spans="11:11" x14ac:dyDescent="0.3">
      <c r="K116" s="5"/>
    </row>
    <row r="117" spans="11:11" x14ac:dyDescent="0.3">
      <c r="K117" s="5"/>
    </row>
    <row r="118" spans="11:11" x14ac:dyDescent="0.3">
      <c r="K118" s="5"/>
    </row>
    <row r="119" spans="11:11" x14ac:dyDescent="0.3">
      <c r="K119" s="5"/>
    </row>
    <row r="120" spans="11:11" x14ac:dyDescent="0.3">
      <c r="K120" s="5"/>
    </row>
    <row r="121" spans="11:11" x14ac:dyDescent="0.3">
      <c r="K121" s="5"/>
    </row>
    <row r="122" spans="11:11" x14ac:dyDescent="0.3">
      <c r="K122" s="5"/>
    </row>
    <row r="123" spans="11:11" x14ac:dyDescent="0.3">
      <c r="K123" s="5"/>
    </row>
    <row r="124" spans="11:11" x14ac:dyDescent="0.3">
      <c r="K124" s="5"/>
    </row>
    <row r="125" spans="11:11" x14ac:dyDescent="0.3">
      <c r="K125" s="5"/>
    </row>
    <row r="126" spans="11:11" x14ac:dyDescent="0.3">
      <c r="K126" s="5"/>
    </row>
    <row r="127" spans="11:11" x14ac:dyDescent="0.3">
      <c r="K127" s="5"/>
    </row>
    <row r="128" spans="11:11" x14ac:dyDescent="0.3">
      <c r="K128" s="5"/>
    </row>
    <row r="129" spans="11:11" x14ac:dyDescent="0.3">
      <c r="K129" s="5"/>
    </row>
    <row r="130" spans="11:11" x14ac:dyDescent="0.3">
      <c r="K130" s="5"/>
    </row>
    <row r="131" spans="11:11" x14ac:dyDescent="0.3">
      <c r="K131" s="5"/>
    </row>
    <row r="132" spans="11:11" x14ac:dyDescent="0.3">
      <c r="K132" s="5"/>
    </row>
    <row r="133" spans="11:11" x14ac:dyDescent="0.3">
      <c r="K133" s="5"/>
    </row>
    <row r="134" spans="11:11" x14ac:dyDescent="0.3">
      <c r="K134" s="5"/>
    </row>
    <row r="135" spans="11:11" x14ac:dyDescent="0.3">
      <c r="K135" s="5"/>
    </row>
    <row r="136" spans="11:11" x14ac:dyDescent="0.3">
      <c r="K136" s="5"/>
    </row>
    <row r="137" spans="11:11" x14ac:dyDescent="0.3">
      <c r="K137" s="5"/>
    </row>
    <row r="138" spans="11:11" x14ac:dyDescent="0.3">
      <c r="K138" s="5"/>
    </row>
    <row r="139" spans="11:11" x14ac:dyDescent="0.3">
      <c r="K139" s="5"/>
    </row>
    <row r="140" spans="11:11" x14ac:dyDescent="0.3">
      <c r="K140" s="5"/>
    </row>
    <row r="141" spans="11:11" x14ac:dyDescent="0.3">
      <c r="K141" s="5"/>
    </row>
    <row r="142" spans="11:11" x14ac:dyDescent="0.3">
      <c r="K142" s="5"/>
    </row>
    <row r="143" spans="11:11" x14ac:dyDescent="0.3">
      <c r="K143" s="5"/>
    </row>
    <row r="144" spans="11:11" x14ac:dyDescent="0.3">
      <c r="K144" s="5"/>
    </row>
    <row r="145" spans="11:11" x14ac:dyDescent="0.3">
      <c r="K145" s="5"/>
    </row>
    <row r="146" spans="11:11" x14ac:dyDescent="0.3">
      <c r="K146" s="5"/>
    </row>
    <row r="147" spans="11:11" x14ac:dyDescent="0.3">
      <c r="K147" s="5"/>
    </row>
    <row r="148" spans="11:11" x14ac:dyDescent="0.3">
      <c r="K148" s="5"/>
    </row>
    <row r="149" spans="11:11" x14ac:dyDescent="0.3">
      <c r="K149" s="5"/>
    </row>
    <row r="150" spans="11:11" x14ac:dyDescent="0.3">
      <c r="K150" s="5"/>
    </row>
    <row r="151" spans="11:11" x14ac:dyDescent="0.3">
      <c r="K151" s="5"/>
    </row>
    <row r="152" spans="11:11" x14ac:dyDescent="0.3">
      <c r="K152" s="5"/>
    </row>
    <row r="153" spans="11:11" x14ac:dyDescent="0.3">
      <c r="K153" s="5"/>
    </row>
    <row r="154" spans="11:11" x14ac:dyDescent="0.3">
      <c r="K154" s="5"/>
    </row>
    <row r="155" spans="11:11" x14ac:dyDescent="0.3">
      <c r="K155" s="5"/>
    </row>
    <row r="156" spans="11:11" x14ac:dyDescent="0.3">
      <c r="K156" s="5"/>
    </row>
    <row r="157" spans="11:11" x14ac:dyDescent="0.3">
      <c r="K157" s="5"/>
    </row>
    <row r="158" spans="11:11" x14ac:dyDescent="0.3">
      <c r="K158" s="5"/>
    </row>
    <row r="159" spans="11:11" x14ac:dyDescent="0.3">
      <c r="K159" s="5"/>
    </row>
    <row r="160" spans="11:11" x14ac:dyDescent="0.3">
      <c r="K160" s="5"/>
    </row>
    <row r="161" spans="11:11" x14ac:dyDescent="0.3">
      <c r="K161" s="5"/>
    </row>
    <row r="162" spans="11:11" x14ac:dyDescent="0.3">
      <c r="K162" s="5"/>
    </row>
    <row r="163" spans="11:11" x14ac:dyDescent="0.3">
      <c r="K163" s="5"/>
    </row>
    <row r="164" spans="11:11" x14ac:dyDescent="0.3">
      <c r="K164" s="5"/>
    </row>
    <row r="165" spans="11:11" x14ac:dyDescent="0.3">
      <c r="K165" s="5"/>
    </row>
    <row r="166" spans="11:11" x14ac:dyDescent="0.3">
      <c r="K166" s="5"/>
    </row>
    <row r="167" spans="11:11" x14ac:dyDescent="0.3">
      <c r="K167" s="5"/>
    </row>
    <row r="168" spans="11:11" x14ac:dyDescent="0.3">
      <c r="K168" s="5"/>
    </row>
    <row r="169" spans="11:11" x14ac:dyDescent="0.3">
      <c r="K169" s="5"/>
    </row>
    <row r="170" spans="11:11" x14ac:dyDescent="0.3">
      <c r="K170" s="5"/>
    </row>
    <row r="171" spans="11:11" x14ac:dyDescent="0.3">
      <c r="K171" s="5"/>
    </row>
    <row r="172" spans="11:11" x14ac:dyDescent="0.3">
      <c r="K172" s="5"/>
    </row>
    <row r="173" spans="11:11" x14ac:dyDescent="0.3">
      <c r="K173" s="5"/>
    </row>
    <row r="174" spans="11:11" x14ac:dyDescent="0.3">
      <c r="K174" s="5"/>
    </row>
    <row r="175" spans="11:11" x14ac:dyDescent="0.3">
      <c r="K175" s="5"/>
    </row>
    <row r="176" spans="11:11" x14ac:dyDescent="0.3">
      <c r="K176" s="5"/>
    </row>
    <row r="177" spans="11:11" x14ac:dyDescent="0.3">
      <c r="K177" s="5"/>
    </row>
    <row r="178" spans="11:11" x14ac:dyDescent="0.3">
      <c r="K178" s="5"/>
    </row>
    <row r="179" spans="11:11" x14ac:dyDescent="0.3">
      <c r="K179" s="5"/>
    </row>
    <row r="180" spans="11:11" x14ac:dyDescent="0.3">
      <c r="K180" s="5"/>
    </row>
    <row r="181" spans="11:11" x14ac:dyDescent="0.3">
      <c r="K181" s="5"/>
    </row>
    <row r="182" spans="11:11" x14ac:dyDescent="0.3">
      <c r="K182" s="5"/>
    </row>
    <row r="183" spans="11:11" x14ac:dyDescent="0.3">
      <c r="K183" s="5"/>
    </row>
    <row r="184" spans="11:11" x14ac:dyDescent="0.3">
      <c r="K184" s="5"/>
    </row>
    <row r="185" spans="11:11" x14ac:dyDescent="0.3">
      <c r="K185" s="5"/>
    </row>
    <row r="186" spans="11:11" x14ac:dyDescent="0.3">
      <c r="K186" s="5"/>
    </row>
    <row r="187" spans="11:11" x14ac:dyDescent="0.3">
      <c r="K187" s="5"/>
    </row>
    <row r="188" spans="11:11" x14ac:dyDescent="0.3">
      <c r="K188" s="5"/>
    </row>
    <row r="189" spans="11:11" x14ac:dyDescent="0.3">
      <c r="K189" s="5"/>
    </row>
    <row r="190" spans="11:11" x14ac:dyDescent="0.3">
      <c r="K190" s="5"/>
    </row>
    <row r="191" spans="11:11" x14ac:dyDescent="0.3">
      <c r="K191" s="5"/>
    </row>
    <row r="192" spans="11:11" x14ac:dyDescent="0.3">
      <c r="K192" s="5"/>
    </row>
    <row r="193" spans="11:11" x14ac:dyDescent="0.3">
      <c r="K193" s="5"/>
    </row>
    <row r="194" spans="11:11" x14ac:dyDescent="0.3">
      <c r="K194" s="5"/>
    </row>
    <row r="195" spans="11:11" x14ac:dyDescent="0.3">
      <c r="K195" s="5"/>
    </row>
    <row r="196" spans="11:11" x14ac:dyDescent="0.3">
      <c r="K196" s="5"/>
    </row>
    <row r="197" spans="11:11" x14ac:dyDescent="0.3">
      <c r="K197" s="5"/>
    </row>
    <row r="198" spans="11:11" x14ac:dyDescent="0.3">
      <c r="K198" s="5"/>
    </row>
    <row r="199" spans="11:11" x14ac:dyDescent="0.3">
      <c r="K199" s="5"/>
    </row>
    <row r="200" spans="11:11" x14ac:dyDescent="0.3">
      <c r="K200" s="5"/>
    </row>
    <row r="201" spans="11:11" x14ac:dyDescent="0.3">
      <c r="K201" s="5"/>
    </row>
    <row r="202" spans="11:11" x14ac:dyDescent="0.3">
      <c r="K202" s="5"/>
    </row>
    <row r="203" spans="11:11" x14ac:dyDescent="0.3">
      <c r="K203" s="5"/>
    </row>
    <row r="204" spans="11:11" x14ac:dyDescent="0.3">
      <c r="K204" s="5"/>
    </row>
    <row r="205" spans="11:11" x14ac:dyDescent="0.3">
      <c r="K205" s="5"/>
    </row>
    <row r="206" spans="11:11" x14ac:dyDescent="0.3">
      <c r="K206" s="5"/>
    </row>
    <row r="207" spans="11:11" x14ac:dyDescent="0.3">
      <c r="K207" s="5"/>
    </row>
    <row r="208" spans="11:11" x14ac:dyDescent="0.3">
      <c r="K208" s="5"/>
    </row>
    <row r="209" spans="11:11" x14ac:dyDescent="0.3">
      <c r="K209" s="5"/>
    </row>
    <row r="210" spans="11:11" x14ac:dyDescent="0.3">
      <c r="K210" s="5"/>
    </row>
    <row r="211" spans="11:11" x14ac:dyDescent="0.3">
      <c r="K211" s="5"/>
    </row>
    <row r="212" spans="11:11" x14ac:dyDescent="0.3">
      <c r="K212" s="5"/>
    </row>
    <row r="213" spans="11:11" x14ac:dyDescent="0.3">
      <c r="K213" s="5"/>
    </row>
    <row r="214" spans="11:11" x14ac:dyDescent="0.3">
      <c r="K214" s="5"/>
    </row>
    <row r="215" spans="11:11" x14ac:dyDescent="0.3">
      <c r="K215" s="5"/>
    </row>
    <row r="216" spans="11:11" x14ac:dyDescent="0.3">
      <c r="K216" s="5"/>
    </row>
    <row r="217" spans="11:11" x14ac:dyDescent="0.3">
      <c r="K217" s="5"/>
    </row>
    <row r="218" spans="11:11" x14ac:dyDescent="0.3">
      <c r="K218" s="5"/>
    </row>
    <row r="219" spans="11:11" x14ac:dyDescent="0.3">
      <c r="K219" s="5"/>
    </row>
    <row r="220" spans="11:11" x14ac:dyDescent="0.3">
      <c r="K220" s="5"/>
    </row>
    <row r="221" spans="11:11" x14ac:dyDescent="0.3">
      <c r="K221" s="5"/>
    </row>
    <row r="222" spans="11:11" x14ac:dyDescent="0.3">
      <c r="K222" s="5"/>
    </row>
    <row r="223" spans="11:11" x14ac:dyDescent="0.3">
      <c r="K223" s="5"/>
    </row>
    <row r="224" spans="11:11" x14ac:dyDescent="0.3">
      <c r="K224" s="5"/>
    </row>
    <row r="225" spans="11:11" x14ac:dyDescent="0.3">
      <c r="K225" s="5"/>
    </row>
    <row r="226" spans="11:11" x14ac:dyDescent="0.3">
      <c r="K226" s="5"/>
    </row>
    <row r="227" spans="11:11" x14ac:dyDescent="0.3">
      <c r="K227" s="5"/>
    </row>
    <row r="228" spans="11:11" x14ac:dyDescent="0.3">
      <c r="K228" s="5"/>
    </row>
    <row r="229" spans="11:11" x14ac:dyDescent="0.3">
      <c r="K229" s="5"/>
    </row>
    <row r="230" spans="11:11" x14ac:dyDescent="0.3">
      <c r="K230" s="5"/>
    </row>
    <row r="231" spans="11:11" x14ac:dyDescent="0.3">
      <c r="K231" s="5"/>
    </row>
    <row r="232" spans="11:11" x14ac:dyDescent="0.3">
      <c r="K232" s="5"/>
    </row>
    <row r="233" spans="11:11" x14ac:dyDescent="0.3">
      <c r="K233" s="5"/>
    </row>
    <row r="234" spans="11:11" x14ac:dyDescent="0.3">
      <c r="K234" s="5"/>
    </row>
    <row r="235" spans="11:11" x14ac:dyDescent="0.3">
      <c r="K235" s="5"/>
    </row>
    <row r="236" spans="11:11" x14ac:dyDescent="0.3">
      <c r="K236" s="5"/>
    </row>
    <row r="237" spans="11:11" x14ac:dyDescent="0.3">
      <c r="K237" s="5"/>
    </row>
    <row r="238" spans="11:11" x14ac:dyDescent="0.3">
      <c r="K238" s="5"/>
    </row>
    <row r="239" spans="11:11" x14ac:dyDescent="0.3">
      <c r="K239" s="5"/>
    </row>
    <row r="240" spans="11:11" x14ac:dyDescent="0.3">
      <c r="K240" s="5"/>
    </row>
    <row r="241" spans="11:11" x14ac:dyDescent="0.3">
      <c r="K241" s="5"/>
    </row>
    <row r="242" spans="11:11" x14ac:dyDescent="0.3">
      <c r="K242" s="5"/>
    </row>
    <row r="243" spans="11:11" x14ac:dyDescent="0.3">
      <c r="K243" s="5"/>
    </row>
    <row r="244" spans="11:11" x14ac:dyDescent="0.3">
      <c r="K244" s="5"/>
    </row>
    <row r="245" spans="11:11" x14ac:dyDescent="0.3">
      <c r="K245" s="5"/>
    </row>
    <row r="246" spans="11:11" x14ac:dyDescent="0.3">
      <c r="K246" s="5"/>
    </row>
    <row r="247" spans="11:11" x14ac:dyDescent="0.3">
      <c r="K247" s="5"/>
    </row>
    <row r="248" spans="11:11" x14ac:dyDescent="0.3">
      <c r="K248" s="5"/>
    </row>
    <row r="249" spans="11:11" x14ac:dyDescent="0.3">
      <c r="K249" s="5"/>
    </row>
    <row r="250" spans="11:11" x14ac:dyDescent="0.3">
      <c r="K250" s="5"/>
    </row>
    <row r="251" spans="11:11" x14ac:dyDescent="0.3">
      <c r="K251" s="5"/>
    </row>
    <row r="252" spans="11:11" x14ac:dyDescent="0.3">
      <c r="K252" s="5"/>
    </row>
    <row r="253" spans="11:11" x14ac:dyDescent="0.3">
      <c r="K253" s="5"/>
    </row>
    <row r="254" spans="11:11" x14ac:dyDescent="0.3">
      <c r="K254" s="5"/>
    </row>
    <row r="255" spans="11:11" x14ac:dyDescent="0.3">
      <c r="K255" s="5"/>
    </row>
    <row r="256" spans="11:11" x14ac:dyDescent="0.3">
      <c r="K256" s="5"/>
    </row>
    <row r="257" spans="11:11" x14ac:dyDescent="0.3">
      <c r="K257" s="5"/>
    </row>
    <row r="258" spans="11:11" x14ac:dyDescent="0.3">
      <c r="K258" s="5"/>
    </row>
    <row r="259" spans="11:11" x14ac:dyDescent="0.3">
      <c r="K259" s="5"/>
    </row>
    <row r="260" spans="11:11" x14ac:dyDescent="0.3">
      <c r="K260" s="5"/>
    </row>
    <row r="261" spans="11:11" x14ac:dyDescent="0.3">
      <c r="K261" s="5"/>
    </row>
    <row r="262" spans="11:11" x14ac:dyDescent="0.3">
      <c r="K262" s="5"/>
    </row>
    <row r="263" spans="11:11" x14ac:dyDescent="0.3">
      <c r="K263" s="5"/>
    </row>
    <row r="264" spans="11:11" x14ac:dyDescent="0.3">
      <c r="K264" s="5"/>
    </row>
    <row r="265" spans="11:11" x14ac:dyDescent="0.3">
      <c r="K265" s="5"/>
    </row>
    <row r="266" spans="11:11" x14ac:dyDescent="0.3">
      <c r="K266" s="5"/>
    </row>
    <row r="267" spans="11:11" x14ac:dyDescent="0.3">
      <c r="K267" s="5"/>
    </row>
    <row r="268" spans="11:11" x14ac:dyDescent="0.3">
      <c r="K268" s="5"/>
    </row>
    <row r="269" spans="11:11" x14ac:dyDescent="0.3">
      <c r="K269" s="5"/>
    </row>
    <row r="270" spans="11:11" x14ac:dyDescent="0.3">
      <c r="K270" s="5"/>
    </row>
    <row r="271" spans="11:11" x14ac:dyDescent="0.3">
      <c r="K271" s="5"/>
    </row>
    <row r="272" spans="11:11" x14ac:dyDescent="0.3">
      <c r="K272" s="5"/>
    </row>
    <row r="273" spans="11:11" x14ac:dyDescent="0.3">
      <c r="K273" s="5"/>
    </row>
    <row r="274" spans="11:11" x14ac:dyDescent="0.3">
      <c r="K274" s="5"/>
    </row>
    <row r="275" spans="11:11" x14ac:dyDescent="0.3">
      <c r="K275" s="5"/>
    </row>
    <row r="276" spans="11:11" x14ac:dyDescent="0.3">
      <c r="K276" s="5"/>
    </row>
    <row r="277" spans="11:11" x14ac:dyDescent="0.3">
      <c r="K277" s="5"/>
    </row>
    <row r="278" spans="11:11" x14ac:dyDescent="0.3">
      <c r="K278" s="5"/>
    </row>
    <row r="279" spans="11:11" x14ac:dyDescent="0.3">
      <c r="K279" s="5"/>
    </row>
    <row r="280" spans="11:11" x14ac:dyDescent="0.3">
      <c r="K280" s="5"/>
    </row>
    <row r="281" spans="11:11" x14ac:dyDescent="0.3">
      <c r="K281" s="5"/>
    </row>
    <row r="282" spans="11:11" x14ac:dyDescent="0.3">
      <c r="K282" s="5"/>
    </row>
    <row r="283" spans="11:11" x14ac:dyDescent="0.3">
      <c r="K283" s="5"/>
    </row>
    <row r="284" spans="11:11" x14ac:dyDescent="0.3">
      <c r="K284" s="5"/>
    </row>
    <row r="285" spans="11:11" x14ac:dyDescent="0.3">
      <c r="K285" s="5"/>
    </row>
    <row r="286" spans="11:11" x14ac:dyDescent="0.3">
      <c r="K286" s="5"/>
    </row>
    <row r="287" spans="11:11" x14ac:dyDescent="0.3">
      <c r="K287" s="5"/>
    </row>
    <row r="288" spans="11:11" x14ac:dyDescent="0.3">
      <c r="K288" s="5"/>
    </row>
    <row r="289" spans="11:11" x14ac:dyDescent="0.3">
      <c r="K289" s="5"/>
    </row>
    <row r="290" spans="11:11" x14ac:dyDescent="0.3">
      <c r="K290" s="5"/>
    </row>
    <row r="291" spans="11:11" x14ac:dyDescent="0.3">
      <c r="K291" s="5"/>
    </row>
    <row r="292" spans="11:11" x14ac:dyDescent="0.3">
      <c r="K292" s="5"/>
    </row>
    <row r="293" spans="11:11" x14ac:dyDescent="0.3">
      <c r="K293" s="5"/>
    </row>
    <row r="294" spans="11:11" x14ac:dyDescent="0.3">
      <c r="K294" s="5"/>
    </row>
    <row r="295" spans="11:11" x14ac:dyDescent="0.3">
      <c r="K295" s="5"/>
    </row>
    <row r="296" spans="11:11" x14ac:dyDescent="0.3">
      <c r="K296" s="5"/>
    </row>
    <row r="297" spans="11:11" x14ac:dyDescent="0.3">
      <c r="K297" s="5"/>
    </row>
    <row r="298" spans="11:11" x14ac:dyDescent="0.3">
      <c r="K298" s="5"/>
    </row>
    <row r="299" spans="11:11" x14ac:dyDescent="0.3">
      <c r="K299" s="5"/>
    </row>
    <row r="300" spans="11:11" x14ac:dyDescent="0.3">
      <c r="K300" s="5"/>
    </row>
    <row r="301" spans="11:11" x14ac:dyDescent="0.3">
      <c r="K301" s="5"/>
    </row>
    <row r="302" spans="11:11" x14ac:dyDescent="0.3">
      <c r="K302" s="5"/>
    </row>
    <row r="303" spans="11:11" x14ac:dyDescent="0.3">
      <c r="K303" s="5"/>
    </row>
    <row r="304" spans="11:11" x14ac:dyDescent="0.3">
      <c r="K304" s="5"/>
    </row>
    <row r="305" spans="11:11" x14ac:dyDescent="0.3">
      <c r="K305" s="5"/>
    </row>
    <row r="306" spans="11:11" x14ac:dyDescent="0.3">
      <c r="K306" s="5"/>
    </row>
    <row r="307" spans="11:11" x14ac:dyDescent="0.3">
      <c r="K307" s="5"/>
    </row>
    <row r="308" spans="11:11" x14ac:dyDescent="0.3">
      <c r="K308" s="5"/>
    </row>
    <row r="309" spans="11:11" x14ac:dyDescent="0.3">
      <c r="K309" s="5"/>
    </row>
    <row r="310" spans="11:11" x14ac:dyDescent="0.3">
      <c r="K310" s="5"/>
    </row>
    <row r="311" spans="11:11" x14ac:dyDescent="0.3">
      <c r="K311" s="5"/>
    </row>
    <row r="312" spans="11:11" x14ac:dyDescent="0.3">
      <c r="K312" s="5"/>
    </row>
    <row r="313" spans="11:11" x14ac:dyDescent="0.3">
      <c r="K313" s="5"/>
    </row>
    <row r="314" spans="11:11" x14ac:dyDescent="0.3">
      <c r="K314" s="5"/>
    </row>
    <row r="315" spans="11:11" x14ac:dyDescent="0.3">
      <c r="K315" s="5"/>
    </row>
    <row r="316" spans="11:11" x14ac:dyDescent="0.3">
      <c r="K316" s="5"/>
    </row>
    <row r="317" spans="11:11" x14ac:dyDescent="0.3">
      <c r="K317" s="5"/>
    </row>
    <row r="318" spans="11:11" x14ac:dyDescent="0.3">
      <c r="K318" s="5"/>
    </row>
    <row r="319" spans="11:11" x14ac:dyDescent="0.3">
      <c r="K319" s="5"/>
    </row>
    <row r="320" spans="11:11" x14ac:dyDescent="0.3">
      <c r="K320" s="5"/>
    </row>
    <row r="321" spans="11:11" x14ac:dyDescent="0.3">
      <c r="K321" s="5"/>
    </row>
    <row r="322" spans="11:11" x14ac:dyDescent="0.3">
      <c r="K322" s="5"/>
    </row>
    <row r="323" spans="11:11" x14ac:dyDescent="0.3">
      <c r="K323" s="5"/>
    </row>
    <row r="324" spans="11:11" x14ac:dyDescent="0.3">
      <c r="K324" s="5"/>
    </row>
    <row r="325" spans="11:11" x14ac:dyDescent="0.3">
      <c r="K325" s="5"/>
    </row>
    <row r="326" spans="11:11" x14ac:dyDescent="0.3">
      <c r="K326" s="5"/>
    </row>
    <row r="327" spans="11:11" x14ac:dyDescent="0.3">
      <c r="K327" s="5"/>
    </row>
    <row r="328" spans="11:11" x14ac:dyDescent="0.3">
      <c r="K328" s="5"/>
    </row>
    <row r="329" spans="11:11" x14ac:dyDescent="0.3">
      <c r="K329" s="5"/>
    </row>
    <row r="330" spans="11:11" x14ac:dyDescent="0.3">
      <c r="K330" s="5"/>
    </row>
    <row r="331" spans="11:11" x14ac:dyDescent="0.3">
      <c r="K331" s="5"/>
    </row>
    <row r="332" spans="11:11" x14ac:dyDescent="0.3">
      <c r="K332" s="5"/>
    </row>
    <row r="333" spans="11:11" x14ac:dyDescent="0.3">
      <c r="K333" s="5"/>
    </row>
    <row r="334" spans="11:11" x14ac:dyDescent="0.3">
      <c r="K334" s="5"/>
    </row>
    <row r="335" spans="11:11" x14ac:dyDescent="0.3">
      <c r="K335" s="5"/>
    </row>
    <row r="336" spans="11:11" x14ac:dyDescent="0.3">
      <c r="K336" s="5"/>
    </row>
    <row r="337" spans="11:11" x14ac:dyDescent="0.3">
      <c r="K337" s="5"/>
    </row>
    <row r="338" spans="11:11" x14ac:dyDescent="0.3">
      <c r="K338" s="5"/>
    </row>
    <row r="339" spans="11:11" x14ac:dyDescent="0.3">
      <c r="K339" s="5"/>
    </row>
    <row r="340" spans="11:11" x14ac:dyDescent="0.3">
      <c r="K340" s="5"/>
    </row>
    <row r="341" spans="11:11" x14ac:dyDescent="0.3">
      <c r="K341" s="5"/>
    </row>
    <row r="342" spans="11:11" x14ac:dyDescent="0.3">
      <c r="K342" s="5"/>
    </row>
    <row r="343" spans="11:11" x14ac:dyDescent="0.3">
      <c r="K343" s="5"/>
    </row>
    <row r="344" spans="11:11" x14ac:dyDescent="0.3">
      <c r="K344" s="5"/>
    </row>
    <row r="345" spans="11:11" x14ac:dyDescent="0.3">
      <c r="K345" s="5"/>
    </row>
    <row r="346" spans="11:11" x14ac:dyDescent="0.3">
      <c r="K346" s="5"/>
    </row>
    <row r="347" spans="11:11" x14ac:dyDescent="0.3">
      <c r="K347" s="5"/>
    </row>
    <row r="348" spans="11:11" x14ac:dyDescent="0.3">
      <c r="K348" s="5"/>
    </row>
    <row r="349" spans="11:11" x14ac:dyDescent="0.3">
      <c r="K349" s="5"/>
    </row>
    <row r="350" spans="11:11" x14ac:dyDescent="0.3">
      <c r="K350" s="5"/>
    </row>
    <row r="351" spans="11:11" x14ac:dyDescent="0.3">
      <c r="K351" s="5"/>
    </row>
    <row r="352" spans="11:11" x14ac:dyDescent="0.3">
      <c r="K352" s="5"/>
    </row>
    <row r="353" spans="11:11" x14ac:dyDescent="0.3">
      <c r="K353" s="5"/>
    </row>
    <row r="354" spans="11:11" x14ac:dyDescent="0.3">
      <c r="K354" s="5"/>
    </row>
    <row r="355" spans="11:11" x14ac:dyDescent="0.3">
      <c r="K355" s="5"/>
    </row>
    <row r="356" spans="11:11" x14ac:dyDescent="0.3">
      <c r="K356" s="5"/>
    </row>
    <row r="357" spans="11:11" x14ac:dyDescent="0.3">
      <c r="K357" s="5"/>
    </row>
    <row r="358" spans="11:11" x14ac:dyDescent="0.3">
      <c r="K358" s="5"/>
    </row>
    <row r="359" spans="11:11" x14ac:dyDescent="0.3">
      <c r="K359" s="5"/>
    </row>
    <row r="360" spans="11:11" x14ac:dyDescent="0.3">
      <c r="K360" s="5"/>
    </row>
    <row r="361" spans="11:11" x14ac:dyDescent="0.3">
      <c r="K361" s="5"/>
    </row>
    <row r="362" spans="11:11" x14ac:dyDescent="0.3">
      <c r="K362" s="5"/>
    </row>
    <row r="363" spans="11:11" x14ac:dyDescent="0.3">
      <c r="K363" s="5"/>
    </row>
    <row r="364" spans="11:11" x14ac:dyDescent="0.3">
      <c r="K364" s="5"/>
    </row>
    <row r="365" spans="11:11" x14ac:dyDescent="0.3">
      <c r="K365" s="5"/>
    </row>
    <row r="366" spans="11:11" x14ac:dyDescent="0.3">
      <c r="K366" s="5"/>
    </row>
    <row r="367" spans="11:11" x14ac:dyDescent="0.3">
      <c r="K367" s="5"/>
    </row>
    <row r="368" spans="11:11" x14ac:dyDescent="0.3">
      <c r="K368" s="5"/>
    </row>
    <row r="369" spans="11:11" x14ac:dyDescent="0.3">
      <c r="K369" s="5"/>
    </row>
    <row r="370" spans="11:11" x14ac:dyDescent="0.3">
      <c r="K370" s="5"/>
    </row>
    <row r="371" spans="11:11" x14ac:dyDescent="0.3">
      <c r="K371" s="5"/>
    </row>
    <row r="372" spans="11:11" x14ac:dyDescent="0.3">
      <c r="K372" s="5"/>
    </row>
    <row r="373" spans="11:11" x14ac:dyDescent="0.3">
      <c r="K373" s="5"/>
    </row>
    <row r="374" spans="11:11" x14ac:dyDescent="0.3">
      <c r="K374" s="5"/>
    </row>
    <row r="375" spans="11:11" x14ac:dyDescent="0.3">
      <c r="K375" s="5"/>
    </row>
    <row r="376" spans="11:11" x14ac:dyDescent="0.3">
      <c r="K376" s="5"/>
    </row>
    <row r="377" spans="11:11" x14ac:dyDescent="0.3">
      <c r="K377" s="5"/>
    </row>
    <row r="378" spans="11:11" x14ac:dyDescent="0.3">
      <c r="K378" s="5"/>
    </row>
    <row r="379" spans="11:11" x14ac:dyDescent="0.3">
      <c r="K379" s="5"/>
    </row>
    <row r="380" spans="11:11" x14ac:dyDescent="0.3">
      <c r="K380" s="5"/>
    </row>
    <row r="381" spans="11:11" x14ac:dyDescent="0.3">
      <c r="K381" s="5"/>
    </row>
    <row r="382" spans="11:11" x14ac:dyDescent="0.3">
      <c r="K382" s="5"/>
    </row>
    <row r="383" spans="11:11" x14ac:dyDescent="0.3">
      <c r="K383" s="5"/>
    </row>
    <row r="384" spans="11:11" x14ac:dyDescent="0.3">
      <c r="K384" s="5"/>
    </row>
    <row r="385" spans="11:11" x14ac:dyDescent="0.3">
      <c r="K385" s="5"/>
    </row>
    <row r="386" spans="11:11" x14ac:dyDescent="0.3">
      <c r="K386" s="5"/>
    </row>
    <row r="387" spans="11:11" x14ac:dyDescent="0.3">
      <c r="K387" s="5"/>
    </row>
    <row r="388" spans="11:11" x14ac:dyDescent="0.3">
      <c r="K388" s="5"/>
    </row>
    <row r="389" spans="11:11" x14ac:dyDescent="0.3">
      <c r="K389" s="5"/>
    </row>
    <row r="390" spans="11:11" x14ac:dyDescent="0.3">
      <c r="K390" s="5"/>
    </row>
    <row r="391" spans="11:11" x14ac:dyDescent="0.3">
      <c r="K391" s="5"/>
    </row>
    <row r="392" spans="11:11" x14ac:dyDescent="0.3">
      <c r="K392" s="5"/>
    </row>
    <row r="393" spans="11:11" x14ac:dyDescent="0.3">
      <c r="K393" s="5"/>
    </row>
    <row r="394" spans="11:11" x14ac:dyDescent="0.3">
      <c r="K394" s="5"/>
    </row>
    <row r="395" spans="11:11" x14ac:dyDescent="0.3">
      <c r="K395" s="5"/>
    </row>
    <row r="396" spans="11:11" x14ac:dyDescent="0.3">
      <c r="K396" s="5"/>
    </row>
    <row r="397" spans="11:11" x14ac:dyDescent="0.3">
      <c r="K397" s="5"/>
    </row>
    <row r="398" spans="11:11" x14ac:dyDescent="0.3">
      <c r="K398" s="5"/>
    </row>
    <row r="399" spans="11:11" x14ac:dyDescent="0.3">
      <c r="K399" s="5"/>
    </row>
    <row r="400" spans="11:11" x14ac:dyDescent="0.3">
      <c r="K400" s="5"/>
    </row>
    <row r="401" spans="11:11" x14ac:dyDescent="0.3">
      <c r="K401" s="5"/>
    </row>
    <row r="402" spans="11:11" x14ac:dyDescent="0.3">
      <c r="K402" s="5"/>
    </row>
    <row r="403" spans="11:11" x14ac:dyDescent="0.3">
      <c r="K403" s="5"/>
    </row>
    <row r="404" spans="11:11" x14ac:dyDescent="0.3">
      <c r="K404" s="5"/>
    </row>
    <row r="405" spans="11:11" x14ac:dyDescent="0.3">
      <c r="K405" s="5"/>
    </row>
    <row r="406" spans="11:11" x14ac:dyDescent="0.3">
      <c r="K406" s="5"/>
    </row>
    <row r="407" spans="11:11" x14ac:dyDescent="0.3">
      <c r="K407" s="5"/>
    </row>
    <row r="408" spans="11:11" x14ac:dyDescent="0.3">
      <c r="K408" s="5"/>
    </row>
    <row r="409" spans="11:11" x14ac:dyDescent="0.3">
      <c r="K409" s="5"/>
    </row>
    <row r="410" spans="11:11" x14ac:dyDescent="0.3">
      <c r="K410" s="5"/>
    </row>
    <row r="411" spans="11:11" x14ac:dyDescent="0.3">
      <c r="K411" s="5"/>
    </row>
    <row r="412" spans="11:11" x14ac:dyDescent="0.3">
      <c r="K412" s="5"/>
    </row>
    <row r="413" spans="11:11" x14ac:dyDescent="0.3">
      <c r="K413" s="5"/>
    </row>
    <row r="414" spans="11:11" x14ac:dyDescent="0.3">
      <c r="K414" s="5"/>
    </row>
    <row r="415" spans="11:11" x14ac:dyDescent="0.3">
      <c r="K415" s="5"/>
    </row>
    <row r="416" spans="11:11" x14ac:dyDescent="0.3">
      <c r="K416" s="5"/>
    </row>
    <row r="417" spans="11:11" x14ac:dyDescent="0.3">
      <c r="K417" s="5"/>
    </row>
    <row r="418" spans="11:11" x14ac:dyDescent="0.3">
      <c r="K418" s="5"/>
    </row>
    <row r="419" spans="11:11" x14ac:dyDescent="0.3">
      <c r="K419" s="5"/>
    </row>
    <row r="420" spans="11:11" x14ac:dyDescent="0.3">
      <c r="K420" s="5"/>
    </row>
    <row r="421" spans="11:11" x14ac:dyDescent="0.3">
      <c r="K421" s="5"/>
    </row>
    <row r="422" spans="11:11" x14ac:dyDescent="0.3">
      <c r="K422" s="5"/>
    </row>
    <row r="423" spans="11:11" x14ac:dyDescent="0.3">
      <c r="K423" s="5"/>
    </row>
    <row r="424" spans="11:11" x14ac:dyDescent="0.3">
      <c r="K424" s="5"/>
    </row>
    <row r="425" spans="11:11" x14ac:dyDescent="0.3">
      <c r="K425" s="5"/>
    </row>
    <row r="426" spans="11:11" x14ac:dyDescent="0.3">
      <c r="K426" s="5"/>
    </row>
    <row r="427" spans="11:11" x14ac:dyDescent="0.3">
      <c r="K427" s="5"/>
    </row>
    <row r="428" spans="11:11" x14ac:dyDescent="0.3">
      <c r="K428" s="5"/>
    </row>
    <row r="429" spans="11:11" x14ac:dyDescent="0.3">
      <c r="K429" s="5"/>
    </row>
    <row r="430" spans="11:11" x14ac:dyDescent="0.3">
      <c r="K430" s="5"/>
    </row>
    <row r="431" spans="11:11" x14ac:dyDescent="0.3">
      <c r="K431" s="5"/>
    </row>
    <row r="432" spans="11:11" x14ac:dyDescent="0.3">
      <c r="K432" s="5"/>
    </row>
    <row r="433" spans="11:11" x14ac:dyDescent="0.3">
      <c r="K433" s="5"/>
    </row>
    <row r="434" spans="11:11" x14ac:dyDescent="0.3">
      <c r="K434" s="5"/>
    </row>
    <row r="435" spans="11:11" x14ac:dyDescent="0.3">
      <c r="K435" s="5"/>
    </row>
    <row r="436" spans="11:11" x14ac:dyDescent="0.3">
      <c r="K436" s="5"/>
    </row>
    <row r="437" spans="11:11" x14ac:dyDescent="0.3">
      <c r="K437" s="5"/>
    </row>
    <row r="438" spans="11:11" x14ac:dyDescent="0.3">
      <c r="K438" s="5"/>
    </row>
    <row r="439" spans="11:11" x14ac:dyDescent="0.3">
      <c r="K439" s="5"/>
    </row>
    <row r="440" spans="11:11" x14ac:dyDescent="0.3">
      <c r="K440" s="5"/>
    </row>
    <row r="441" spans="11:11" x14ac:dyDescent="0.3">
      <c r="K441" s="5"/>
    </row>
    <row r="442" spans="11:11" x14ac:dyDescent="0.3">
      <c r="K442" s="5"/>
    </row>
    <row r="443" spans="11:11" x14ac:dyDescent="0.3">
      <c r="K443" s="5"/>
    </row>
    <row r="444" spans="11:11" x14ac:dyDescent="0.3">
      <c r="K444" s="5"/>
    </row>
    <row r="445" spans="11:11" x14ac:dyDescent="0.3">
      <c r="K445" s="5"/>
    </row>
    <row r="446" spans="11:11" x14ac:dyDescent="0.3">
      <c r="K446" s="5"/>
    </row>
    <row r="447" spans="11:11" x14ac:dyDescent="0.3">
      <c r="K447" s="5"/>
    </row>
    <row r="448" spans="11:11" x14ac:dyDescent="0.3">
      <c r="K448" s="5"/>
    </row>
    <row r="449" spans="11:11" x14ac:dyDescent="0.3">
      <c r="K449" s="5"/>
    </row>
    <row r="450" spans="11:11" x14ac:dyDescent="0.3">
      <c r="K450" s="5"/>
    </row>
    <row r="451" spans="11:11" x14ac:dyDescent="0.3">
      <c r="K451" s="5"/>
    </row>
    <row r="452" spans="11:11" x14ac:dyDescent="0.3">
      <c r="K452" s="5"/>
    </row>
    <row r="453" spans="11:11" x14ac:dyDescent="0.3">
      <c r="K453" s="5"/>
    </row>
    <row r="454" spans="11:11" x14ac:dyDescent="0.3">
      <c r="K454" s="5"/>
    </row>
    <row r="455" spans="11:11" x14ac:dyDescent="0.3">
      <c r="K455" s="5"/>
    </row>
    <row r="456" spans="11:11" x14ac:dyDescent="0.3">
      <c r="K456" s="5"/>
    </row>
    <row r="457" spans="11:11" x14ac:dyDescent="0.3">
      <c r="K457" s="5"/>
    </row>
    <row r="458" spans="11:11" x14ac:dyDescent="0.3">
      <c r="K458" s="5"/>
    </row>
    <row r="459" spans="11:11" x14ac:dyDescent="0.3">
      <c r="K459" s="5"/>
    </row>
    <row r="460" spans="11:11" x14ac:dyDescent="0.3">
      <c r="K460" s="5"/>
    </row>
    <row r="461" spans="11:11" x14ac:dyDescent="0.3">
      <c r="K461" s="5"/>
    </row>
    <row r="462" spans="11:11" x14ac:dyDescent="0.3">
      <c r="K462" s="5"/>
    </row>
    <row r="463" spans="11:11" x14ac:dyDescent="0.3">
      <c r="K463" s="5"/>
    </row>
    <row r="464" spans="11:11" x14ac:dyDescent="0.3">
      <c r="K464" s="5"/>
    </row>
    <row r="465" spans="11:11" x14ac:dyDescent="0.3">
      <c r="K465" s="5"/>
    </row>
    <row r="466" spans="11:11" x14ac:dyDescent="0.3">
      <c r="K466" s="5"/>
    </row>
    <row r="467" spans="11:11" x14ac:dyDescent="0.3">
      <c r="K467" s="5"/>
    </row>
    <row r="468" spans="11:11" x14ac:dyDescent="0.3">
      <c r="K468" s="5"/>
    </row>
    <row r="469" spans="11:11" x14ac:dyDescent="0.3">
      <c r="K469" s="5"/>
    </row>
    <row r="470" spans="11:11" x14ac:dyDescent="0.3">
      <c r="K470" s="5"/>
    </row>
    <row r="471" spans="11:11" x14ac:dyDescent="0.3">
      <c r="K471" s="5"/>
    </row>
    <row r="472" spans="11:11" x14ac:dyDescent="0.3">
      <c r="K472" s="5"/>
    </row>
    <row r="473" spans="11:11" x14ac:dyDescent="0.3">
      <c r="K473" s="5"/>
    </row>
    <row r="474" spans="11:11" x14ac:dyDescent="0.3">
      <c r="K474" s="5"/>
    </row>
    <row r="475" spans="11:11" x14ac:dyDescent="0.3">
      <c r="K475" s="5"/>
    </row>
    <row r="476" spans="11:11" x14ac:dyDescent="0.3">
      <c r="K476" s="5"/>
    </row>
    <row r="477" spans="11:11" x14ac:dyDescent="0.3">
      <c r="K477" s="5"/>
    </row>
    <row r="478" spans="11:11" x14ac:dyDescent="0.3">
      <c r="K478" s="5"/>
    </row>
    <row r="479" spans="11:11" x14ac:dyDescent="0.3">
      <c r="K479" s="5"/>
    </row>
    <row r="480" spans="11:11" x14ac:dyDescent="0.3">
      <c r="K480" s="5"/>
    </row>
    <row r="481" spans="11:11" x14ac:dyDescent="0.3">
      <c r="K481" s="5"/>
    </row>
    <row r="482" spans="11:11" x14ac:dyDescent="0.3">
      <c r="K482" s="5"/>
    </row>
    <row r="483" spans="11:11" x14ac:dyDescent="0.3">
      <c r="K483" s="5"/>
    </row>
    <row r="484" spans="11:11" x14ac:dyDescent="0.3">
      <c r="K484" s="5"/>
    </row>
    <row r="485" spans="11:11" x14ac:dyDescent="0.3">
      <c r="K485" s="5"/>
    </row>
    <row r="486" spans="11:11" x14ac:dyDescent="0.3">
      <c r="K486" s="5"/>
    </row>
    <row r="487" spans="11:11" x14ac:dyDescent="0.3">
      <c r="K487" s="5"/>
    </row>
    <row r="488" spans="11:11" x14ac:dyDescent="0.3">
      <c r="K488" s="5"/>
    </row>
    <row r="489" spans="11:11" x14ac:dyDescent="0.3">
      <c r="K489" s="5"/>
    </row>
    <row r="490" spans="11:11" x14ac:dyDescent="0.3">
      <c r="K490" s="5"/>
    </row>
    <row r="491" spans="11:11" x14ac:dyDescent="0.3">
      <c r="K491" s="5"/>
    </row>
    <row r="492" spans="11:11" x14ac:dyDescent="0.3">
      <c r="K492" s="5"/>
    </row>
    <row r="493" spans="11:11" x14ac:dyDescent="0.3">
      <c r="K493" s="5"/>
    </row>
    <row r="494" spans="11:11" x14ac:dyDescent="0.3">
      <c r="K494" s="5"/>
    </row>
    <row r="495" spans="11:11" x14ac:dyDescent="0.3">
      <c r="K495" s="5"/>
    </row>
    <row r="496" spans="11:11" x14ac:dyDescent="0.3">
      <c r="K496" s="5"/>
    </row>
    <row r="497" spans="11:11" x14ac:dyDescent="0.3">
      <c r="K497" s="5"/>
    </row>
    <row r="498" spans="11:11" x14ac:dyDescent="0.3">
      <c r="K498" s="5"/>
    </row>
    <row r="499" spans="11:11" x14ac:dyDescent="0.3">
      <c r="K499" s="5"/>
    </row>
    <row r="500" spans="11:11" x14ac:dyDescent="0.3">
      <c r="K500" s="5"/>
    </row>
    <row r="501" spans="11:11" x14ac:dyDescent="0.3">
      <c r="K501" s="5"/>
    </row>
    <row r="502" spans="11:11" x14ac:dyDescent="0.3">
      <c r="K502" s="5"/>
    </row>
    <row r="503" spans="11:11" x14ac:dyDescent="0.3">
      <c r="K503" s="5"/>
    </row>
    <row r="504" spans="11:11" x14ac:dyDescent="0.3">
      <c r="K504" s="5"/>
    </row>
    <row r="505" spans="11:11" x14ac:dyDescent="0.3">
      <c r="K505" s="5"/>
    </row>
    <row r="506" spans="11:11" x14ac:dyDescent="0.3">
      <c r="K506" s="5"/>
    </row>
    <row r="507" spans="11:11" x14ac:dyDescent="0.3">
      <c r="K507" s="5"/>
    </row>
    <row r="508" spans="11:11" x14ac:dyDescent="0.3">
      <c r="K508" s="5"/>
    </row>
    <row r="509" spans="11:11" x14ac:dyDescent="0.3">
      <c r="K509" s="5"/>
    </row>
    <row r="510" spans="11:11" x14ac:dyDescent="0.3">
      <c r="K510" s="5"/>
    </row>
    <row r="511" spans="11:11" x14ac:dyDescent="0.3">
      <c r="K511" s="5"/>
    </row>
    <row r="512" spans="11:11" x14ac:dyDescent="0.3">
      <c r="K512" s="5"/>
    </row>
    <row r="513" spans="11:11" x14ac:dyDescent="0.3">
      <c r="K513" s="5"/>
    </row>
    <row r="514" spans="11:11" x14ac:dyDescent="0.3">
      <c r="K514" s="5"/>
    </row>
    <row r="515" spans="11:11" x14ac:dyDescent="0.3">
      <c r="K515" s="5"/>
    </row>
    <row r="516" spans="11:11" x14ac:dyDescent="0.3">
      <c r="K516" s="5"/>
    </row>
    <row r="517" spans="11:11" x14ac:dyDescent="0.3">
      <c r="K517" s="5"/>
    </row>
    <row r="518" spans="11:11" x14ac:dyDescent="0.3">
      <c r="K518" s="5"/>
    </row>
    <row r="519" spans="11:11" x14ac:dyDescent="0.3">
      <c r="K519" s="5"/>
    </row>
    <row r="520" spans="11:11" x14ac:dyDescent="0.3">
      <c r="K520" s="5"/>
    </row>
    <row r="521" spans="11:11" x14ac:dyDescent="0.3">
      <c r="K521" s="5"/>
    </row>
    <row r="522" spans="11:11" x14ac:dyDescent="0.3">
      <c r="K522" s="5"/>
    </row>
    <row r="523" spans="11:11" x14ac:dyDescent="0.3">
      <c r="K523" s="5"/>
    </row>
    <row r="524" spans="11:11" x14ac:dyDescent="0.3">
      <c r="K524" s="5"/>
    </row>
    <row r="525" spans="11:11" x14ac:dyDescent="0.3">
      <c r="K525" s="5"/>
    </row>
    <row r="526" spans="11:11" x14ac:dyDescent="0.3">
      <c r="K526" s="5"/>
    </row>
    <row r="527" spans="11:11" x14ac:dyDescent="0.3">
      <c r="K527" s="5"/>
    </row>
    <row r="528" spans="11:11" x14ac:dyDescent="0.3">
      <c r="K528" s="5"/>
    </row>
    <row r="529" spans="11:11" x14ac:dyDescent="0.3">
      <c r="K529" s="5"/>
    </row>
    <row r="530" spans="11:11" x14ac:dyDescent="0.3">
      <c r="K530" s="5"/>
    </row>
    <row r="531" spans="11:11" x14ac:dyDescent="0.3">
      <c r="K531" s="5"/>
    </row>
    <row r="532" spans="11:11" x14ac:dyDescent="0.3">
      <c r="K532" s="5"/>
    </row>
    <row r="533" spans="11:11" x14ac:dyDescent="0.3">
      <c r="K533" s="5"/>
    </row>
    <row r="534" spans="11:11" x14ac:dyDescent="0.3">
      <c r="K534" s="5"/>
    </row>
    <row r="535" spans="11:11" x14ac:dyDescent="0.3">
      <c r="K535" s="5"/>
    </row>
    <row r="536" spans="11:11" x14ac:dyDescent="0.3">
      <c r="K536" s="5"/>
    </row>
    <row r="537" spans="11:11" x14ac:dyDescent="0.3">
      <c r="K537" s="5"/>
    </row>
    <row r="538" spans="11:11" x14ac:dyDescent="0.3">
      <c r="K538" s="5"/>
    </row>
    <row r="539" spans="11:11" x14ac:dyDescent="0.3">
      <c r="K539" s="5"/>
    </row>
    <row r="540" spans="11:11" x14ac:dyDescent="0.3">
      <c r="K540" s="5"/>
    </row>
    <row r="541" spans="11:11" x14ac:dyDescent="0.3">
      <c r="K541" s="5"/>
    </row>
    <row r="542" spans="11:11" x14ac:dyDescent="0.3">
      <c r="K542" s="5"/>
    </row>
    <row r="543" spans="11:11" x14ac:dyDescent="0.3">
      <c r="K543" s="5"/>
    </row>
    <row r="544" spans="11:11" x14ac:dyDescent="0.3">
      <c r="K544" s="5"/>
    </row>
    <row r="545" spans="11:11" x14ac:dyDescent="0.3">
      <c r="K545" s="5"/>
    </row>
    <row r="546" spans="11:11" x14ac:dyDescent="0.3">
      <c r="K546" s="5"/>
    </row>
    <row r="547" spans="11:11" x14ac:dyDescent="0.3">
      <c r="K547" s="5"/>
    </row>
    <row r="548" spans="11:11" x14ac:dyDescent="0.3">
      <c r="K548" s="5"/>
    </row>
    <row r="549" spans="11:11" x14ac:dyDescent="0.3">
      <c r="K549" s="5"/>
    </row>
    <row r="550" spans="11:11" x14ac:dyDescent="0.3">
      <c r="K550" s="5"/>
    </row>
    <row r="551" spans="11:11" x14ac:dyDescent="0.3">
      <c r="K551" s="5"/>
    </row>
    <row r="552" spans="11:11" x14ac:dyDescent="0.3">
      <c r="K552" s="5"/>
    </row>
    <row r="553" spans="11:11" x14ac:dyDescent="0.3">
      <c r="K553" s="5"/>
    </row>
    <row r="554" spans="11:11" x14ac:dyDescent="0.3">
      <c r="K554" s="5"/>
    </row>
    <row r="555" spans="11:11" x14ac:dyDescent="0.3">
      <c r="K555" s="5"/>
    </row>
    <row r="556" spans="11:11" x14ac:dyDescent="0.3">
      <c r="K556" s="5"/>
    </row>
    <row r="557" spans="11:11" x14ac:dyDescent="0.3">
      <c r="K557" s="5"/>
    </row>
    <row r="558" spans="11:11" x14ac:dyDescent="0.3">
      <c r="K558" s="5"/>
    </row>
    <row r="559" spans="11:11" x14ac:dyDescent="0.3">
      <c r="K559" s="5"/>
    </row>
    <row r="560" spans="11:11" x14ac:dyDescent="0.3">
      <c r="K560" s="5"/>
    </row>
    <row r="561" spans="11:11" x14ac:dyDescent="0.3">
      <c r="K561" s="5"/>
    </row>
    <row r="562" spans="11:11" x14ac:dyDescent="0.3">
      <c r="K562" s="5"/>
    </row>
    <row r="563" spans="11:11" x14ac:dyDescent="0.3">
      <c r="K563" s="5"/>
    </row>
    <row r="564" spans="11:11" x14ac:dyDescent="0.3">
      <c r="K564" s="5"/>
    </row>
    <row r="565" spans="11:11" x14ac:dyDescent="0.3">
      <c r="K565" s="5"/>
    </row>
    <row r="566" spans="11:11" x14ac:dyDescent="0.3">
      <c r="K566" s="5"/>
    </row>
    <row r="567" spans="11:11" x14ac:dyDescent="0.3">
      <c r="K567" s="5"/>
    </row>
    <row r="568" spans="11:11" x14ac:dyDescent="0.3">
      <c r="K568" s="5"/>
    </row>
    <row r="569" spans="11:11" x14ac:dyDescent="0.3">
      <c r="K569" s="5"/>
    </row>
    <row r="570" spans="11:11" x14ac:dyDescent="0.3">
      <c r="K570" s="5"/>
    </row>
    <row r="571" spans="11:11" x14ac:dyDescent="0.3">
      <c r="K571" s="5"/>
    </row>
    <row r="572" spans="11:11" x14ac:dyDescent="0.3">
      <c r="K572" s="5"/>
    </row>
    <row r="573" spans="11:11" x14ac:dyDescent="0.3">
      <c r="K573" s="5"/>
    </row>
    <row r="574" spans="11:11" x14ac:dyDescent="0.3">
      <c r="K574" s="5"/>
    </row>
    <row r="575" spans="11:11" x14ac:dyDescent="0.3">
      <c r="K575" s="5"/>
    </row>
    <row r="576" spans="11:11" x14ac:dyDescent="0.3">
      <c r="K576" s="5"/>
    </row>
    <row r="577" spans="11:11" x14ac:dyDescent="0.3">
      <c r="K577" s="5"/>
    </row>
    <row r="578" spans="11:11" x14ac:dyDescent="0.3">
      <c r="K578" s="5"/>
    </row>
    <row r="579" spans="11:11" x14ac:dyDescent="0.3">
      <c r="K579" s="5"/>
    </row>
    <row r="580" spans="11:11" x14ac:dyDescent="0.3">
      <c r="K580" s="5"/>
    </row>
    <row r="581" spans="11:11" x14ac:dyDescent="0.3">
      <c r="K581" s="5"/>
    </row>
    <row r="582" spans="11:11" x14ac:dyDescent="0.3">
      <c r="K582" s="5"/>
    </row>
    <row r="583" spans="11:11" x14ac:dyDescent="0.3">
      <c r="K583" s="5"/>
    </row>
    <row r="584" spans="11:11" x14ac:dyDescent="0.3">
      <c r="K584" s="5"/>
    </row>
    <row r="585" spans="11:11" x14ac:dyDescent="0.3">
      <c r="K585" s="5"/>
    </row>
    <row r="586" spans="11:11" x14ac:dyDescent="0.3">
      <c r="K586" s="5"/>
    </row>
    <row r="587" spans="11:11" x14ac:dyDescent="0.3">
      <c r="K587" s="5"/>
    </row>
    <row r="588" spans="11:11" x14ac:dyDescent="0.3">
      <c r="K588" s="5"/>
    </row>
    <row r="589" spans="11:11" x14ac:dyDescent="0.3">
      <c r="K589" s="5"/>
    </row>
    <row r="590" spans="11:11" x14ac:dyDescent="0.3">
      <c r="K590" s="5"/>
    </row>
    <row r="591" spans="11:11" x14ac:dyDescent="0.3">
      <c r="K591" s="5"/>
    </row>
    <row r="592" spans="11:11" x14ac:dyDescent="0.3">
      <c r="K592" s="5"/>
    </row>
    <row r="593" spans="11:11" x14ac:dyDescent="0.3">
      <c r="K593" s="5"/>
    </row>
    <row r="594" spans="11:11" x14ac:dyDescent="0.3">
      <c r="K594" s="5"/>
    </row>
    <row r="595" spans="11:11" x14ac:dyDescent="0.3">
      <c r="K595" s="5"/>
    </row>
    <row r="596" spans="11:11" x14ac:dyDescent="0.3">
      <c r="K596" s="5"/>
    </row>
    <row r="597" spans="11:11" x14ac:dyDescent="0.3">
      <c r="K597" s="5"/>
    </row>
    <row r="598" spans="11:11" x14ac:dyDescent="0.3">
      <c r="K598" s="5"/>
    </row>
    <row r="599" spans="11:11" x14ac:dyDescent="0.3">
      <c r="K599" s="5"/>
    </row>
    <row r="600" spans="11:11" x14ac:dyDescent="0.3">
      <c r="K600" s="5"/>
    </row>
    <row r="601" spans="11:11" x14ac:dyDescent="0.3">
      <c r="K601" s="5"/>
    </row>
    <row r="602" spans="11:11" x14ac:dyDescent="0.3">
      <c r="K602" s="5"/>
    </row>
    <row r="603" spans="11:11" x14ac:dyDescent="0.3">
      <c r="K603" s="5"/>
    </row>
    <row r="604" spans="11:11" x14ac:dyDescent="0.3">
      <c r="K604" s="5"/>
    </row>
    <row r="605" spans="11:11" x14ac:dyDescent="0.3">
      <c r="K605" s="5"/>
    </row>
    <row r="606" spans="11:11" x14ac:dyDescent="0.3">
      <c r="K606" s="5"/>
    </row>
    <row r="607" spans="11:11" x14ac:dyDescent="0.3">
      <c r="K607" s="5"/>
    </row>
    <row r="608" spans="11:11" x14ac:dyDescent="0.3">
      <c r="K608" s="5"/>
    </row>
    <row r="609" spans="11:11" x14ac:dyDescent="0.3">
      <c r="K609" s="5"/>
    </row>
    <row r="610" spans="11:11" x14ac:dyDescent="0.3">
      <c r="K610" s="5"/>
    </row>
    <row r="611" spans="11:11" x14ac:dyDescent="0.3">
      <c r="K611" s="5"/>
    </row>
    <row r="612" spans="11:11" x14ac:dyDescent="0.3">
      <c r="K612" s="5"/>
    </row>
    <row r="613" spans="11:11" x14ac:dyDescent="0.3">
      <c r="K613" s="5"/>
    </row>
    <row r="614" spans="11:11" x14ac:dyDescent="0.3">
      <c r="K614" s="5"/>
    </row>
    <row r="615" spans="11:11" x14ac:dyDescent="0.3">
      <c r="K615" s="5"/>
    </row>
    <row r="616" spans="11:11" x14ac:dyDescent="0.3">
      <c r="K616" s="5"/>
    </row>
    <row r="617" spans="11:11" x14ac:dyDescent="0.3">
      <c r="K617" s="5"/>
    </row>
    <row r="618" spans="11:11" x14ac:dyDescent="0.3">
      <c r="K618" s="5"/>
    </row>
    <row r="619" spans="11:11" x14ac:dyDescent="0.3">
      <c r="K619" s="5"/>
    </row>
    <row r="620" spans="11:11" x14ac:dyDescent="0.3">
      <c r="K620" s="5"/>
    </row>
    <row r="621" spans="11:11" x14ac:dyDescent="0.3">
      <c r="K621" s="5"/>
    </row>
    <row r="622" spans="11:11" x14ac:dyDescent="0.3">
      <c r="K622" s="5"/>
    </row>
    <row r="623" spans="11:11" x14ac:dyDescent="0.3">
      <c r="K623" s="5"/>
    </row>
    <row r="624" spans="11:11" x14ac:dyDescent="0.3">
      <c r="K624" s="5"/>
    </row>
    <row r="625" spans="11:11" x14ac:dyDescent="0.3">
      <c r="K625" s="5"/>
    </row>
    <row r="626" spans="11:11" x14ac:dyDescent="0.3">
      <c r="K626" s="5"/>
    </row>
    <row r="627" spans="11:11" x14ac:dyDescent="0.3">
      <c r="K627" s="5"/>
    </row>
    <row r="628" spans="11:11" x14ac:dyDescent="0.3">
      <c r="K628" s="5"/>
    </row>
    <row r="629" spans="11:11" x14ac:dyDescent="0.3">
      <c r="K629" s="5"/>
    </row>
    <row r="630" spans="11:11" x14ac:dyDescent="0.3">
      <c r="K630" s="5"/>
    </row>
    <row r="631" spans="11:11" x14ac:dyDescent="0.3">
      <c r="K631" s="5"/>
    </row>
    <row r="632" spans="11:11" x14ac:dyDescent="0.3">
      <c r="K632" s="5"/>
    </row>
    <row r="633" spans="11:11" x14ac:dyDescent="0.3">
      <c r="K633" s="5"/>
    </row>
    <row r="634" spans="11:11" x14ac:dyDescent="0.3">
      <c r="K634" s="5"/>
    </row>
    <row r="635" spans="11:11" x14ac:dyDescent="0.3">
      <c r="K635" s="5"/>
    </row>
    <row r="636" spans="11:11" x14ac:dyDescent="0.3">
      <c r="K636" s="5"/>
    </row>
    <row r="637" spans="11:11" x14ac:dyDescent="0.3">
      <c r="K637" s="5"/>
    </row>
    <row r="638" spans="11:11" x14ac:dyDescent="0.3">
      <c r="K638" s="5"/>
    </row>
    <row r="639" spans="11:11" x14ac:dyDescent="0.3">
      <c r="K639" s="5"/>
    </row>
    <row r="640" spans="11:11" x14ac:dyDescent="0.3">
      <c r="K640" s="5"/>
    </row>
    <row r="641" spans="11:11" x14ac:dyDescent="0.3">
      <c r="K641" s="5"/>
    </row>
    <row r="642" spans="11:11" x14ac:dyDescent="0.3">
      <c r="K642" s="5"/>
    </row>
    <row r="643" spans="11:11" x14ac:dyDescent="0.3">
      <c r="K643" s="5"/>
    </row>
    <row r="644" spans="11:11" x14ac:dyDescent="0.3">
      <c r="K644" s="5"/>
    </row>
    <row r="645" spans="11:11" x14ac:dyDescent="0.3">
      <c r="K645" s="5"/>
    </row>
    <row r="646" spans="11:11" x14ac:dyDescent="0.3">
      <c r="K646" s="5"/>
    </row>
    <row r="647" spans="11:11" x14ac:dyDescent="0.3">
      <c r="K647" s="5"/>
    </row>
    <row r="648" spans="11:11" x14ac:dyDescent="0.3">
      <c r="K648" s="5"/>
    </row>
    <row r="649" spans="11:11" x14ac:dyDescent="0.3">
      <c r="K649" s="5"/>
    </row>
    <row r="650" spans="11:11" x14ac:dyDescent="0.3">
      <c r="K650" s="5"/>
    </row>
    <row r="651" spans="11:11" x14ac:dyDescent="0.3">
      <c r="K651" s="5"/>
    </row>
    <row r="652" spans="11:11" x14ac:dyDescent="0.3">
      <c r="K652" s="5"/>
    </row>
    <row r="653" spans="11:11" x14ac:dyDescent="0.3">
      <c r="K653" s="5"/>
    </row>
    <row r="654" spans="11:11" x14ac:dyDescent="0.3">
      <c r="K654" s="5"/>
    </row>
    <row r="655" spans="11:11" x14ac:dyDescent="0.3">
      <c r="K655" s="5"/>
    </row>
    <row r="656" spans="11:11" x14ac:dyDescent="0.3">
      <c r="K656" s="5"/>
    </row>
    <row r="657" spans="11:11" x14ac:dyDescent="0.3">
      <c r="K657" s="5"/>
    </row>
    <row r="658" spans="11:11" x14ac:dyDescent="0.3">
      <c r="K658" s="5"/>
    </row>
    <row r="659" spans="11:11" x14ac:dyDescent="0.3">
      <c r="K659" s="5"/>
    </row>
    <row r="660" spans="11:11" x14ac:dyDescent="0.3">
      <c r="K660" s="5"/>
    </row>
    <row r="661" spans="11:11" x14ac:dyDescent="0.3">
      <c r="K661" s="5"/>
    </row>
    <row r="662" spans="11:11" x14ac:dyDescent="0.3">
      <c r="K662" s="5"/>
    </row>
    <row r="663" spans="11:11" x14ac:dyDescent="0.3">
      <c r="K663" s="5"/>
    </row>
    <row r="664" spans="11:11" x14ac:dyDescent="0.3">
      <c r="K664" s="5"/>
    </row>
    <row r="665" spans="11:11" x14ac:dyDescent="0.3">
      <c r="K665" s="5"/>
    </row>
    <row r="666" spans="11:11" x14ac:dyDescent="0.3">
      <c r="K666" s="5"/>
    </row>
    <row r="667" spans="11:11" x14ac:dyDescent="0.3">
      <c r="K667" s="5"/>
    </row>
    <row r="668" spans="11:11" x14ac:dyDescent="0.3">
      <c r="K668" s="5"/>
    </row>
    <row r="669" spans="11:11" x14ac:dyDescent="0.3">
      <c r="K669" s="5"/>
    </row>
    <row r="670" spans="11:11" x14ac:dyDescent="0.3">
      <c r="K670" s="5"/>
    </row>
    <row r="671" spans="11:11" x14ac:dyDescent="0.3">
      <c r="K671" s="5"/>
    </row>
    <row r="672" spans="11:11" x14ac:dyDescent="0.3">
      <c r="K672" s="5"/>
    </row>
    <row r="673" spans="11:11" x14ac:dyDescent="0.3">
      <c r="K673" s="5"/>
    </row>
    <row r="674" spans="11:11" x14ac:dyDescent="0.3">
      <c r="K674" s="5"/>
    </row>
    <row r="675" spans="11:11" x14ac:dyDescent="0.3">
      <c r="K675" s="5"/>
    </row>
    <row r="676" spans="11:11" x14ac:dyDescent="0.3">
      <c r="K676" s="5"/>
    </row>
    <row r="677" spans="11:11" x14ac:dyDescent="0.3">
      <c r="K677" s="5"/>
    </row>
    <row r="678" spans="11:11" x14ac:dyDescent="0.3">
      <c r="K678" s="5"/>
    </row>
    <row r="679" spans="11:11" x14ac:dyDescent="0.3">
      <c r="K679" s="5"/>
    </row>
    <row r="680" spans="11:11" x14ac:dyDescent="0.3">
      <c r="K680" s="5"/>
    </row>
    <row r="681" spans="11:11" x14ac:dyDescent="0.3">
      <c r="K681" s="5"/>
    </row>
    <row r="682" spans="11:11" x14ac:dyDescent="0.3">
      <c r="K682" s="5"/>
    </row>
    <row r="683" spans="11:11" x14ac:dyDescent="0.3">
      <c r="K683" s="5"/>
    </row>
    <row r="684" spans="11:11" x14ac:dyDescent="0.3">
      <c r="K684" s="5"/>
    </row>
    <row r="685" spans="11:11" x14ac:dyDescent="0.3">
      <c r="K685" s="5"/>
    </row>
    <row r="686" spans="11:11" x14ac:dyDescent="0.3">
      <c r="K686" s="5"/>
    </row>
    <row r="687" spans="11:11" x14ac:dyDescent="0.3">
      <c r="K687" s="5"/>
    </row>
    <row r="688" spans="11:11" x14ac:dyDescent="0.3">
      <c r="K688" s="5"/>
    </row>
    <row r="689" spans="11:11" x14ac:dyDescent="0.3">
      <c r="K689" s="5"/>
    </row>
    <row r="690" spans="11:11" x14ac:dyDescent="0.3">
      <c r="K690" s="5"/>
    </row>
    <row r="691" spans="11:11" x14ac:dyDescent="0.3">
      <c r="K691" s="5"/>
    </row>
    <row r="692" spans="11:11" x14ac:dyDescent="0.3">
      <c r="K692" s="5"/>
    </row>
    <row r="693" spans="11:11" x14ac:dyDescent="0.3">
      <c r="K693" s="5"/>
    </row>
    <row r="694" spans="11:11" x14ac:dyDescent="0.3">
      <c r="K694" s="5"/>
    </row>
    <row r="695" spans="11:11" x14ac:dyDescent="0.3">
      <c r="K695" s="5"/>
    </row>
    <row r="696" spans="11:11" x14ac:dyDescent="0.3">
      <c r="K696" s="5"/>
    </row>
    <row r="697" spans="11:11" x14ac:dyDescent="0.3">
      <c r="K697" s="5"/>
    </row>
    <row r="698" spans="11:11" x14ac:dyDescent="0.3">
      <c r="K698" s="5"/>
    </row>
    <row r="699" spans="11:11" x14ac:dyDescent="0.3">
      <c r="K699" s="5"/>
    </row>
    <row r="700" spans="11:11" x14ac:dyDescent="0.3">
      <c r="K700" s="5"/>
    </row>
    <row r="701" spans="11:11" x14ac:dyDescent="0.3">
      <c r="K701" s="5"/>
    </row>
    <row r="702" spans="11:11" x14ac:dyDescent="0.3">
      <c r="K702" s="5"/>
    </row>
    <row r="703" spans="11:11" x14ac:dyDescent="0.3">
      <c r="K703" s="5"/>
    </row>
    <row r="704" spans="11:11" x14ac:dyDescent="0.3">
      <c r="K704" s="5"/>
    </row>
    <row r="705" spans="11:11" x14ac:dyDescent="0.3">
      <c r="K705" s="5"/>
    </row>
    <row r="706" spans="11:11" x14ac:dyDescent="0.3">
      <c r="K706" s="5"/>
    </row>
    <row r="707" spans="11:11" x14ac:dyDescent="0.3">
      <c r="K707" s="5"/>
    </row>
    <row r="708" spans="11:11" x14ac:dyDescent="0.3">
      <c r="K708" s="5"/>
    </row>
    <row r="709" spans="11:11" x14ac:dyDescent="0.3">
      <c r="K709" s="5"/>
    </row>
    <row r="710" spans="11:11" x14ac:dyDescent="0.3">
      <c r="K710" s="5"/>
    </row>
    <row r="711" spans="11:11" x14ac:dyDescent="0.3">
      <c r="K711" s="5"/>
    </row>
    <row r="712" spans="11:11" x14ac:dyDescent="0.3">
      <c r="K712" s="5"/>
    </row>
    <row r="713" spans="11:11" x14ac:dyDescent="0.3">
      <c r="K713" s="5"/>
    </row>
    <row r="714" spans="11:11" x14ac:dyDescent="0.3">
      <c r="K714" s="5"/>
    </row>
    <row r="715" spans="11:11" x14ac:dyDescent="0.3">
      <c r="K715" s="5"/>
    </row>
    <row r="716" spans="11:11" x14ac:dyDescent="0.3">
      <c r="K716" s="5"/>
    </row>
    <row r="717" spans="11:11" x14ac:dyDescent="0.3">
      <c r="K717" s="5"/>
    </row>
    <row r="718" spans="11:11" x14ac:dyDescent="0.3">
      <c r="K718" s="5"/>
    </row>
    <row r="719" spans="11:11" x14ac:dyDescent="0.3">
      <c r="K719" s="5"/>
    </row>
    <row r="720" spans="11:11" x14ac:dyDescent="0.3">
      <c r="K720" s="5"/>
    </row>
    <row r="721" spans="11:11" x14ac:dyDescent="0.3">
      <c r="K721" s="5"/>
    </row>
    <row r="722" spans="11:11" x14ac:dyDescent="0.3">
      <c r="K722" s="5"/>
    </row>
    <row r="723" spans="11:11" x14ac:dyDescent="0.3">
      <c r="K723" s="5"/>
    </row>
    <row r="724" spans="11:11" x14ac:dyDescent="0.3">
      <c r="K724" s="5"/>
    </row>
    <row r="725" spans="11:11" x14ac:dyDescent="0.3">
      <c r="K725" s="5"/>
    </row>
    <row r="726" spans="11:11" x14ac:dyDescent="0.3">
      <c r="K726" s="5"/>
    </row>
    <row r="727" spans="11:11" x14ac:dyDescent="0.3">
      <c r="K727" s="5"/>
    </row>
    <row r="728" spans="11:11" x14ac:dyDescent="0.3">
      <c r="K728" s="5"/>
    </row>
    <row r="729" spans="11:11" x14ac:dyDescent="0.3">
      <c r="K729" s="5"/>
    </row>
    <row r="730" spans="11:11" x14ac:dyDescent="0.3">
      <c r="K730" s="5"/>
    </row>
    <row r="731" spans="11:11" x14ac:dyDescent="0.3">
      <c r="K731" s="5"/>
    </row>
    <row r="732" spans="11:11" x14ac:dyDescent="0.3">
      <c r="K732" s="5"/>
    </row>
    <row r="733" spans="11:11" x14ac:dyDescent="0.3">
      <c r="K733" s="5"/>
    </row>
    <row r="734" spans="11:11" x14ac:dyDescent="0.3">
      <c r="K734" s="5"/>
    </row>
    <row r="735" spans="11:11" x14ac:dyDescent="0.3">
      <c r="K735" s="5"/>
    </row>
    <row r="736" spans="11:11" x14ac:dyDescent="0.3">
      <c r="K736" s="5"/>
    </row>
    <row r="737" spans="11:11" x14ac:dyDescent="0.3">
      <c r="K737" s="5"/>
    </row>
    <row r="738" spans="11:11" x14ac:dyDescent="0.3">
      <c r="K738" s="5"/>
    </row>
    <row r="739" spans="11:11" x14ac:dyDescent="0.3">
      <c r="K739" s="5"/>
    </row>
    <row r="740" spans="11:11" x14ac:dyDescent="0.3">
      <c r="K740" s="5"/>
    </row>
    <row r="741" spans="11:11" x14ac:dyDescent="0.3">
      <c r="K741" s="5"/>
    </row>
    <row r="742" spans="11:11" x14ac:dyDescent="0.3">
      <c r="K742" s="5"/>
    </row>
    <row r="743" spans="11:11" x14ac:dyDescent="0.3">
      <c r="K743" s="5"/>
    </row>
    <row r="744" spans="11:11" x14ac:dyDescent="0.3">
      <c r="K744" s="5"/>
    </row>
    <row r="745" spans="11:11" x14ac:dyDescent="0.3">
      <c r="K745" s="5"/>
    </row>
    <row r="746" spans="11:11" x14ac:dyDescent="0.3">
      <c r="K746" s="5"/>
    </row>
    <row r="747" spans="11:11" x14ac:dyDescent="0.3">
      <c r="K747" s="5"/>
    </row>
    <row r="748" spans="11:11" x14ac:dyDescent="0.3">
      <c r="K748" s="5"/>
    </row>
    <row r="749" spans="11:11" x14ac:dyDescent="0.3">
      <c r="K749" s="5"/>
    </row>
    <row r="750" spans="11:11" x14ac:dyDescent="0.3">
      <c r="K750" s="5"/>
    </row>
    <row r="751" spans="11:11" x14ac:dyDescent="0.3">
      <c r="K751" s="5"/>
    </row>
    <row r="752" spans="11:11" x14ac:dyDescent="0.3">
      <c r="K752" s="5"/>
    </row>
    <row r="753" spans="11:11" x14ac:dyDescent="0.3">
      <c r="K753" s="5"/>
    </row>
    <row r="754" spans="11:11" x14ac:dyDescent="0.3">
      <c r="K754" s="5"/>
    </row>
    <row r="755" spans="11:11" x14ac:dyDescent="0.3">
      <c r="K755" s="5"/>
    </row>
    <row r="756" spans="11:11" x14ac:dyDescent="0.3">
      <c r="K756" s="5"/>
    </row>
    <row r="757" spans="11:11" x14ac:dyDescent="0.3">
      <c r="K757" s="5"/>
    </row>
    <row r="758" spans="11:11" x14ac:dyDescent="0.3">
      <c r="K758" s="5"/>
    </row>
    <row r="759" spans="11:11" x14ac:dyDescent="0.3">
      <c r="K759" s="5"/>
    </row>
    <row r="760" spans="11:11" x14ac:dyDescent="0.3">
      <c r="K760" s="5"/>
    </row>
    <row r="761" spans="11:11" x14ac:dyDescent="0.3">
      <c r="K761" s="5"/>
    </row>
    <row r="762" spans="11:11" x14ac:dyDescent="0.3">
      <c r="K762" s="5"/>
    </row>
    <row r="763" spans="11:11" x14ac:dyDescent="0.3">
      <c r="K763" s="5"/>
    </row>
    <row r="764" spans="11:11" x14ac:dyDescent="0.3">
      <c r="K764" s="5"/>
    </row>
    <row r="765" spans="11:11" x14ac:dyDescent="0.3">
      <c r="K765" s="5"/>
    </row>
    <row r="766" spans="11:11" x14ac:dyDescent="0.3">
      <c r="K766" s="5"/>
    </row>
    <row r="767" spans="11:11" x14ac:dyDescent="0.3">
      <c r="K767" s="5"/>
    </row>
    <row r="768" spans="11:11" x14ac:dyDescent="0.3">
      <c r="K768" s="5"/>
    </row>
    <row r="769" spans="11:11" x14ac:dyDescent="0.3">
      <c r="K769" s="5"/>
    </row>
    <row r="770" spans="11:11" x14ac:dyDescent="0.3">
      <c r="K770" s="5"/>
    </row>
    <row r="771" spans="11:11" x14ac:dyDescent="0.3">
      <c r="K771" s="5"/>
    </row>
    <row r="772" spans="11:11" x14ac:dyDescent="0.3">
      <c r="K772" s="5"/>
    </row>
    <row r="773" spans="11:11" x14ac:dyDescent="0.3">
      <c r="K773" s="5"/>
    </row>
    <row r="774" spans="11:11" x14ac:dyDescent="0.3">
      <c r="K774" s="5"/>
    </row>
    <row r="775" spans="11:11" x14ac:dyDescent="0.3">
      <c r="K775" s="5"/>
    </row>
    <row r="776" spans="11:11" x14ac:dyDescent="0.3">
      <c r="K776" s="5"/>
    </row>
    <row r="777" spans="11:11" x14ac:dyDescent="0.3">
      <c r="K777" s="5"/>
    </row>
    <row r="778" spans="11:11" x14ac:dyDescent="0.3">
      <c r="K778" s="5"/>
    </row>
    <row r="779" spans="11:11" x14ac:dyDescent="0.3">
      <c r="K779" s="5"/>
    </row>
    <row r="780" spans="11:11" x14ac:dyDescent="0.3">
      <c r="K780" s="5"/>
    </row>
    <row r="781" spans="11:11" x14ac:dyDescent="0.3">
      <c r="K781" s="5"/>
    </row>
    <row r="782" spans="11:11" x14ac:dyDescent="0.3">
      <c r="K782" s="5"/>
    </row>
    <row r="783" spans="11:11" x14ac:dyDescent="0.3">
      <c r="K783" s="5"/>
    </row>
    <row r="784" spans="11:11" x14ac:dyDescent="0.3">
      <c r="K784" s="5"/>
    </row>
    <row r="785" spans="11:11" x14ac:dyDescent="0.3">
      <c r="K785" s="5"/>
    </row>
    <row r="786" spans="11:11" x14ac:dyDescent="0.3">
      <c r="K786" s="5"/>
    </row>
    <row r="787" spans="11:11" x14ac:dyDescent="0.3">
      <c r="K787" s="5"/>
    </row>
    <row r="788" spans="11:11" x14ac:dyDescent="0.3">
      <c r="K788" s="5"/>
    </row>
    <row r="789" spans="11:11" x14ac:dyDescent="0.3">
      <c r="K789" s="5"/>
    </row>
    <row r="790" spans="11:11" x14ac:dyDescent="0.3">
      <c r="K790" s="5"/>
    </row>
    <row r="791" spans="11:11" x14ac:dyDescent="0.3">
      <c r="K791" s="5"/>
    </row>
    <row r="792" spans="11:11" x14ac:dyDescent="0.3">
      <c r="K792" s="5"/>
    </row>
    <row r="793" spans="11:11" x14ac:dyDescent="0.3">
      <c r="K793" s="5"/>
    </row>
    <row r="794" spans="11:11" x14ac:dyDescent="0.3">
      <c r="K794" s="5"/>
    </row>
    <row r="795" spans="11:11" x14ac:dyDescent="0.3">
      <c r="K795" s="5"/>
    </row>
    <row r="796" spans="11:11" x14ac:dyDescent="0.3">
      <c r="K796" s="5"/>
    </row>
    <row r="797" spans="11:11" x14ac:dyDescent="0.3">
      <c r="K797" s="5"/>
    </row>
    <row r="798" spans="11:11" x14ac:dyDescent="0.3">
      <c r="K798" s="5"/>
    </row>
    <row r="799" spans="11:11" x14ac:dyDescent="0.3">
      <c r="K799" s="5"/>
    </row>
    <row r="800" spans="11:11" x14ac:dyDescent="0.3">
      <c r="K800" s="5"/>
    </row>
    <row r="801" spans="11:11" x14ac:dyDescent="0.3">
      <c r="K801" s="5"/>
    </row>
    <row r="802" spans="11:11" x14ac:dyDescent="0.3">
      <c r="K802" s="5"/>
    </row>
    <row r="803" spans="11:11" x14ac:dyDescent="0.3">
      <c r="K803" s="5"/>
    </row>
    <row r="804" spans="11:11" x14ac:dyDescent="0.3">
      <c r="K804" s="5"/>
    </row>
    <row r="805" spans="11:11" x14ac:dyDescent="0.3">
      <c r="K805" s="5"/>
    </row>
    <row r="806" spans="11:11" x14ac:dyDescent="0.3">
      <c r="K806" s="5"/>
    </row>
    <row r="807" spans="11:11" x14ac:dyDescent="0.3">
      <c r="K807" s="5"/>
    </row>
    <row r="808" spans="11:11" x14ac:dyDescent="0.3">
      <c r="K808" s="5"/>
    </row>
    <row r="809" spans="11:11" x14ac:dyDescent="0.3">
      <c r="K809" s="5"/>
    </row>
    <row r="810" spans="11:11" x14ac:dyDescent="0.3">
      <c r="K810" s="5"/>
    </row>
    <row r="811" spans="11:11" x14ac:dyDescent="0.3">
      <c r="K811" s="5"/>
    </row>
    <row r="812" spans="11:11" x14ac:dyDescent="0.3">
      <c r="K812" s="5"/>
    </row>
    <row r="813" spans="11:11" x14ac:dyDescent="0.3">
      <c r="K813" s="5"/>
    </row>
    <row r="814" spans="11:11" x14ac:dyDescent="0.3">
      <c r="K814" s="5"/>
    </row>
    <row r="815" spans="11:11" x14ac:dyDescent="0.3">
      <c r="K815" s="5"/>
    </row>
    <row r="816" spans="11:11" x14ac:dyDescent="0.3">
      <c r="K816" s="5"/>
    </row>
    <row r="817" spans="11:11" x14ac:dyDescent="0.3">
      <c r="K817" s="5"/>
    </row>
    <row r="818" spans="11:11" x14ac:dyDescent="0.3">
      <c r="K818" s="5"/>
    </row>
    <row r="819" spans="11:11" x14ac:dyDescent="0.3">
      <c r="K819" s="5"/>
    </row>
    <row r="820" spans="11:11" x14ac:dyDescent="0.3">
      <c r="K820" s="5"/>
    </row>
    <row r="821" spans="11:11" x14ac:dyDescent="0.3">
      <c r="K821" s="5"/>
    </row>
    <row r="822" spans="11:11" x14ac:dyDescent="0.3">
      <c r="K822" s="5"/>
    </row>
    <row r="823" spans="11:11" x14ac:dyDescent="0.3">
      <c r="K823" s="5"/>
    </row>
    <row r="824" spans="11:11" x14ac:dyDescent="0.3">
      <c r="K824" s="5"/>
    </row>
    <row r="825" spans="11:11" x14ac:dyDescent="0.3">
      <c r="K825" s="5"/>
    </row>
    <row r="826" spans="11:11" x14ac:dyDescent="0.3">
      <c r="K826" s="5"/>
    </row>
    <row r="827" spans="11:11" x14ac:dyDescent="0.3">
      <c r="K827" s="5"/>
    </row>
    <row r="828" spans="11:11" x14ac:dyDescent="0.3">
      <c r="K828" s="5"/>
    </row>
    <row r="829" spans="11:11" x14ac:dyDescent="0.3">
      <c r="K829" s="5"/>
    </row>
    <row r="830" spans="11:11" x14ac:dyDescent="0.3">
      <c r="K830" s="5"/>
    </row>
    <row r="831" spans="11:11" x14ac:dyDescent="0.3">
      <c r="K831" s="5"/>
    </row>
    <row r="832" spans="11:11" x14ac:dyDescent="0.3">
      <c r="K832" s="5"/>
    </row>
    <row r="833" spans="11:11" x14ac:dyDescent="0.3">
      <c r="K833" s="5"/>
    </row>
    <row r="834" spans="11:11" x14ac:dyDescent="0.3">
      <c r="K834" s="5"/>
    </row>
    <row r="835" spans="11:11" x14ac:dyDescent="0.3">
      <c r="K835" s="5"/>
    </row>
    <row r="836" spans="11:11" x14ac:dyDescent="0.3">
      <c r="K836" s="5"/>
    </row>
    <row r="837" spans="11:11" x14ac:dyDescent="0.3">
      <c r="K837" s="5"/>
    </row>
    <row r="838" spans="11:11" x14ac:dyDescent="0.3">
      <c r="K838" s="5"/>
    </row>
    <row r="839" spans="11:11" x14ac:dyDescent="0.3">
      <c r="K839" s="5"/>
    </row>
    <row r="840" spans="11:11" x14ac:dyDescent="0.3">
      <c r="K840" s="5"/>
    </row>
    <row r="841" spans="11:11" x14ac:dyDescent="0.3">
      <c r="K841" s="5"/>
    </row>
    <row r="842" spans="11:11" x14ac:dyDescent="0.3">
      <c r="K842" s="5"/>
    </row>
    <row r="843" spans="11:11" x14ac:dyDescent="0.3">
      <c r="K843" s="5"/>
    </row>
    <row r="844" spans="11:11" x14ac:dyDescent="0.3">
      <c r="K844" s="5"/>
    </row>
    <row r="845" spans="11:11" x14ac:dyDescent="0.3">
      <c r="K845" s="5"/>
    </row>
    <row r="846" spans="11:11" x14ac:dyDescent="0.3">
      <c r="K846" s="5"/>
    </row>
    <row r="847" spans="11:11" x14ac:dyDescent="0.3">
      <c r="K847" s="5"/>
    </row>
    <row r="848" spans="11:11" x14ac:dyDescent="0.3">
      <c r="K848" s="5"/>
    </row>
    <row r="849" spans="11:11" x14ac:dyDescent="0.3">
      <c r="K849" s="5"/>
    </row>
    <row r="850" spans="11:11" x14ac:dyDescent="0.3">
      <c r="K850" s="5"/>
    </row>
    <row r="851" spans="11:11" x14ac:dyDescent="0.3">
      <c r="K851" s="5"/>
    </row>
    <row r="852" spans="11:11" x14ac:dyDescent="0.3">
      <c r="K852" s="5"/>
    </row>
    <row r="853" spans="11:11" x14ac:dyDescent="0.3">
      <c r="K853" s="5"/>
    </row>
    <row r="854" spans="11:11" x14ac:dyDescent="0.3">
      <c r="K854" s="5"/>
    </row>
    <row r="855" spans="11:11" x14ac:dyDescent="0.3">
      <c r="K855" s="5"/>
    </row>
    <row r="856" spans="11:11" x14ac:dyDescent="0.3">
      <c r="K856" s="5"/>
    </row>
    <row r="857" spans="11:11" x14ac:dyDescent="0.3">
      <c r="K857" s="5"/>
    </row>
    <row r="858" spans="11:11" x14ac:dyDescent="0.3">
      <c r="K858" s="5"/>
    </row>
    <row r="859" spans="11:11" x14ac:dyDescent="0.3">
      <c r="K859" s="5"/>
    </row>
    <row r="860" spans="11:11" x14ac:dyDescent="0.3">
      <c r="K860" s="5"/>
    </row>
    <row r="861" spans="11:11" x14ac:dyDescent="0.3">
      <c r="K861" s="5"/>
    </row>
    <row r="862" spans="11:11" x14ac:dyDescent="0.3">
      <c r="K862" s="5"/>
    </row>
    <row r="863" spans="11:11" x14ac:dyDescent="0.3">
      <c r="K863" s="5"/>
    </row>
    <row r="864" spans="11:11" x14ac:dyDescent="0.3">
      <c r="K864" s="5"/>
    </row>
    <row r="865" spans="11:11" x14ac:dyDescent="0.3">
      <c r="K865" s="5"/>
    </row>
    <row r="866" spans="11:11" x14ac:dyDescent="0.3">
      <c r="K866" s="5"/>
    </row>
    <row r="867" spans="11:11" x14ac:dyDescent="0.3">
      <c r="K867" s="5"/>
    </row>
    <row r="868" spans="11:11" x14ac:dyDescent="0.3">
      <c r="K868" s="5"/>
    </row>
    <row r="869" spans="11:11" x14ac:dyDescent="0.3">
      <c r="K869" s="5"/>
    </row>
    <row r="870" spans="11:11" x14ac:dyDescent="0.3">
      <c r="K870" s="5"/>
    </row>
  </sheetData>
  <mergeCells count="5">
    <mergeCell ref="A1:M1"/>
    <mergeCell ref="A2:M2"/>
    <mergeCell ref="A3:M3"/>
    <mergeCell ref="A4:M4"/>
    <mergeCell ref="A5:M5"/>
  </mergeCells>
  <printOptions horizontalCentered="1"/>
  <pageMargins left="0.5" right="0.75" top="1" bottom="1" header="0.5" footer="0.5"/>
  <pageSetup scale="47" orientation="landscape" horizontalDpi="300" verticalDpi="300" r:id="rId1"/>
  <headerFooter alignWithMargins="0">
    <oddHeader>&amp;R&amp;"Times New Roman,Bold"&amp;10KyPSC Case No. 2024-00354
DEK Electric Rehearing Order Revenue Increase Allocation Attachment 2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4ba238dc757aecdad0b23ff6e5092471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10d92c81de34d99dc814408e79e17f9e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F84F6BAC-3CCF-41DD-BCB3-3718C08AA7F4}"/>
</file>

<file path=customXml/itemProps2.xml><?xml version="1.0" encoding="utf-8"?>
<ds:datastoreItem xmlns:ds="http://schemas.openxmlformats.org/officeDocument/2006/customXml" ds:itemID="{349392E3-DD3E-47B7-B7A1-08E5A285A9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D48134-7F78-486E-A383-7FA35F551DA5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9d26d66c-7442-4f2f-84b5-fd9d62aa5613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Rehearing Allocation</vt:lpstr>
      <vt:lpstr>Revised Rates</vt:lpstr>
      <vt:lpstr>'Rehearing Allocation'!Print_Area</vt:lpstr>
      <vt:lpstr>'Revised Rates'!Print_Area</vt:lpstr>
      <vt:lpstr>'Revised Rates'!SCH_M</vt:lpstr>
      <vt:lpstr>SCH_M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Allocate Rehearing $34K to Energy Charges</dc:subject>
  <dc:creator>Sailers, Bruce L</dc:creator>
  <cp:lastModifiedBy>Vaysman, Larisa</cp:lastModifiedBy>
  <cp:lastPrinted>2025-11-19T20:48:04Z</cp:lastPrinted>
  <dcterms:created xsi:type="dcterms:W3CDTF">2025-11-13T18:32:15Z</dcterms:created>
  <dcterms:modified xsi:type="dcterms:W3CDTF">2025-11-20T15:09:18Z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9be057-b751-42b3-9c6c-4039cb60262e_Enabled">
    <vt:lpwstr>true</vt:lpwstr>
  </property>
  <property fmtid="{D5CDD505-2E9C-101B-9397-08002B2CF9AE}" pid="3" name="MSIP_Label_a89be057-b751-42b3-9c6c-4039cb60262e_SetDate">
    <vt:lpwstr>2025-11-13T18:44:55Z</vt:lpwstr>
  </property>
  <property fmtid="{D5CDD505-2E9C-101B-9397-08002B2CF9AE}" pid="4" name="MSIP_Label_a89be057-b751-42b3-9c6c-4039cb60262e_Method">
    <vt:lpwstr>Standard</vt:lpwstr>
  </property>
  <property fmtid="{D5CDD505-2E9C-101B-9397-08002B2CF9AE}" pid="5" name="MSIP_Label_a89be057-b751-42b3-9c6c-4039cb60262e_Name">
    <vt:lpwstr>Internal</vt:lpwstr>
  </property>
  <property fmtid="{D5CDD505-2E9C-101B-9397-08002B2CF9AE}" pid="6" name="MSIP_Label_a89be057-b751-42b3-9c6c-4039cb60262e_SiteId">
    <vt:lpwstr>2ede383a-7e1f-4357-a846-85886b2c0c4d</vt:lpwstr>
  </property>
  <property fmtid="{D5CDD505-2E9C-101B-9397-08002B2CF9AE}" pid="7" name="MSIP_Label_a89be057-b751-42b3-9c6c-4039cb60262e_ActionId">
    <vt:lpwstr>0df8a4ce-25d1-4b9a-98cf-6be639c1bb0e</vt:lpwstr>
  </property>
  <property fmtid="{D5CDD505-2E9C-101B-9397-08002B2CF9AE}" pid="8" name="MSIP_Label_a89be057-b751-42b3-9c6c-4039cb60262e_ContentBits">
    <vt:lpwstr>0</vt:lpwstr>
  </property>
  <property fmtid="{D5CDD505-2E9C-101B-9397-08002B2CF9AE}" pid="9" name="MSIP_Label_a89be057-b751-42b3-9c6c-4039cb60262e_Tag">
    <vt:lpwstr>10, 3, 0, 1</vt:lpwstr>
  </property>
  <property fmtid="{D5CDD505-2E9C-101B-9397-08002B2CF9AE}" pid="10" name="ContentTypeId">
    <vt:lpwstr>0x0101005BA58AB4E1B78F4EAC56940670E852C9</vt:lpwstr>
  </property>
</Properties>
</file>