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4th Set of Data Requests (17)/"/>
    </mc:Choice>
  </mc:AlternateContent>
  <xr:revisionPtr revIDLastSave="0" documentId="13_ncr:1_{64BC6E10-C771-4171-9B24-64DFBBA8B068}" xr6:coauthVersionLast="47" xr6:coauthVersionMax="47" xr10:uidLastSave="{00000000-0000-0000-0000-000000000000}"/>
  <bookViews>
    <workbookView xWindow="-28920" yWindow="-120" windowWidth="29040" windowHeight="16440" tabRatio="904" xr2:uid="{00000000-000D-0000-FFFF-FFFF00000000}"/>
  </bookViews>
  <sheets>
    <sheet name="Schedule 2" sheetId="3" r:id="rId1"/>
    <sheet name="Schedule 3" sheetId="12" r:id="rId2"/>
    <sheet name="Schedule 4" sheetId="11" r:id="rId3"/>
  </sheets>
  <definedNames>
    <definedName name="_xlnm.Print_Area" localSheetId="0">'Schedule 2'!$A$1:$AD$53</definedName>
    <definedName name="_xlnm.Print_Area" localSheetId="1">'Schedule 3'!$A$1:$AE$37</definedName>
    <definedName name="_xlnm.Print_Area" localSheetId="2">'Schedule 4'!$A$1:$AO$31</definedName>
    <definedName name="_xlnm.Print_Titles" localSheetId="0">'Schedule 2'!$A:$E</definedName>
    <definedName name="_xlnm.Print_Titles" localSheetId="1">'Schedule 3'!$A:$E</definedName>
    <definedName name="_xlnm.Print_Titles" localSheetId="2">'Schedule 4'!$A:$F</definedName>
    <definedName name="Schedule_1">#REF!</definedName>
    <definedName name="Schedule_2">'Schedule 2'!$A$1:$AD$53</definedName>
    <definedName name="Schedule_3">'Schedule 3'!$A$1:$AE$37</definedName>
    <definedName name="Schedule_4">'Schedule 4'!$A$1:$AO$29</definedName>
    <definedName name="Schedule_5">#REF!</definedName>
    <definedName name="Schedule_5a">#REF!</definedName>
    <definedName name="Schedule_5b">#REF!</definedName>
    <definedName name="Schedule_5c">#REF!</definedName>
    <definedName name="Schedule_5d">#REF!</definedName>
    <definedName name="Schedule_5e">#REF!</definedName>
    <definedName name="Schedule_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0" i="11" l="1"/>
  <c r="AO19" i="11" l="1"/>
  <c r="AO18" i="11"/>
  <c r="AO17" i="11"/>
  <c r="AO13" i="11"/>
  <c r="AO12" i="11"/>
  <c r="AO11" i="11"/>
  <c r="Z22" i="11"/>
  <c r="Y22" i="11"/>
  <c r="X22" i="11"/>
  <c r="W22" i="11"/>
  <c r="U22" i="11"/>
  <c r="S22" i="11"/>
  <c r="Q22" i="11"/>
  <c r="O22" i="11"/>
  <c r="M22" i="11"/>
  <c r="K22" i="11"/>
  <c r="I22" i="11"/>
  <c r="G22" i="11"/>
  <c r="G28" i="12" l="1"/>
  <c r="AE26" i="12"/>
  <c r="AE21" i="12"/>
  <c r="AE20" i="12"/>
  <c r="AE18" i="12"/>
  <c r="AE25" i="12"/>
  <c r="AE24" i="12"/>
  <c r="AE23" i="12"/>
  <c r="AE22" i="12"/>
  <c r="AE19" i="12"/>
  <c r="AE17" i="12"/>
  <c r="AE16" i="12"/>
  <c r="AE15" i="12"/>
  <c r="AE14" i="12"/>
  <c r="AE13" i="12"/>
  <c r="AE12" i="12"/>
  <c r="AE11" i="12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AD35" i="3"/>
  <c r="AD38" i="3"/>
  <c r="AD37" i="3"/>
  <c r="AD36" i="3"/>
  <c r="AD30" i="3"/>
  <c r="AD12" i="3"/>
  <c r="AD11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C14" i="3"/>
  <c r="AC32" i="3" s="1"/>
  <c r="AB14" i="3"/>
  <c r="AB32" i="3" s="1"/>
  <c r="AA14" i="3"/>
  <c r="AA32" i="3" s="1"/>
  <c r="Z14" i="3"/>
  <c r="Z32" i="3" s="1"/>
  <c r="Y14" i="3"/>
  <c r="Y32" i="3" s="1"/>
  <c r="X14" i="3"/>
  <c r="X32" i="3" s="1"/>
  <c r="W14" i="3"/>
  <c r="W32" i="3" s="1"/>
  <c r="V14" i="3"/>
  <c r="V32" i="3" s="1"/>
  <c r="U14" i="3"/>
  <c r="U32" i="3" s="1"/>
  <c r="T14" i="3"/>
  <c r="T32" i="3" s="1"/>
  <c r="S14" i="3"/>
  <c r="S32" i="3" s="1"/>
  <c r="R14" i="3"/>
  <c r="R32" i="3" s="1"/>
  <c r="Q14" i="3"/>
  <c r="Q32" i="3" s="1"/>
  <c r="P14" i="3"/>
  <c r="P32" i="3" s="1"/>
  <c r="O14" i="3"/>
  <c r="O32" i="3" s="1"/>
  <c r="N14" i="3"/>
  <c r="N32" i="3" s="1"/>
  <c r="M14" i="3"/>
  <c r="M32" i="3" s="1"/>
  <c r="L14" i="3"/>
  <c r="L32" i="3" s="1"/>
  <c r="K14" i="3"/>
  <c r="K32" i="3" s="1"/>
  <c r="J14" i="3"/>
  <c r="J32" i="3" s="1"/>
  <c r="I14" i="3"/>
  <c r="I32" i="3" s="1"/>
  <c r="H14" i="3"/>
  <c r="H32" i="3" s="1"/>
  <c r="G14" i="3"/>
  <c r="G32" i="3" s="1"/>
  <c r="F14" i="3"/>
  <c r="F32" i="3" s="1"/>
  <c r="Z43" i="3" l="1"/>
  <c r="F43" i="3"/>
  <c r="AD32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G43" i="3"/>
  <c r="H43" i="3"/>
  <c r="AA43" i="3"/>
  <c r="I43" i="3"/>
  <c r="AB43" i="3"/>
  <c r="J43" i="3"/>
  <c r="AC43" i="3"/>
  <c r="AD14" i="3" l="1"/>
  <c r="AD13" i="3" l="1"/>
  <c r="AD39" i="3"/>
  <c r="S28" i="12" l="1"/>
  <c r="Z28" i="12"/>
  <c r="Y28" i="12"/>
  <c r="AL20" i="11"/>
  <c r="AN20" i="11"/>
  <c r="AL14" i="11"/>
  <c r="AK14" i="11"/>
  <c r="AH14" i="11"/>
  <c r="AD28" i="12"/>
  <c r="AC28" i="12"/>
  <c r="AB28" i="12"/>
  <c r="T28" i="12"/>
  <c r="U28" i="12"/>
  <c r="V28" i="12"/>
  <c r="AA28" i="12"/>
  <c r="X28" i="12"/>
  <c r="W28" i="12"/>
  <c r="AN14" i="11"/>
  <c r="AM20" i="11"/>
  <c r="AM14" i="11"/>
  <c r="AJ14" i="11"/>
  <c r="AI14" i="11"/>
  <c r="AG14" i="11"/>
  <c r="AF20" i="11"/>
  <c r="AF14" i="11"/>
  <c r="AD20" i="11"/>
  <c r="AB20" i="11"/>
  <c r="AD14" i="11"/>
  <c r="AB14" i="11"/>
  <c r="AA14" i="11"/>
  <c r="AA20" i="11"/>
  <c r="AO9" i="11"/>
  <c r="A10" i="3"/>
  <c r="A11" i="3" s="1"/>
  <c r="AO14" i="11" l="1"/>
  <c r="AE28" i="12"/>
  <c r="A12" i="3"/>
  <c r="A13" i="3" s="1"/>
  <c r="A14" i="3" s="1"/>
  <c r="AK20" i="11"/>
  <c r="AK22" i="11" s="1"/>
  <c r="AJ20" i="11"/>
  <c r="AJ22" i="11" s="1"/>
  <c r="AH20" i="11"/>
  <c r="AH22" i="11" s="1"/>
  <c r="AI20" i="11"/>
  <c r="AI22" i="11" s="1"/>
  <c r="AL22" i="11"/>
  <c r="AN22" i="11"/>
  <c r="AG20" i="11"/>
  <c r="AG22" i="11" s="1"/>
  <c r="AM22" i="11"/>
  <c r="AA22" i="11"/>
  <c r="AF22" i="11"/>
  <c r="AD22" i="11"/>
  <c r="AB22" i="11"/>
  <c r="AO22" i="11" l="1"/>
  <c r="AD41" i="3"/>
  <c r="A30" i="3"/>
  <c r="A32" i="3" l="1"/>
  <c r="A34" i="3" s="1"/>
  <c r="AD43" i="3"/>
  <c r="A35" i="3" l="1"/>
  <c r="A36" i="3" l="1"/>
  <c r="A37" i="3" l="1"/>
  <c r="A38" i="3" s="1"/>
  <c r="A39" i="3" s="1"/>
  <c r="A41" i="3" l="1"/>
  <c r="A43" i="3" s="1"/>
</calcChain>
</file>

<file path=xl/sharedStrings.xml><?xml version="1.0" encoding="utf-8"?>
<sst xmlns="http://schemas.openxmlformats.org/spreadsheetml/2006/main" count="178" uniqueCount="108">
  <si>
    <t>Asset Energy</t>
  </si>
  <si>
    <t>Bilateral Sales</t>
  </si>
  <si>
    <t>Bilateral Purchases</t>
  </si>
  <si>
    <t>Hedges</t>
  </si>
  <si>
    <t>DUKE ENERGY KENTUCKY</t>
  </si>
  <si>
    <t>Line</t>
  </si>
  <si>
    <t>No.</t>
  </si>
  <si>
    <t>Description</t>
  </si>
  <si>
    <t>Total</t>
  </si>
  <si>
    <t>(+)</t>
  </si>
  <si>
    <r>
      <t xml:space="preserve">Non-Native Fuel Cost </t>
    </r>
    <r>
      <rPr>
        <vertAlign val="superscript"/>
        <sz val="10"/>
        <rFont val="Arial"/>
        <family val="2"/>
      </rPr>
      <t>(a)</t>
    </r>
  </si>
  <si>
    <t xml:space="preserve">  Sub-Total Expenses</t>
  </si>
  <si>
    <t xml:space="preserve">  Sub-Total Revenues</t>
  </si>
  <si>
    <t>Variable Costs Allocable to Off-System Sales</t>
  </si>
  <si>
    <t>Off-System Sales Revenue</t>
  </si>
  <si>
    <t>Variable O&amp;M Cost</t>
  </si>
  <si>
    <t>Non-Asset Energy</t>
  </si>
  <si>
    <t>Blackstart</t>
  </si>
  <si>
    <t>PJM Reactive Supply</t>
  </si>
  <si>
    <t>Note:</t>
  </si>
  <si>
    <t>Schedule 2</t>
  </si>
  <si>
    <t>Schedule 3</t>
  </si>
  <si>
    <t>Schedule 4</t>
  </si>
  <si>
    <t>Revenue Received for Capacity Sales</t>
  </si>
  <si>
    <t>(Gain)/Loss on Sale of Fuel</t>
  </si>
  <si>
    <t>PJM BLI</t>
  </si>
  <si>
    <t>1365 / 2365 / 1475</t>
  </si>
  <si>
    <t>1371 / 2371</t>
  </si>
  <si>
    <t>1376 / 2376</t>
  </si>
  <si>
    <t>Balancing Operating Reserve for Load Response</t>
  </si>
  <si>
    <t>1240 / 2240</t>
  </si>
  <si>
    <t>1241 / 2241</t>
  </si>
  <si>
    <t>Day-Ahead Economic Load Response</t>
  </si>
  <si>
    <t>Real-Time Economic Load Response</t>
  </si>
  <si>
    <t xml:space="preserve">Bilateral Sales </t>
  </si>
  <si>
    <t>Capacity Sales Revenues</t>
  </si>
  <si>
    <t>Cost of Replacement Capacity</t>
  </si>
  <si>
    <t>Capacity Performance Credits</t>
  </si>
  <si>
    <t>Capacity Performance Assessments</t>
  </si>
  <si>
    <t>Day-Ahead Load Response Charge Alloc</t>
  </si>
  <si>
    <t>Real-Time Load Response Charge Alloc</t>
  </si>
  <si>
    <t>Pre-Emergency and Emergency Load Response</t>
  </si>
  <si>
    <t>Day-Ahead Scheduling Reserve</t>
  </si>
  <si>
    <t>Day-Ahead Operating Reserve for Load Response</t>
  </si>
  <si>
    <t>Capacity Purchase Expenses</t>
  </si>
  <si>
    <t>Net Capacity Revenue (Expense) (Line 5 - Line 10)</t>
  </si>
  <si>
    <t>Non-Synchronized Reserve</t>
  </si>
  <si>
    <r>
      <t xml:space="preserve">Jurisdictional Rider ESM to be Recovered in Rider PSM </t>
    </r>
    <r>
      <rPr>
        <vertAlign val="superscript"/>
        <sz val="10"/>
        <rFont val="Arial"/>
        <family val="2"/>
      </rPr>
      <t>(b)</t>
    </r>
  </si>
  <si>
    <t>(b)</t>
  </si>
  <si>
    <t>(c)</t>
  </si>
  <si>
    <t>(d)</t>
  </si>
  <si>
    <r>
      <rPr>
        <vertAlign val="superscript"/>
        <sz val="10"/>
        <rFont val="Arial"/>
        <family val="2"/>
      </rPr>
      <t>(c)</t>
    </r>
    <r>
      <rPr>
        <sz val="10"/>
        <rFont val="Arial"/>
        <family val="2"/>
      </rPr>
      <t xml:space="preserve"> Per Commission Order dated April 13, 2018 in Case No. 2017-00321.</t>
    </r>
  </si>
  <si>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Per Commission Order dated April 13, 2018 in Case No. 2017-00321.</t>
    </r>
  </si>
  <si>
    <t>PJM Auction Revenue</t>
  </si>
  <si>
    <t>PJM Auction Expense</t>
  </si>
  <si>
    <t>Net Fuel Related PJM Costs and Credits</t>
  </si>
  <si>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Line 10 ties to Duke Energy Kentucky's FAC Filing, Schedule 2, Schedule 4 or Schedule 6, Line C.</t>
    </r>
  </si>
  <si>
    <t xml:space="preserve">       to the PAI events on December 23-24, 2022 under the Settlement agreeement in FERC Docket ER23-2975.</t>
  </si>
  <si>
    <t>Off-System Sales Margin (Line 7 - Line 14)</t>
  </si>
  <si>
    <t>Company Records</t>
  </si>
  <si>
    <t>Rider ESM</t>
  </si>
  <si>
    <t>Planning Period Congestion Uplift</t>
  </si>
  <si>
    <t>Inadvertent Interchange</t>
  </si>
  <si>
    <t>Meter Error Correction</t>
  </si>
  <si>
    <t>Balancing Operating Reserve</t>
  </si>
  <si>
    <t>Load Reconciliation for Inadvertent Interchange</t>
  </si>
  <si>
    <t>Transmission Losses</t>
  </si>
  <si>
    <t>Regulation and Frequency Response Service</t>
  </si>
  <si>
    <t>Synchronized Reserve</t>
  </si>
  <si>
    <t>Load Reconciliation for Transmission Losses</t>
  </si>
  <si>
    <t>Operating Reserve</t>
  </si>
  <si>
    <t>Load Reconciliation for Operating Reserve</t>
  </si>
  <si>
    <t>Transmission Congestion</t>
  </si>
  <si>
    <t>Load Reconciliation Transmission Congestion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</si>
  <si>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</si>
  <si>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</si>
  <si>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</si>
  <si>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</si>
  <si>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</si>
  <si>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</si>
  <si>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</si>
  <si>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</si>
  <si>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</si>
  <si>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</si>
  <si>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</si>
  <si>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</si>
  <si>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</si>
  <si>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5o</t>
  </si>
  <si>
    <t>PERIOD:    January 1, 2023 - DECEMBER 31, 2024</t>
  </si>
  <si>
    <t>PJM BLI Description</t>
  </si>
  <si>
    <t>6a</t>
  </si>
  <si>
    <t>6b</t>
  </si>
  <si>
    <t>7a</t>
  </si>
  <si>
    <t>7b</t>
  </si>
  <si>
    <t>7c</t>
  </si>
  <si>
    <t>11a</t>
  </si>
  <si>
    <t>11b</t>
  </si>
  <si>
    <t>1200 / 1205 / 1400
1210 / 1215 / 1410
1220 / 1225 / 1420</t>
  </si>
  <si>
    <t>Spot Market Energy
Transmission Congestion
Transmission Losses</t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</si>
  <si>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Per Duke Energy Kentucky's monthly Rider ESM filings, ES Form 1.10, Line 13 (Line 14, effective October 2024).</t>
    </r>
  </si>
  <si>
    <t>2023-2024</t>
  </si>
  <si>
    <t>Amounts per Tariff Filing: TFS2025-00052 posted on 2/3/25</t>
  </si>
  <si>
    <r>
      <rPr>
        <vertAlign val="superscript"/>
        <sz val="10"/>
        <rFont val="Arial"/>
        <family val="2"/>
      </rPr>
      <t>(c)</t>
    </r>
    <r>
      <rPr>
        <sz val="10"/>
        <rFont val="Arial"/>
        <family val="2"/>
      </rPr>
      <t xml:space="preserve"> Return of Non-Performance Bonus Credits (BLI 2667) withheld in the February and March 2024 monthly bills related</t>
    </r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</si>
  <si>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Winter Storm Elliott December 23-24, 2022 Performance Credits</t>
    </r>
  </si>
  <si>
    <r>
      <rPr>
        <vertAlign val="superscript"/>
        <sz val="10"/>
        <rFont val="Arial"/>
        <family val="2"/>
      </rPr>
      <t>(d)</t>
    </r>
    <r>
      <rPr>
        <sz val="10"/>
        <rFont val="Arial"/>
        <family val="2"/>
      </rPr>
      <t xml:space="preserve"> Replacement of Woodsdale CT3 capacity commitment in the Company’s FRR plan.</t>
    </r>
  </si>
  <si>
    <r>
      <t xml:space="preserve">OFF-SYSTEM SALES SCHEDULE </t>
    </r>
    <r>
      <rPr>
        <b/>
        <vertAlign val="superscript"/>
        <sz val="12"/>
        <rFont val="Arial"/>
        <family val="2"/>
      </rPr>
      <t>(c)</t>
    </r>
  </si>
  <si>
    <r>
      <t xml:space="preserve">NON-FUEL RELATED RTO CHARGES AND CREDITS </t>
    </r>
    <r>
      <rPr>
        <b/>
        <vertAlign val="superscript"/>
        <sz val="12"/>
        <rFont val="Arial"/>
        <family val="2"/>
      </rPr>
      <t>(a)</t>
    </r>
  </si>
  <si>
    <r>
      <t xml:space="preserve">CAPACITY TRANSACTIONS </t>
    </r>
    <r>
      <rPr>
        <b/>
        <vertAlign val="superscript"/>
        <sz val="12"/>
        <rFont val="Arial"/>
        <family val="2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</si>
</sst>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000_);\(#,##0.0000\)"/>
  </numFmts>
  <fonts count="23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b/>
      <sz val="12"/>
      <color rgb="FF0000FF"/>
      <name val="Arial"/>
      <family val="2"/>
    </font>
    <font>
      <sz val="11"/>
      <color rgb="FF006100"/>
      <name val="Calibri"/>
      <family val="2"/>
      <scheme val="minor"/>
    </font>
    <font>
      <sz val="10"/>
      <color theme="0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color indexed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0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3" fillId="0" borderId="0"/>
    <xf numFmtId="0" fontId="2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6" fillId="0" borderId="0" xfId="0" applyFont="1"/>
    <xf numFmtId="17" fontId="7" fillId="0" borderId="0" xfId="0" applyNumberFormat="1" applyFont="1"/>
    <xf numFmtId="8" fontId="0" fillId="0" borderId="0" xfId="0" applyNumberFormat="1"/>
    <xf numFmtId="0" fontId="10" fillId="0" borderId="0" xfId="0" applyFont="1"/>
    <xf numFmtId="0" fontId="9" fillId="0" borderId="0" xfId="0" applyFont="1"/>
    <xf numFmtId="164" fontId="3" fillId="0" borderId="0" xfId="1" applyNumberFormat="1" applyBorder="1"/>
    <xf numFmtId="37" fontId="0" fillId="0" borderId="0" xfId="0" applyNumberFormat="1"/>
    <xf numFmtId="37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37" fontId="3" fillId="0" borderId="0" xfId="1" applyNumberForma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6" fillId="0" borderId="1" xfId="0" applyFont="1" applyBorder="1" applyAlignment="1">
      <alignment horizontal="center"/>
    </xf>
    <xf numFmtId="37" fontId="1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37" fontId="3" fillId="0" borderId="0" xfId="1" applyNumberFormat="1" applyFill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5" fontId="3" fillId="0" borderId="0" xfId="2" applyNumberFormat="1" applyAlignment="1">
      <alignment horizontal="right"/>
    </xf>
    <xf numFmtId="37" fontId="11" fillId="0" borderId="0" xfId="1" applyNumberFormat="1" applyFont="1" applyFill="1" applyBorder="1"/>
    <xf numFmtId="0" fontId="6" fillId="0" borderId="0" xfId="0" applyFont="1" applyAlignment="1">
      <alignment horizontal="centerContinuous"/>
    </xf>
    <xf numFmtId="37" fontId="9" fillId="0" borderId="0" xfId="0" applyNumberFormat="1" applyFont="1" applyAlignment="1">
      <alignment horizontal="right"/>
    </xf>
    <xf numFmtId="37" fontId="9" fillId="0" borderId="0" xfId="1" applyNumberFormat="1" applyFont="1" applyFill="1" applyBorder="1"/>
    <xf numFmtId="0" fontId="6" fillId="0" borderId="0" xfId="0" quotePrefix="1" applyFont="1"/>
    <xf numFmtId="42" fontId="0" fillId="0" borderId="0" xfId="0" applyNumberFormat="1"/>
    <xf numFmtId="37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left" indent="1"/>
    </xf>
    <xf numFmtId="0" fontId="3" fillId="0" borderId="0" xfId="0" applyFont="1" applyAlignment="1">
      <alignment horizontal="center"/>
    </xf>
    <xf numFmtId="42" fontId="3" fillId="0" borderId="0" xfId="1" applyNumberFormat="1" applyFill="1" applyBorder="1"/>
    <xf numFmtId="41" fontId="13" fillId="0" borderId="6" xfId="0" applyNumberFormat="1" applyFont="1" applyBorder="1"/>
    <xf numFmtId="41" fontId="3" fillId="0" borderId="0" xfId="1" applyNumberFormat="1" applyFill="1" applyBorder="1"/>
    <xf numFmtId="41" fontId="3" fillId="0" borderId="0" xfId="0" applyNumberFormat="1" applyFont="1"/>
    <xf numFmtId="0" fontId="3" fillId="0" borderId="0" xfId="7"/>
    <xf numFmtId="37" fontId="8" fillId="0" borderId="0" xfId="7" applyNumberFormat="1" applyFont="1" applyAlignment="1">
      <alignment horizontal="center"/>
    </xf>
    <xf numFmtId="5" fontId="3" fillId="0" borderId="0" xfId="1" applyNumberFormat="1" applyFill="1" applyBorder="1"/>
    <xf numFmtId="37" fontId="3" fillId="0" borderId="0" xfId="7" applyNumberFormat="1" applyAlignment="1">
      <alignment horizontal="right"/>
    </xf>
    <xf numFmtId="37" fontId="8" fillId="0" borderId="0" xfId="0" applyNumberFormat="1" applyFont="1" applyAlignment="1">
      <alignment horizontal="center"/>
    </xf>
    <xf numFmtId="5" fontId="13" fillId="0" borderId="5" xfId="7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37" fontId="0" fillId="0" borderId="3" xfId="0" applyNumberFormat="1" applyBorder="1"/>
    <xf numFmtId="37" fontId="3" fillId="0" borderId="3" xfId="1" applyNumberFormat="1" applyFill="1" applyBorder="1"/>
    <xf numFmtId="0" fontId="3" fillId="0" borderId="0" xfId="35"/>
    <xf numFmtId="0" fontId="3" fillId="0" borderId="0" xfId="35" applyAlignment="1">
      <alignment horizontal="left"/>
    </xf>
    <xf numFmtId="42" fontId="3" fillId="0" borderId="0" xfId="1" applyNumberFormat="1" applyFont="1" applyFill="1" applyBorder="1"/>
    <xf numFmtId="37" fontId="3" fillId="0" borderId="0" xfId="0" applyNumberFormat="1" applyFont="1"/>
    <xf numFmtId="0" fontId="16" fillId="0" borderId="0" xfId="35" applyFont="1" applyAlignment="1">
      <alignment horizontal="left"/>
    </xf>
    <xf numFmtId="0" fontId="16" fillId="0" borderId="0" xfId="35" applyFont="1"/>
    <xf numFmtId="0" fontId="16" fillId="0" borderId="0" xfId="0" applyFont="1"/>
    <xf numFmtId="164" fontId="3" fillId="0" borderId="0" xfId="1" applyNumberFormat="1" applyFont="1" applyFill="1"/>
    <xf numFmtId="39" fontId="0" fillId="0" borderId="0" xfId="0" applyNumberFormat="1"/>
    <xf numFmtId="0" fontId="3" fillId="0" borderId="0" xfId="0" applyFont="1" applyAlignment="1">
      <alignment vertical="top" wrapText="1"/>
    </xf>
    <xf numFmtId="41" fontId="3" fillId="0" borderId="0" xfId="7" applyNumberFormat="1"/>
    <xf numFmtId="42" fontId="3" fillId="0" borderId="0" xfId="7" applyNumberFormat="1" applyAlignment="1">
      <alignment horizontal="right"/>
    </xf>
    <xf numFmtId="0" fontId="6" fillId="0" borderId="0" xfId="0" applyFont="1" applyAlignment="1">
      <alignment horizontal="left"/>
    </xf>
    <xf numFmtId="38" fontId="5" fillId="0" borderId="0" xfId="0" applyNumberFormat="1" applyFont="1" applyAlignment="1">
      <alignment horizontal="right"/>
    </xf>
    <xf numFmtId="164" fontId="3" fillId="0" borderId="0" xfId="1" applyNumberFormat="1" applyFill="1"/>
    <xf numFmtId="0" fontId="6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6" fillId="0" borderId="1" xfId="0" quotePrefix="1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11" fillId="0" borderId="0" xfId="0" quotePrefix="1" applyFont="1" applyAlignment="1">
      <alignment horizontal="center"/>
    </xf>
    <xf numFmtId="41" fontId="3" fillId="0" borderId="6" xfId="7" applyNumberFormat="1" applyBorder="1"/>
    <xf numFmtId="0" fontId="20" fillId="0" borderId="0" xfId="0" applyFont="1" applyAlignment="1">
      <alignment vertical="center"/>
    </xf>
    <xf numFmtId="165" fontId="0" fillId="0" borderId="0" xfId="0" applyNumberFormat="1"/>
    <xf numFmtId="41" fontId="3" fillId="0" borderId="6" xfId="1" applyNumberFormat="1" applyFill="1" applyBorder="1"/>
    <xf numFmtId="42" fontId="3" fillId="0" borderId="0" xfId="2" applyNumberFormat="1"/>
    <xf numFmtId="41" fontId="13" fillId="0" borderId="0" xfId="2" applyNumberFormat="1" applyFont="1"/>
    <xf numFmtId="41" fontId="3" fillId="0" borderId="0" xfId="2" applyNumberFormat="1"/>
    <xf numFmtId="42" fontId="3" fillId="0" borderId="4" xfId="7" applyNumberFormat="1" applyBorder="1" applyAlignment="1">
      <alignment horizontal="right"/>
    </xf>
    <xf numFmtId="43" fontId="13" fillId="0" borderId="0" xfId="38" applyFont="1" applyFill="1" applyBorder="1" applyAlignment="1">
      <alignment horizontal="right"/>
    </xf>
    <xf numFmtId="44" fontId="3" fillId="0" borderId="0" xfId="1" applyFill="1" applyBorder="1"/>
    <xf numFmtId="42" fontId="3" fillId="0" borderId="4" xfId="1" applyNumberFormat="1" applyFill="1" applyBorder="1"/>
    <xf numFmtId="5" fontId="13" fillId="0" borderId="5" xfId="0" applyNumberFormat="1" applyFont="1" applyBorder="1" applyAlignment="1">
      <alignment horizontal="right"/>
    </xf>
    <xf numFmtId="5" fontId="3" fillId="0" borderId="5" xfId="0" applyNumberFormat="1" applyFont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37" fontId="13" fillId="0" borderId="0" xfId="0" quotePrefix="1" applyNumberFormat="1" applyFont="1" applyAlignment="1">
      <alignment horizontal="right"/>
    </xf>
    <xf numFmtId="41" fontId="3" fillId="0" borderId="6" xfId="0" applyNumberFormat="1" applyFont="1" applyBorder="1"/>
    <xf numFmtId="42" fontId="11" fillId="0" borderId="0" xfId="1" applyNumberFormat="1" applyFont="1" applyFill="1" applyBorder="1"/>
    <xf numFmtId="42" fontId="3" fillId="0" borderId="4" xfId="1" applyNumberFormat="1" applyFont="1" applyFill="1" applyBorder="1"/>
    <xf numFmtId="0" fontId="18" fillId="0" borderId="0" xfId="0" quotePrefix="1" applyFont="1" applyAlignment="1">
      <alignment horizontal="center"/>
    </xf>
    <xf numFmtId="41" fontId="9" fillId="0" borderId="0" xfId="0" applyNumberFormat="1" applyFont="1"/>
    <xf numFmtId="164" fontId="9" fillId="0" borderId="0" xfId="1" applyNumberFormat="1" applyFont="1" applyFill="1"/>
    <xf numFmtId="42" fontId="9" fillId="0" borderId="0" xfId="1" applyNumberFormat="1" applyFont="1" applyFill="1" applyBorder="1"/>
    <xf numFmtId="42" fontId="9" fillId="0" borderId="0" xfId="7" applyNumberFormat="1" applyFont="1"/>
    <xf numFmtId="41" fontId="22" fillId="0" borderId="6" xfId="0" applyNumberFormat="1" applyFont="1" applyBorder="1"/>
    <xf numFmtId="42" fontId="9" fillId="0" borderId="2" xfId="0" applyNumberFormat="1" applyFont="1" applyBorder="1"/>
    <xf numFmtId="41" fontId="9" fillId="0" borderId="6" xfId="0" applyNumberFormat="1" applyFont="1" applyBorder="1"/>
    <xf numFmtId="42" fontId="9" fillId="0" borderId="2" xfId="7" applyNumberFormat="1" applyFont="1" applyBorder="1"/>
    <xf numFmtId="42" fontId="9" fillId="0" borderId="4" xfId="7" applyNumberFormat="1" applyFont="1" applyBorder="1"/>
    <xf numFmtId="0" fontId="6" fillId="0" borderId="6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42" fontId="9" fillId="0" borderId="4" xfId="1" applyNumberFormat="1" applyFont="1" applyFill="1" applyBorder="1"/>
    <xf numFmtId="42" fontId="9" fillId="0" borderId="2" xfId="1" applyNumberFormat="1" applyFont="1" applyFill="1" applyBorder="1"/>
    <xf numFmtId="0" fontId="9" fillId="0" borderId="0" xfId="0" quotePrefix="1" applyFont="1" applyAlignment="1">
      <alignment horizontal="left"/>
    </xf>
    <xf numFmtId="42" fontId="0" fillId="0" borderId="0" xfId="0" applyNumberFormat="1" applyAlignment="1">
      <alignment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41" fontId="3" fillId="0" borderId="6" xfId="2" applyNumberFormat="1" applyBorder="1"/>
    <xf numFmtId="5" fontId="3" fillId="0" borderId="0" xfId="2" applyNumberFormat="1"/>
    <xf numFmtId="44" fontId="3" fillId="0" borderId="0" xfId="2" applyNumberFormat="1"/>
    <xf numFmtId="41" fontId="12" fillId="0" borderId="6" xfId="2" applyNumberFormat="1" applyFont="1" applyBorder="1"/>
    <xf numFmtId="41" fontId="12" fillId="0" borderId="0" xfId="2" applyNumberFormat="1" applyFont="1"/>
  </cellXfs>
  <cellStyles count="40">
    <cellStyle name="20% - Accent1 2" xfId="9" xr:uid="{00000000-0005-0000-0000-000000000000}"/>
    <cellStyle name="20% - Accent2 2" xfId="10" xr:uid="{00000000-0005-0000-0000-000001000000}"/>
    <cellStyle name="20% - Accent3 2" xfId="11" xr:uid="{00000000-0005-0000-0000-000002000000}"/>
    <cellStyle name="20% - Accent4 2" xfId="12" xr:uid="{00000000-0005-0000-0000-000003000000}"/>
    <cellStyle name="20% - Accent5 2" xfId="13" xr:uid="{00000000-0005-0000-0000-000004000000}"/>
    <cellStyle name="20% - Accent6 2" xfId="14" xr:uid="{00000000-0005-0000-0000-000005000000}"/>
    <cellStyle name="40% - Accent1 2" xfId="15" xr:uid="{00000000-0005-0000-0000-000006000000}"/>
    <cellStyle name="40% - Accent2 2" xfId="16" xr:uid="{00000000-0005-0000-0000-000007000000}"/>
    <cellStyle name="40% - Accent3 2" xfId="17" xr:uid="{00000000-0005-0000-0000-000008000000}"/>
    <cellStyle name="40% - Accent4 2" xfId="18" xr:uid="{00000000-0005-0000-0000-000009000000}"/>
    <cellStyle name="40% - Accent5 2" xfId="19" xr:uid="{00000000-0005-0000-0000-00000A000000}"/>
    <cellStyle name="40% - Accent6 2" xfId="20" xr:uid="{00000000-0005-0000-0000-00000B000000}"/>
    <cellStyle name="Comma" xfId="38" builtinId="3"/>
    <cellStyle name="Comma 2" xfId="36" xr:uid="{00000000-0005-0000-0000-00000D000000}"/>
    <cellStyle name="Comma 3" xfId="4" xr:uid="{00000000-0005-0000-0000-00000E000000}"/>
    <cellStyle name="Currency" xfId="1" builtinId="4"/>
    <cellStyle name="Currency 2" xfId="5" xr:uid="{00000000-0005-0000-0000-000010000000}"/>
    <cellStyle name="Currency 3" xfId="21" xr:uid="{00000000-0005-0000-0000-000011000000}"/>
    <cellStyle name="Good 2" xfId="6" xr:uid="{00000000-0005-0000-0000-000013000000}"/>
    <cellStyle name="Normal" xfId="0" builtinId="0"/>
    <cellStyle name="Normal 2" xfId="7" xr:uid="{00000000-0005-0000-0000-000015000000}"/>
    <cellStyle name="Normal 2 2" xfId="8" xr:uid="{00000000-0005-0000-0000-000016000000}"/>
    <cellStyle name="Normal 2 2 2" xfId="22" xr:uid="{00000000-0005-0000-0000-000017000000}"/>
    <cellStyle name="Normal 2 2 3" xfId="23" xr:uid="{00000000-0005-0000-0000-000018000000}"/>
    <cellStyle name="Normal 2 3" xfId="24" xr:uid="{00000000-0005-0000-0000-000019000000}"/>
    <cellStyle name="Normal 2 4" xfId="25" xr:uid="{00000000-0005-0000-0000-00001A000000}"/>
    <cellStyle name="Normal 3" xfId="3" xr:uid="{00000000-0005-0000-0000-00001B000000}"/>
    <cellStyle name="Normal 3 2" xfId="26" xr:uid="{00000000-0005-0000-0000-00001C000000}"/>
    <cellStyle name="Normal 3 2 2" xfId="27" xr:uid="{00000000-0005-0000-0000-00001D000000}"/>
    <cellStyle name="Normal 3 3" xfId="28" xr:uid="{00000000-0005-0000-0000-00001E000000}"/>
    <cellStyle name="Normal 3 4" xfId="29" xr:uid="{00000000-0005-0000-0000-00001F000000}"/>
    <cellStyle name="Normal 3 5" xfId="35" xr:uid="{00000000-0005-0000-0000-000020000000}"/>
    <cellStyle name="Normal 4" xfId="2" xr:uid="{00000000-0005-0000-0000-000021000000}"/>
    <cellStyle name="Normal 5" xfId="30" xr:uid="{00000000-0005-0000-0000-000022000000}"/>
    <cellStyle name="Normal 6" xfId="37" xr:uid="{00000000-0005-0000-0000-000023000000}"/>
    <cellStyle name="Normal 7" xfId="39" xr:uid="{26D91776-794F-4D1A-824F-A121ABDFA499}"/>
    <cellStyle name="Note 2" xfId="31" xr:uid="{00000000-0005-0000-0000-000025000000}"/>
    <cellStyle name="Note 2 2" xfId="32" xr:uid="{00000000-0005-0000-0000-000026000000}"/>
    <cellStyle name="Note 2 2 2" xfId="33" xr:uid="{00000000-0005-0000-0000-000027000000}"/>
    <cellStyle name="Note 2 3" xfId="34" xr:uid="{00000000-0005-0000-0000-000028000000}"/>
  </cellStyles>
  <dxfs count="0"/>
  <tableStyles count="0" defaultTableStyle="TableStyleMedium9" defaultPivotStyle="PivotStyleLight16"/>
  <colors>
    <mruColors>
      <color rgb="FF0000FF"/>
      <color rgb="FFFFFF66"/>
      <color rgb="FFFF66FF"/>
      <color rgb="FF00FF00"/>
      <color rgb="FFFF3399"/>
      <color rgb="FF00FFFF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M53"/>
  <sheetViews>
    <sheetView tabSelected="1" view="pageLayout" zoomScale="80" zoomScaleNormal="80" zoomScaleSheetLayoutView="75" zoomScalePageLayoutView="80" workbookViewId="0">
      <selection activeCell="A6" sqref="A6"/>
    </sheetView>
  </sheetViews>
  <sheetFormatPr defaultColWidth="8.88671875" defaultRowHeight="13.2" x14ac:dyDescent="0.25"/>
  <cols>
    <col min="1" max="1" width="5.109375" customWidth="1"/>
    <col min="2" max="2" width="48.5546875" customWidth="1"/>
    <col min="3" max="3" width="5" customWidth="1"/>
    <col min="4" max="4" width="18.44140625" customWidth="1"/>
    <col min="5" max="5" width="40.5546875" customWidth="1"/>
    <col min="6" max="11" width="11.5546875" customWidth="1"/>
    <col min="12" max="12" width="11.6640625" bestFit="1" customWidth="1"/>
    <col min="13" max="13" width="10.88671875" customWidth="1"/>
    <col min="14" max="14" width="11.21875" customWidth="1"/>
    <col min="15" max="15" width="10.44140625" customWidth="1"/>
    <col min="16" max="17" width="11.6640625" bestFit="1" customWidth="1"/>
    <col min="18" max="24" width="12.21875" customWidth="1"/>
    <col min="25" max="25" width="11" customWidth="1"/>
    <col min="26" max="26" width="10.6640625" customWidth="1"/>
    <col min="27" max="28" width="11.77734375" customWidth="1"/>
    <col min="29" max="29" width="11.6640625" customWidth="1"/>
    <col min="30" max="30" width="13.88671875" style="60" customWidth="1"/>
    <col min="31" max="31" width="11.109375" bestFit="1" customWidth="1"/>
    <col min="36" max="36" width="10.88671875" customWidth="1"/>
    <col min="37" max="37" width="4" customWidth="1"/>
    <col min="50" max="50" width="11.109375" customWidth="1"/>
    <col min="54" max="54" width="5.109375" customWidth="1"/>
    <col min="58" max="58" width="4.109375" customWidth="1"/>
  </cols>
  <sheetData>
    <row r="1" spans="1:39" s="2" customFormat="1" ht="17.100000000000001" customHeight="1" x14ac:dyDescent="0.3">
      <c r="A1" s="58" t="s">
        <v>4</v>
      </c>
    </row>
    <row r="2" spans="1:39" s="101" customFormat="1" ht="17.100000000000001" customHeight="1" x14ac:dyDescent="0.3">
      <c r="A2" s="58" t="s">
        <v>105</v>
      </c>
    </row>
    <row r="3" spans="1:39" ht="17.100000000000001" customHeight="1" x14ac:dyDescent="0.3">
      <c r="A3" s="103" t="s">
        <v>88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0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9" ht="15" customHeight="1" x14ac:dyDescent="0.3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9" ht="15" customHeight="1" x14ac:dyDescent="0.3">
      <c r="A5" s="26" t="s">
        <v>101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9" ht="1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9" ht="15" customHeight="1" x14ac:dyDescent="0.3">
      <c r="A7" s="61"/>
      <c r="B7" s="10"/>
      <c r="C7" s="10"/>
      <c r="D7" s="10"/>
      <c r="E7" s="10"/>
      <c r="F7" s="9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0"/>
      <c r="S7" s="10"/>
      <c r="T7" s="10"/>
      <c r="U7" s="10"/>
      <c r="V7" s="10"/>
      <c r="W7" s="10"/>
      <c r="X7" s="10"/>
      <c r="Y7" s="62"/>
      <c r="Z7" s="10"/>
      <c r="AA7" s="10"/>
      <c r="AB7" s="10"/>
      <c r="AC7" s="10"/>
      <c r="AD7" s="10"/>
    </row>
    <row r="8" spans="1:39" ht="15" customHeight="1" thickBot="1" x14ac:dyDescent="0.35">
      <c r="A8" s="10" t="s">
        <v>5</v>
      </c>
      <c r="F8" s="90"/>
      <c r="R8" s="90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66" t="s">
        <v>100</v>
      </c>
    </row>
    <row r="9" spans="1:39" s="2" customFormat="1" ht="15" customHeight="1" thickBot="1" x14ac:dyDescent="0.35">
      <c r="A9" s="63" t="s">
        <v>6</v>
      </c>
      <c r="B9" s="63" t="s">
        <v>7</v>
      </c>
      <c r="C9" s="100"/>
      <c r="D9" s="63" t="s">
        <v>25</v>
      </c>
      <c r="E9" s="100" t="s">
        <v>89</v>
      </c>
      <c r="F9" s="66">
        <v>44927</v>
      </c>
      <c r="G9" s="66">
        <v>44958</v>
      </c>
      <c r="H9" s="66">
        <v>44986</v>
      </c>
      <c r="I9" s="66">
        <v>45017</v>
      </c>
      <c r="J9" s="66">
        <v>45047</v>
      </c>
      <c r="K9" s="66">
        <v>45078</v>
      </c>
      <c r="L9" s="66">
        <v>45108</v>
      </c>
      <c r="M9" s="66">
        <v>45139</v>
      </c>
      <c r="N9" s="66">
        <v>45170</v>
      </c>
      <c r="O9" s="66">
        <v>45200</v>
      </c>
      <c r="P9" s="66">
        <v>45231</v>
      </c>
      <c r="Q9" s="66">
        <v>45261</v>
      </c>
      <c r="R9" s="65">
        <v>45292</v>
      </c>
      <c r="S9" s="65">
        <v>45323</v>
      </c>
      <c r="T9" s="65">
        <v>45352</v>
      </c>
      <c r="U9" s="65">
        <v>45383</v>
      </c>
      <c r="V9" s="65">
        <v>45413</v>
      </c>
      <c r="W9" s="65">
        <v>45444</v>
      </c>
      <c r="X9" s="65">
        <v>45474</v>
      </c>
      <c r="Y9" s="65">
        <v>45505</v>
      </c>
      <c r="Z9" s="65">
        <v>45536</v>
      </c>
      <c r="AA9" s="65">
        <v>45566</v>
      </c>
      <c r="AB9" s="65">
        <v>45597</v>
      </c>
      <c r="AC9" s="65">
        <v>45627</v>
      </c>
      <c r="AD9" s="67" t="s">
        <v>8</v>
      </c>
    </row>
    <row r="10" spans="1:39" ht="15" customHeight="1" x14ac:dyDescent="0.25">
      <c r="A10" s="12">
        <f>MAX(A8:A$8)+1</f>
        <v>1</v>
      </c>
      <c r="B10" s="6" t="s">
        <v>14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18"/>
      <c r="AE10" s="8"/>
      <c r="AF10" s="8"/>
      <c r="AG10" s="8"/>
      <c r="AH10" s="8"/>
      <c r="AI10" s="8"/>
      <c r="AJ10" s="8"/>
      <c r="AK10" s="8"/>
    </row>
    <row r="11" spans="1:39" ht="39.6" x14ac:dyDescent="0.25">
      <c r="A11" s="12">
        <f>MAX(A$8:A10)+1</f>
        <v>2</v>
      </c>
      <c r="B11" t="s">
        <v>0</v>
      </c>
      <c r="C11" s="12" t="s">
        <v>9</v>
      </c>
      <c r="D11" s="108" t="s">
        <v>97</v>
      </c>
      <c r="E11" s="109" t="s">
        <v>98</v>
      </c>
      <c r="F11" s="94">
        <v>106895</v>
      </c>
      <c r="G11" s="94">
        <v>0</v>
      </c>
      <c r="H11" s="94">
        <v>22260</v>
      </c>
      <c r="I11" s="94">
        <v>336245</v>
      </c>
      <c r="J11" s="94">
        <v>659861</v>
      </c>
      <c r="K11" s="94">
        <v>443689</v>
      </c>
      <c r="L11" s="94">
        <v>1163083</v>
      </c>
      <c r="M11" s="94">
        <v>764151</v>
      </c>
      <c r="N11" s="94">
        <v>200680</v>
      </c>
      <c r="O11" s="94">
        <v>7556</v>
      </c>
      <c r="P11" s="94">
        <v>727192</v>
      </c>
      <c r="Q11" s="94">
        <v>831099</v>
      </c>
      <c r="R11" s="92">
        <v>356605</v>
      </c>
      <c r="S11" s="92">
        <v>544621</v>
      </c>
      <c r="T11" s="92">
        <v>546157</v>
      </c>
      <c r="U11" s="92">
        <v>1002125</v>
      </c>
      <c r="V11" s="92">
        <v>50070</v>
      </c>
      <c r="W11" s="92">
        <v>519342</v>
      </c>
      <c r="X11" s="92">
        <v>1420381</v>
      </c>
      <c r="Y11" s="92">
        <v>790127</v>
      </c>
      <c r="Z11" s="92">
        <v>26740</v>
      </c>
      <c r="AA11" s="92">
        <v>0</v>
      </c>
      <c r="AB11" s="92">
        <v>411323</v>
      </c>
      <c r="AC11" s="92">
        <v>130647</v>
      </c>
      <c r="AD11" s="93">
        <f>SUM(F11:AC11)</f>
        <v>11060849</v>
      </c>
      <c r="AE11" s="8"/>
      <c r="AF11" s="8"/>
      <c r="AG11" s="8"/>
      <c r="AH11" s="8"/>
      <c r="AI11" s="8"/>
      <c r="AJ11" s="8"/>
      <c r="AK11" s="8"/>
      <c r="AL11" s="4"/>
      <c r="AM11" s="4"/>
    </row>
    <row r="12" spans="1:39" ht="15" customHeight="1" x14ac:dyDescent="0.25">
      <c r="A12" s="12">
        <f>MAX(A$8:A11)+1</f>
        <v>3</v>
      </c>
      <c r="B12" s="14" t="s">
        <v>16</v>
      </c>
      <c r="C12" s="12" t="s">
        <v>9</v>
      </c>
      <c r="D12" s="12"/>
      <c r="E12" s="17"/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34">
        <f>SUM(F12:AC12)</f>
        <v>0</v>
      </c>
      <c r="AE12" s="8"/>
      <c r="AF12" s="8"/>
      <c r="AG12" s="8"/>
      <c r="AH12" s="8"/>
      <c r="AI12" s="8"/>
      <c r="AJ12" s="8"/>
      <c r="AK12" s="8"/>
      <c r="AL12" s="4"/>
      <c r="AM12" s="4"/>
    </row>
    <row r="13" spans="1:39" ht="15" customHeight="1" x14ac:dyDescent="0.25">
      <c r="A13" s="12">
        <f>MAX(A$8:A12)+1</f>
        <v>4</v>
      </c>
      <c r="B13" t="s">
        <v>1</v>
      </c>
      <c r="C13" s="12" t="s">
        <v>9</v>
      </c>
      <c r="D13" s="12" t="s">
        <v>59</v>
      </c>
      <c r="E13" s="20"/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0</v>
      </c>
      <c r="AD13" s="34">
        <f>SUM(F13:AC13)</f>
        <v>0</v>
      </c>
      <c r="AE13" s="8"/>
      <c r="AF13" s="8"/>
      <c r="AG13" s="8"/>
      <c r="AH13" s="8"/>
      <c r="AI13" s="8"/>
      <c r="AJ13" s="8"/>
      <c r="AK13" s="8"/>
      <c r="AL13" s="4"/>
      <c r="AM13" s="4"/>
    </row>
    <row r="14" spans="1:39" ht="15" customHeight="1" x14ac:dyDescent="0.25">
      <c r="A14" s="12">
        <f>MAX(A$8:A13)+1</f>
        <v>5</v>
      </c>
      <c r="B14" s="1" t="s">
        <v>55</v>
      </c>
      <c r="C14" s="12" t="s">
        <v>9</v>
      </c>
      <c r="D14" s="12"/>
      <c r="E14" s="1"/>
      <c r="F14" s="91">
        <f t="shared" ref="F14:AC14" si="0">SUM(F15:F29)</f>
        <v>9325.7299999999977</v>
      </c>
      <c r="G14" s="91">
        <f t="shared" si="0"/>
        <v>145.93</v>
      </c>
      <c r="H14" s="91">
        <f t="shared" si="0"/>
        <v>5684.04</v>
      </c>
      <c r="I14" s="91">
        <f t="shared" si="0"/>
        <v>72113.42</v>
      </c>
      <c r="J14" s="91">
        <f t="shared" si="0"/>
        <v>94907.650000000009</v>
      </c>
      <c r="K14" s="91">
        <f t="shared" si="0"/>
        <v>60588.05</v>
      </c>
      <c r="L14" s="91">
        <f t="shared" si="0"/>
        <v>179619.41</v>
      </c>
      <c r="M14" s="91">
        <f t="shared" si="0"/>
        <v>167111.29</v>
      </c>
      <c r="N14" s="91">
        <f t="shared" si="0"/>
        <v>50990.45</v>
      </c>
      <c r="O14" s="91">
        <f t="shared" si="0"/>
        <v>284.65000000000003</v>
      </c>
      <c r="P14" s="91">
        <f t="shared" si="0"/>
        <v>302299.08</v>
      </c>
      <c r="Q14" s="91">
        <f t="shared" si="0"/>
        <v>276691.50999999995</v>
      </c>
      <c r="R14" s="91">
        <f t="shared" si="0"/>
        <v>206050.33000000002</v>
      </c>
      <c r="S14" s="91">
        <f t="shared" si="0"/>
        <v>103784.54999999999</v>
      </c>
      <c r="T14" s="91">
        <f t="shared" si="0"/>
        <v>57747.19</v>
      </c>
      <c r="U14" s="91">
        <f t="shared" si="0"/>
        <v>34536.199999999997</v>
      </c>
      <c r="V14" s="91">
        <f t="shared" si="0"/>
        <v>10384.02</v>
      </c>
      <c r="W14" s="91">
        <f t="shared" si="0"/>
        <v>23058.959999999999</v>
      </c>
      <c r="X14" s="91">
        <f t="shared" si="0"/>
        <v>51874.99</v>
      </c>
      <c r="Y14" s="91">
        <f t="shared" si="0"/>
        <v>17214.91</v>
      </c>
      <c r="Z14" s="91">
        <f t="shared" si="0"/>
        <v>14184.96</v>
      </c>
      <c r="AA14" s="91">
        <f t="shared" si="0"/>
        <v>923.09</v>
      </c>
      <c r="AB14" s="91">
        <f t="shared" si="0"/>
        <v>30155.309999999998</v>
      </c>
      <c r="AC14" s="91">
        <f t="shared" si="0"/>
        <v>97285.05</v>
      </c>
      <c r="AD14" s="91">
        <f>SUM(F14:AC14)</f>
        <v>1866960.77</v>
      </c>
      <c r="AE14" s="8"/>
      <c r="AF14" s="8"/>
      <c r="AG14" s="8"/>
      <c r="AH14" s="8"/>
      <c r="AI14" s="8"/>
      <c r="AJ14" s="8"/>
      <c r="AK14" s="8"/>
      <c r="AL14" s="4"/>
      <c r="AM14" s="4"/>
    </row>
    <row r="15" spans="1:39" ht="15" customHeight="1" x14ac:dyDescent="0.25">
      <c r="A15" s="30" t="s">
        <v>74</v>
      </c>
      <c r="B15" s="1"/>
      <c r="C15" s="12"/>
      <c r="D15" s="12">
        <v>1218</v>
      </c>
      <c r="E15" s="20" t="s">
        <v>61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f t="shared" ref="AD15:AD29" si="1">SUM(F15:AC15)</f>
        <v>0</v>
      </c>
      <c r="AE15" s="8"/>
      <c r="AF15" s="8"/>
      <c r="AG15" s="8"/>
      <c r="AH15" s="8"/>
      <c r="AI15" s="8"/>
      <c r="AJ15" s="8"/>
      <c r="AK15" s="8"/>
      <c r="AL15" s="4"/>
      <c r="AM15" s="4"/>
    </row>
    <row r="16" spans="1:39" ht="15" customHeight="1" x14ac:dyDescent="0.25">
      <c r="A16" s="30" t="s">
        <v>75</v>
      </c>
      <c r="B16" s="1"/>
      <c r="C16" s="12"/>
      <c r="D16" s="12">
        <v>1230</v>
      </c>
      <c r="E16" s="20" t="s">
        <v>62</v>
      </c>
      <c r="F16" s="34">
        <v>15.75</v>
      </c>
      <c r="G16" s="34">
        <v>0</v>
      </c>
      <c r="H16" s="34">
        <v>-0.15</v>
      </c>
      <c r="I16" s="34">
        <v>-28.04</v>
      </c>
      <c r="J16" s="34">
        <v>-1.74</v>
      </c>
      <c r="K16" s="34">
        <v>-62.76</v>
      </c>
      <c r="L16" s="34">
        <v>-162.79</v>
      </c>
      <c r="M16" s="34">
        <v>-112.41</v>
      </c>
      <c r="N16" s="34">
        <v>-35.04</v>
      </c>
      <c r="O16" s="34">
        <v>-0.84</v>
      </c>
      <c r="P16" s="34">
        <v>-20.93</v>
      </c>
      <c r="Q16" s="34">
        <v>-30.46</v>
      </c>
      <c r="R16" s="34">
        <v>-41.11</v>
      </c>
      <c r="S16" s="34">
        <v>0.19</v>
      </c>
      <c r="T16" s="34">
        <v>17.22</v>
      </c>
      <c r="U16" s="34">
        <v>-128.07</v>
      </c>
      <c r="V16" s="34">
        <v>-21.21</v>
      </c>
      <c r="W16" s="34">
        <v>-163.37</v>
      </c>
      <c r="X16" s="34">
        <v>-622.64</v>
      </c>
      <c r="Y16" s="34">
        <v>-158.12</v>
      </c>
      <c r="Z16" s="34">
        <v>-13.55</v>
      </c>
      <c r="AA16" s="34">
        <v>0</v>
      </c>
      <c r="AB16" s="34">
        <v>17.13</v>
      </c>
      <c r="AC16" s="34">
        <v>0</v>
      </c>
      <c r="AD16" s="34">
        <f t="shared" si="1"/>
        <v>-1552.9399999999998</v>
      </c>
      <c r="AE16" s="8"/>
      <c r="AF16" s="8"/>
      <c r="AG16" s="8"/>
      <c r="AH16" s="8"/>
      <c r="AI16" s="8"/>
      <c r="AJ16" s="8"/>
      <c r="AK16" s="8"/>
      <c r="AL16" s="4"/>
      <c r="AM16" s="4"/>
    </row>
    <row r="17" spans="1:39" ht="15" customHeight="1" x14ac:dyDescent="0.25">
      <c r="A17" s="30" t="s">
        <v>76</v>
      </c>
      <c r="B17" s="1"/>
      <c r="C17" s="12"/>
      <c r="D17" s="12">
        <v>1250</v>
      </c>
      <c r="E17" s="20" t="s">
        <v>63</v>
      </c>
      <c r="F17" s="34">
        <v>6.45</v>
      </c>
      <c r="G17" s="34">
        <v>0</v>
      </c>
      <c r="H17" s="34">
        <v>-0.11</v>
      </c>
      <c r="I17" s="34">
        <v>38.64</v>
      </c>
      <c r="J17" s="34">
        <v>-100.92</v>
      </c>
      <c r="K17" s="34">
        <v>-7.85</v>
      </c>
      <c r="L17" s="34">
        <v>1.55</v>
      </c>
      <c r="M17" s="34">
        <v>1.33</v>
      </c>
      <c r="N17" s="34">
        <v>0.81</v>
      </c>
      <c r="O17" s="34">
        <v>0.09</v>
      </c>
      <c r="P17" s="34">
        <v>8.84</v>
      </c>
      <c r="Q17" s="34">
        <v>1.38</v>
      </c>
      <c r="R17" s="34">
        <v>15.26</v>
      </c>
      <c r="S17" s="34">
        <v>2.38</v>
      </c>
      <c r="T17" s="34">
        <v>0.19</v>
      </c>
      <c r="U17" s="34">
        <v>-0.34</v>
      </c>
      <c r="V17" s="34">
        <v>0.01</v>
      </c>
      <c r="W17" s="34">
        <v>0.71</v>
      </c>
      <c r="X17" s="34">
        <v>169.36</v>
      </c>
      <c r="Y17" s="34">
        <v>-0.44</v>
      </c>
      <c r="Z17" s="34">
        <v>-20.34</v>
      </c>
      <c r="AA17" s="34">
        <v>0</v>
      </c>
      <c r="AB17" s="34">
        <v>-1.2</v>
      </c>
      <c r="AC17" s="34">
        <v>0</v>
      </c>
      <c r="AD17" s="34">
        <f t="shared" si="1"/>
        <v>115.80000000000003</v>
      </c>
      <c r="AE17" s="8"/>
      <c r="AF17" s="8"/>
      <c r="AG17" s="8"/>
      <c r="AH17" s="8"/>
      <c r="AI17" s="8"/>
      <c r="AJ17" s="8"/>
      <c r="AK17" s="8"/>
      <c r="AL17" s="4"/>
      <c r="AM17" s="4"/>
    </row>
    <row r="18" spans="1:39" ht="15" customHeight="1" x14ac:dyDescent="0.25">
      <c r="A18" s="30" t="s">
        <v>77</v>
      </c>
      <c r="B18" s="1"/>
      <c r="C18" s="12"/>
      <c r="D18" s="12">
        <v>1375</v>
      </c>
      <c r="E18" s="20" t="s">
        <v>70</v>
      </c>
      <c r="F18" s="34">
        <v>-112.25</v>
      </c>
      <c r="G18" s="34">
        <v>0</v>
      </c>
      <c r="H18" s="34">
        <v>-40.58</v>
      </c>
      <c r="I18" s="34">
        <v>-1859.44</v>
      </c>
      <c r="J18" s="34">
        <v>-2167.04</v>
      </c>
      <c r="K18" s="34">
        <v>-477.59</v>
      </c>
      <c r="L18" s="34">
        <v>-954.54</v>
      </c>
      <c r="M18" s="34">
        <v>-712.62</v>
      </c>
      <c r="N18" s="34">
        <v>-449.71</v>
      </c>
      <c r="O18" s="34">
        <v>-69.73</v>
      </c>
      <c r="P18" s="34">
        <v>-4055.96</v>
      </c>
      <c r="Q18" s="34">
        <v>-1354.09</v>
      </c>
      <c r="R18" s="34">
        <v>-2030.31</v>
      </c>
      <c r="S18" s="34">
        <v>-815.67</v>
      </c>
      <c r="T18" s="34">
        <v>-2207.09</v>
      </c>
      <c r="U18" s="34">
        <v>-10554.06</v>
      </c>
      <c r="V18" s="34">
        <v>-1010.88</v>
      </c>
      <c r="W18" s="34">
        <v>-1061.1099999999999</v>
      </c>
      <c r="X18" s="34">
        <v>-1822.67</v>
      </c>
      <c r="Y18" s="34">
        <v>-1239.6600000000001</v>
      </c>
      <c r="Z18" s="34">
        <v>-339.15</v>
      </c>
      <c r="AA18" s="34">
        <v>0</v>
      </c>
      <c r="AB18" s="34">
        <v>-2215.31</v>
      </c>
      <c r="AC18" s="34">
        <v>0</v>
      </c>
      <c r="AD18" s="34">
        <f t="shared" si="1"/>
        <v>-35549.460000000006</v>
      </c>
      <c r="AE18" s="8"/>
      <c r="AF18" s="8"/>
      <c r="AG18" s="8"/>
      <c r="AH18" s="8"/>
      <c r="AI18" s="8"/>
      <c r="AJ18" s="8"/>
      <c r="AK18" s="8"/>
      <c r="AL18" s="4"/>
      <c r="AM18" s="4"/>
    </row>
    <row r="19" spans="1:39" ht="15" customHeight="1" x14ac:dyDescent="0.25">
      <c r="A19" s="30" t="s">
        <v>78</v>
      </c>
      <c r="B19" s="1"/>
      <c r="C19" s="12"/>
      <c r="D19" s="12">
        <v>1430</v>
      </c>
      <c r="E19" s="20" t="s">
        <v>65</v>
      </c>
      <c r="F19" s="34">
        <v>-0.04</v>
      </c>
      <c r="G19" s="34">
        <v>0</v>
      </c>
      <c r="H19" s="34">
        <v>0</v>
      </c>
      <c r="I19" s="34">
        <v>0.08</v>
      </c>
      <c r="J19" s="34">
        <v>0.09</v>
      </c>
      <c r="K19" s="34">
        <v>-0.68</v>
      </c>
      <c r="L19" s="34">
        <v>-0.88</v>
      </c>
      <c r="M19" s="34">
        <v>0.39</v>
      </c>
      <c r="N19" s="34">
        <v>0.01</v>
      </c>
      <c r="O19" s="34">
        <v>0</v>
      </c>
      <c r="P19" s="34">
        <v>-0.09</v>
      </c>
      <c r="Q19" s="34">
        <v>0.04</v>
      </c>
      <c r="R19" s="34">
        <v>0.19</v>
      </c>
      <c r="S19" s="34">
        <v>-0.09</v>
      </c>
      <c r="T19" s="34">
        <v>-0.18</v>
      </c>
      <c r="U19" s="34">
        <v>0.6</v>
      </c>
      <c r="V19" s="34">
        <v>0.1</v>
      </c>
      <c r="W19" s="34">
        <v>0.63</v>
      </c>
      <c r="X19" s="34">
        <v>-4.21</v>
      </c>
      <c r="Y19" s="34">
        <v>0</v>
      </c>
      <c r="Z19" s="34">
        <v>0.06</v>
      </c>
      <c r="AA19" s="34">
        <v>0</v>
      </c>
      <c r="AB19" s="34">
        <v>0</v>
      </c>
      <c r="AC19" s="34">
        <v>0</v>
      </c>
      <c r="AD19" s="34">
        <f t="shared" si="1"/>
        <v>-3.98</v>
      </c>
      <c r="AE19" s="8"/>
      <c r="AF19" s="8"/>
      <c r="AG19" s="8"/>
      <c r="AH19" s="8"/>
      <c r="AI19" s="8"/>
      <c r="AJ19" s="8"/>
      <c r="AK19" s="8"/>
      <c r="AL19" s="4"/>
      <c r="AM19" s="4"/>
    </row>
    <row r="20" spans="1:39" ht="15" customHeight="1" x14ac:dyDescent="0.25">
      <c r="A20" s="30" t="s">
        <v>79</v>
      </c>
      <c r="B20" s="1"/>
      <c r="C20" s="12"/>
      <c r="D20" s="12">
        <v>1478</v>
      </c>
      <c r="E20" s="20" t="s">
        <v>71</v>
      </c>
      <c r="F20" s="34">
        <v>0.32</v>
      </c>
      <c r="G20" s="34">
        <v>0</v>
      </c>
      <c r="H20" s="34">
        <v>0.18</v>
      </c>
      <c r="I20" s="34">
        <v>8.2200000000000006</v>
      </c>
      <c r="J20" s="34">
        <v>5.03</v>
      </c>
      <c r="K20" s="34">
        <v>0.08</v>
      </c>
      <c r="L20" s="34">
        <v>-1.57</v>
      </c>
      <c r="M20" s="34">
        <v>1.82</v>
      </c>
      <c r="N20" s="34">
        <v>0.43</v>
      </c>
      <c r="O20" s="34">
        <v>0.37</v>
      </c>
      <c r="P20" s="34">
        <v>12.78</v>
      </c>
      <c r="Q20" s="34">
        <v>5.74</v>
      </c>
      <c r="R20" s="34">
        <v>6.24</v>
      </c>
      <c r="S20" s="34">
        <v>3.08</v>
      </c>
      <c r="T20" s="34">
        <v>10.3</v>
      </c>
      <c r="U20" s="34">
        <v>51.1</v>
      </c>
      <c r="V20" s="34">
        <v>3.61</v>
      </c>
      <c r="W20" s="34">
        <v>3.62</v>
      </c>
      <c r="X20" s="34">
        <v>-4.87</v>
      </c>
      <c r="Y20" s="34">
        <v>0.25</v>
      </c>
      <c r="Z20" s="34">
        <v>1.2</v>
      </c>
      <c r="AA20" s="34">
        <v>0</v>
      </c>
      <c r="AB20" s="34">
        <v>0</v>
      </c>
      <c r="AC20" s="34">
        <v>0</v>
      </c>
      <c r="AD20" s="34">
        <f t="shared" si="1"/>
        <v>107.93</v>
      </c>
      <c r="AE20" s="8"/>
      <c r="AF20" s="8"/>
      <c r="AG20" s="8"/>
      <c r="AH20" s="8"/>
      <c r="AI20" s="8"/>
      <c r="AJ20" s="8"/>
      <c r="AK20" s="8"/>
      <c r="AL20" s="4"/>
      <c r="AM20" s="4"/>
    </row>
    <row r="21" spans="1:39" ht="15" customHeight="1" x14ac:dyDescent="0.25">
      <c r="A21" s="30" t="s">
        <v>80</v>
      </c>
      <c r="B21" s="1"/>
      <c r="C21" s="12"/>
      <c r="D21" s="12">
        <v>2215</v>
      </c>
      <c r="E21" s="20" t="s">
        <v>72</v>
      </c>
      <c r="F21" s="34">
        <v>-649.65</v>
      </c>
      <c r="G21" s="34">
        <v>0</v>
      </c>
      <c r="H21" s="34">
        <v>-594.39</v>
      </c>
      <c r="I21" s="34">
        <v>-19921.53</v>
      </c>
      <c r="J21" s="34">
        <v>-18595.37</v>
      </c>
      <c r="K21" s="34">
        <v>-2552.31</v>
      </c>
      <c r="L21" s="34">
        <v>-5924.3</v>
      </c>
      <c r="M21" s="34">
        <v>-6325.05</v>
      </c>
      <c r="N21" s="34">
        <v>-3657.49</v>
      </c>
      <c r="O21" s="34">
        <v>-442.21</v>
      </c>
      <c r="P21" s="34">
        <v>-15427.95</v>
      </c>
      <c r="Q21" s="34">
        <v>-6651.99</v>
      </c>
      <c r="R21" s="34">
        <v>-5157.1000000000004</v>
      </c>
      <c r="S21" s="34">
        <v>-4146.9399999999996</v>
      </c>
      <c r="T21" s="34">
        <v>-10776.87</v>
      </c>
      <c r="U21" s="34">
        <v>-38182.660000000003</v>
      </c>
      <c r="V21" s="34">
        <v>-2771.74</v>
      </c>
      <c r="W21" s="34">
        <v>-5457.17</v>
      </c>
      <c r="X21" s="34">
        <v>-16104.72</v>
      </c>
      <c r="Y21" s="34">
        <v>-4837.43</v>
      </c>
      <c r="Z21" s="34">
        <v>-1503.09</v>
      </c>
      <c r="AA21" s="34">
        <v>0</v>
      </c>
      <c r="AB21" s="34">
        <v>-5981.32</v>
      </c>
      <c r="AC21" s="34">
        <v>0</v>
      </c>
      <c r="AD21" s="34">
        <f t="shared" si="1"/>
        <v>-175661.28</v>
      </c>
      <c r="AE21" s="8"/>
      <c r="AF21" s="8"/>
      <c r="AG21" s="8"/>
      <c r="AH21" s="8"/>
      <c r="AI21" s="8"/>
      <c r="AJ21" s="8"/>
      <c r="AK21" s="8"/>
      <c r="AL21" s="4"/>
      <c r="AM21" s="4"/>
    </row>
    <row r="22" spans="1:39" ht="15" customHeight="1" x14ac:dyDescent="0.25">
      <c r="A22" s="30" t="s">
        <v>81</v>
      </c>
      <c r="B22" s="1"/>
      <c r="C22" s="12"/>
      <c r="D22" s="12">
        <v>2218</v>
      </c>
      <c r="E22" s="20" t="s">
        <v>61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f t="shared" si="1"/>
        <v>0</v>
      </c>
      <c r="AE22" s="8"/>
      <c r="AF22" s="8"/>
      <c r="AG22" s="8"/>
      <c r="AH22" s="8"/>
      <c r="AI22" s="8"/>
      <c r="AJ22" s="8"/>
      <c r="AK22" s="8"/>
      <c r="AL22" s="4"/>
      <c r="AM22" s="4"/>
    </row>
    <row r="23" spans="1:39" ht="15" customHeight="1" x14ac:dyDescent="0.25">
      <c r="A23" s="30" t="s">
        <v>82</v>
      </c>
      <c r="B23" s="1"/>
      <c r="C23" s="12"/>
      <c r="D23" s="12">
        <v>2220</v>
      </c>
      <c r="E23" s="20" t="s">
        <v>66</v>
      </c>
      <c r="F23" s="34">
        <v>596.62</v>
      </c>
      <c r="G23" s="34">
        <v>0</v>
      </c>
      <c r="H23" s="34">
        <v>99.67</v>
      </c>
      <c r="I23" s="34">
        <v>1714.11</v>
      </c>
      <c r="J23" s="34">
        <v>2458.7800000000002</v>
      </c>
      <c r="K23" s="34">
        <v>1588.1</v>
      </c>
      <c r="L23" s="34">
        <v>3820.15</v>
      </c>
      <c r="M23" s="34">
        <v>3154.64</v>
      </c>
      <c r="N23" s="34">
        <v>1075.81</v>
      </c>
      <c r="O23" s="34">
        <v>22.14</v>
      </c>
      <c r="P23" s="34">
        <v>4005.05</v>
      </c>
      <c r="Q23" s="34">
        <v>3748.5</v>
      </c>
      <c r="R23" s="34">
        <v>2281.08</v>
      </c>
      <c r="S23" s="34">
        <v>2050.23</v>
      </c>
      <c r="T23" s="34">
        <v>2337.52</v>
      </c>
      <c r="U23" s="34">
        <v>6138.66</v>
      </c>
      <c r="V23" s="34">
        <v>548.70000000000005</v>
      </c>
      <c r="W23" s="34">
        <v>2555.02</v>
      </c>
      <c r="X23" s="34">
        <v>10222.08</v>
      </c>
      <c r="Y23" s="34">
        <v>4076.58</v>
      </c>
      <c r="Z23" s="34">
        <v>385.61</v>
      </c>
      <c r="AA23" s="34">
        <v>0</v>
      </c>
      <c r="AB23" s="34">
        <v>2605.42</v>
      </c>
      <c r="AC23" s="34">
        <v>0</v>
      </c>
      <c r="AD23" s="34">
        <f t="shared" si="1"/>
        <v>55484.469999999994</v>
      </c>
      <c r="AE23" s="8"/>
      <c r="AF23" s="8"/>
      <c r="AG23" s="8"/>
      <c r="AH23" s="8"/>
      <c r="AI23" s="8"/>
      <c r="AJ23" s="8"/>
      <c r="AK23" s="8"/>
      <c r="AL23" s="4"/>
      <c r="AM23" s="4"/>
    </row>
    <row r="24" spans="1:39" ht="15" customHeight="1" x14ac:dyDescent="0.25">
      <c r="A24" s="30" t="s">
        <v>83</v>
      </c>
      <c r="B24" s="1"/>
      <c r="C24" s="12"/>
      <c r="D24" s="12">
        <v>2340</v>
      </c>
      <c r="E24" s="20" t="s">
        <v>67</v>
      </c>
      <c r="F24" s="34">
        <v>264.57</v>
      </c>
      <c r="G24" s="34">
        <v>0</v>
      </c>
      <c r="H24" s="34">
        <v>25.51</v>
      </c>
      <c r="I24" s="34">
        <v>15030.6</v>
      </c>
      <c r="J24" s="34">
        <v>9239.06</v>
      </c>
      <c r="K24" s="34">
        <v>456.52</v>
      </c>
      <c r="L24" s="34">
        <v>5745.5</v>
      </c>
      <c r="M24" s="34">
        <v>2645.65</v>
      </c>
      <c r="N24" s="34">
        <v>1394.87</v>
      </c>
      <c r="O24" s="34">
        <v>586.54999999999995</v>
      </c>
      <c r="P24" s="34">
        <v>6690.95</v>
      </c>
      <c r="Q24" s="34">
        <v>4145.55</v>
      </c>
      <c r="R24" s="34">
        <v>670.41</v>
      </c>
      <c r="S24" s="34">
        <v>1247.6500000000001</v>
      </c>
      <c r="T24" s="34">
        <v>4568.75</v>
      </c>
      <c r="U24" s="34">
        <v>42896.38</v>
      </c>
      <c r="V24" s="34">
        <v>3417.78</v>
      </c>
      <c r="W24" s="34">
        <v>3514.42</v>
      </c>
      <c r="X24" s="34">
        <v>25185.040000000001</v>
      </c>
      <c r="Y24" s="34">
        <v>5768.3</v>
      </c>
      <c r="Z24" s="34">
        <v>3289.32</v>
      </c>
      <c r="AA24" s="34">
        <v>0</v>
      </c>
      <c r="AB24" s="34">
        <v>32300.62</v>
      </c>
      <c r="AC24" s="34">
        <v>0</v>
      </c>
      <c r="AD24" s="34">
        <f t="shared" si="1"/>
        <v>169084</v>
      </c>
      <c r="AE24" s="8"/>
      <c r="AF24" s="8"/>
      <c r="AG24" s="8"/>
      <c r="AH24" s="8"/>
      <c r="AI24" s="8"/>
      <c r="AJ24" s="8"/>
      <c r="AK24" s="8"/>
      <c r="AL24" s="4"/>
      <c r="AM24" s="4"/>
    </row>
    <row r="25" spans="1:39" ht="15" customHeight="1" x14ac:dyDescent="0.25">
      <c r="A25" s="30" t="s">
        <v>84</v>
      </c>
      <c r="B25" s="1"/>
      <c r="C25" s="12"/>
      <c r="D25" s="12">
        <v>2360</v>
      </c>
      <c r="E25" s="20" t="s">
        <v>68</v>
      </c>
      <c r="F25" s="34">
        <v>57.87</v>
      </c>
      <c r="G25" s="34">
        <v>0</v>
      </c>
      <c r="H25" s="34">
        <v>3.52</v>
      </c>
      <c r="I25" s="34">
        <v>1287.8900000000001</v>
      </c>
      <c r="J25" s="34">
        <v>5444.11</v>
      </c>
      <c r="K25" s="34">
        <v>347.4</v>
      </c>
      <c r="L25" s="34">
        <v>695.76</v>
      </c>
      <c r="M25" s="34">
        <v>120.49</v>
      </c>
      <c r="N25" s="34">
        <v>301.32</v>
      </c>
      <c r="O25" s="34">
        <v>187.23</v>
      </c>
      <c r="P25" s="34">
        <v>3865.47</v>
      </c>
      <c r="Q25" s="34">
        <v>2079.19</v>
      </c>
      <c r="R25" s="34">
        <v>819.13</v>
      </c>
      <c r="S25" s="34">
        <v>1076.1199999999999</v>
      </c>
      <c r="T25" s="34">
        <v>2732.61</v>
      </c>
      <c r="U25" s="34">
        <v>2609.04</v>
      </c>
      <c r="V25" s="34">
        <v>605</v>
      </c>
      <c r="W25" s="34">
        <v>730.66</v>
      </c>
      <c r="X25" s="34">
        <v>4362.07</v>
      </c>
      <c r="Y25" s="34">
        <v>944.64</v>
      </c>
      <c r="Z25" s="34">
        <v>337.88</v>
      </c>
      <c r="AA25" s="34">
        <v>0</v>
      </c>
      <c r="AB25" s="34">
        <v>352.32</v>
      </c>
      <c r="AC25" s="34">
        <v>0</v>
      </c>
      <c r="AD25" s="34">
        <f t="shared" si="1"/>
        <v>28959.719999999998</v>
      </c>
      <c r="AE25" s="8"/>
      <c r="AF25" s="8"/>
      <c r="AG25" s="8"/>
      <c r="AH25" s="8"/>
      <c r="AI25" s="8"/>
      <c r="AJ25" s="8"/>
      <c r="AK25" s="8"/>
      <c r="AL25" s="4"/>
      <c r="AM25" s="4"/>
    </row>
    <row r="26" spans="1:39" ht="15" customHeight="1" x14ac:dyDescent="0.25">
      <c r="A26" s="30" t="s">
        <v>85</v>
      </c>
      <c r="B26" s="1"/>
      <c r="C26" s="12"/>
      <c r="D26" s="12">
        <v>2370</v>
      </c>
      <c r="E26" s="20" t="s">
        <v>70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291.36</v>
      </c>
      <c r="N26" s="34">
        <v>0</v>
      </c>
      <c r="O26" s="34">
        <v>0</v>
      </c>
      <c r="P26" s="34">
        <v>29.67</v>
      </c>
      <c r="Q26" s="34">
        <v>0</v>
      </c>
      <c r="R26" s="34">
        <v>19.59</v>
      </c>
      <c r="S26" s="34">
        <v>0</v>
      </c>
      <c r="T26" s="34">
        <v>174.88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9.23</v>
      </c>
      <c r="AC26" s="34">
        <v>0</v>
      </c>
      <c r="AD26" s="34">
        <f t="shared" si="1"/>
        <v>524.73</v>
      </c>
      <c r="AE26" s="8"/>
      <c r="AF26" s="8"/>
      <c r="AG26" s="8"/>
      <c r="AH26" s="8"/>
      <c r="AI26" s="8"/>
      <c r="AJ26" s="8"/>
      <c r="AK26" s="8"/>
      <c r="AL26" s="4"/>
      <c r="AM26" s="4"/>
    </row>
    <row r="27" spans="1:39" ht="15" customHeight="1" x14ac:dyDescent="0.25">
      <c r="A27" s="30" t="s">
        <v>86</v>
      </c>
      <c r="B27" s="1"/>
      <c r="C27" s="12"/>
      <c r="D27" s="12">
        <v>2375</v>
      </c>
      <c r="E27" s="20" t="s">
        <v>64</v>
      </c>
      <c r="F27" s="34">
        <v>9145.4699999999993</v>
      </c>
      <c r="G27" s="34">
        <v>145.93</v>
      </c>
      <c r="H27" s="34">
        <v>6187.96</v>
      </c>
      <c r="I27" s="34">
        <v>75743.33</v>
      </c>
      <c r="J27" s="34">
        <v>98560.5</v>
      </c>
      <c r="K27" s="34">
        <v>61295.31</v>
      </c>
      <c r="L27" s="34">
        <v>176383.78</v>
      </c>
      <c r="M27" s="34">
        <v>168030.68</v>
      </c>
      <c r="N27" s="34">
        <v>52356.92</v>
      </c>
      <c r="O27" s="34">
        <v>0</v>
      </c>
      <c r="P27" s="34">
        <v>307144.78999999998</v>
      </c>
      <c r="Q27" s="34">
        <v>274733.3</v>
      </c>
      <c r="R27" s="34">
        <v>209456.68</v>
      </c>
      <c r="S27" s="34">
        <v>104355.01</v>
      </c>
      <c r="T27" s="34">
        <v>60839.69</v>
      </c>
      <c r="U27" s="34">
        <v>31498.78</v>
      </c>
      <c r="V27" s="34">
        <v>9600.5400000000009</v>
      </c>
      <c r="W27" s="34">
        <v>22919.58</v>
      </c>
      <c r="X27" s="34">
        <v>30520.71</v>
      </c>
      <c r="Y27" s="34">
        <v>12657.3</v>
      </c>
      <c r="Z27" s="34">
        <v>12040.82</v>
      </c>
      <c r="AA27" s="34">
        <v>923.09</v>
      </c>
      <c r="AB27" s="34">
        <v>3068.42</v>
      </c>
      <c r="AC27" s="34">
        <v>97285.05</v>
      </c>
      <c r="AD27" s="34">
        <f t="shared" si="1"/>
        <v>1824893.6400000001</v>
      </c>
      <c r="AE27" s="8"/>
      <c r="AF27" s="8"/>
      <c r="AG27" s="8"/>
      <c r="AH27" s="8"/>
      <c r="AI27" s="8"/>
      <c r="AJ27" s="8"/>
      <c r="AK27" s="8"/>
      <c r="AL27" s="4"/>
      <c r="AM27" s="4"/>
    </row>
    <row r="28" spans="1:39" ht="15" customHeight="1" x14ac:dyDescent="0.25">
      <c r="A28" s="30" t="s">
        <v>86</v>
      </c>
      <c r="B28" s="1"/>
      <c r="C28" s="12"/>
      <c r="D28" s="12">
        <v>2415</v>
      </c>
      <c r="E28" s="20" t="s">
        <v>73</v>
      </c>
      <c r="F28" s="34">
        <v>2.72</v>
      </c>
      <c r="G28" s="34">
        <v>0</v>
      </c>
      <c r="H28" s="34">
        <v>2.96</v>
      </c>
      <c r="I28" s="34">
        <v>109.14</v>
      </c>
      <c r="J28" s="34">
        <v>73.569999999999993</v>
      </c>
      <c r="K28" s="34">
        <v>-6.49</v>
      </c>
      <c r="L28" s="34">
        <v>-7.63</v>
      </c>
      <c r="M28" s="34">
        <v>25.87</v>
      </c>
      <c r="N28" s="34">
        <v>4</v>
      </c>
      <c r="O28" s="34">
        <v>1.1399999999999999</v>
      </c>
      <c r="P28" s="34">
        <v>67.680000000000007</v>
      </c>
      <c r="Q28" s="34">
        <v>32.97</v>
      </c>
      <c r="R28" s="34">
        <v>20.07</v>
      </c>
      <c r="S28" s="34">
        <v>26.61</v>
      </c>
      <c r="T28" s="34">
        <v>65.02</v>
      </c>
      <c r="U28" s="34">
        <v>244.58</v>
      </c>
      <c r="V28" s="34">
        <v>14.88</v>
      </c>
      <c r="W28" s="34">
        <v>28.46</v>
      </c>
      <c r="X28" s="34">
        <v>-91.93</v>
      </c>
      <c r="Y28" s="34">
        <v>0.9</v>
      </c>
      <c r="Z28" s="34">
        <v>7.8</v>
      </c>
      <c r="AA28" s="34">
        <v>0</v>
      </c>
      <c r="AB28" s="34">
        <v>0</v>
      </c>
      <c r="AC28" s="34">
        <v>0</v>
      </c>
      <c r="AD28" s="34">
        <f t="shared" si="1"/>
        <v>622.31999999999982</v>
      </c>
      <c r="AE28" s="8"/>
      <c r="AF28" s="8"/>
      <c r="AG28" s="8"/>
      <c r="AH28" s="8"/>
      <c r="AI28" s="8"/>
      <c r="AJ28" s="8"/>
      <c r="AK28" s="8"/>
      <c r="AL28" s="4"/>
      <c r="AM28" s="4"/>
    </row>
    <row r="29" spans="1:39" ht="15" customHeight="1" x14ac:dyDescent="0.25">
      <c r="A29" s="30" t="s">
        <v>87</v>
      </c>
      <c r="B29" s="1"/>
      <c r="C29" s="12"/>
      <c r="D29" s="12">
        <v>2420</v>
      </c>
      <c r="E29" s="20" t="s">
        <v>69</v>
      </c>
      <c r="F29" s="34">
        <v>-2.1</v>
      </c>
      <c r="G29" s="34">
        <v>0</v>
      </c>
      <c r="H29" s="34">
        <v>-0.53</v>
      </c>
      <c r="I29" s="34">
        <v>-9.58</v>
      </c>
      <c r="J29" s="34">
        <v>-8.42</v>
      </c>
      <c r="K29" s="34">
        <v>8.32</v>
      </c>
      <c r="L29" s="34">
        <v>24.38</v>
      </c>
      <c r="M29" s="34">
        <v>-10.86</v>
      </c>
      <c r="N29" s="34">
        <v>-1.48</v>
      </c>
      <c r="O29" s="34">
        <v>-0.09</v>
      </c>
      <c r="P29" s="34">
        <v>-21.22</v>
      </c>
      <c r="Q29" s="34">
        <v>-18.62</v>
      </c>
      <c r="R29" s="34">
        <v>-9.8000000000000007</v>
      </c>
      <c r="S29" s="34">
        <v>-14.02</v>
      </c>
      <c r="T29" s="34">
        <v>-14.85</v>
      </c>
      <c r="U29" s="34">
        <v>-37.81</v>
      </c>
      <c r="V29" s="34">
        <v>-2.77</v>
      </c>
      <c r="W29" s="34">
        <v>-12.49</v>
      </c>
      <c r="X29" s="34">
        <v>66.77</v>
      </c>
      <c r="Y29" s="34">
        <v>2.59</v>
      </c>
      <c r="Z29" s="34">
        <v>-1.6</v>
      </c>
      <c r="AA29" s="34">
        <v>0</v>
      </c>
      <c r="AB29" s="34">
        <v>0</v>
      </c>
      <c r="AC29" s="34">
        <v>0</v>
      </c>
      <c r="AD29" s="34">
        <f t="shared" si="1"/>
        <v>-64.179999999999993</v>
      </c>
      <c r="AE29" s="8"/>
      <c r="AF29" s="8"/>
      <c r="AG29" s="8"/>
      <c r="AH29" s="8"/>
      <c r="AI29" s="8"/>
      <c r="AJ29" s="8"/>
      <c r="AK29" s="8"/>
      <c r="AL29" s="4"/>
      <c r="AM29" s="4"/>
    </row>
    <row r="30" spans="1:39" ht="15" customHeight="1" x14ac:dyDescent="0.25">
      <c r="A30" s="12">
        <f>MAX(A$8:A14)+1</f>
        <v>6</v>
      </c>
      <c r="B30" t="s">
        <v>3</v>
      </c>
      <c r="C30" s="12" t="s">
        <v>9</v>
      </c>
      <c r="D30" s="12" t="s">
        <v>59</v>
      </c>
      <c r="E30" s="12"/>
      <c r="F30" s="95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87">
        <f>SUM(F30:AC30)</f>
        <v>0</v>
      </c>
      <c r="AE30" s="8"/>
      <c r="AF30" s="8"/>
      <c r="AG30" s="8"/>
      <c r="AH30" s="8"/>
      <c r="AI30" s="8"/>
      <c r="AJ30" s="8"/>
      <c r="AK30" s="8"/>
      <c r="AL30" s="4"/>
      <c r="AM30" s="4"/>
    </row>
    <row r="31" spans="1:39" ht="15" customHeight="1" x14ac:dyDescent="0.25">
      <c r="A31" s="12"/>
      <c r="C31" s="12"/>
      <c r="D31" s="12"/>
      <c r="E31" s="12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</row>
    <row r="32" spans="1:39" ht="15" customHeight="1" x14ac:dyDescent="0.25">
      <c r="A32" s="12">
        <f>MAX(A$8:A31)+1</f>
        <v>7</v>
      </c>
      <c r="B32" s="106" t="s">
        <v>12</v>
      </c>
      <c r="C32" s="13"/>
      <c r="D32" s="13"/>
      <c r="E32" s="13"/>
      <c r="F32" s="96">
        <f t="shared" ref="F32:AC32" si="2">F11+F14</f>
        <v>116220.73</v>
      </c>
      <c r="G32" s="96">
        <f t="shared" si="2"/>
        <v>145.93</v>
      </c>
      <c r="H32" s="96">
        <f t="shared" si="2"/>
        <v>27944.04</v>
      </c>
      <c r="I32" s="96">
        <f t="shared" si="2"/>
        <v>408358.42</v>
      </c>
      <c r="J32" s="96">
        <f t="shared" si="2"/>
        <v>754768.65</v>
      </c>
      <c r="K32" s="96">
        <f t="shared" si="2"/>
        <v>504277.05</v>
      </c>
      <c r="L32" s="96">
        <f t="shared" si="2"/>
        <v>1342702.41</v>
      </c>
      <c r="M32" s="96">
        <f t="shared" si="2"/>
        <v>931262.29</v>
      </c>
      <c r="N32" s="96">
        <f t="shared" si="2"/>
        <v>251670.45</v>
      </c>
      <c r="O32" s="96">
        <f t="shared" si="2"/>
        <v>7840.65</v>
      </c>
      <c r="P32" s="96">
        <f t="shared" si="2"/>
        <v>1029491.0800000001</v>
      </c>
      <c r="Q32" s="96">
        <f t="shared" si="2"/>
        <v>1107790.51</v>
      </c>
      <c r="R32" s="96">
        <f t="shared" si="2"/>
        <v>562655.33000000007</v>
      </c>
      <c r="S32" s="96">
        <f t="shared" si="2"/>
        <v>648405.55000000005</v>
      </c>
      <c r="T32" s="96">
        <f t="shared" si="2"/>
        <v>603904.18999999994</v>
      </c>
      <c r="U32" s="96">
        <f t="shared" si="2"/>
        <v>1036661.2</v>
      </c>
      <c r="V32" s="96">
        <f t="shared" si="2"/>
        <v>60454.020000000004</v>
      </c>
      <c r="W32" s="96">
        <f t="shared" si="2"/>
        <v>542400.96</v>
      </c>
      <c r="X32" s="96">
        <f t="shared" si="2"/>
        <v>1472255.99</v>
      </c>
      <c r="Y32" s="96">
        <f t="shared" si="2"/>
        <v>807341.91</v>
      </c>
      <c r="Z32" s="96">
        <f t="shared" si="2"/>
        <v>40924.959999999999</v>
      </c>
      <c r="AA32" s="96">
        <f t="shared" si="2"/>
        <v>923.09</v>
      </c>
      <c r="AB32" s="96">
        <f t="shared" si="2"/>
        <v>441478.31</v>
      </c>
      <c r="AC32" s="96">
        <f t="shared" si="2"/>
        <v>227932.05</v>
      </c>
      <c r="AD32" s="97">
        <f>SUM(F32:AC32)</f>
        <v>12927809.77</v>
      </c>
    </row>
    <row r="33" spans="1:30" ht="15" customHeight="1" x14ac:dyDescent="0.25">
      <c r="A33" s="12"/>
      <c r="B33" s="68"/>
      <c r="C33" s="12"/>
      <c r="D33" s="12"/>
      <c r="E33" s="1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8"/>
    </row>
    <row r="34" spans="1:30" ht="15" customHeight="1" x14ac:dyDescent="0.25">
      <c r="A34" s="12">
        <f>MAX(A$8:A33)+1</f>
        <v>8</v>
      </c>
      <c r="B34" s="6" t="s">
        <v>13</v>
      </c>
      <c r="C34" s="12"/>
      <c r="D34" s="12"/>
      <c r="E34" s="1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8"/>
    </row>
    <row r="35" spans="1:30" ht="15" customHeight="1" x14ac:dyDescent="0.25">
      <c r="A35" s="12">
        <f>MAX(A$8:A34)+1</f>
        <v>9</v>
      </c>
      <c r="B35" t="s">
        <v>2</v>
      </c>
      <c r="C35" s="12" t="s">
        <v>9</v>
      </c>
      <c r="D35" s="12" t="s">
        <v>59</v>
      </c>
      <c r="E35" s="20"/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48">
        <f>SUM(F35:AC35)</f>
        <v>0</v>
      </c>
    </row>
    <row r="36" spans="1:30" ht="15" customHeight="1" x14ac:dyDescent="0.25">
      <c r="A36" s="12">
        <f>MAX(A$8:A35)+1</f>
        <v>10</v>
      </c>
      <c r="B36" s="1" t="s">
        <v>10</v>
      </c>
      <c r="C36" s="12" t="s">
        <v>9</v>
      </c>
      <c r="D36" s="12" t="s">
        <v>59</v>
      </c>
      <c r="E36" s="12"/>
      <c r="F36" s="56">
        <v>108020</v>
      </c>
      <c r="G36" s="56">
        <v>0</v>
      </c>
      <c r="H36" s="56">
        <v>17562</v>
      </c>
      <c r="I36" s="56">
        <v>406167</v>
      </c>
      <c r="J36" s="56">
        <v>351134</v>
      </c>
      <c r="K36" s="56">
        <v>634845</v>
      </c>
      <c r="L36" s="56">
        <v>632270</v>
      </c>
      <c r="M36" s="56">
        <v>401459</v>
      </c>
      <c r="N36" s="56">
        <v>123421</v>
      </c>
      <c r="O36" s="56">
        <v>892</v>
      </c>
      <c r="P36" s="56">
        <v>847999</v>
      </c>
      <c r="Q36" s="56">
        <v>899190</v>
      </c>
      <c r="R36" s="34">
        <v>561087</v>
      </c>
      <c r="S36" s="34">
        <v>469870</v>
      </c>
      <c r="T36" s="34">
        <v>648111</v>
      </c>
      <c r="U36" s="34">
        <v>938106</v>
      </c>
      <c r="V36" s="34">
        <v>79693</v>
      </c>
      <c r="W36" s="34">
        <v>364035</v>
      </c>
      <c r="X36" s="34">
        <v>934122</v>
      </c>
      <c r="Y36" s="34">
        <v>465707</v>
      </c>
      <c r="Z36" s="34">
        <v>49300</v>
      </c>
      <c r="AA36" s="34">
        <v>113065</v>
      </c>
      <c r="AB36" s="34">
        <v>650808</v>
      </c>
      <c r="AC36" s="34">
        <v>508949</v>
      </c>
      <c r="AD36" s="34">
        <f>SUM(F36:AC36)</f>
        <v>10205812</v>
      </c>
    </row>
    <row r="37" spans="1:30" ht="15" customHeight="1" x14ac:dyDescent="0.25">
      <c r="A37" s="12">
        <f>MAX(A$8:A36)+1</f>
        <v>11</v>
      </c>
      <c r="B37" s="14" t="s">
        <v>15</v>
      </c>
      <c r="C37" s="12" t="s">
        <v>9</v>
      </c>
      <c r="D37" s="12" t="s">
        <v>59</v>
      </c>
      <c r="E37" s="12"/>
      <c r="F37" s="56">
        <v>6302</v>
      </c>
      <c r="G37" s="56">
        <v>0</v>
      </c>
      <c r="H37" s="56">
        <v>640</v>
      </c>
      <c r="I37" s="56">
        <v>20039</v>
      </c>
      <c r="J37" s="56">
        <v>13776</v>
      </c>
      <c r="K37" s="56">
        <v>10980</v>
      </c>
      <c r="L37" s="56">
        <v>4828</v>
      </c>
      <c r="M37" s="56">
        <v>3973</v>
      </c>
      <c r="N37" s="56">
        <v>4001</v>
      </c>
      <c r="O37" s="56">
        <v>0</v>
      </c>
      <c r="P37" s="56">
        <v>34107</v>
      </c>
      <c r="Q37" s="56">
        <v>35107</v>
      </c>
      <c r="R37" s="34">
        <v>8358</v>
      </c>
      <c r="S37" s="34">
        <v>34351</v>
      </c>
      <c r="T37" s="34">
        <v>46705</v>
      </c>
      <c r="U37" s="34">
        <v>84743</v>
      </c>
      <c r="V37" s="34">
        <v>3998</v>
      </c>
      <c r="W37" s="34">
        <v>22839</v>
      </c>
      <c r="X37" s="34">
        <v>63961</v>
      </c>
      <c r="Y37" s="34">
        <v>30491</v>
      </c>
      <c r="Z37" s="34">
        <v>3207</v>
      </c>
      <c r="AA37" s="34">
        <v>0</v>
      </c>
      <c r="AB37" s="34">
        <v>26015</v>
      </c>
      <c r="AC37" s="34">
        <v>2522</v>
      </c>
      <c r="AD37" s="34">
        <f>SUM(F37:AC37)</f>
        <v>460943</v>
      </c>
    </row>
    <row r="38" spans="1:30" ht="15" customHeight="1" x14ac:dyDescent="0.25">
      <c r="A38" s="12">
        <f>MAX(A$8:A37)+1</f>
        <v>12</v>
      </c>
      <c r="B38" s="1" t="s">
        <v>47</v>
      </c>
      <c r="C38" s="12" t="s">
        <v>9</v>
      </c>
      <c r="D38" s="12" t="s">
        <v>60</v>
      </c>
      <c r="E38" s="12"/>
      <c r="F38" s="56">
        <v>269420</v>
      </c>
      <c r="G38" s="56">
        <v>194467</v>
      </c>
      <c r="H38" s="56">
        <v>86738</v>
      </c>
      <c r="I38" s="56">
        <v>140120</v>
      </c>
      <c r="J38" s="56">
        <v>134737</v>
      </c>
      <c r="K38" s="56">
        <v>142767</v>
      </c>
      <c r="L38" s="56">
        <v>171302</v>
      </c>
      <c r="M38" s="56">
        <v>157664</v>
      </c>
      <c r="N38" s="56">
        <v>189699</v>
      </c>
      <c r="O38" s="56">
        <v>100328</v>
      </c>
      <c r="P38" s="56">
        <v>166839</v>
      </c>
      <c r="Q38" s="56">
        <v>70401</v>
      </c>
      <c r="R38" s="34">
        <v>38208</v>
      </c>
      <c r="S38" s="34">
        <v>68519</v>
      </c>
      <c r="T38" s="34">
        <v>65456</v>
      </c>
      <c r="U38" s="34">
        <v>50689</v>
      </c>
      <c r="V38" s="34">
        <v>34269</v>
      </c>
      <c r="W38" s="34">
        <v>80494</v>
      </c>
      <c r="X38" s="34">
        <v>71053</v>
      </c>
      <c r="Y38" s="34">
        <v>64489</v>
      </c>
      <c r="Z38" s="34">
        <v>31832</v>
      </c>
      <c r="AA38" s="34">
        <v>19323</v>
      </c>
      <c r="AB38" s="34">
        <v>42653</v>
      </c>
      <c r="AC38" s="34">
        <v>51011</v>
      </c>
      <c r="AD38" s="34">
        <f>SUM(F38:AC38)</f>
        <v>2442478</v>
      </c>
    </row>
    <row r="39" spans="1:30" ht="15" customHeight="1" x14ac:dyDescent="0.25">
      <c r="A39" s="12">
        <f>MAX(A$8:A38)+1</f>
        <v>13</v>
      </c>
      <c r="B39" s="5" t="s">
        <v>24</v>
      </c>
      <c r="C39" s="12" t="s">
        <v>9</v>
      </c>
      <c r="D39" s="12" t="s">
        <v>59</v>
      </c>
      <c r="E39" s="12"/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87">
        <f>SUM(F39:AC39)</f>
        <v>0</v>
      </c>
    </row>
    <row r="40" spans="1:30" ht="15" customHeight="1" x14ac:dyDescent="0.25">
      <c r="A40" s="12"/>
      <c r="C40" s="12"/>
      <c r="D40" s="12"/>
      <c r="E40" s="12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18"/>
    </row>
    <row r="41" spans="1:30" ht="15" customHeight="1" x14ac:dyDescent="0.25">
      <c r="A41" s="12">
        <f>MAX(A$8:A40)+1</f>
        <v>14</v>
      </c>
      <c r="B41" s="106" t="s">
        <v>11</v>
      </c>
      <c r="C41" s="13"/>
      <c r="D41" s="13"/>
      <c r="E41" s="13"/>
      <c r="F41" s="98">
        <f t="shared" ref="F41:AC41" si="3">SUM(F35:F39)</f>
        <v>383742</v>
      </c>
      <c r="G41" s="98">
        <f t="shared" si="3"/>
        <v>194467</v>
      </c>
      <c r="H41" s="98">
        <f t="shared" si="3"/>
        <v>104940</v>
      </c>
      <c r="I41" s="98">
        <f t="shared" si="3"/>
        <v>566326</v>
      </c>
      <c r="J41" s="98">
        <f t="shared" si="3"/>
        <v>499647</v>
      </c>
      <c r="K41" s="98">
        <f t="shared" si="3"/>
        <v>788592</v>
      </c>
      <c r="L41" s="98">
        <f t="shared" si="3"/>
        <v>808400</v>
      </c>
      <c r="M41" s="98">
        <f t="shared" si="3"/>
        <v>563096</v>
      </c>
      <c r="N41" s="98">
        <f t="shared" si="3"/>
        <v>317121</v>
      </c>
      <c r="O41" s="98">
        <f t="shared" si="3"/>
        <v>101220</v>
      </c>
      <c r="P41" s="98">
        <f t="shared" si="3"/>
        <v>1048945</v>
      </c>
      <c r="Q41" s="98">
        <f t="shared" si="3"/>
        <v>1004698</v>
      </c>
      <c r="R41" s="98">
        <f t="shared" si="3"/>
        <v>607653</v>
      </c>
      <c r="S41" s="98">
        <f t="shared" si="3"/>
        <v>572740</v>
      </c>
      <c r="T41" s="98">
        <f t="shared" si="3"/>
        <v>760272</v>
      </c>
      <c r="U41" s="98">
        <f t="shared" si="3"/>
        <v>1073538</v>
      </c>
      <c r="V41" s="98">
        <f t="shared" si="3"/>
        <v>117960</v>
      </c>
      <c r="W41" s="98">
        <f t="shared" si="3"/>
        <v>467368</v>
      </c>
      <c r="X41" s="98">
        <f t="shared" si="3"/>
        <v>1069136</v>
      </c>
      <c r="Y41" s="98">
        <f t="shared" si="3"/>
        <v>560687</v>
      </c>
      <c r="Z41" s="98">
        <f t="shared" si="3"/>
        <v>84339</v>
      </c>
      <c r="AA41" s="98">
        <f t="shared" si="3"/>
        <v>132388</v>
      </c>
      <c r="AB41" s="98">
        <f t="shared" si="3"/>
        <v>719476</v>
      </c>
      <c r="AC41" s="98">
        <f t="shared" si="3"/>
        <v>562482</v>
      </c>
      <c r="AD41" s="105">
        <f>SUM(F41:AC41)</f>
        <v>13109233</v>
      </c>
    </row>
    <row r="42" spans="1:30" ht="15" customHeight="1" x14ac:dyDescent="0.25">
      <c r="A42" s="12"/>
      <c r="C42" s="12"/>
      <c r="D42" s="12"/>
      <c r="E42" s="12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88"/>
    </row>
    <row r="43" spans="1:30" ht="15" customHeight="1" thickBot="1" x14ac:dyDescent="0.3">
      <c r="A43" s="12">
        <f>MAX(A$8:A42)+1</f>
        <v>15</v>
      </c>
      <c r="B43" s="106" t="s">
        <v>58</v>
      </c>
      <c r="C43" s="13"/>
      <c r="D43" s="13"/>
      <c r="E43" s="13"/>
      <c r="F43" s="99">
        <f t="shared" ref="F43:AC43" si="4">F32-F41</f>
        <v>-267521.27</v>
      </c>
      <c r="G43" s="99">
        <f t="shared" si="4"/>
        <v>-194321.07</v>
      </c>
      <c r="H43" s="99">
        <f t="shared" si="4"/>
        <v>-76995.959999999992</v>
      </c>
      <c r="I43" s="99">
        <f t="shared" si="4"/>
        <v>-157967.58000000002</v>
      </c>
      <c r="J43" s="99">
        <f t="shared" si="4"/>
        <v>255121.65000000002</v>
      </c>
      <c r="K43" s="99">
        <f t="shared" si="4"/>
        <v>-284314.95</v>
      </c>
      <c r="L43" s="99">
        <f t="shared" si="4"/>
        <v>534302.40999999992</v>
      </c>
      <c r="M43" s="99">
        <f t="shared" si="4"/>
        <v>368166.29000000004</v>
      </c>
      <c r="N43" s="99">
        <f t="shared" si="4"/>
        <v>-65450.549999999988</v>
      </c>
      <c r="O43" s="99">
        <f t="shared" si="4"/>
        <v>-93379.35</v>
      </c>
      <c r="P43" s="99">
        <f t="shared" si="4"/>
        <v>-19453.919999999925</v>
      </c>
      <c r="Q43" s="99">
        <f t="shared" si="4"/>
        <v>103092.51000000001</v>
      </c>
      <c r="R43" s="99">
        <f t="shared" si="4"/>
        <v>-44997.669999999925</v>
      </c>
      <c r="S43" s="99">
        <f t="shared" si="4"/>
        <v>75665.550000000047</v>
      </c>
      <c r="T43" s="99">
        <f t="shared" si="4"/>
        <v>-156367.81000000006</v>
      </c>
      <c r="U43" s="99">
        <f t="shared" si="4"/>
        <v>-36876.800000000047</v>
      </c>
      <c r="V43" s="99">
        <f t="shared" si="4"/>
        <v>-57505.979999999996</v>
      </c>
      <c r="W43" s="99">
        <f t="shared" si="4"/>
        <v>75032.959999999963</v>
      </c>
      <c r="X43" s="99">
        <f t="shared" si="4"/>
        <v>403119.99</v>
      </c>
      <c r="Y43" s="99">
        <f t="shared" si="4"/>
        <v>246654.91000000003</v>
      </c>
      <c r="Z43" s="99">
        <f t="shared" si="4"/>
        <v>-43414.04</v>
      </c>
      <c r="AA43" s="99">
        <f t="shared" si="4"/>
        <v>-131464.91</v>
      </c>
      <c r="AB43" s="99">
        <f t="shared" si="4"/>
        <v>-277997.69</v>
      </c>
      <c r="AC43" s="99">
        <f t="shared" si="4"/>
        <v>-334549.95</v>
      </c>
      <c r="AD43" s="104">
        <f>SUM(F43:AC43)</f>
        <v>-181423.23000000021</v>
      </c>
    </row>
    <row r="44" spans="1:30" ht="15" customHeight="1" thickTop="1" x14ac:dyDescent="0.25">
      <c r="A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22"/>
    </row>
    <row r="45" spans="1:30" ht="15" customHeight="1" x14ac:dyDescent="0.25">
      <c r="A45" s="12"/>
      <c r="B45" s="47"/>
      <c r="D45" s="12"/>
      <c r="R45" s="8"/>
      <c r="S45" s="8"/>
      <c r="T45" s="8"/>
      <c r="U45" s="8"/>
      <c r="V45" s="8"/>
      <c r="W45" s="8"/>
      <c r="X45" s="46"/>
      <c r="Y45" s="8"/>
      <c r="Z45" s="8"/>
      <c r="AA45" s="8"/>
      <c r="AB45" s="8"/>
      <c r="AC45" s="8"/>
      <c r="AD45" s="37"/>
    </row>
    <row r="46" spans="1:30" ht="15" customHeight="1" x14ac:dyDescent="0.25">
      <c r="A46" s="42"/>
      <c r="B46" s="43"/>
      <c r="C46" s="43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5"/>
    </row>
    <row r="47" spans="1:30" ht="15" customHeight="1" x14ac:dyDescent="0.25">
      <c r="A47" s="12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18"/>
    </row>
    <row r="48" spans="1:30" ht="15" customHeight="1" x14ac:dyDescent="0.25">
      <c r="A48" s="12"/>
      <c r="B48" s="19" t="s">
        <v>19</v>
      </c>
      <c r="R48" s="8"/>
      <c r="S48" s="8"/>
      <c r="T48" s="8"/>
      <c r="U48" s="73"/>
      <c r="V48" s="8"/>
      <c r="W48" s="8"/>
      <c r="X48" s="8"/>
      <c r="Y48" s="20"/>
      <c r="Z48" s="8"/>
      <c r="AA48" s="8"/>
      <c r="AB48" s="8"/>
      <c r="AC48" s="8"/>
      <c r="AD48" s="18"/>
    </row>
    <row r="49" spans="1:30" ht="15" customHeight="1" x14ac:dyDescent="0.25">
      <c r="A49" s="12"/>
      <c r="B49" s="29" t="s">
        <v>56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18"/>
    </row>
    <row r="50" spans="1:30" ht="15" customHeight="1" x14ac:dyDescent="0.25">
      <c r="B50" s="29" t="s">
        <v>99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18"/>
    </row>
    <row r="51" spans="1:30" ht="15" customHeight="1" x14ac:dyDescent="0.25">
      <c r="B51" s="29" t="s">
        <v>51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8"/>
    </row>
    <row r="52" spans="1:30" ht="15" customHeight="1" x14ac:dyDescent="0.25">
      <c r="B52" s="2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8"/>
    </row>
    <row r="53" spans="1:30" ht="15" customHeight="1" x14ac:dyDescent="0.25">
      <c r="B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18"/>
    </row>
  </sheetData>
  <phoneticPr fontId="4" type="noConversion"/>
  <printOptions horizontalCentered="1"/>
  <pageMargins left="0.22" right="0.17" top="0.61" bottom="0.32" header="0.28000000000000003" footer="0.17"/>
  <pageSetup scale="50" orientation="landscape" cellComments="asDisplayed" r:id="rId1"/>
  <headerFooter alignWithMargins="0">
    <oddHeader>&amp;R&amp;"Times New Roman,Bold"KyPSC Case No. 2024-00354
STAFF-DR-04-009 Attachment 
Page &amp;P of  &amp;N</oddHeader>
  </headerFooter>
  <colBreaks count="1" manualBreakCount="1">
    <brk id="17" max="52" man="1"/>
  </col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AG66"/>
  <sheetViews>
    <sheetView view="pageLayout" zoomScale="80" zoomScaleNormal="80" zoomScalePageLayoutView="80" workbookViewId="0">
      <selection activeCell="A6" sqref="A6"/>
    </sheetView>
  </sheetViews>
  <sheetFormatPr defaultColWidth="8.88671875" defaultRowHeight="13.2" x14ac:dyDescent="0.25"/>
  <cols>
    <col min="1" max="1" width="5.109375" customWidth="1"/>
    <col min="2" max="2" width="1.88671875" customWidth="1"/>
    <col min="3" max="3" width="41.109375" bestFit="1" customWidth="1"/>
    <col min="4" max="4" width="1.109375" customWidth="1"/>
    <col min="5" max="5" width="17.109375" customWidth="1"/>
    <col min="6" max="6" width="1.5546875" customWidth="1"/>
    <col min="7" max="7" width="11.44140625" bestFit="1" customWidth="1"/>
    <col min="8" max="18" width="12.109375" customWidth="1"/>
    <col min="19" max="20" width="11.44140625" bestFit="1" customWidth="1"/>
    <col min="21" max="30" width="11.88671875" customWidth="1"/>
    <col min="31" max="31" width="13.109375" style="7" customWidth="1"/>
    <col min="32" max="32" width="12.109375" customWidth="1"/>
    <col min="33" max="33" width="12.88671875" customWidth="1"/>
  </cols>
  <sheetData>
    <row r="1" spans="1:33" ht="17.100000000000001" customHeight="1" x14ac:dyDescent="0.3">
      <c r="A1" s="58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G1" s="1"/>
    </row>
    <row r="2" spans="1:33" ht="17.100000000000001" customHeight="1" x14ac:dyDescent="0.3">
      <c r="A2" s="58" t="s">
        <v>106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3" ht="17.100000000000001" customHeight="1" x14ac:dyDescent="0.3">
      <c r="A3" s="58" t="s">
        <v>88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3" ht="15" customHeight="1" x14ac:dyDescent="0.3">
      <c r="A4" s="26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5"/>
      <c r="AG4" s="1"/>
    </row>
    <row r="5" spans="1:33" ht="15" customHeight="1" x14ac:dyDescent="0.3">
      <c r="A5" s="26" t="s">
        <v>101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3" ht="15" customHeight="1" x14ac:dyDescent="0.3">
      <c r="A6" s="2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3" ht="17.25" customHeight="1" x14ac:dyDescent="0.3">
      <c r="A7" s="6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3" ht="15" customHeight="1" thickBot="1" x14ac:dyDescent="0.35">
      <c r="A8" s="10" t="s">
        <v>5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66" t="s">
        <v>100</v>
      </c>
    </row>
    <row r="9" spans="1:33" s="2" customFormat="1" ht="15" customHeight="1" thickBot="1" x14ac:dyDescent="0.35">
      <c r="A9" s="15" t="s">
        <v>6</v>
      </c>
      <c r="C9" s="63" t="s">
        <v>89</v>
      </c>
      <c r="D9" s="64"/>
      <c r="E9" s="63" t="s">
        <v>25</v>
      </c>
      <c r="F9" s="64"/>
      <c r="G9" s="66">
        <v>44927</v>
      </c>
      <c r="H9" s="66">
        <v>44958</v>
      </c>
      <c r="I9" s="66">
        <v>44986</v>
      </c>
      <c r="J9" s="66">
        <v>45017</v>
      </c>
      <c r="K9" s="66">
        <v>45047</v>
      </c>
      <c r="L9" s="66">
        <v>45078</v>
      </c>
      <c r="M9" s="66">
        <v>45108</v>
      </c>
      <c r="N9" s="66">
        <v>45139</v>
      </c>
      <c r="O9" s="66">
        <v>45170</v>
      </c>
      <c r="P9" s="66">
        <v>45200</v>
      </c>
      <c r="Q9" s="66">
        <v>45231</v>
      </c>
      <c r="R9" s="66">
        <v>45261</v>
      </c>
      <c r="S9" s="66">
        <v>45292</v>
      </c>
      <c r="T9" s="66">
        <v>45323</v>
      </c>
      <c r="U9" s="66">
        <v>45352</v>
      </c>
      <c r="V9" s="66">
        <v>45383</v>
      </c>
      <c r="W9" s="66">
        <v>45413</v>
      </c>
      <c r="X9" s="66">
        <v>45444</v>
      </c>
      <c r="Y9" s="66">
        <v>45474</v>
      </c>
      <c r="Z9" s="66">
        <v>45505</v>
      </c>
      <c r="AA9" s="66">
        <v>45536</v>
      </c>
      <c r="AB9" s="66">
        <v>45566</v>
      </c>
      <c r="AC9" s="66">
        <v>45597</v>
      </c>
      <c r="AD9" s="66">
        <v>45627</v>
      </c>
      <c r="AE9" s="66" t="s">
        <v>8</v>
      </c>
      <c r="AF9" s="3"/>
      <c r="AG9" s="3"/>
    </row>
    <row r="10" spans="1:33" ht="15" customHeight="1" x14ac:dyDescent="0.25">
      <c r="E10" s="12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18"/>
      <c r="AF10" s="8"/>
      <c r="AG10" s="8"/>
    </row>
    <row r="11" spans="1:33" ht="15" customHeight="1" x14ac:dyDescent="0.25">
      <c r="A11" s="12">
        <v>1</v>
      </c>
      <c r="C11" s="1" t="s">
        <v>32</v>
      </c>
      <c r="E11" s="30" t="s">
        <v>30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f>SUM(G11:AD11)</f>
        <v>0</v>
      </c>
      <c r="AF11" s="54"/>
      <c r="AG11" s="8"/>
    </row>
    <row r="12" spans="1:33" ht="15" customHeight="1" x14ac:dyDescent="0.25">
      <c r="A12" s="12">
        <v>2</v>
      </c>
      <c r="C12" s="1" t="s">
        <v>33</v>
      </c>
      <c r="E12" s="30" t="s">
        <v>31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f t="shared" ref="AE12:AE25" si="0">SUM(G12:AD12)</f>
        <v>0</v>
      </c>
      <c r="AF12" s="54"/>
      <c r="AG12" s="49"/>
    </row>
    <row r="13" spans="1:33" ht="15" customHeight="1" x14ac:dyDescent="0.25">
      <c r="A13" s="12">
        <v>3</v>
      </c>
      <c r="C13" s="1" t="s">
        <v>39</v>
      </c>
      <c r="E13" s="12">
        <v>1242</v>
      </c>
      <c r="G13" s="78">
        <v>-12828.26</v>
      </c>
      <c r="H13" s="78">
        <v>-5.91</v>
      </c>
      <c r="I13" s="78">
        <v>-765.65</v>
      </c>
      <c r="J13" s="78">
        <v>-423.46</v>
      </c>
      <c r="K13" s="78">
        <v>-1633.2</v>
      </c>
      <c r="L13" s="78">
        <v>-841.93</v>
      </c>
      <c r="M13" s="78">
        <v>-1338.64</v>
      </c>
      <c r="N13" s="78">
        <v>-4073.28</v>
      </c>
      <c r="O13" s="78">
        <v>-1179.33</v>
      </c>
      <c r="P13" s="78">
        <v>-2468.13</v>
      </c>
      <c r="Q13" s="78">
        <v>-2825.58</v>
      </c>
      <c r="R13" s="78">
        <v>-1528.54</v>
      </c>
      <c r="S13" s="78">
        <v>-12228.35</v>
      </c>
      <c r="T13" s="78">
        <v>-594.39</v>
      </c>
      <c r="U13" s="78">
        <v>-824.64</v>
      </c>
      <c r="V13" s="78">
        <v>-165.13</v>
      </c>
      <c r="W13" s="78">
        <v>-1805.12</v>
      </c>
      <c r="X13" s="78">
        <v>-5197.03</v>
      </c>
      <c r="Y13" s="78">
        <v>-2810.72</v>
      </c>
      <c r="Z13" s="78">
        <v>-4533.42</v>
      </c>
      <c r="AA13" s="78">
        <v>-10115.64</v>
      </c>
      <c r="AB13" s="78">
        <v>-4388.8599999999997</v>
      </c>
      <c r="AC13" s="78">
        <v>-10791.92</v>
      </c>
      <c r="AD13" s="78">
        <v>-4044.38</v>
      </c>
      <c r="AE13" s="78">
        <f t="shared" si="0"/>
        <v>-87411.51</v>
      </c>
      <c r="AF13" s="54"/>
      <c r="AG13" s="74"/>
    </row>
    <row r="14" spans="1:33" ht="15" customHeight="1" x14ac:dyDescent="0.25">
      <c r="A14" s="12">
        <v>4</v>
      </c>
      <c r="C14" s="1" t="s">
        <v>40</v>
      </c>
      <c r="E14" s="12">
        <v>1243</v>
      </c>
      <c r="G14" s="78">
        <v>-1262.0999999999999</v>
      </c>
      <c r="H14" s="78">
        <v>-15.23</v>
      </c>
      <c r="I14" s="78">
        <v>-36.03</v>
      </c>
      <c r="J14" s="78">
        <v>4.53</v>
      </c>
      <c r="K14" s="78">
        <v>-14.27</v>
      </c>
      <c r="L14" s="78">
        <v>90.11</v>
      </c>
      <c r="M14" s="78">
        <v>-132.59</v>
      </c>
      <c r="N14" s="78">
        <v>-365.77</v>
      </c>
      <c r="O14" s="78">
        <v>-464.54</v>
      </c>
      <c r="P14" s="78">
        <v>-248.84</v>
      </c>
      <c r="Q14" s="78">
        <v>119.02</v>
      </c>
      <c r="R14" s="78">
        <v>80.44</v>
      </c>
      <c r="S14" s="78">
        <v>-772.26</v>
      </c>
      <c r="T14" s="78">
        <v>-35.53</v>
      </c>
      <c r="U14" s="78">
        <v>-11.61</v>
      </c>
      <c r="V14" s="78">
        <v>-20.43</v>
      </c>
      <c r="W14" s="78">
        <v>-77.010000000000005</v>
      </c>
      <c r="X14" s="78">
        <v>230.52</v>
      </c>
      <c r="Y14" s="78">
        <v>-619.39</v>
      </c>
      <c r="Z14" s="78">
        <v>-568.48</v>
      </c>
      <c r="AA14" s="78">
        <v>-1001.31</v>
      </c>
      <c r="AB14" s="78">
        <v>-188.29000000000002</v>
      </c>
      <c r="AC14" s="78">
        <v>145.31</v>
      </c>
      <c r="AD14" s="78">
        <v>247.72</v>
      </c>
      <c r="AE14" s="78">
        <f t="shared" si="0"/>
        <v>-4916.03</v>
      </c>
      <c r="AF14" s="54"/>
      <c r="AG14" s="74"/>
    </row>
    <row r="15" spans="1:33" ht="15" customHeight="1" x14ac:dyDescent="0.25">
      <c r="A15" s="30" t="s">
        <v>74</v>
      </c>
      <c r="C15" s="1" t="s">
        <v>41</v>
      </c>
      <c r="E15" s="30">
        <v>1245</v>
      </c>
      <c r="G15" s="78">
        <v>0</v>
      </c>
      <c r="H15" s="78">
        <v>0</v>
      </c>
      <c r="I15" s="78">
        <v>-1011.91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-15895.04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f t="shared" si="0"/>
        <v>-16906.95</v>
      </c>
      <c r="AF15" s="54"/>
      <c r="AG15" s="74"/>
    </row>
    <row r="16" spans="1:33" ht="15" customHeight="1" x14ac:dyDescent="0.25">
      <c r="A16" s="30" t="s">
        <v>75</v>
      </c>
      <c r="C16" s="1" t="s">
        <v>41</v>
      </c>
      <c r="E16" s="30">
        <v>2245</v>
      </c>
      <c r="G16" s="78">
        <v>0</v>
      </c>
      <c r="H16" s="78">
        <v>0</v>
      </c>
      <c r="I16" s="78">
        <v>32728.48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f t="shared" si="0"/>
        <v>32728.48</v>
      </c>
      <c r="AF16" s="54"/>
      <c r="AG16" s="74"/>
    </row>
    <row r="17" spans="1:33" ht="15" customHeight="1" x14ac:dyDescent="0.25">
      <c r="A17" s="30" t="s">
        <v>90</v>
      </c>
      <c r="C17" s="17" t="s">
        <v>18</v>
      </c>
      <c r="D17" s="17"/>
      <c r="E17" s="30">
        <v>1330</v>
      </c>
      <c r="G17" s="78">
        <v>-101478.99</v>
      </c>
      <c r="H17" s="78">
        <v>-101570.48</v>
      </c>
      <c r="I17" s="78">
        <v>-102543.97</v>
      </c>
      <c r="J17" s="78">
        <v>-102947.70999999999</v>
      </c>
      <c r="K17" s="78">
        <v>-102898.15</v>
      </c>
      <c r="L17" s="78">
        <v>-100385.90999999999</v>
      </c>
      <c r="M17" s="78">
        <v>-100989.36</v>
      </c>
      <c r="N17" s="78">
        <v>-100347.43</v>
      </c>
      <c r="O17" s="78">
        <v>-101315.22</v>
      </c>
      <c r="P17" s="78">
        <v>-102961.87999999999</v>
      </c>
      <c r="Q17" s="78">
        <v>-101939.15</v>
      </c>
      <c r="R17" s="78">
        <v>-103783.74</v>
      </c>
      <c r="S17" s="78">
        <v>-115518.98000000001</v>
      </c>
      <c r="T17" s="78">
        <v>-105299.79000000001</v>
      </c>
      <c r="U17" s="78">
        <v>-105572.45000000001</v>
      </c>
      <c r="V17" s="78">
        <v>-106485.22</v>
      </c>
      <c r="W17" s="78">
        <v>-106929.34999999999</v>
      </c>
      <c r="X17" s="78">
        <v>-104915.52</v>
      </c>
      <c r="Y17" s="78">
        <v>-104115.84999999999</v>
      </c>
      <c r="Z17" s="78">
        <v>-105449.23</v>
      </c>
      <c r="AA17" s="78">
        <v>-106121.17</v>
      </c>
      <c r="AB17" s="78">
        <v>-107133.77</v>
      </c>
      <c r="AC17" s="78">
        <v>-106844.96</v>
      </c>
      <c r="AD17" s="78">
        <v>-105017.86</v>
      </c>
      <c r="AE17" s="78">
        <f t="shared" si="0"/>
        <v>-2502566.14</v>
      </c>
      <c r="AF17" s="54"/>
      <c r="AG17" s="74"/>
    </row>
    <row r="18" spans="1:33" ht="15" customHeight="1" x14ac:dyDescent="0.25">
      <c r="A18" s="30" t="s">
        <v>91</v>
      </c>
      <c r="C18" s="17" t="s">
        <v>18</v>
      </c>
      <c r="D18" s="17"/>
      <c r="E18" s="30">
        <v>2330</v>
      </c>
      <c r="G18" s="78">
        <v>156769.20000000001</v>
      </c>
      <c r="H18" s="78">
        <v>156769.20000000001</v>
      </c>
      <c r="I18" s="78">
        <v>156769.20000000001</v>
      </c>
      <c r="J18" s="78">
        <v>156769.20000000001</v>
      </c>
      <c r="K18" s="78">
        <v>156769.20000000001</v>
      </c>
      <c r="L18" s="78">
        <v>156769.20000000001</v>
      </c>
      <c r="M18" s="78">
        <v>156769.20000000001</v>
      </c>
      <c r="N18" s="78">
        <v>156769.20000000001</v>
      </c>
      <c r="O18" s="78">
        <v>156769.20000000001</v>
      </c>
      <c r="P18" s="78">
        <v>156769.20000000001</v>
      </c>
      <c r="Q18" s="78">
        <v>156769.20000000001</v>
      </c>
      <c r="R18" s="78">
        <v>156769.20000000001</v>
      </c>
      <c r="S18" s="78">
        <v>156769.20000000001</v>
      </c>
      <c r="T18" s="78">
        <v>156769.20000000001</v>
      </c>
      <c r="U18" s="78">
        <v>156769.20000000001</v>
      </c>
      <c r="V18" s="78">
        <v>156769.20000000001</v>
      </c>
      <c r="W18" s="78">
        <v>156769.20000000001</v>
      </c>
      <c r="X18" s="78">
        <v>156769.20000000001</v>
      </c>
      <c r="Y18" s="78">
        <v>156769.20000000001</v>
      </c>
      <c r="Z18" s="78">
        <v>156769.20000000001</v>
      </c>
      <c r="AA18" s="78">
        <v>156769.20000000001</v>
      </c>
      <c r="AB18" s="78">
        <v>156769.20000000001</v>
      </c>
      <c r="AC18" s="78">
        <v>156769.20000000001</v>
      </c>
      <c r="AD18" s="78">
        <v>156769.20000000001</v>
      </c>
      <c r="AE18" s="78">
        <f t="shared" ref="AE18" si="1">SUM(G18:AD18)</f>
        <v>3762460.8000000017</v>
      </c>
      <c r="AF18" s="54"/>
      <c r="AG18" s="74"/>
    </row>
    <row r="19" spans="1:33" ht="15" customHeight="1" x14ac:dyDescent="0.25">
      <c r="A19" s="30" t="s">
        <v>92</v>
      </c>
      <c r="C19" s="20" t="s">
        <v>46</v>
      </c>
      <c r="D19" s="20"/>
      <c r="E19" s="30">
        <v>1362</v>
      </c>
      <c r="F19" s="12"/>
      <c r="G19" s="78">
        <v>362.78</v>
      </c>
      <c r="H19" s="78">
        <v>171.87</v>
      </c>
      <c r="I19" s="78">
        <v>-201.79999999999998</v>
      </c>
      <c r="J19" s="78">
        <v>-900.88</v>
      </c>
      <c r="K19" s="78">
        <v>-3743.54</v>
      </c>
      <c r="L19" s="78">
        <v>-3220.34</v>
      </c>
      <c r="M19" s="78">
        <v>-7960.65</v>
      </c>
      <c r="N19" s="78">
        <v>-2315.9699999999998</v>
      </c>
      <c r="O19" s="78">
        <v>-3210.58</v>
      </c>
      <c r="P19" s="78">
        <v>-16073.17</v>
      </c>
      <c r="Q19" s="78">
        <v>-9347.630000000001</v>
      </c>
      <c r="R19" s="78">
        <v>-1715.27</v>
      </c>
      <c r="S19" s="78">
        <v>600.36</v>
      </c>
      <c r="T19" s="78">
        <v>-1646.36</v>
      </c>
      <c r="U19" s="78">
        <v>-3498.97</v>
      </c>
      <c r="V19" s="78">
        <v>-9347.4700000000012</v>
      </c>
      <c r="W19" s="78">
        <v>-6564.27</v>
      </c>
      <c r="X19" s="78">
        <v>-4096.55</v>
      </c>
      <c r="Y19" s="78">
        <v>-5968.6100000000006</v>
      </c>
      <c r="Z19" s="78">
        <v>-5297.15</v>
      </c>
      <c r="AA19" s="78">
        <v>-5837.23</v>
      </c>
      <c r="AB19" s="78">
        <v>-5903.06</v>
      </c>
      <c r="AC19" s="78">
        <v>-3970.64</v>
      </c>
      <c r="AD19" s="78">
        <v>-2407.2600000000002</v>
      </c>
      <c r="AE19" s="78">
        <f t="shared" si="0"/>
        <v>-102092.38999999998</v>
      </c>
      <c r="AF19" s="54"/>
      <c r="AG19" s="74"/>
    </row>
    <row r="20" spans="1:33" ht="15" customHeight="1" x14ac:dyDescent="0.25">
      <c r="A20" s="30" t="s">
        <v>93</v>
      </c>
      <c r="C20" s="20" t="s">
        <v>46</v>
      </c>
      <c r="D20" s="20"/>
      <c r="E20" s="30">
        <v>2362</v>
      </c>
      <c r="F20" s="12"/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f t="shared" ref="AE20:AE21" si="2">SUM(G20:AD20)</f>
        <v>0</v>
      </c>
      <c r="AF20" s="54"/>
      <c r="AG20" s="74"/>
    </row>
    <row r="21" spans="1:33" ht="15" customHeight="1" x14ac:dyDescent="0.25">
      <c r="A21" s="30" t="s">
        <v>94</v>
      </c>
      <c r="C21" s="20" t="s">
        <v>46</v>
      </c>
      <c r="D21" s="20"/>
      <c r="E21" s="30">
        <v>1472</v>
      </c>
      <c r="F21" s="12"/>
      <c r="G21" s="78">
        <v>-1.36</v>
      </c>
      <c r="H21" s="78">
        <v>-0.05</v>
      </c>
      <c r="I21" s="78">
        <v>0.47</v>
      </c>
      <c r="J21" s="78">
        <v>5.1100000000000003</v>
      </c>
      <c r="K21" s="78">
        <v>13.43</v>
      </c>
      <c r="L21" s="78">
        <v>-4.9800000000000004</v>
      </c>
      <c r="M21" s="78">
        <v>-68.72</v>
      </c>
      <c r="N21" s="78">
        <v>8.9</v>
      </c>
      <c r="O21" s="78">
        <v>9.3800000000000008</v>
      </c>
      <c r="P21" s="78">
        <v>74.7</v>
      </c>
      <c r="Q21" s="78">
        <v>54</v>
      </c>
      <c r="R21" s="78">
        <v>9.26</v>
      </c>
      <c r="S21" s="78">
        <v>-2.1800000000000002</v>
      </c>
      <c r="T21" s="78">
        <v>7.75</v>
      </c>
      <c r="U21" s="78">
        <v>19.45</v>
      </c>
      <c r="V21" s="78">
        <v>59.61</v>
      </c>
      <c r="W21" s="78">
        <v>34.04</v>
      </c>
      <c r="X21" s="78">
        <v>18.61</v>
      </c>
      <c r="Y21" s="78">
        <v>-43.37</v>
      </c>
      <c r="Z21" s="78">
        <v>15.46</v>
      </c>
      <c r="AA21" s="78">
        <v>24.65</v>
      </c>
      <c r="AB21" s="78">
        <v>30.53</v>
      </c>
      <c r="AC21" s="78">
        <v>0</v>
      </c>
      <c r="AD21" s="78">
        <v>0</v>
      </c>
      <c r="AE21" s="78">
        <f t="shared" si="2"/>
        <v>264.69000000000005</v>
      </c>
      <c r="AF21" s="54"/>
      <c r="AG21" s="74"/>
    </row>
    <row r="22" spans="1:33" ht="15" customHeight="1" x14ac:dyDescent="0.25">
      <c r="A22" s="12">
        <v>8</v>
      </c>
      <c r="C22" s="20" t="s">
        <v>42</v>
      </c>
      <c r="D22" s="17"/>
      <c r="E22" s="30" t="s">
        <v>26</v>
      </c>
      <c r="F22" s="12"/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f t="shared" si="0"/>
        <v>0</v>
      </c>
      <c r="AF22" s="54"/>
      <c r="AG22" s="74"/>
    </row>
    <row r="23" spans="1:33" ht="15" customHeight="1" x14ac:dyDescent="0.25">
      <c r="A23" s="12">
        <v>9</v>
      </c>
      <c r="B23" s="69"/>
      <c r="C23" s="55" t="s">
        <v>43</v>
      </c>
      <c r="D23" s="69"/>
      <c r="E23" s="70" t="s">
        <v>27</v>
      </c>
      <c r="F23" s="69"/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0.08</v>
      </c>
      <c r="Q23" s="78">
        <v>0</v>
      </c>
      <c r="R23" s="78">
        <v>0</v>
      </c>
      <c r="S23" s="78">
        <v>0.21</v>
      </c>
      <c r="T23" s="78">
        <v>0</v>
      </c>
      <c r="U23" s="78">
        <v>0</v>
      </c>
      <c r="V23" s="78">
        <v>0</v>
      </c>
      <c r="W23" s="78">
        <v>0.21</v>
      </c>
      <c r="X23" s="78">
        <v>0</v>
      </c>
      <c r="Y23" s="78">
        <v>0</v>
      </c>
      <c r="Z23" s="78">
        <v>0</v>
      </c>
      <c r="AA23" s="78">
        <v>0.54</v>
      </c>
      <c r="AB23" s="78">
        <v>0.02</v>
      </c>
      <c r="AC23" s="78">
        <v>0</v>
      </c>
      <c r="AD23" s="78">
        <v>0</v>
      </c>
      <c r="AE23" s="78">
        <f t="shared" si="0"/>
        <v>1.06</v>
      </c>
      <c r="AF23" s="54"/>
      <c r="AG23" s="74"/>
    </row>
    <row r="24" spans="1:33" ht="15" customHeight="1" x14ac:dyDescent="0.25">
      <c r="A24" s="12">
        <v>10</v>
      </c>
      <c r="B24" s="69"/>
      <c r="C24" s="55" t="s">
        <v>29</v>
      </c>
      <c r="D24" s="69"/>
      <c r="E24" s="70" t="s">
        <v>28</v>
      </c>
      <c r="F24" s="69"/>
      <c r="G24" s="78">
        <v>7.0000000000000007E-2</v>
      </c>
      <c r="H24" s="78">
        <v>-7.0000000000000007E-2</v>
      </c>
      <c r="I24" s="78">
        <v>-0.04</v>
      </c>
      <c r="J24" s="78">
        <v>0</v>
      </c>
      <c r="K24" s="78">
        <v>0</v>
      </c>
      <c r="L24" s="78">
        <v>0.14000000000000001</v>
      </c>
      <c r="M24" s="78">
        <v>-0.03</v>
      </c>
      <c r="N24" s="78">
        <v>-0.27</v>
      </c>
      <c r="O24" s="78">
        <v>-0.12000000000000001</v>
      </c>
      <c r="P24" s="78">
        <v>-6.0000000000000005E-2</v>
      </c>
      <c r="Q24" s="78">
        <v>0.02</v>
      </c>
      <c r="R24" s="78">
        <v>-0.01</v>
      </c>
      <c r="S24" s="78">
        <v>-0.06</v>
      </c>
      <c r="T24" s="78">
        <v>-0.02</v>
      </c>
      <c r="U24" s="78">
        <v>-0.25</v>
      </c>
      <c r="V24" s="78">
        <v>-0.03</v>
      </c>
      <c r="W24" s="78">
        <v>0</v>
      </c>
      <c r="X24" s="78">
        <v>-0.05</v>
      </c>
      <c r="Y24" s="78">
        <v>-0.18</v>
      </c>
      <c r="Z24" s="78">
        <v>-7.0000000000000007E-2</v>
      </c>
      <c r="AA24" s="78">
        <v>-0.02</v>
      </c>
      <c r="AB24" s="78">
        <v>-0.03</v>
      </c>
      <c r="AC24" s="78">
        <v>-0.01</v>
      </c>
      <c r="AD24" s="78">
        <v>0.03</v>
      </c>
      <c r="AE24" s="78">
        <f t="shared" si="0"/>
        <v>-1.06</v>
      </c>
      <c r="AF24" s="54"/>
      <c r="AG24" s="74"/>
    </row>
    <row r="25" spans="1:33" ht="15" customHeight="1" x14ac:dyDescent="0.25">
      <c r="A25" s="30" t="s">
        <v>95</v>
      </c>
      <c r="C25" t="s">
        <v>17</v>
      </c>
      <c r="E25" s="30">
        <v>1380</v>
      </c>
      <c r="F25" s="12"/>
      <c r="G25" s="78">
        <v>-3842.09</v>
      </c>
      <c r="H25" s="78">
        <v>-4181.8900000000003</v>
      </c>
      <c r="I25" s="78">
        <v>-515.71000000000026</v>
      </c>
      <c r="J25" s="78">
        <v>-1969.18</v>
      </c>
      <c r="K25" s="78">
        <v>-3895.98</v>
      </c>
      <c r="L25" s="78">
        <v>-4807.22</v>
      </c>
      <c r="M25" s="78">
        <v>-4836.21</v>
      </c>
      <c r="N25" s="78">
        <v>-4805.38</v>
      </c>
      <c r="O25" s="78">
        <v>-4851.8700000000008</v>
      </c>
      <c r="P25" s="78">
        <v>-4930.97</v>
      </c>
      <c r="Q25" s="78">
        <v>-4881.84</v>
      </c>
      <c r="R25" s="78">
        <v>-4849.2</v>
      </c>
      <c r="S25" s="78">
        <v>-4964.7700000000004</v>
      </c>
      <c r="T25" s="78">
        <v>-5431.17</v>
      </c>
      <c r="U25" s="78">
        <v>-5079.1000000000004</v>
      </c>
      <c r="V25" s="78">
        <v>-7152.54</v>
      </c>
      <c r="W25" s="78">
        <v>-5244.83</v>
      </c>
      <c r="X25" s="78">
        <v>-5401.9000000000005</v>
      </c>
      <c r="Y25" s="78">
        <v>-5468.38</v>
      </c>
      <c r="Z25" s="78">
        <v>-5445.11</v>
      </c>
      <c r="AA25" s="78">
        <v>-5479.91</v>
      </c>
      <c r="AB25" s="78">
        <v>-5532.35</v>
      </c>
      <c r="AC25" s="78">
        <v>-5517.4</v>
      </c>
      <c r="AD25" s="78">
        <v>-5422.78</v>
      </c>
      <c r="AE25" s="78">
        <f t="shared" si="0"/>
        <v>-114507.78</v>
      </c>
      <c r="AF25" s="54"/>
      <c r="AG25" s="74"/>
    </row>
    <row r="26" spans="1:33" ht="15" customHeight="1" x14ac:dyDescent="0.25">
      <c r="A26" s="30" t="s">
        <v>96</v>
      </c>
      <c r="C26" t="s">
        <v>17</v>
      </c>
      <c r="E26" s="30">
        <v>2380</v>
      </c>
      <c r="F26" s="12"/>
      <c r="G26" s="78">
        <v>23231.08</v>
      </c>
      <c r="H26" s="78">
        <v>23231.08</v>
      </c>
      <c r="I26" s="78">
        <v>0</v>
      </c>
      <c r="J26" s="78">
        <v>0</v>
      </c>
      <c r="K26" s="78">
        <v>23231.08</v>
      </c>
      <c r="L26" s="78">
        <v>29927.89</v>
      </c>
      <c r="M26" s="78">
        <v>29927.89</v>
      </c>
      <c r="N26" s="78">
        <v>29927.89</v>
      </c>
      <c r="O26" s="78">
        <v>29927.89</v>
      </c>
      <c r="P26" s="78">
        <v>29927.89</v>
      </c>
      <c r="Q26" s="78">
        <v>29927.89</v>
      </c>
      <c r="R26" s="78">
        <v>29927.89</v>
      </c>
      <c r="S26" s="78">
        <v>29927.89</v>
      </c>
      <c r="T26" s="78">
        <v>29927.89</v>
      </c>
      <c r="U26" s="78">
        <v>29927.89</v>
      </c>
      <c r="V26" s="78">
        <v>29927.89</v>
      </c>
      <c r="W26" s="78">
        <v>29927.89</v>
      </c>
      <c r="X26" s="78">
        <v>32015.38</v>
      </c>
      <c r="Y26" s="78">
        <v>32015.38</v>
      </c>
      <c r="Z26" s="78">
        <v>32015.38</v>
      </c>
      <c r="AA26" s="78">
        <v>32015.38</v>
      </c>
      <c r="AB26" s="78">
        <v>32015.38</v>
      </c>
      <c r="AC26" s="78">
        <v>32015.38</v>
      </c>
      <c r="AD26" s="78">
        <v>32015.38</v>
      </c>
      <c r="AE26" s="78">
        <f t="shared" ref="AE26" si="3">SUM(G26:AD26)</f>
        <v>652935.58000000007</v>
      </c>
      <c r="AF26" s="54"/>
      <c r="AG26" s="74"/>
    </row>
    <row r="27" spans="1:33" ht="15" customHeight="1" x14ac:dyDescent="0.25">
      <c r="A27" s="12"/>
      <c r="F27" s="1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  <c r="AF27" s="54"/>
      <c r="AG27" s="8"/>
    </row>
    <row r="28" spans="1:33" ht="15" customHeight="1" thickBot="1" x14ac:dyDescent="0.3">
      <c r="A28" s="12">
        <v>12</v>
      </c>
      <c r="C28" s="17" t="s">
        <v>8</v>
      </c>
      <c r="D28" s="17"/>
      <c r="E28" s="17"/>
      <c r="F28" s="12"/>
      <c r="G28" s="79">
        <f>SUM(G11:G26)</f>
        <v>60950.33</v>
      </c>
      <c r="H28" s="79">
        <v>74398.660000000018</v>
      </c>
      <c r="I28" s="79">
        <v>84423.12</v>
      </c>
      <c r="J28" s="79">
        <v>50537.610000000022</v>
      </c>
      <c r="K28" s="79">
        <v>67828.570000000022</v>
      </c>
      <c r="L28" s="79">
        <v>77526.680000000022</v>
      </c>
      <c r="M28" s="79">
        <v>71370.950000000012</v>
      </c>
      <c r="N28" s="79">
        <v>74798.430000000008</v>
      </c>
      <c r="O28" s="79">
        <v>59790.010000000009</v>
      </c>
      <c r="P28" s="79">
        <v>60088.780000000013</v>
      </c>
      <c r="Q28" s="79">
        <v>67875.890000000014</v>
      </c>
      <c r="R28" s="79">
        <v>74910.05</v>
      </c>
      <c r="S28" s="85">
        <f t="shared" ref="S28:AD28" si="4">SUM(S11:S26)</f>
        <v>53811.06</v>
      </c>
      <c r="T28" s="85">
        <f t="shared" si="4"/>
        <v>73697.580000000016</v>
      </c>
      <c r="U28" s="85">
        <f t="shared" si="4"/>
        <v>71729.51999999999</v>
      </c>
      <c r="V28" s="85">
        <f t="shared" si="4"/>
        <v>63585.880000000012</v>
      </c>
      <c r="W28" s="85">
        <f t="shared" si="4"/>
        <v>66110.760000000009</v>
      </c>
      <c r="X28" s="85">
        <f t="shared" si="4"/>
        <v>69422.66</v>
      </c>
      <c r="Y28" s="85">
        <f t="shared" si="4"/>
        <v>69758.080000000016</v>
      </c>
      <c r="Z28" s="85">
        <f t="shared" si="4"/>
        <v>67506.580000000016</v>
      </c>
      <c r="AA28" s="85">
        <f t="shared" si="4"/>
        <v>60254.490000000027</v>
      </c>
      <c r="AB28" s="85">
        <f t="shared" si="4"/>
        <v>65668.770000000019</v>
      </c>
      <c r="AC28" s="85">
        <f t="shared" si="4"/>
        <v>61804.960000000006</v>
      </c>
      <c r="AD28" s="85">
        <f t="shared" si="4"/>
        <v>72140.05</v>
      </c>
      <c r="AE28" s="85">
        <f>SUM(G28:AD28)</f>
        <v>1619989.4700000004</v>
      </c>
      <c r="AF28" s="54"/>
      <c r="AG28" s="8"/>
    </row>
    <row r="29" spans="1:33" ht="15" customHeight="1" thickTop="1" x14ac:dyDescent="0.25">
      <c r="A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6"/>
      <c r="T29" s="16"/>
      <c r="U29" s="86"/>
      <c r="V29" s="86"/>
      <c r="W29" s="16"/>
      <c r="X29" s="16"/>
      <c r="Y29" s="16"/>
      <c r="Z29" s="16"/>
      <c r="AA29" s="16"/>
      <c r="AB29" s="16"/>
      <c r="AC29" s="16"/>
      <c r="AD29" s="16"/>
      <c r="AE29" s="18"/>
      <c r="AF29" s="54"/>
      <c r="AG29" s="8"/>
    </row>
    <row r="30" spans="1:33" ht="15" customHeight="1" x14ac:dyDescent="0.25">
      <c r="A30" s="12"/>
      <c r="C30" s="19" t="s">
        <v>19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80"/>
      <c r="T30" s="80"/>
      <c r="U30" s="80"/>
      <c r="V30" s="80"/>
      <c r="W30" s="80"/>
      <c r="X30" s="80"/>
      <c r="Y30" s="16"/>
      <c r="Z30" s="16"/>
      <c r="AA30" s="16"/>
      <c r="AB30" s="16"/>
      <c r="AC30" s="16"/>
      <c r="AD30" s="16"/>
      <c r="AE30" s="80"/>
      <c r="AF30" s="54"/>
      <c r="AG30" s="8"/>
    </row>
    <row r="31" spans="1:33" ht="15" customHeight="1" x14ac:dyDescent="0.25">
      <c r="C31" s="29" t="s">
        <v>52</v>
      </c>
      <c r="AE31" s="11"/>
      <c r="AF31" s="54"/>
      <c r="AG31" s="8"/>
    </row>
    <row r="32" spans="1:33" ht="15" customHeight="1" x14ac:dyDescent="0.25"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11"/>
      <c r="AF32" s="8"/>
      <c r="AG32" s="8"/>
    </row>
    <row r="33" spans="1:33" ht="15" customHeight="1" x14ac:dyDescent="0.25">
      <c r="C33" s="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8"/>
      <c r="AF33" s="8"/>
      <c r="AG33" s="8"/>
    </row>
    <row r="34" spans="1:33" x14ac:dyDescent="0.25">
      <c r="C34" s="1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8"/>
      <c r="AF34" s="8"/>
      <c r="AG34" s="8"/>
    </row>
    <row r="35" spans="1:33" ht="15.6" x14ac:dyDescent="0.3">
      <c r="A35" s="5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1"/>
      <c r="AF35" s="8"/>
      <c r="AG35" s="8"/>
    </row>
    <row r="36" spans="1:33" ht="15.6" x14ac:dyDescent="0.3">
      <c r="A36" s="10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8"/>
      <c r="AF36" s="8"/>
      <c r="AG36" s="8"/>
    </row>
    <row r="37" spans="1:33" ht="15.6" x14ac:dyDescent="0.3">
      <c r="A37" s="103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8"/>
      <c r="AF37" s="8"/>
      <c r="AG37" s="8"/>
    </row>
    <row r="38" spans="1:33" x14ac:dyDescent="0.25">
      <c r="C38" s="1"/>
      <c r="E38" s="30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6"/>
      <c r="AF38" s="8"/>
      <c r="AG38" s="8"/>
    </row>
    <row r="39" spans="1:33" x14ac:dyDescent="0.25">
      <c r="E39" s="30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8"/>
    </row>
    <row r="40" spans="1:33" x14ac:dyDescent="0.25">
      <c r="E40" s="1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8"/>
      <c r="AG40" s="8"/>
    </row>
    <row r="41" spans="1:33" x14ac:dyDescent="0.25">
      <c r="E41" s="12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8"/>
      <c r="AG41" s="8"/>
    </row>
    <row r="42" spans="1:33" x14ac:dyDescent="0.25">
      <c r="E42" s="3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8"/>
      <c r="AG42" s="8"/>
    </row>
    <row r="43" spans="1:33" x14ac:dyDescent="0.25">
      <c r="E43" s="30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8"/>
    </row>
    <row r="44" spans="1:33" x14ac:dyDescent="0.25">
      <c r="E44" s="30"/>
      <c r="F44" s="1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8"/>
      <c r="AG44" s="8"/>
    </row>
    <row r="45" spans="1:33" x14ac:dyDescent="0.25">
      <c r="E45" s="30"/>
      <c r="F45" s="12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8"/>
      <c r="AG45" s="8"/>
    </row>
    <row r="46" spans="1:33" x14ac:dyDescent="0.25">
      <c r="E46" s="30"/>
      <c r="F46" s="1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8"/>
      <c r="AG46" s="8"/>
    </row>
    <row r="47" spans="1:33" x14ac:dyDescent="0.25">
      <c r="E47" s="30"/>
      <c r="F47" s="12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8"/>
    </row>
    <row r="48" spans="1:33" x14ac:dyDescent="0.25">
      <c r="E48" s="70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8"/>
      <c r="AF48" s="8"/>
    </row>
    <row r="49" spans="5:32" x14ac:dyDescent="0.25">
      <c r="E49" s="70"/>
      <c r="F49" s="69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78"/>
      <c r="AF49" s="8"/>
    </row>
    <row r="50" spans="5:32" x14ac:dyDescent="0.25"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</row>
    <row r="51" spans="5:32" x14ac:dyDescent="0.25"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</row>
    <row r="52" spans="5:32" x14ac:dyDescent="0.25"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</row>
    <row r="53" spans="5:32" x14ac:dyDescent="0.25"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</row>
    <row r="54" spans="5:32" x14ac:dyDescent="0.25"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</row>
    <row r="55" spans="5:32" x14ac:dyDescent="0.25"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</row>
    <row r="56" spans="5:32" x14ac:dyDescent="0.25"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</row>
    <row r="57" spans="5:32" x14ac:dyDescent="0.25"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5:32" x14ac:dyDescent="0.25"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</row>
    <row r="59" spans="5:32" x14ac:dyDescent="0.25"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</row>
    <row r="60" spans="5:32" x14ac:dyDescent="0.25"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</row>
    <row r="61" spans="5:32" x14ac:dyDescent="0.25"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</row>
    <row r="62" spans="5:32" x14ac:dyDescent="0.25"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</row>
    <row r="63" spans="5:32" x14ac:dyDescent="0.25"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</row>
    <row r="64" spans="5:32" x14ac:dyDescent="0.25"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</row>
    <row r="66" spans="7:30" x14ac:dyDescent="0.25"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</row>
  </sheetData>
  <printOptions horizontalCentered="1"/>
  <pageMargins left="0.39" right="0.36" top="1" bottom="1" header="0.3" footer="0.3"/>
  <pageSetup scale="60" orientation="landscape" cellComments="asDisplayed" r:id="rId1"/>
  <headerFooter alignWithMargins="0">
    <oddHeader>&amp;R&amp;"Times New Roman,Bold"KyPSC Case No. 2024-00354
STAFF-DR-04-009 Attachment 
Page &amp;P of  &amp;N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Q37"/>
  <sheetViews>
    <sheetView view="pageLayout" zoomScale="80" zoomScaleNormal="80" zoomScalePageLayoutView="80" workbookViewId="0">
      <selection activeCell="A6" sqref="A6"/>
    </sheetView>
  </sheetViews>
  <sheetFormatPr defaultColWidth="8.88671875" defaultRowHeight="13.2" x14ac:dyDescent="0.25"/>
  <cols>
    <col min="1" max="1" width="5.109375" customWidth="1"/>
    <col min="2" max="2" width="1.88671875" customWidth="1"/>
    <col min="3" max="3" width="35.109375" customWidth="1"/>
    <col min="4" max="4" width="0.88671875" customWidth="1"/>
    <col min="5" max="5" width="15.109375" customWidth="1"/>
    <col min="6" max="6" width="4.5546875" customWidth="1"/>
    <col min="7" max="7" width="10.6640625" bestFit="1" customWidth="1"/>
    <col min="8" max="8" width="3.44140625" bestFit="1" customWidth="1"/>
    <col min="9" max="9" width="10.6640625" bestFit="1" customWidth="1"/>
    <col min="10" max="10" width="3.44140625" bestFit="1" customWidth="1"/>
    <col min="11" max="11" width="10.6640625" bestFit="1" customWidth="1"/>
    <col min="12" max="12" width="3.44140625" bestFit="1" customWidth="1"/>
    <col min="13" max="13" width="10.6640625" bestFit="1" customWidth="1"/>
    <col min="14" max="14" width="3.44140625" bestFit="1" customWidth="1"/>
    <col min="15" max="15" width="10.6640625" bestFit="1" customWidth="1"/>
    <col min="16" max="16" width="3.44140625" bestFit="1" customWidth="1"/>
    <col min="17" max="17" width="10.6640625" bestFit="1" customWidth="1"/>
    <col min="18" max="18" width="3.44140625" bestFit="1" customWidth="1"/>
    <col min="19" max="19" width="10.6640625" bestFit="1" customWidth="1"/>
    <col min="20" max="20" width="3.44140625" bestFit="1" customWidth="1"/>
    <col min="21" max="21" width="10.6640625" bestFit="1" customWidth="1"/>
    <col min="22" max="22" width="3.44140625" bestFit="1" customWidth="1"/>
    <col min="23" max="26" width="9.6640625" bestFit="1" customWidth="1"/>
    <col min="27" max="27" width="10.88671875" customWidth="1"/>
    <col min="28" max="28" width="11.44140625" bestFit="1" customWidth="1"/>
    <col min="29" max="29" width="2.5546875" customWidth="1"/>
    <col min="30" max="30" width="11.44140625" bestFit="1" customWidth="1"/>
    <col min="31" max="31" width="2.5546875" customWidth="1"/>
    <col min="32" max="40" width="10.5546875" customWidth="1"/>
    <col min="41" max="41" width="14.88671875" style="7" customWidth="1"/>
    <col min="42" max="42" width="11.109375" customWidth="1"/>
    <col min="43" max="43" width="10.88671875" customWidth="1"/>
    <col min="44" max="44" width="14.88671875" customWidth="1"/>
    <col min="45" max="45" width="11.88671875" customWidth="1"/>
    <col min="46" max="46" width="11.109375" bestFit="1" customWidth="1"/>
    <col min="58" max="58" width="12.6640625" bestFit="1" customWidth="1"/>
  </cols>
  <sheetData>
    <row r="1" spans="1:43" ht="17.100000000000001" customHeight="1" x14ac:dyDescent="0.3">
      <c r="A1" s="58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3" ht="17.100000000000001" customHeight="1" x14ac:dyDescent="0.3">
      <c r="A2" s="58" t="s">
        <v>107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3" ht="16.95" customHeight="1" x14ac:dyDescent="0.3">
      <c r="A3" s="58" t="s">
        <v>88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3" ht="15" customHeight="1" x14ac:dyDescent="0.3">
      <c r="A4" s="26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3" ht="15" customHeight="1" x14ac:dyDescent="0.3">
      <c r="A5" s="26" t="s">
        <v>101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1:43" ht="15" customHeight="1" x14ac:dyDescent="0.3">
      <c r="A6" s="2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3" ht="17.25" customHeight="1" x14ac:dyDescent="0.3">
      <c r="A7" s="6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3" ht="15" customHeight="1" thickBot="1" x14ac:dyDescent="0.35">
      <c r="A8" s="10" t="s">
        <v>5</v>
      </c>
      <c r="E8" s="12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66" t="s">
        <v>100</v>
      </c>
    </row>
    <row r="9" spans="1:43" s="2" customFormat="1" ht="15" customHeight="1" thickBot="1" x14ac:dyDescent="0.35">
      <c r="A9" s="15" t="s">
        <v>6</v>
      </c>
      <c r="C9" s="63" t="s">
        <v>7</v>
      </c>
      <c r="D9" s="64"/>
      <c r="E9" s="63" t="s">
        <v>25</v>
      </c>
      <c r="F9" s="64"/>
      <c r="G9" s="66">
        <v>44927</v>
      </c>
      <c r="H9" s="66"/>
      <c r="I9" s="66">
        <v>44958</v>
      </c>
      <c r="J9" s="66"/>
      <c r="K9" s="66">
        <v>44986</v>
      </c>
      <c r="L9" s="66"/>
      <c r="M9" s="66">
        <v>45017</v>
      </c>
      <c r="N9" s="66"/>
      <c r="O9" s="66">
        <v>45047</v>
      </c>
      <c r="P9" s="66"/>
      <c r="Q9" s="66">
        <v>45078</v>
      </c>
      <c r="R9" s="66"/>
      <c r="S9" s="66">
        <v>45108</v>
      </c>
      <c r="T9" s="66"/>
      <c r="U9" s="66">
        <v>45139</v>
      </c>
      <c r="V9" s="66"/>
      <c r="W9" s="66">
        <v>45170</v>
      </c>
      <c r="X9" s="66">
        <v>45200</v>
      </c>
      <c r="Y9" s="66">
        <v>45231</v>
      </c>
      <c r="Z9" s="66">
        <v>45261</v>
      </c>
      <c r="AA9" s="66">
        <v>45292</v>
      </c>
      <c r="AB9" s="66">
        <v>45323</v>
      </c>
      <c r="AC9" s="66"/>
      <c r="AD9" s="66">
        <v>45352</v>
      </c>
      <c r="AE9" s="66"/>
      <c r="AF9" s="66">
        <v>45383</v>
      </c>
      <c r="AG9" s="66">
        <v>45413</v>
      </c>
      <c r="AH9" s="66">
        <v>45444</v>
      </c>
      <c r="AI9" s="66">
        <v>45474</v>
      </c>
      <c r="AJ9" s="66">
        <v>45505</v>
      </c>
      <c r="AK9" s="66">
        <v>45536</v>
      </c>
      <c r="AL9" s="66">
        <v>45566</v>
      </c>
      <c r="AM9" s="66">
        <v>45597</v>
      </c>
      <c r="AN9" s="66">
        <v>45627</v>
      </c>
      <c r="AO9" s="66" t="str">
        <f>'Schedule 2'!AD9</f>
        <v>Total</v>
      </c>
      <c r="AP9" s="3"/>
      <c r="AQ9" s="3"/>
    </row>
    <row r="10" spans="1:43" ht="15" customHeight="1" x14ac:dyDescent="0.25">
      <c r="A10" s="12">
        <v>1</v>
      </c>
      <c r="C10" s="6" t="s">
        <v>35</v>
      </c>
      <c r="D10" s="6"/>
      <c r="E10" s="13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18"/>
      <c r="AP10" s="8"/>
      <c r="AQ10" s="8"/>
    </row>
    <row r="11" spans="1:43" ht="15" customHeight="1" x14ac:dyDescent="0.25">
      <c r="A11" s="12">
        <v>2</v>
      </c>
      <c r="B11" s="51" t="s">
        <v>53</v>
      </c>
      <c r="C11" s="1" t="s">
        <v>23</v>
      </c>
      <c r="D11" s="1"/>
      <c r="E11" s="30">
        <v>2600</v>
      </c>
      <c r="F11" s="28" t="s">
        <v>9</v>
      </c>
      <c r="G11" s="76">
        <v>222683.54</v>
      </c>
      <c r="H11" s="76"/>
      <c r="I11" s="76">
        <v>201133.52</v>
      </c>
      <c r="J11" s="76"/>
      <c r="K11" s="76">
        <v>222683.54</v>
      </c>
      <c r="L11" s="76"/>
      <c r="M11" s="76">
        <v>215500.2</v>
      </c>
      <c r="N11" s="76"/>
      <c r="O11" s="76">
        <v>222683.54</v>
      </c>
      <c r="P11" s="76"/>
      <c r="Q11" s="76">
        <v>30205.200000000001</v>
      </c>
      <c r="R11" s="76"/>
      <c r="S11" s="76">
        <v>31212.04</v>
      </c>
      <c r="T11" s="76"/>
      <c r="U11" s="76">
        <v>31212.04</v>
      </c>
      <c r="V11" s="76"/>
      <c r="W11" s="76">
        <v>30205.200000000001</v>
      </c>
      <c r="X11" s="76">
        <v>31212.04</v>
      </c>
      <c r="Y11" s="76">
        <v>30205.200000000001</v>
      </c>
      <c r="Z11" s="76">
        <v>31212.04</v>
      </c>
      <c r="AA11" s="76">
        <v>31212.04</v>
      </c>
      <c r="AB11" s="76">
        <v>29198.36</v>
      </c>
      <c r="AC11" s="76"/>
      <c r="AD11" s="76">
        <v>31212.04</v>
      </c>
      <c r="AE11" s="76"/>
      <c r="AF11" s="76">
        <v>30205.200000000001</v>
      </c>
      <c r="AG11" s="76">
        <v>31212.04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6">
        <v>0</v>
      </c>
      <c r="AN11" s="76">
        <v>0</v>
      </c>
      <c r="AO11" s="31">
        <f>SUM(G11:AN11)</f>
        <v>1453187.7800000003</v>
      </c>
      <c r="AP11" s="8"/>
      <c r="AQ11" s="8"/>
    </row>
    <row r="12" spans="1:43" ht="15" customHeight="1" x14ac:dyDescent="0.25">
      <c r="A12" s="12">
        <v>3</v>
      </c>
      <c r="B12" s="52" t="s">
        <v>34</v>
      </c>
      <c r="C12" s="1" t="s">
        <v>34</v>
      </c>
      <c r="D12" s="1"/>
      <c r="E12" s="30" t="s">
        <v>59</v>
      </c>
      <c r="F12" s="28" t="s">
        <v>9</v>
      </c>
      <c r="G12" s="78">
        <v>0</v>
      </c>
      <c r="H12" s="78"/>
      <c r="I12" s="78">
        <v>0</v>
      </c>
      <c r="J12" s="78"/>
      <c r="K12" s="78">
        <v>0</v>
      </c>
      <c r="L12" s="78"/>
      <c r="M12" s="78">
        <v>0</v>
      </c>
      <c r="N12" s="78"/>
      <c r="O12" s="78">
        <v>0</v>
      </c>
      <c r="P12" s="78"/>
      <c r="Q12" s="78">
        <v>0</v>
      </c>
      <c r="R12" s="78"/>
      <c r="S12" s="78">
        <v>0</v>
      </c>
      <c r="T12" s="78"/>
      <c r="U12" s="78">
        <v>0</v>
      </c>
      <c r="V12" s="78"/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/>
      <c r="AD12" s="78">
        <v>0</v>
      </c>
      <c r="AE12" s="78"/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33">
        <f>SUM(G12:AN12)</f>
        <v>0</v>
      </c>
      <c r="AP12" s="8"/>
      <c r="AQ12" s="8"/>
    </row>
    <row r="13" spans="1:43" ht="15" customHeight="1" x14ac:dyDescent="0.25">
      <c r="A13" s="12">
        <v>4</v>
      </c>
      <c r="B13" s="52" t="s">
        <v>37</v>
      </c>
      <c r="C13" s="1" t="s">
        <v>37</v>
      </c>
      <c r="D13" s="1"/>
      <c r="E13" s="30">
        <v>2667</v>
      </c>
      <c r="F13" s="28" t="s">
        <v>9</v>
      </c>
      <c r="G13" s="110">
        <v>0</v>
      </c>
      <c r="H13" s="110"/>
      <c r="I13" s="110">
        <v>0</v>
      </c>
      <c r="J13" s="110"/>
      <c r="K13" s="110">
        <v>230700.79999999999</v>
      </c>
      <c r="L13" s="113" t="s">
        <v>48</v>
      </c>
      <c r="M13" s="110">
        <v>231049.7</v>
      </c>
      <c r="N13" s="113" t="s">
        <v>48</v>
      </c>
      <c r="O13" s="110">
        <v>231075.95</v>
      </c>
      <c r="P13" s="113" t="s">
        <v>48</v>
      </c>
      <c r="Q13" s="110">
        <v>98745.91</v>
      </c>
      <c r="R13" s="113" t="s">
        <v>48</v>
      </c>
      <c r="S13" s="110">
        <v>96930.94</v>
      </c>
      <c r="T13" s="113" t="s">
        <v>48</v>
      </c>
      <c r="U13" s="110">
        <v>84843.43</v>
      </c>
      <c r="V13" s="113" t="s">
        <v>48</v>
      </c>
      <c r="W13" s="110">
        <v>0</v>
      </c>
      <c r="X13" s="110">
        <v>0</v>
      </c>
      <c r="Y13" s="110">
        <v>0</v>
      </c>
      <c r="Z13" s="110">
        <v>0</v>
      </c>
      <c r="AA13" s="110">
        <v>0</v>
      </c>
      <c r="AB13" s="110">
        <v>-96480.8</v>
      </c>
      <c r="AC13" s="114" t="s">
        <v>49</v>
      </c>
      <c r="AD13" s="110">
        <v>9259.52</v>
      </c>
      <c r="AE13" s="114" t="s">
        <v>49</v>
      </c>
      <c r="AF13" s="110">
        <v>0</v>
      </c>
      <c r="AG13" s="110">
        <v>0</v>
      </c>
      <c r="AH13" s="110">
        <v>0</v>
      </c>
      <c r="AI13" s="110">
        <v>0</v>
      </c>
      <c r="AJ13" s="110">
        <v>0</v>
      </c>
      <c r="AK13" s="110">
        <v>0</v>
      </c>
      <c r="AL13" s="110">
        <v>0</v>
      </c>
      <c r="AM13" s="110">
        <v>0</v>
      </c>
      <c r="AN13" s="110">
        <v>0</v>
      </c>
      <c r="AO13" s="75">
        <f>SUM(G13:AN13)</f>
        <v>886125.45</v>
      </c>
      <c r="AP13" s="8"/>
      <c r="AQ13" s="8"/>
    </row>
    <row r="14" spans="1:43" ht="15" customHeight="1" x14ac:dyDescent="0.25">
      <c r="A14" s="12">
        <v>5</v>
      </c>
      <c r="C14" s="41" t="s">
        <v>12</v>
      </c>
      <c r="D14" s="41"/>
      <c r="E14" s="71"/>
      <c r="F14" s="12"/>
      <c r="G14" s="76">
        <v>222683.54</v>
      </c>
      <c r="H14" s="76"/>
      <c r="I14" s="76">
        <v>201133.52</v>
      </c>
      <c r="J14" s="76"/>
      <c r="K14" s="76">
        <v>453384.33999999997</v>
      </c>
      <c r="L14" s="76"/>
      <c r="M14" s="76">
        <v>446549.9</v>
      </c>
      <c r="N14" s="76"/>
      <c r="O14" s="76">
        <v>453759.49</v>
      </c>
      <c r="P14" s="76"/>
      <c r="Q14" s="76">
        <v>128951.11</v>
      </c>
      <c r="R14" s="76"/>
      <c r="S14" s="76">
        <v>128142.98000000001</v>
      </c>
      <c r="T14" s="76"/>
      <c r="U14" s="76">
        <v>116055.47</v>
      </c>
      <c r="V14" s="76"/>
      <c r="W14" s="76">
        <v>30205.200000000001</v>
      </c>
      <c r="X14" s="76">
        <v>31212.04</v>
      </c>
      <c r="Y14" s="76">
        <v>30205.200000000001</v>
      </c>
      <c r="Z14" s="76">
        <v>31212.04</v>
      </c>
      <c r="AA14" s="76">
        <f>SUM(AA11:AA13)</f>
        <v>31212.04</v>
      </c>
      <c r="AB14" s="76">
        <f>SUM(AB11:AB13)</f>
        <v>-67282.44</v>
      </c>
      <c r="AC14" s="76"/>
      <c r="AD14" s="76">
        <f>SUM(AD11:AD13)</f>
        <v>40471.56</v>
      </c>
      <c r="AE14" s="76"/>
      <c r="AF14" s="76">
        <f t="shared" ref="AF14:AN14" si="0">SUM(AF11:AF13)</f>
        <v>30205.200000000001</v>
      </c>
      <c r="AG14" s="76">
        <f t="shared" si="0"/>
        <v>31212.04</v>
      </c>
      <c r="AH14" s="76">
        <f t="shared" si="0"/>
        <v>0</v>
      </c>
      <c r="AI14" s="76">
        <f t="shared" si="0"/>
        <v>0</v>
      </c>
      <c r="AJ14" s="76">
        <f t="shared" si="0"/>
        <v>0</v>
      </c>
      <c r="AK14" s="76">
        <f t="shared" si="0"/>
        <v>0</v>
      </c>
      <c r="AL14" s="76">
        <f t="shared" si="0"/>
        <v>0</v>
      </c>
      <c r="AM14" s="76">
        <f t="shared" si="0"/>
        <v>0</v>
      </c>
      <c r="AN14" s="76">
        <f t="shared" si="0"/>
        <v>0</v>
      </c>
      <c r="AO14" s="76">
        <f>SUM(G14:AN14)</f>
        <v>2339313.2300000009</v>
      </c>
      <c r="AP14" s="8"/>
      <c r="AQ14" s="8"/>
    </row>
    <row r="15" spans="1:43" ht="15" customHeight="1" x14ac:dyDescent="0.25">
      <c r="A15" s="12"/>
      <c r="C15" s="1"/>
      <c r="D15" s="1"/>
      <c r="E15" s="30"/>
      <c r="F15" s="12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37"/>
    </row>
    <row r="16" spans="1:43" ht="15" customHeight="1" x14ac:dyDescent="0.25">
      <c r="A16" s="12">
        <v>6</v>
      </c>
      <c r="C16" s="6" t="s">
        <v>44</v>
      </c>
      <c r="D16" s="6"/>
      <c r="E16" s="13"/>
      <c r="F16" s="12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37"/>
    </row>
    <row r="17" spans="1:41" ht="15" customHeight="1" x14ac:dyDescent="0.25">
      <c r="A17" s="12">
        <v>7</v>
      </c>
      <c r="B17" s="50" t="s">
        <v>54</v>
      </c>
      <c r="C17" s="1" t="s">
        <v>36</v>
      </c>
      <c r="D17" s="1"/>
      <c r="E17" s="30">
        <v>1600</v>
      </c>
      <c r="F17" s="28" t="s">
        <v>9</v>
      </c>
      <c r="G17" s="76">
        <v>0</v>
      </c>
      <c r="H17" s="76"/>
      <c r="I17" s="76">
        <v>0</v>
      </c>
      <c r="J17" s="76"/>
      <c r="K17" s="76">
        <v>0</v>
      </c>
      <c r="L17" s="76"/>
      <c r="M17" s="76">
        <v>0</v>
      </c>
      <c r="N17" s="76"/>
      <c r="O17" s="76">
        <v>0</v>
      </c>
      <c r="P17" s="76"/>
      <c r="Q17" s="76">
        <v>0</v>
      </c>
      <c r="R17" s="76"/>
      <c r="S17" s="76">
        <v>0</v>
      </c>
      <c r="T17" s="76"/>
      <c r="U17" s="76">
        <v>0</v>
      </c>
      <c r="V17" s="76"/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/>
      <c r="AD17" s="76">
        <v>0</v>
      </c>
      <c r="AE17" s="76"/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6">
        <v>0</v>
      </c>
      <c r="AN17" s="76">
        <v>0</v>
      </c>
      <c r="AO17" s="31">
        <f t="shared" ref="AO17:AO22" si="1">SUM(G17:AN17)</f>
        <v>0</v>
      </c>
    </row>
    <row r="18" spans="1:41" ht="15" customHeight="1" x14ac:dyDescent="0.25">
      <c r="A18" s="12">
        <v>8</v>
      </c>
      <c r="B18" s="52" t="s">
        <v>2</v>
      </c>
      <c r="C18" s="1" t="s">
        <v>2</v>
      </c>
      <c r="D18" s="1"/>
      <c r="E18" s="30" t="s">
        <v>59</v>
      </c>
      <c r="F18" s="28" t="s">
        <v>9</v>
      </c>
      <c r="G18" s="78">
        <v>68299.83</v>
      </c>
      <c r="H18" s="114" t="s">
        <v>50</v>
      </c>
      <c r="I18" s="78">
        <v>127582</v>
      </c>
      <c r="J18" s="114" t="s">
        <v>50</v>
      </c>
      <c r="K18" s="78">
        <v>141251.5</v>
      </c>
      <c r="L18" s="114" t="s">
        <v>50</v>
      </c>
      <c r="M18" s="78">
        <v>136695</v>
      </c>
      <c r="N18" s="114" t="s">
        <v>50</v>
      </c>
      <c r="O18" s="78">
        <v>141251.5</v>
      </c>
      <c r="P18" s="114" t="s">
        <v>50</v>
      </c>
      <c r="Q18" s="78">
        <v>0</v>
      </c>
      <c r="R18" s="78"/>
      <c r="S18" s="78">
        <v>0</v>
      </c>
      <c r="T18" s="78"/>
      <c r="U18" s="78">
        <v>0</v>
      </c>
      <c r="V18" s="78"/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/>
      <c r="AD18" s="78">
        <v>0</v>
      </c>
      <c r="AE18" s="78"/>
      <c r="AF18" s="78">
        <v>0</v>
      </c>
      <c r="AG18" s="78">
        <v>0</v>
      </c>
      <c r="AH18" s="78">
        <v>14520</v>
      </c>
      <c r="AI18" s="78">
        <v>15004</v>
      </c>
      <c r="AJ18" s="78">
        <v>15004</v>
      </c>
      <c r="AK18" s="78">
        <v>14520</v>
      </c>
      <c r="AL18" s="78">
        <v>15004</v>
      </c>
      <c r="AM18" s="78">
        <v>14520</v>
      </c>
      <c r="AN18" s="78">
        <v>15004</v>
      </c>
      <c r="AO18" s="33">
        <f t="shared" si="1"/>
        <v>718655.83000000007</v>
      </c>
    </row>
    <row r="19" spans="1:41" ht="15" customHeight="1" x14ac:dyDescent="0.25">
      <c r="A19" s="12">
        <v>9</v>
      </c>
      <c r="B19" s="52" t="s">
        <v>38</v>
      </c>
      <c r="C19" s="1" t="s">
        <v>38</v>
      </c>
      <c r="D19" s="1"/>
      <c r="E19" s="30">
        <v>1667</v>
      </c>
      <c r="F19" s="28" t="s">
        <v>9</v>
      </c>
      <c r="G19" s="110">
        <v>0</v>
      </c>
      <c r="H19" s="110"/>
      <c r="I19" s="110">
        <v>0</v>
      </c>
      <c r="J19" s="110"/>
      <c r="K19" s="110">
        <v>0</v>
      </c>
      <c r="L19" s="110"/>
      <c r="M19" s="110">
        <v>0</v>
      </c>
      <c r="N19" s="110"/>
      <c r="O19" s="110">
        <v>0</v>
      </c>
      <c r="P19" s="110"/>
      <c r="Q19" s="110">
        <v>0</v>
      </c>
      <c r="R19" s="110"/>
      <c r="S19" s="110">
        <v>0</v>
      </c>
      <c r="T19" s="110"/>
      <c r="U19" s="110">
        <v>0</v>
      </c>
      <c r="V19" s="110"/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/>
      <c r="AD19" s="110">
        <v>0</v>
      </c>
      <c r="AE19" s="110"/>
      <c r="AF19" s="110">
        <v>0</v>
      </c>
      <c r="AG19" s="110">
        <v>0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75">
        <f t="shared" si="1"/>
        <v>0</v>
      </c>
    </row>
    <row r="20" spans="1:41" ht="15" customHeight="1" x14ac:dyDescent="0.25">
      <c r="A20" s="12">
        <v>10</v>
      </c>
      <c r="C20" s="41" t="s">
        <v>11</v>
      </c>
      <c r="D20" s="41"/>
      <c r="E20" s="71"/>
      <c r="F20" s="12"/>
      <c r="G20" s="76">
        <v>68299.83</v>
      </c>
      <c r="H20" s="76"/>
      <c r="I20" s="76">
        <v>127582</v>
      </c>
      <c r="J20" s="76"/>
      <c r="K20" s="76">
        <v>141251.5</v>
      </c>
      <c r="L20" s="76"/>
      <c r="M20" s="76">
        <v>136695</v>
      </c>
      <c r="N20" s="76"/>
      <c r="O20" s="76">
        <v>141251.5</v>
      </c>
      <c r="P20" s="76"/>
      <c r="Q20" s="76">
        <v>0</v>
      </c>
      <c r="R20" s="76"/>
      <c r="S20" s="76">
        <v>0</v>
      </c>
      <c r="T20" s="76"/>
      <c r="U20" s="76">
        <v>0</v>
      </c>
      <c r="V20" s="76"/>
      <c r="W20" s="76">
        <v>0</v>
      </c>
      <c r="X20" s="76">
        <v>0</v>
      </c>
      <c r="Y20" s="76">
        <v>0</v>
      </c>
      <c r="Z20" s="76">
        <v>0</v>
      </c>
      <c r="AA20" s="76">
        <f>SUM(AA17:AA19)</f>
        <v>0</v>
      </c>
      <c r="AB20" s="76">
        <f>SUM(AB17:AB19)</f>
        <v>0</v>
      </c>
      <c r="AC20" s="76"/>
      <c r="AD20" s="76">
        <f>SUM(AD17:AD19)</f>
        <v>0</v>
      </c>
      <c r="AE20" s="76"/>
      <c r="AF20" s="76">
        <f>SUM(AF17:AF19)</f>
        <v>0</v>
      </c>
      <c r="AG20" s="76">
        <f>SUM(AG17:AG19)</f>
        <v>0</v>
      </c>
      <c r="AH20" s="76">
        <f>SUM(AH13:AH19)</f>
        <v>14520</v>
      </c>
      <c r="AI20" s="76">
        <f>SUM(AI13:AI19)</f>
        <v>15004</v>
      </c>
      <c r="AJ20" s="76">
        <f>SUM(AJ13:AJ19)</f>
        <v>15004</v>
      </c>
      <c r="AK20" s="76">
        <f>SUM(AK13:AK19)</f>
        <v>14520</v>
      </c>
      <c r="AL20" s="76">
        <f>SUM(AL17:AL19)</f>
        <v>15004</v>
      </c>
      <c r="AM20" s="76">
        <f>SUM(AM17:AM19)</f>
        <v>14520</v>
      </c>
      <c r="AN20" s="76">
        <f>SUM(AN17:AN19)</f>
        <v>15004</v>
      </c>
      <c r="AO20" s="76">
        <f>SUM(G20:AN20)</f>
        <v>718655.83000000007</v>
      </c>
    </row>
    <row r="21" spans="1:41" ht="15" customHeight="1" x14ac:dyDescent="0.25">
      <c r="A21" s="12"/>
      <c r="E21" s="12"/>
      <c r="F21" s="12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81"/>
    </row>
    <row r="22" spans="1:41" ht="15" customHeight="1" thickBot="1" x14ac:dyDescent="0.3">
      <c r="A22" s="12">
        <v>11</v>
      </c>
      <c r="C22" s="1" t="s">
        <v>45</v>
      </c>
      <c r="D22" s="1"/>
      <c r="E22" s="30"/>
      <c r="F22" s="12"/>
      <c r="G22" s="89">
        <f>G14-G20</f>
        <v>154383.71000000002</v>
      </c>
      <c r="H22" s="89"/>
      <c r="I22" s="89">
        <f>I14-I20</f>
        <v>73551.51999999999</v>
      </c>
      <c r="J22" s="89"/>
      <c r="K22" s="89">
        <f>K14-K20</f>
        <v>312132.83999999997</v>
      </c>
      <c r="L22" s="89"/>
      <c r="M22" s="89">
        <f>M14-M20</f>
        <v>309854.90000000002</v>
      </c>
      <c r="N22" s="89"/>
      <c r="O22" s="89">
        <f>O14-O20</f>
        <v>312507.99</v>
      </c>
      <c r="P22" s="89"/>
      <c r="Q22" s="89">
        <f>Q14-Q20</f>
        <v>128951.11</v>
      </c>
      <c r="R22" s="89"/>
      <c r="S22" s="89">
        <f>S14-S20</f>
        <v>128142.98000000001</v>
      </c>
      <c r="T22" s="89"/>
      <c r="U22" s="89">
        <f>U14-U20</f>
        <v>116055.47</v>
      </c>
      <c r="V22" s="89"/>
      <c r="W22" s="89">
        <f t="shared" ref="W22:AB22" si="2">W14-W20</f>
        <v>30205.200000000001</v>
      </c>
      <c r="X22" s="89">
        <f t="shared" si="2"/>
        <v>31212.04</v>
      </c>
      <c r="Y22" s="89">
        <f t="shared" si="2"/>
        <v>30205.200000000001</v>
      </c>
      <c r="Z22" s="89">
        <f t="shared" si="2"/>
        <v>31212.04</v>
      </c>
      <c r="AA22" s="89">
        <f t="shared" si="2"/>
        <v>31212.04</v>
      </c>
      <c r="AB22" s="89">
        <f t="shared" si="2"/>
        <v>-67282.44</v>
      </c>
      <c r="AC22" s="89"/>
      <c r="AD22" s="89">
        <f>AD14-AD20</f>
        <v>40471.56</v>
      </c>
      <c r="AE22" s="89"/>
      <c r="AF22" s="89">
        <f t="shared" ref="AF22:AN22" si="3">AF14-AF20</f>
        <v>30205.200000000001</v>
      </c>
      <c r="AG22" s="89">
        <f t="shared" si="3"/>
        <v>31212.04</v>
      </c>
      <c r="AH22" s="89">
        <f t="shared" si="3"/>
        <v>-14520</v>
      </c>
      <c r="AI22" s="89">
        <f t="shared" si="3"/>
        <v>-15004</v>
      </c>
      <c r="AJ22" s="89">
        <f t="shared" si="3"/>
        <v>-15004</v>
      </c>
      <c r="AK22" s="89">
        <f t="shared" si="3"/>
        <v>-14520</v>
      </c>
      <c r="AL22" s="89">
        <f t="shared" si="3"/>
        <v>-15004</v>
      </c>
      <c r="AM22" s="89">
        <f t="shared" si="3"/>
        <v>-14520</v>
      </c>
      <c r="AN22" s="89">
        <f t="shared" si="3"/>
        <v>-15004</v>
      </c>
      <c r="AO22" s="82">
        <f t="shared" si="1"/>
        <v>1620657.4000000001</v>
      </c>
    </row>
    <row r="23" spans="1:41" ht="11.1" customHeight="1" thickTop="1" x14ac:dyDescent="0.25">
      <c r="A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37"/>
    </row>
    <row r="24" spans="1:41" x14ac:dyDescent="0.25"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18"/>
    </row>
    <row r="25" spans="1:41" x14ac:dyDescent="0.25"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11"/>
    </row>
    <row r="26" spans="1:41" x14ac:dyDescent="0.25">
      <c r="A26" s="19" t="s">
        <v>19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11"/>
    </row>
    <row r="27" spans="1:41" ht="15.6" x14ac:dyDescent="0.25">
      <c r="A27" s="29" t="s">
        <v>52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11"/>
    </row>
    <row r="28" spans="1:41" ht="15.6" x14ac:dyDescent="0.25">
      <c r="A28" s="29" t="s">
        <v>103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11"/>
    </row>
    <row r="29" spans="1:41" ht="15.6" x14ac:dyDescent="0.25">
      <c r="A29" s="29" t="s">
        <v>102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11"/>
    </row>
    <row r="30" spans="1:41" x14ac:dyDescent="0.25">
      <c r="A30" s="1" t="s">
        <v>57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11"/>
    </row>
    <row r="31" spans="1:41" ht="15.6" x14ac:dyDescent="0.25">
      <c r="A31" s="29" t="s">
        <v>104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11"/>
    </row>
    <row r="36" spans="3:3" x14ac:dyDescent="0.25">
      <c r="C36" s="29"/>
    </row>
    <row r="37" spans="3:3" x14ac:dyDescent="0.25">
      <c r="C37" s="1"/>
    </row>
  </sheetData>
  <printOptions horizontalCentered="1"/>
  <pageMargins left="0.39" right="0.36" top="1" bottom="1" header="0.3" footer="0.3"/>
  <pageSetup scale="60" orientation="landscape" cellComments="asDisplayed" r:id="rId1"/>
  <headerFooter alignWithMargins="0">
    <oddHeader>&amp;R&amp;"Times New Roman,Bold"KyPSC Case No. 2024-00354
STAFF-DR-04-009 Attachment 
Page &amp;P of  &amp;N</oddHeader>
  </headerFooter>
  <colBreaks count="1" manualBreakCount="1">
    <brk id="26" max="1048575" man="1"/>
  </colBreaks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i:0#.f|membership|lisa.steinkuhl@duke-energy.com,#i:0#.f|membership|lisa.steinkuhl@duke-energy.com,#Lisa.Steinkuhl@duke-energy.com,#,#Steinkuhl, Lisa D,#,#43547,#Dir Rates&amp;Reg Planning</DisplayName>
        <AccountId>96</AccountId>
        <AccountType/>
      </UserInfo>
    </Witness>
    <Comments xmlns="9d26d66c-7442-4f2f-84b5-fd9d62aa56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3ed63d369295dffd18121c199d577079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563d11fac990a170f5d4fa0ca1728274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C19FE5-1312-436E-8731-2A9DC0004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73FA93-9575-4A5A-897E-80E21A7DDA6E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9d26d66c-7442-4f2f-84b5-fd9d62aa561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426938-4A94-4A1A-ADD4-BEFE55219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Schedule 2</vt:lpstr>
      <vt:lpstr>Schedule 3</vt:lpstr>
      <vt:lpstr>Schedule 4</vt:lpstr>
      <vt:lpstr>'Schedule 2'!Print_Area</vt:lpstr>
      <vt:lpstr>'Schedule 3'!Print_Area</vt:lpstr>
      <vt:lpstr>'Schedule 4'!Print_Area</vt:lpstr>
      <vt:lpstr>'Schedule 2'!Print_Titles</vt:lpstr>
      <vt:lpstr>'Schedule 3'!Print_Titles</vt:lpstr>
      <vt:lpstr>'Schedule 4'!Print_Titles</vt:lpstr>
      <vt:lpstr>Schedule_2</vt:lpstr>
      <vt:lpstr>Schedule_3</vt:lpstr>
      <vt:lpstr>Schedule_4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PSM 02.03.25 Filing BLI Details</dc:subject>
  <dc:creator>t18748</dc:creator>
  <cp:lastModifiedBy>Miller, Libbie</cp:lastModifiedBy>
  <cp:lastPrinted>2025-04-29T01:58:46Z</cp:lastPrinted>
  <dcterms:created xsi:type="dcterms:W3CDTF">2007-05-09T12:55:56Z</dcterms:created>
  <dcterms:modified xsi:type="dcterms:W3CDTF">2025-04-29T12:48:45Z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0x0101005BA58AB4E1B78F4EAC56940670E852C9</vt:lpwstr>
  </property>
</Properties>
</file>