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codeName="ThisWorkbook" defaultThemeVersion="166925"/>
  <mc:AlternateContent xmlns:mc="http://schemas.openxmlformats.org/markup-compatibility/2006">
    <mc:Choice Requires="x15">
      <x15ac:absPath xmlns:x15ac="http://schemas.microsoft.com/office/spreadsheetml/2010/11/ac" url="https://dukeenergy-my.sharepoint.com/personal/minna_sunderman_duke-energy_com/Documents/Desktop/Electronic Filing/AG 2nd Set/Ecels/"/>
    </mc:Choice>
  </mc:AlternateContent>
  <xr:revisionPtr revIDLastSave="0" documentId="8_{C6FBC245-E31C-44FC-88EA-AA3F447DE8B4}" xr6:coauthVersionLast="47" xr6:coauthVersionMax="47" xr10:uidLastSave="{00000000-0000-0000-0000-000000000000}"/>
  <bookViews>
    <workbookView xWindow="-120" yWindow="-120" windowWidth="29040" windowHeight="15720" tabRatio="721" xr2:uid="{EC3F99C9-A909-4AD1-82CB-D1A2D9EB4247}"/>
  </bookViews>
  <sheets>
    <sheet name="Summary" sheetId="36" r:id="rId1"/>
  </sheets>
  <definedNames>
    <definedName name="\A">#REF!</definedName>
    <definedName name="\d">#REF!</definedName>
    <definedName name="\E">#REF!</definedName>
    <definedName name="\F">#REF!</definedName>
    <definedName name="\G">#REF!</definedName>
    <definedName name="\I">#REF!</definedName>
    <definedName name="\J">#REF!</definedName>
    <definedName name="\M">#REF!</definedName>
    <definedName name="\N">#REF!</definedName>
    <definedName name="\R">#REF!</definedName>
    <definedName name="\S">#REF!</definedName>
    <definedName name="\X">#REF!</definedName>
    <definedName name="\Y">#REF!</definedName>
    <definedName name="\Z">#REF!</definedName>
    <definedName name="_Key1">#REF!</definedName>
    <definedName name="_Key2">#REF!</definedName>
    <definedName name="_Order1">255</definedName>
    <definedName name="_Order2">255</definedName>
    <definedName name="_Sort">#REF!</definedName>
    <definedName name="ACTUAL">#REF!</definedName>
    <definedName name="AlternateView">#REF!</definedName>
    <definedName name="AltView">#REF!</definedName>
    <definedName name="AVSACURRYR">#REF!</definedName>
    <definedName name="AVSBCURRMO">#REF!</definedName>
    <definedName name="BUDGET">#REF!</definedName>
    <definedName name="Cameco">#REF!</definedName>
    <definedName name="CDyn">#REF!</definedName>
    <definedName name="Comurhex">#REF!</definedName>
    <definedName name="DATE_START">#REF!</definedName>
    <definedName name="DATE_YTD_ACTUALS_THRU">#REF!</definedName>
    <definedName name="Eurodif">#REF!</definedName>
    <definedName name="Final_Values_Query">#REF!</definedName>
    <definedName name="FISCAL_BUDGET_PARENT_LIST">#REF!</definedName>
    <definedName name="L">#REF!</definedName>
    <definedName name="LES">#REF!</definedName>
    <definedName name="LOCALSALES">#REF!</definedName>
    <definedName name="NONFUELREC">#REF!</definedName>
    <definedName name="PRIOR_PROJECT_PARENT_LIST">#REF!</definedName>
    <definedName name="PRIORMOACTUAL">#REF!</definedName>
    <definedName name="PRIORMOBUDGET">#REF!</definedName>
    <definedName name="PRIORYRACCURMO">#REF!</definedName>
    <definedName name="PROJECTS_DATA_TABLE">#REF!</definedName>
    <definedName name="ProjectStatus">#REF!</definedName>
    <definedName name="Ranking">#REF!</definedName>
    <definedName name="Ratetable">#REF!</definedName>
    <definedName name="ReportHeadingLine2">#REF!</definedName>
    <definedName name="Results">#REF!</definedName>
    <definedName name="RETPVVAR">#REF!</definedName>
    <definedName name="scott">#REF!</definedName>
    <definedName name="Swaptable">#REF!</definedName>
    <definedName name="TEST">#REF!</definedName>
    <definedName name="test10">#REF!</definedName>
    <definedName name="test11">#REF!</definedName>
    <definedName name="test12">#REF!</definedName>
    <definedName name="test2">#REF!</definedName>
    <definedName name="test3">#REF!</definedName>
    <definedName name="test4">#REF!</definedName>
    <definedName name="test5">#REF!</definedName>
    <definedName name="test6">#REF!</definedName>
    <definedName name="test7">#REF!</definedName>
    <definedName name="test8">#REF!</definedName>
    <definedName name="test9">#REF!</definedName>
    <definedName name="Urenco">#REF!</definedName>
    <definedName name="VARIANCESUMMARY">#REF!</definedName>
    <definedName name="WestinghouseFab">#REF!</definedName>
    <definedName name="WestinghouseSWU">#REF!</definedName>
    <definedName name="WHLPVVAR">#REF!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7" i="36" l="1"/>
  <c r="F25" i="36"/>
  <c r="H25" i="36" s="1"/>
  <c r="F26" i="36"/>
  <c r="H26" i="36" s="1"/>
  <c r="F29" i="36"/>
  <c r="H29" i="36" s="1"/>
  <c r="F30" i="36"/>
  <c r="H30" i="36" s="1"/>
  <c r="F21" i="36"/>
  <c r="H21" i="36" s="1"/>
  <c r="F11" i="36"/>
  <c r="E28" i="36" s="1"/>
  <c r="F28" i="36" s="1"/>
  <c r="H28" i="36" s="1"/>
  <c r="E11" i="36"/>
  <c r="E31" i="36" s="1"/>
  <c r="F31" i="36" s="1"/>
  <c r="H31" i="36" s="1"/>
  <c r="F14" i="36"/>
  <c r="E24" i="36" s="1"/>
  <c r="F24" i="36" s="1"/>
  <c r="H24" i="36" s="1"/>
  <c r="E14" i="36"/>
  <c r="E23" i="36" s="1"/>
  <c r="F23" i="36" s="1"/>
  <c r="H23" i="36" s="1"/>
  <c r="D14" i="36"/>
  <c r="E22" i="36" s="1"/>
  <c r="F22" i="36" s="1"/>
  <c r="H22" i="36" s="1"/>
  <c r="E27" i="36" l="1"/>
  <c r="F27" i="36" s="1"/>
  <c r="H27" i="36" s="1"/>
  <c r="D37" i="36" s="1"/>
  <c r="E32" i="36"/>
  <c r="F32" i="36" s="1"/>
  <c r="H32" i="36" s="1"/>
  <c r="E37" i="36" s="1"/>
  <c r="J32" i="36" l="1"/>
  <c r="J31" i="36"/>
  <c r="J30" i="36"/>
  <c r="J29" i="36"/>
  <c r="J28" i="36"/>
  <c r="J27" i="36"/>
  <c r="J26" i="36"/>
  <c r="J25" i="36"/>
  <c r="J24" i="36"/>
  <c r="E39" i="36" s="1"/>
  <c r="E41" i="36" s="1"/>
  <c r="E43" i="36" s="1"/>
  <c r="J23" i="36"/>
  <c r="D39" i="36" s="1"/>
  <c r="D41" i="36" s="1"/>
  <c r="J22" i="36"/>
  <c r="C39" i="36" s="1"/>
  <c r="C41" i="36" s="1"/>
  <c r="J21" i="36"/>
  <c r="D43" i="36" l="1"/>
</calcChain>
</file>

<file path=xl/sharedStrings.xml><?xml version="1.0" encoding="utf-8"?>
<sst xmlns="http://schemas.openxmlformats.org/spreadsheetml/2006/main" count="43" uniqueCount="30">
  <si>
    <t>Tax Year</t>
  </si>
  <si>
    <t>Grossed Up Anticipated Future Value</t>
  </si>
  <si>
    <t>Duke Energy Kentucky</t>
  </si>
  <si>
    <t>Net Value</t>
  </si>
  <si>
    <t>Estimated Grown Net Value</t>
  </si>
  <si>
    <t>Case No.2024-00354</t>
  </si>
  <si>
    <t>AG-DR-02-033</t>
  </si>
  <si>
    <t>Date Received: February 12, 2025</t>
  </si>
  <si>
    <t>Effective Tax Rate</t>
  </si>
  <si>
    <t>Net Tax Estimate</t>
  </si>
  <si>
    <t>KY-ELECTRIC</t>
  </si>
  <si>
    <t>OH-ELECTRIC</t>
  </si>
  <si>
    <t>NC-ELECTRIC</t>
  </si>
  <si>
    <t>State/Division</t>
  </si>
  <si>
    <t>Growth Rate</t>
  </si>
  <si>
    <t>Tax Reductions</t>
  </si>
  <si>
    <t>Plant Growth Rate</t>
  </si>
  <si>
    <t>Net Operating Income Growth Rate</t>
  </si>
  <si>
    <t>Net Tax Estimate - YoY % Change</t>
  </si>
  <si>
    <r>
      <t>Assumed Gross Plant</t>
    </r>
    <r>
      <rPr>
        <vertAlign val="superscript"/>
        <sz val="11"/>
        <color theme="1"/>
        <rFont val="Calibri"/>
        <family val="2"/>
        <scheme val="minor"/>
      </rPr>
      <t>1</t>
    </r>
  </si>
  <si>
    <r>
      <t>Assumed Net Operating Income</t>
    </r>
    <r>
      <rPr>
        <vertAlign val="superscript"/>
        <sz val="11"/>
        <color theme="1"/>
        <rFont val="Calibri"/>
        <family val="2"/>
        <scheme val="minor"/>
      </rPr>
      <t>2</t>
    </r>
  </si>
  <si>
    <r>
      <t>Tax Reduction Value</t>
    </r>
    <r>
      <rPr>
        <b/>
        <vertAlign val="superscript"/>
        <sz val="11"/>
        <color theme="1"/>
        <rFont val="Calibri"/>
        <family val="2"/>
        <scheme val="minor"/>
      </rPr>
      <t>3</t>
    </r>
  </si>
  <si>
    <t>Estimated Tax Savings Table</t>
  </si>
  <si>
    <t>Growth Rates Table</t>
  </si>
  <si>
    <t>DEK-Electric Summary</t>
  </si>
  <si>
    <t xml:space="preserve">3 - Knowing that tax reductions may not be the same in every tax year, DEK grosses up the full value of the reductions, while adjusting future tax reductions for probability of acceptance. </t>
  </si>
  <si>
    <t>Estimated Tax Before Reductions</t>
  </si>
  <si>
    <t>Attorney General's Second Set Data Requests</t>
  </si>
  <si>
    <t>1 - Gross Plant reflects actuals for  2024, and DEK projections for 2025 and 2026.</t>
  </si>
  <si>
    <t>2 - Net Operating Income calculations are based on KY DOR income calculations, utilizing DEK actuals for 2024, and future projections for 2025 and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</si>
</sst>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_(* #,##0_);_(* \(#,##0\);_(* &quot;-&quot;??_);_(@_)"/>
    <numFmt numFmtId="165" formatCode="0.000%"/>
  </numFmts>
  <fonts count="10" x14ac:knownFonts="1">
    <font>
      <sz val="11"/>
      <color theme="1"/>
      <name val="Calibri"/>
      <family val="2"/>
      <scheme val="minor"/>
    </font>
    <font>
      <sz val="11"/>
      <color theme="1"/>
      <name val="Calibri"/>
      <family val="2"/>
      <scheme val="minor"/>
    </font>
    <font>
      <b/>
      <sz val="11"/>
      <color theme="1"/>
      <name val="Calibri"/>
      <family val="2"/>
      <scheme val="minor"/>
    </font>
    <font>
      <sz val="10"/>
      <name val="Times New Roman"/>
      <family val="1"/>
    </font>
    <font>
      <sz val="10"/>
      <name val="Arial"/>
      <family val="2"/>
    </font>
    <font>
      <b/>
      <sz val="11"/>
      <color theme="1"/>
      <name val="Times New Roman"/>
      <family val="1"/>
    </font>
    <font>
      <b/>
      <sz val="11"/>
      <name val="Times New Roman"/>
      <family val="1"/>
    </font>
    <font>
      <b/>
      <vertAlign val="superscript"/>
      <sz val="11"/>
      <color theme="1"/>
      <name val="Calibri"/>
      <family val="2"/>
      <scheme val="minor"/>
    </font>
    <font>
      <i/>
      <sz val="10"/>
      <color theme="1"/>
      <name val="Calibri"/>
      <family val="2"/>
      <scheme val="minor"/>
    </font>
    <font>
      <vertAlign val="superscript"/>
      <sz val="11"/>
      <color theme="1"/>
      <name val="Calibri"/>
      <family val="2"/>
      <scheme val="minor"/>
    </font>
  </fonts>
  <fills count="2">
    <fill>
      <patternFill patternType="none"/>
    </fill>
    <fill>
      <patternFill patternType="gray125"/>
    </fill>
  </fills>
  <borders count="12">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6">
    <xf numFmtId="0" fontId="0" fillId="0" borderId="0"/>
    <xf numFmtId="43" fontId="1" fillId="0" borderId="0" applyFont="0" applyFill="0" applyBorder="0" applyAlignment="0" applyProtection="0"/>
    <xf numFmtId="9" fontId="1" fillId="0" borderId="0" applyFont="0" applyFill="0" applyBorder="0" applyAlignment="0" applyProtection="0"/>
    <xf numFmtId="0" fontId="3" fillId="0" borderId="0"/>
    <xf numFmtId="9" fontId="4" fillId="0" borderId="0" applyFont="0" applyFill="0" applyBorder="0" applyAlignment="0" applyProtection="0"/>
    <xf numFmtId="0" fontId="4" fillId="0" borderId="0"/>
  </cellStyleXfs>
  <cellXfs count="48">
    <xf numFmtId="0" fontId="0" fillId="0" borderId="0" xfId="0"/>
    <xf numFmtId="0" fontId="2" fillId="0" borderId="0" xfId="0" applyFont="1"/>
    <xf numFmtId="164" fontId="0" fillId="0" borderId="2" xfId="1" applyNumberFormat="1" applyFont="1" applyBorder="1"/>
    <xf numFmtId="0" fontId="0" fillId="0" borderId="4" xfId="0" applyBorder="1"/>
    <xf numFmtId="0" fontId="0" fillId="0" borderId="5" xfId="0" applyBorder="1"/>
    <xf numFmtId="0" fontId="2" fillId="0" borderId="5" xfId="0" applyFont="1" applyBorder="1"/>
    <xf numFmtId="0" fontId="2" fillId="0" borderId="3" xfId="0" applyFont="1" applyBorder="1"/>
    <xf numFmtId="164" fontId="0" fillId="0" borderId="0" xfId="1" applyNumberFormat="1" applyFont="1" applyFill="1" applyBorder="1"/>
    <xf numFmtId="0" fontId="5" fillId="0" borderId="0" xfId="0" applyFont="1"/>
    <xf numFmtId="0" fontId="6" fillId="0" borderId="0" xfId="0" applyFont="1" applyAlignment="1">
      <alignment horizontal="left" vertical="center"/>
    </xf>
    <xf numFmtId="164" fontId="0" fillId="0" borderId="0" xfId="1" applyNumberFormat="1" applyFont="1" applyBorder="1"/>
    <xf numFmtId="164" fontId="0" fillId="0" borderId="4" xfId="1" applyNumberFormat="1" applyFont="1" applyFill="1" applyBorder="1"/>
    <xf numFmtId="164" fontId="0" fillId="0" borderId="6" xfId="1" applyNumberFormat="1" applyFont="1" applyBorder="1"/>
    <xf numFmtId="164" fontId="0" fillId="0" borderId="4" xfId="1" applyNumberFormat="1" applyFont="1" applyBorder="1"/>
    <xf numFmtId="164" fontId="0" fillId="0" borderId="7" xfId="1" applyNumberFormat="1" applyFont="1" applyBorder="1"/>
    <xf numFmtId="10" fontId="0" fillId="0" borderId="0" xfId="2" applyNumberFormat="1" applyFont="1" applyBorder="1"/>
    <xf numFmtId="10" fontId="0" fillId="0" borderId="6" xfId="2" applyNumberFormat="1" applyFont="1" applyBorder="1"/>
    <xf numFmtId="164" fontId="2" fillId="0" borderId="0" xfId="1" applyNumberFormat="1" applyFont="1" applyBorder="1"/>
    <xf numFmtId="10" fontId="2" fillId="0" borderId="0" xfId="2" applyNumberFormat="1" applyFont="1" applyBorder="1"/>
    <xf numFmtId="10" fontId="2" fillId="0" borderId="4" xfId="1" applyNumberFormat="1" applyFont="1" applyFill="1" applyBorder="1" applyAlignment="1"/>
    <xf numFmtId="10" fontId="2" fillId="0" borderId="7" xfId="1" applyNumberFormat="1" applyFont="1" applyFill="1" applyBorder="1" applyAlignment="1"/>
    <xf numFmtId="0" fontId="2" fillId="0" borderId="9" xfId="0" applyFont="1" applyBorder="1"/>
    <xf numFmtId="0" fontId="2" fillId="0" borderId="0" xfId="0" applyFont="1" applyAlignment="1">
      <alignment wrapText="1"/>
    </xf>
    <xf numFmtId="0" fontId="2" fillId="0" borderId="10" xfId="0" applyFont="1" applyBorder="1" applyAlignment="1">
      <alignment wrapText="1"/>
    </xf>
    <xf numFmtId="0" fontId="2" fillId="0" borderId="11" xfId="0" applyFont="1" applyBorder="1" applyAlignment="1">
      <alignment wrapText="1"/>
    </xf>
    <xf numFmtId="0" fontId="2" fillId="0" borderId="6" xfId="0" applyFont="1" applyBorder="1"/>
    <xf numFmtId="0" fontId="0" fillId="0" borderId="5" xfId="0" applyBorder="1" applyAlignment="1">
      <alignment horizontal="center"/>
    </xf>
    <xf numFmtId="0" fontId="0" fillId="0" borderId="3" xfId="0" applyBorder="1" applyAlignment="1">
      <alignment horizontal="center"/>
    </xf>
    <xf numFmtId="0" fontId="2" fillId="0" borderId="9" xfId="0" applyFont="1" applyBorder="1" applyAlignment="1">
      <alignment horizontal="center" wrapText="1"/>
    </xf>
    <xf numFmtId="164" fontId="0" fillId="0" borderId="8" xfId="1" applyNumberFormat="1" applyFont="1" applyBorder="1"/>
    <xf numFmtId="0" fontId="2" fillId="0" borderId="10" xfId="0" applyFont="1" applyBorder="1" applyAlignment="1">
      <alignment horizontal="center"/>
    </xf>
    <xf numFmtId="0" fontId="2" fillId="0" borderId="11" xfId="0" applyFont="1" applyBorder="1" applyAlignment="1">
      <alignment horizontal="center"/>
    </xf>
    <xf numFmtId="49" fontId="0" fillId="0" borderId="5" xfId="0" applyNumberFormat="1" applyBorder="1"/>
    <xf numFmtId="49" fontId="0" fillId="0" borderId="5" xfId="0" applyNumberFormat="1" applyBorder="1" applyAlignment="1">
      <alignment horizontal="left" indent="1"/>
    </xf>
    <xf numFmtId="49" fontId="0" fillId="0" borderId="3" xfId="0" applyNumberFormat="1" applyBorder="1"/>
    <xf numFmtId="49" fontId="8" fillId="0" borderId="0" xfId="0" applyNumberFormat="1" applyFont="1"/>
    <xf numFmtId="0" fontId="8" fillId="0" borderId="0" xfId="0" applyFont="1"/>
    <xf numFmtId="49" fontId="0" fillId="0" borderId="5" xfId="0" applyNumberFormat="1" applyBorder="1" applyAlignment="1">
      <alignment horizontal="left"/>
    </xf>
    <xf numFmtId="49" fontId="2" fillId="0" borderId="5" xfId="0" applyNumberFormat="1" applyFont="1" applyBorder="1"/>
    <xf numFmtId="10" fontId="2" fillId="0" borderId="1" xfId="2" applyNumberFormat="1" applyFont="1" applyFill="1" applyBorder="1"/>
    <xf numFmtId="165" fontId="2" fillId="0" borderId="0" xfId="2" applyNumberFormat="1" applyFont="1" applyFill="1" applyBorder="1" applyAlignment="1"/>
    <xf numFmtId="165" fontId="2" fillId="0" borderId="6" xfId="2" applyNumberFormat="1" applyFont="1" applyFill="1" applyBorder="1" applyAlignment="1"/>
    <xf numFmtId="165" fontId="0" fillId="0" borderId="0" xfId="0" applyNumberFormat="1"/>
    <xf numFmtId="165" fontId="0" fillId="0" borderId="4" xfId="0" applyNumberFormat="1" applyBorder="1"/>
    <xf numFmtId="165" fontId="0" fillId="0" borderId="0" xfId="2" applyNumberFormat="1" applyFont="1" applyBorder="1"/>
    <xf numFmtId="165" fontId="0" fillId="0" borderId="4" xfId="2" applyNumberFormat="1" applyFont="1" applyBorder="1"/>
    <xf numFmtId="165" fontId="2" fillId="0" borderId="0" xfId="1" applyNumberFormat="1" applyFont="1" applyFill="1" applyBorder="1" applyAlignment="1"/>
    <xf numFmtId="165" fontId="2" fillId="0" borderId="6" xfId="1" applyNumberFormat="1" applyFont="1" applyFill="1" applyBorder="1" applyAlignment="1"/>
  </cellXfs>
  <cellStyles count="6">
    <cellStyle name="Comma" xfId="1" builtinId="3"/>
    <cellStyle name="Normal" xfId="0" builtinId="0"/>
    <cellStyle name="Normal 2 3" xfId="3" xr:uid="{9B51D84B-4AC3-4DDC-AB02-9BD44792D657}"/>
    <cellStyle name="Normal 3" xfId="5" xr:uid="{26C2661D-D016-4C0E-9B3C-B07B888460CC}"/>
    <cellStyle name="Percent" xfId="2" builtinId="5"/>
    <cellStyle name="Percent 2" xfId="4" xr:uid="{151FEBC6-2981-42C4-8DA5-22DD0035ED16}"/>
  </cellStyles>
  <dxfs count="0"/>
  <tableStyles count="0" defaultTableStyle="TableStyleMedium2" defaultPivotStyle="PivotStyleLight16"/>
  <colors>
    <mruColors>
      <color rgb="FFFF66FF"/>
      <color rgb="FFCCCCFF"/>
      <color rgb="FFFF66CC"/>
      <color rgb="FFCC99FF"/>
      <color rgb="FFCC66FF"/>
      <color rgb="FFF090A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4522FE-2BCF-4DAF-8AFC-8B65E0469D41}">
  <sheetPr codeName="Sheet2">
    <pageSetUpPr fitToPage="1"/>
  </sheetPr>
  <dimension ref="A1:J43"/>
  <sheetViews>
    <sheetView tabSelected="1" view="pageLayout" zoomScaleNormal="100" workbookViewId="0">
      <selection activeCell="J7" sqref="J7"/>
    </sheetView>
  </sheetViews>
  <sheetFormatPr defaultRowHeight="15" x14ac:dyDescent="0.25"/>
  <cols>
    <col min="1" max="1" width="4.42578125" customWidth="1"/>
    <col min="2" max="2" width="32.140625" customWidth="1"/>
    <col min="3" max="5" width="14.7109375" customWidth="1"/>
    <col min="6" max="6" width="14.140625" customWidth="1"/>
    <col min="7" max="7" width="20.140625" bestFit="1" customWidth="1"/>
    <col min="8" max="9" width="14.28515625" bestFit="1" customWidth="1"/>
    <col min="10" max="10" width="11.5703125" bestFit="1" customWidth="1"/>
  </cols>
  <sheetData>
    <row r="1" spans="1:6" x14ac:dyDescent="0.25">
      <c r="A1" s="8" t="s">
        <v>2</v>
      </c>
    </row>
    <row r="2" spans="1:6" x14ac:dyDescent="0.25">
      <c r="A2" s="8" t="s">
        <v>5</v>
      </c>
    </row>
    <row r="3" spans="1:6" x14ac:dyDescent="0.25">
      <c r="A3" s="8" t="s">
        <v>27</v>
      </c>
    </row>
    <row r="4" spans="1:6" x14ac:dyDescent="0.25">
      <c r="A4" s="9" t="s">
        <v>7</v>
      </c>
    </row>
    <row r="5" spans="1:6" x14ac:dyDescent="0.25">
      <c r="A5" s="8" t="s">
        <v>6</v>
      </c>
    </row>
    <row r="7" spans="1:6" ht="15.75" thickBot="1" x14ac:dyDescent="0.3">
      <c r="B7" s="22" t="s">
        <v>23</v>
      </c>
    </row>
    <row r="8" spans="1:6" ht="15.75" thickBot="1" x14ac:dyDescent="0.3">
      <c r="B8" s="21" t="s">
        <v>0</v>
      </c>
      <c r="C8" s="30">
        <v>2023</v>
      </c>
      <c r="D8" s="30">
        <v>2024</v>
      </c>
      <c r="E8" s="30">
        <v>2025</v>
      </c>
      <c r="F8" s="31">
        <v>2026</v>
      </c>
    </row>
    <row r="9" spans="1:6" x14ac:dyDescent="0.25">
      <c r="B9" s="5"/>
      <c r="C9" s="1"/>
      <c r="D9" s="1"/>
      <c r="E9" s="1"/>
      <c r="F9" s="25"/>
    </row>
    <row r="10" spans="1:6" ht="17.25" x14ac:dyDescent="0.25">
      <c r="B10" s="37" t="s">
        <v>19</v>
      </c>
      <c r="C10" s="10"/>
      <c r="D10" s="10">
        <v>3394187350.8899999</v>
      </c>
      <c r="E10" s="10">
        <v>3596810336.4616055</v>
      </c>
      <c r="F10" s="12">
        <v>3848635038.7693896</v>
      </c>
    </row>
    <row r="11" spans="1:6" x14ac:dyDescent="0.25">
      <c r="B11" s="38" t="s">
        <v>16</v>
      </c>
      <c r="C11" s="17"/>
      <c r="D11" s="18"/>
      <c r="E11" s="40">
        <f>(E10-D10)/D10</f>
        <v>5.9697053999825708E-2</v>
      </c>
      <c r="F11" s="41">
        <f>(F10-E10)/E10</f>
        <v>7.0013339250887194E-2</v>
      </c>
    </row>
    <row r="12" spans="1:6" x14ac:dyDescent="0.25">
      <c r="B12" s="32"/>
      <c r="C12" s="10"/>
      <c r="D12" s="15"/>
      <c r="E12" s="15"/>
      <c r="F12" s="16"/>
    </row>
    <row r="13" spans="1:6" ht="17.25" x14ac:dyDescent="0.25">
      <c r="B13" s="32" t="s">
        <v>20</v>
      </c>
      <c r="C13" s="10">
        <v>83964145.599999994</v>
      </c>
      <c r="D13" s="10">
        <v>91776650.783333331</v>
      </c>
      <c r="E13" s="10">
        <v>112577391.98989537</v>
      </c>
      <c r="F13" s="12">
        <v>124924270.38064592</v>
      </c>
    </row>
    <row r="14" spans="1:6" x14ac:dyDescent="0.25">
      <c r="B14" s="38" t="s">
        <v>17</v>
      </c>
      <c r="C14" s="10"/>
      <c r="D14" s="46">
        <f>(D13-C13)/C13</f>
        <v>9.3045729549272496E-2</v>
      </c>
      <c r="E14" s="46">
        <f>(E13-D13)/D13</f>
        <v>0.22664524178016163</v>
      </c>
      <c r="F14" s="47">
        <f>(F13-E13)/E13</f>
        <v>0.10967458183663344</v>
      </c>
    </row>
    <row r="15" spans="1:6" ht="15.75" thickBot="1" x14ac:dyDescent="0.3">
      <c r="B15" s="6"/>
      <c r="C15" s="13"/>
      <c r="D15" s="19"/>
      <c r="E15" s="19"/>
      <c r="F15" s="20"/>
    </row>
    <row r="16" spans="1:6" x14ac:dyDescent="0.25">
      <c r="B16" s="36" t="s">
        <v>28</v>
      </c>
      <c r="C16" s="10"/>
      <c r="D16" s="15"/>
      <c r="E16" s="15"/>
      <c r="F16" s="15"/>
    </row>
    <row r="17" spans="2:10" x14ac:dyDescent="0.25">
      <c r="B17" s="36" t="s">
        <v>29</v>
      </c>
      <c r="C17" s="10"/>
      <c r="D17" s="15"/>
      <c r="E17" s="15"/>
      <c r="F17" s="15"/>
    </row>
    <row r="19" spans="2:10" ht="15.75" thickBot="1" x14ac:dyDescent="0.3">
      <c r="B19" s="22" t="s">
        <v>22</v>
      </c>
    </row>
    <row r="20" spans="2:10" ht="45.75" thickBot="1" x14ac:dyDescent="0.3">
      <c r="B20" s="28" t="s">
        <v>0</v>
      </c>
      <c r="C20" s="23" t="s">
        <v>13</v>
      </c>
      <c r="D20" s="23" t="s">
        <v>3</v>
      </c>
      <c r="E20" s="23" t="s">
        <v>14</v>
      </c>
      <c r="F20" s="23" t="s">
        <v>4</v>
      </c>
      <c r="G20" s="23" t="s">
        <v>21</v>
      </c>
      <c r="H20" s="23" t="s">
        <v>1</v>
      </c>
      <c r="I20" s="23" t="s">
        <v>8</v>
      </c>
      <c r="J20" s="24" t="s">
        <v>26</v>
      </c>
    </row>
    <row r="21" spans="2:10" x14ac:dyDescent="0.25">
      <c r="B21" s="26">
        <v>2023</v>
      </c>
      <c r="C21" t="s">
        <v>10</v>
      </c>
      <c r="D21" s="10">
        <v>979285626.92480004</v>
      </c>
      <c r="E21" s="44">
        <v>0</v>
      </c>
      <c r="F21" s="7">
        <f t="shared" ref="F21" si="0">D21*(1+E21)</f>
        <v>979285626.92480004</v>
      </c>
      <c r="G21" s="7">
        <v>0</v>
      </c>
      <c r="H21" s="7">
        <f t="shared" ref="H21" si="1">F21+G21</f>
        <v>979285626.92480004</v>
      </c>
      <c r="I21" s="42">
        <v>1.050545551669178E-2</v>
      </c>
      <c r="J21" s="12">
        <f>+H21*I21</f>
        <v>10287841.591794109</v>
      </c>
    </row>
    <row r="22" spans="2:10" x14ac:dyDescent="0.25">
      <c r="B22" s="26">
        <v>2024</v>
      </c>
      <c r="C22" t="s">
        <v>10</v>
      </c>
      <c r="D22" s="10">
        <v>955811418.37039995</v>
      </c>
      <c r="E22" s="44">
        <f>D14</f>
        <v>9.3045729549272496E-2</v>
      </c>
      <c r="F22" s="7">
        <f t="shared" ref="F22:F32" si="2">D22*(1+E22)</f>
        <v>1044745589.1041988</v>
      </c>
      <c r="G22" s="7">
        <v>184605489.55669999</v>
      </c>
      <c r="H22" s="7">
        <f t="shared" ref="H22:H32" si="3">F22+G22</f>
        <v>1229351078.6608987</v>
      </c>
      <c r="I22" s="42">
        <v>1.050545551669178E-2</v>
      </c>
      <c r="J22" s="12">
        <f t="shared" ref="J22:J32" si="4">+H22*I22</f>
        <v>12914893.071269128</v>
      </c>
    </row>
    <row r="23" spans="2:10" x14ac:dyDescent="0.25">
      <c r="B23" s="26">
        <v>2025</v>
      </c>
      <c r="C23" t="s">
        <v>10</v>
      </c>
      <c r="D23" s="10">
        <v>1044745589.1041988</v>
      </c>
      <c r="E23" s="44">
        <f>E14</f>
        <v>0.22664524178016163</v>
      </c>
      <c r="F23" s="7">
        <f t="shared" si="2"/>
        <v>1281532205.7454774</v>
      </c>
      <c r="G23" s="7">
        <v>184605489.55669999</v>
      </c>
      <c r="H23" s="7">
        <f t="shared" si="3"/>
        <v>1466137695.3021774</v>
      </c>
      <c r="I23" s="42">
        <v>1.050545551669178E-2</v>
      </c>
      <c r="J23" s="12">
        <f t="shared" si="4"/>
        <v>15402444.339342032</v>
      </c>
    </row>
    <row r="24" spans="2:10" x14ac:dyDescent="0.25">
      <c r="B24" s="26">
        <v>2026</v>
      </c>
      <c r="C24" t="s">
        <v>10</v>
      </c>
      <c r="D24" s="10">
        <v>1281532205.7454774</v>
      </c>
      <c r="E24" s="44">
        <f>F14</f>
        <v>0.10967458183663344</v>
      </c>
      <c r="F24" s="7">
        <f t="shared" si="2"/>
        <v>1422083714.5207911</v>
      </c>
      <c r="G24" s="7">
        <v>184605489.55669999</v>
      </c>
      <c r="H24" s="7">
        <f t="shared" si="3"/>
        <v>1606689204.077491</v>
      </c>
      <c r="I24" s="42">
        <v>9.9474648067019167E-3</v>
      </c>
      <c r="J24" s="12">
        <f t="shared" si="4"/>
        <v>15982484.312868755</v>
      </c>
    </row>
    <row r="25" spans="2:10" x14ac:dyDescent="0.25">
      <c r="B25" s="26">
        <v>2023</v>
      </c>
      <c r="C25" t="s">
        <v>11</v>
      </c>
      <c r="D25" s="10">
        <v>41715630</v>
      </c>
      <c r="E25" s="44">
        <v>0</v>
      </c>
      <c r="F25" s="7">
        <f t="shared" si="2"/>
        <v>41715630</v>
      </c>
      <c r="G25" s="7">
        <v>0</v>
      </c>
      <c r="H25" s="7">
        <f t="shared" si="3"/>
        <v>41715630</v>
      </c>
      <c r="I25" s="42">
        <v>6.6429213222957445E-2</v>
      </c>
      <c r="J25" s="12">
        <f t="shared" si="4"/>
        <v>2771136.4800000004</v>
      </c>
    </row>
    <row r="26" spans="2:10" x14ac:dyDescent="0.25">
      <c r="B26" s="26">
        <v>2024</v>
      </c>
      <c r="C26" t="s">
        <v>11</v>
      </c>
      <c r="D26" s="10">
        <v>42200440</v>
      </c>
      <c r="E26" s="44">
        <v>0</v>
      </c>
      <c r="F26" s="7">
        <f t="shared" si="2"/>
        <v>42200440</v>
      </c>
      <c r="G26" s="7">
        <v>0</v>
      </c>
      <c r="H26" s="7">
        <f t="shared" si="3"/>
        <v>42200440</v>
      </c>
      <c r="I26" s="42">
        <v>6.6429213222957445E-2</v>
      </c>
      <c r="J26" s="12">
        <f t="shared" si="4"/>
        <v>2803342.0268626222</v>
      </c>
    </row>
    <row r="27" spans="2:10" x14ac:dyDescent="0.25">
      <c r="B27" s="26">
        <v>2025</v>
      </c>
      <c r="C27" t="s">
        <v>11</v>
      </c>
      <c r="D27" s="10">
        <v>42200440</v>
      </c>
      <c r="E27" s="44">
        <f>E11</f>
        <v>5.9697053999825708E-2</v>
      </c>
      <c r="F27" s="7">
        <f t="shared" si="2"/>
        <v>44719681.945496403</v>
      </c>
      <c r="G27" s="7">
        <v>0</v>
      </c>
      <c r="H27" s="7">
        <f t="shared" si="3"/>
        <v>44719681.945496403</v>
      </c>
      <c r="I27" s="42">
        <v>6.6429213222957445E-2</v>
      </c>
      <c r="J27" s="12">
        <f t="shared" si="4"/>
        <v>2970693.287220221</v>
      </c>
    </row>
    <row r="28" spans="2:10" x14ac:dyDescent="0.25">
      <c r="B28" s="26">
        <v>2026</v>
      </c>
      <c r="C28" t="s">
        <v>11</v>
      </c>
      <c r="D28" s="10">
        <v>44719681.945496403</v>
      </c>
      <c r="E28" s="44">
        <f>F11</f>
        <v>7.0013339250887194E-2</v>
      </c>
      <c r="F28" s="7">
        <f t="shared" si="2"/>
        <v>47850656.208738223</v>
      </c>
      <c r="G28" s="7">
        <v>0</v>
      </c>
      <c r="H28" s="7">
        <f t="shared" si="3"/>
        <v>47850656.208738223</v>
      </c>
      <c r="I28" s="42">
        <v>6.6429213222957445E-2</v>
      </c>
      <c r="J28" s="12">
        <f t="shared" si="4"/>
        <v>3178681.4441487039</v>
      </c>
    </row>
    <row r="29" spans="2:10" x14ac:dyDescent="0.25">
      <c r="B29" s="26">
        <v>2023</v>
      </c>
      <c r="C29" t="s">
        <v>12</v>
      </c>
      <c r="D29" s="10">
        <v>653624</v>
      </c>
      <c r="E29" s="44">
        <v>0</v>
      </c>
      <c r="F29" s="7">
        <f t="shared" si="2"/>
        <v>653624</v>
      </c>
      <c r="G29" s="7">
        <v>0</v>
      </c>
      <c r="H29" s="7">
        <f t="shared" si="3"/>
        <v>653624</v>
      </c>
      <c r="I29" s="42">
        <v>7.6801953416643209E-3</v>
      </c>
      <c r="J29" s="12">
        <f t="shared" si="4"/>
        <v>5019.96</v>
      </c>
    </row>
    <row r="30" spans="2:10" x14ac:dyDescent="0.25">
      <c r="B30" s="26">
        <v>2024</v>
      </c>
      <c r="C30" t="s">
        <v>12</v>
      </c>
      <c r="D30" s="10">
        <v>351340</v>
      </c>
      <c r="E30" s="44">
        <v>0</v>
      </c>
      <c r="F30" s="7">
        <f t="shared" si="2"/>
        <v>351340</v>
      </c>
      <c r="G30" s="7">
        <v>0</v>
      </c>
      <c r="H30" s="7">
        <f t="shared" si="3"/>
        <v>351340</v>
      </c>
      <c r="I30" s="42">
        <v>7.8332669209312915E-3</v>
      </c>
      <c r="J30" s="12">
        <f t="shared" si="4"/>
        <v>2752.14</v>
      </c>
    </row>
    <row r="31" spans="2:10" x14ac:dyDescent="0.25">
      <c r="B31" s="26">
        <v>2025</v>
      </c>
      <c r="C31" t="s">
        <v>12</v>
      </c>
      <c r="D31" s="10">
        <v>351340</v>
      </c>
      <c r="E31" s="44">
        <f>E11</f>
        <v>5.9697053999825708E-2</v>
      </c>
      <c r="F31" s="7">
        <f t="shared" si="2"/>
        <v>372313.96295229875</v>
      </c>
      <c r="G31" s="7">
        <v>0</v>
      </c>
      <c r="H31" s="7">
        <f t="shared" si="3"/>
        <v>372313.96295229875</v>
      </c>
      <c r="I31" s="42">
        <v>7.8332669209312915E-3</v>
      </c>
      <c r="J31" s="12">
        <f t="shared" si="4"/>
        <v>2916.4346501950804</v>
      </c>
    </row>
    <row r="32" spans="2:10" ht="15.75" thickBot="1" x14ac:dyDescent="0.3">
      <c r="B32" s="27">
        <v>2026</v>
      </c>
      <c r="C32" s="3" t="s">
        <v>12</v>
      </c>
      <c r="D32" s="13">
        <v>372313.96295229875</v>
      </c>
      <c r="E32" s="45">
        <f>F11</f>
        <v>7.0013339250887194E-2</v>
      </c>
      <c r="F32" s="11">
        <f t="shared" si="2"/>
        <v>398380.90674832033</v>
      </c>
      <c r="G32" s="11">
        <v>0</v>
      </c>
      <c r="H32" s="11">
        <f t="shared" si="3"/>
        <v>398380.90674832033</v>
      </c>
      <c r="I32" s="43">
        <v>7.8332669209312915E-3</v>
      </c>
      <c r="J32" s="14">
        <f t="shared" si="4"/>
        <v>3120.6239787622312</v>
      </c>
    </row>
    <row r="33" spans="2:5" x14ac:dyDescent="0.25">
      <c r="B33" s="35" t="s">
        <v>25</v>
      </c>
    </row>
    <row r="35" spans="2:5" ht="15.75" thickBot="1" x14ac:dyDescent="0.3">
      <c r="B35" s="1" t="s">
        <v>24</v>
      </c>
    </row>
    <row r="36" spans="2:5" ht="15.75" thickBot="1" x14ac:dyDescent="0.3">
      <c r="B36" s="21" t="s">
        <v>0</v>
      </c>
      <c r="C36" s="30">
        <v>2024</v>
      </c>
      <c r="D36" s="30">
        <v>2025</v>
      </c>
      <c r="E36" s="31">
        <v>2026</v>
      </c>
    </row>
    <row r="37" spans="2:5" x14ac:dyDescent="0.25">
      <c r="B37" s="4" t="s">
        <v>1</v>
      </c>
      <c r="C37" s="10">
        <f>SUMIF($B$21:$B$32,C36,$H$21:$H$32)</f>
        <v>1271902858.6608987</v>
      </c>
      <c r="D37" s="10">
        <f>SUMIF($B$21:$B$32,D36,$H$21:$H$32)</f>
        <v>1511229691.2106261</v>
      </c>
      <c r="E37" s="12">
        <f>SUMIF($B$21:$B$32,E36,$H$21:$H$32)</f>
        <v>1654938241.1929777</v>
      </c>
    </row>
    <row r="38" spans="2:5" x14ac:dyDescent="0.25">
      <c r="B38" s="4"/>
      <c r="C38" s="10"/>
      <c r="D38" s="10"/>
      <c r="E38" s="12"/>
    </row>
    <row r="39" spans="2:5" x14ac:dyDescent="0.25">
      <c r="B39" s="32" t="s">
        <v>26</v>
      </c>
      <c r="C39" s="10">
        <f>SUMIF($B$21:$B$32,C36,$J$21:$J$32)</f>
        <v>15720987.23813175</v>
      </c>
      <c r="D39" s="10">
        <f>SUMIF($B$21:$B$32,D36,$J$21:$J$32)</f>
        <v>18376054.061212447</v>
      </c>
      <c r="E39" s="12">
        <f>SUMIF($B$21:$B$32,E36,$J$21:$J$32)</f>
        <v>19164286.380996224</v>
      </c>
    </row>
    <row r="40" spans="2:5" x14ac:dyDescent="0.25">
      <c r="B40" s="33" t="s">
        <v>15</v>
      </c>
      <c r="C40" s="2">
        <v>-2702263.5477606962</v>
      </c>
      <c r="D40" s="2">
        <v>-1940888.5825743021</v>
      </c>
      <c r="E40" s="29">
        <v>-1950671.9542503383</v>
      </c>
    </row>
    <row r="41" spans="2:5" ht="15.75" thickBot="1" x14ac:dyDescent="0.3">
      <c r="B41" s="34" t="s">
        <v>9</v>
      </c>
      <c r="C41" s="13">
        <f>SUM(C39:C40)</f>
        <v>13018723.690371055</v>
      </c>
      <c r="D41" s="13">
        <f t="shared" ref="D41:E41" si="5">SUM(D39:D40)</f>
        <v>16435165.478638144</v>
      </c>
      <c r="E41" s="14">
        <f t="shared" si="5"/>
        <v>17213614.426745884</v>
      </c>
    </row>
    <row r="42" spans="2:5" x14ac:dyDescent="0.25">
      <c r="B42" s="35"/>
    </row>
    <row r="43" spans="2:5" x14ac:dyDescent="0.25">
      <c r="B43" s="1" t="s">
        <v>18</v>
      </c>
      <c r="D43" s="39">
        <f>(D41-C41)/C41</f>
        <v>0.26242524762960961</v>
      </c>
      <c r="E43" s="39">
        <f>(E41-D41)/D41</f>
        <v>4.7364837860594755E-2</v>
      </c>
    </row>
  </sheetData>
  <pageMargins left="0.7" right="0.7" top="0.75" bottom="0.75" header="0.3" footer="0.3"/>
  <pageSetup scale="75" orientation="landscape" horizontalDpi="300" r:id="rId1"/>
  <headerFooter>
    <oddHeader>&amp;R&amp;"Times New Roman,Bold"&amp;10KyPSC Case No.2024-00354
AG-DR-02-033 Attachment
 Page 1 of 1</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BA58AB4E1B78F4EAC56940670E852C9" ma:contentTypeVersion="7" ma:contentTypeDescription="Create a new document." ma:contentTypeScope="" ma:versionID="600b251c5eb6d0272f50c7e058eb6a26">
  <xsd:schema xmlns:xsd="http://www.w3.org/2001/XMLSchema" xmlns:xs="http://www.w3.org/2001/XMLSchema" xmlns:p="http://schemas.microsoft.com/office/2006/metadata/properties" xmlns:ns2="9d26d66c-7442-4f2f-84b5-fd9d62aa5613" targetNamespace="http://schemas.microsoft.com/office/2006/metadata/properties" ma:root="true" ma:fieldsID="872a615ce27d402cbaaabd509cbed71f" ns2:_="">
    <xsd:import namespace="9d26d66c-7442-4f2f-84b5-fd9d62aa561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Witness" minOccurs="0"/>
                <xsd:element ref="ns2:Comme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d26d66c-7442-4f2f-84b5-fd9d62aa561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Witness" ma:index="13" nillable="true" ma:displayName="Witness" ma:list="UserInfo" ma:SharePointGroup="0" ma:internalName="Witness"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mments" ma:index="14" nillable="true" ma:displayName="Comments" ma:format="Dropdown" ma:internalName="Comments">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ma:index="12" ma:displayName="Subject"/>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Comments xmlns="9d26d66c-7442-4f2f-84b5-fd9d62aa5613" xsi:nil="true"/>
    <Witness xmlns="9d26d66c-7442-4f2f-84b5-fd9d62aa5613">
      <UserInfo>
        <DisplayName>i:0#.f|membership|john.panizza@duke-energy.com,#i:0#.f|membership|john.panizza@duke-energy.com,#John.Panizza@duke-energy.com,#John.Panizza@duke-energy.com,#Panizza, John R,#,#43345,#Dir Tax Operations</DisplayName>
        <AccountId>82</AccountId>
        <AccountType/>
      </UserInfo>
    </Witness>
  </documentManagement>
</p:properties>
</file>

<file path=customXml/itemProps1.xml><?xml version="1.0" encoding="utf-8"?>
<ds:datastoreItem xmlns:ds="http://schemas.openxmlformats.org/officeDocument/2006/customXml" ds:itemID="{C9057A47-1987-4B32-B89D-92BC971F6E8C}">
  <ds:schemaRefs>
    <ds:schemaRef ds:uri="http://schemas.microsoft.com/sharepoint/v3/contenttype/forms"/>
  </ds:schemaRefs>
</ds:datastoreItem>
</file>

<file path=customXml/itemProps2.xml><?xml version="1.0" encoding="utf-8"?>
<ds:datastoreItem xmlns:ds="http://schemas.openxmlformats.org/officeDocument/2006/customXml" ds:itemID="{0386AFC3-A764-4A6E-9EF6-0BC8294088D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d26d66c-7442-4f2f-84b5-fd9d62aa561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5758418-992F-4742-B0AC-13318806E2DC}">
  <ds:schemaRefs>
    <ds:schemaRef ds:uri="http://purl.org/dc/terms/"/>
    <ds:schemaRef ds:uri="http://www.w3.org/XML/1998/namespace"/>
    <ds:schemaRef ds:uri="http://schemas.microsoft.com/office/2006/metadata/properties"/>
    <ds:schemaRef ds:uri="http://purl.org/dc/elements/1.1/"/>
    <ds:schemaRef ds:uri="http://schemas.microsoft.com/office/infopath/2007/PartnerControls"/>
    <ds:schemaRef ds:uri="http://purl.org/dc/dcmitype/"/>
    <ds:schemaRef ds:uri="http://schemas.microsoft.com/office/2006/documentManagement/types"/>
    <ds:schemaRef ds:uri="http://schemas.openxmlformats.org/package/2006/metadata/core-properties"/>
    <ds:schemaRef ds:uri="9d26d66c-7442-4f2f-84b5-fd9d62aa561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Summary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Escalated property tax calculations</dc:subject>
  <dc:creator>Natasha Franz</dc:creator>
  <cp:lastModifiedBy>Sunderman, Minna</cp:lastModifiedBy>
  <cp:lastPrinted>2025-02-26T16:53:05Z</cp:lastPrinted>
  <dcterms:created xsi:type="dcterms:W3CDTF">2023-06-13T18:55:20Z</dcterms:created>
  <dcterms:modified xsi:type="dcterms:W3CDTF">2025-02-26T16:53:55Z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Jurisdiction">
    <vt:lpwstr>2;#United States|092fbe52-b086-4a73-953b-5c57a118da03</vt:lpwstr>
  </property>
  <property fmtid="{D5CDD505-2E9C-101B-9397-08002B2CF9AE}" pid="3" name="MediaServiceImageTags">
    <vt:lpwstr/>
  </property>
  <property fmtid="{D5CDD505-2E9C-101B-9397-08002B2CF9AE}" pid="4" name="ContentTypeId">
    <vt:lpwstr>0x0101005BA58AB4E1B78F4EAC56940670E852C9</vt:lpwstr>
  </property>
  <property fmtid="{D5CDD505-2E9C-101B-9397-08002B2CF9AE}" pid="5" name="_dlc_DocId">
    <vt:lpwstr>USA88427-1163754367-20092</vt:lpwstr>
  </property>
  <property fmtid="{D5CDD505-2E9C-101B-9397-08002B2CF9AE}" pid="6" name="ContentLanguage">
    <vt:lpwstr>4;#English|556a818d-2fa5-4ece-a7c0-2ca1d2dc5c77</vt:lpwstr>
  </property>
  <property fmtid="{D5CDD505-2E9C-101B-9397-08002B2CF9AE}" pid="7" name="_dlc_DocIdItemGuid">
    <vt:lpwstr>24e36bfc-8834-4573-804b-7221bd674f69</vt:lpwstr>
  </property>
  <property fmtid="{D5CDD505-2E9C-101B-9397-08002B2CF9AE}" pid="8" name="TaxServiceLine">
    <vt:lpwstr>3;#Indirect Tax|59156974-4d93-4989-b87a-7c365b3f7464</vt:lpwstr>
  </property>
  <property fmtid="{D5CDD505-2E9C-101B-9397-08002B2CF9AE}" pid="9" name="_dlc_DocIdUrl">
    <vt:lpwstr>https://eyus.sharepoint.com/sites/eyimdUSA-0059762-MM/_layouts/15/DocIdRedir.aspx?ID=USA88427-1163754367-20092, USA88427-1163754367-20092</vt:lpwstr>
  </property>
</Properties>
</file>