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keenergy-my.sharepoint.com/personal/minna_sunderman_duke-energy_com/Documents/Desktop/Electronic Filing/AG 2nd Set/Ecels/"/>
    </mc:Choice>
  </mc:AlternateContent>
  <xr:revisionPtr revIDLastSave="0" documentId="8_{A520C19A-FDC1-42EA-ABFB-433D8104C2FD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indicative rates" sheetId="5" r:id="rId1"/>
    <sheet name="5YR" sheetId="2" r:id="rId2"/>
    <sheet name="10YR" sheetId="3" r:id="rId3"/>
    <sheet name="15YR" sheetId="7" r:id="rId4"/>
    <sheet name="Spreads" sheetId="6" r:id="rId5"/>
  </sheets>
  <definedNames>
    <definedName name="_WIT4">#REF!</definedName>
    <definedName name="CASE">#REF!</definedName>
    <definedName name="COMPANY">#REF!</definedName>
    <definedName name="Data">#REF!</definedName>
    <definedName name="_xlnm.Print_Area" localSheetId="2">'10YR'!$A$2:$T$64</definedName>
    <definedName name="_xlnm.Print_Area" localSheetId="3">'15YR'!$A$2:$T$63</definedName>
    <definedName name="_xlnm.Print_Area" localSheetId="1">'5YR'!$A$2:$T$65</definedName>
    <definedName name="_xlnm.Print_Area" localSheetId="0">'indicative rates'!$A$2:$M$10</definedName>
    <definedName name="_xlnm.Print_Area" localSheetId="4">Spreads!$B$2:$K$28</definedName>
    <definedName name="TESTYR">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5" l="1"/>
  <c r="F19" i="6"/>
  <c r="F18" i="6"/>
  <c r="F27" i="6"/>
  <c r="E27" i="6"/>
  <c r="D27" i="6"/>
  <c r="E20" i="6" l="1"/>
  <c r="E22" i="6" s="1"/>
  <c r="E28" i="6" s="1"/>
  <c r="F20" i="6"/>
  <c r="G20" i="6"/>
  <c r="D20" i="6"/>
  <c r="E11" i="6"/>
  <c r="F11" i="6"/>
  <c r="G11" i="6"/>
  <c r="D11" i="6"/>
  <c r="G6" i="5" l="1"/>
  <c r="K6" i="5"/>
  <c r="D22" i="6"/>
  <c r="D28" i="6" s="1"/>
  <c r="F22" i="6"/>
  <c r="F28" i="6"/>
  <c r="I22" i="6"/>
  <c r="F16" i="6"/>
  <c r="E16" i="6"/>
  <c r="D16" i="6"/>
  <c r="F7" i="5"/>
  <c r="J6" i="5"/>
  <c r="J5" i="5"/>
  <c r="F6" i="5"/>
  <c r="F5" i="5"/>
  <c r="I28" i="6" l="1"/>
  <c r="K7" i="5"/>
  <c r="G7" i="5"/>
  <c r="K5" i="5"/>
  <c r="G5" i="5"/>
  <c r="L6" i="5"/>
  <c r="H5" i="5"/>
  <c r="H6" i="5"/>
  <c r="K8" i="5"/>
  <c r="H7" i="5"/>
  <c r="F8" i="5"/>
  <c r="J8" i="5"/>
  <c r="L5" i="5"/>
  <c r="H8" i="5" l="1"/>
  <c r="G8" i="5"/>
  <c r="L7" i="5"/>
  <c r="L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Lowrey, Austin</author>
  </authors>
  <commentList>
    <comment ref="D17" authorId="0" shapeId="0" xr:uid="{C8495370-F5D8-4753-9B07-71B1BDCD9D44}">
      <text>
        <r>
          <rPr>
            <b/>
            <sz val="9"/>
            <color indexed="81"/>
            <rFont val="Tahoma"/>
            <family val="2"/>
          </rPr>
          <t>Lowrey, Austin:</t>
        </r>
        <r>
          <rPr>
            <sz val="9"/>
            <color indexed="81"/>
            <rFont val="Tahoma"/>
            <family val="2"/>
          </rPr>
          <t xml:space="preserve">
Based on 7 year
</t>
        </r>
      </text>
    </comment>
    <comment ref="D19" authorId="0" shapeId="0" xr:uid="{B08BFFC6-619B-46DD-BF3A-B2022AC992E1}">
      <text>
        <r>
          <rPr>
            <b/>
            <sz val="9"/>
            <color indexed="81"/>
            <rFont val="Tahoma"/>
            <family val="2"/>
          </rPr>
          <t>Lowrey, Austin:</t>
        </r>
        <r>
          <rPr>
            <sz val="9"/>
            <color indexed="81"/>
            <rFont val="Tahoma"/>
            <family val="2"/>
          </rPr>
          <t xml:space="preserve">
based on 6-yr</t>
        </r>
      </text>
    </comment>
  </commentList>
</comments>
</file>

<file path=xl/sharedStrings.xml><?xml version="1.0" encoding="utf-8"?>
<sst xmlns="http://schemas.openxmlformats.org/spreadsheetml/2006/main" count="126" uniqueCount="57">
  <si>
    <t>US Treasury Actives Curve</t>
  </si>
  <si>
    <t>Date</t>
  </si>
  <si>
    <t>Zero Rate</t>
  </si>
  <si>
    <t>Forward Rate</t>
  </si>
  <si>
    <t>09/30/2024</t>
  </si>
  <si>
    <t>12/30/2024</t>
  </si>
  <si>
    <t>03/30/2025</t>
  </si>
  <si>
    <t>06/30/2025</t>
  </si>
  <si>
    <t>09/30/2025</t>
  </si>
  <si>
    <t>12/30/2025</t>
  </si>
  <si>
    <t>03/30/2026</t>
  </si>
  <si>
    <t>06/30/2026</t>
  </si>
  <si>
    <t>09/30/2026</t>
  </si>
  <si>
    <t>12/30/2026</t>
  </si>
  <si>
    <t>03/30/2027</t>
  </si>
  <si>
    <t>06/30/2027</t>
  </si>
  <si>
    <t>09/30/2027</t>
  </si>
  <si>
    <t>12/30/2027</t>
  </si>
  <si>
    <t>03/30/2028</t>
  </si>
  <si>
    <t>06/30/2028</t>
  </si>
  <si>
    <t>09/30/2028</t>
  </si>
  <si>
    <t>12/30/2028</t>
  </si>
  <si>
    <t>03/30/2029</t>
  </si>
  <si>
    <t>06/30/2029</t>
  </si>
  <si>
    <t>09/30/2029</t>
  </si>
  <si>
    <t>12/30/2029</t>
  </si>
  <si>
    <t>03/30/2030</t>
  </si>
  <si>
    <t>06/30/2030</t>
  </si>
  <si>
    <t xml:space="preserve">Current </t>
  </si>
  <si>
    <t>Tenor</t>
  </si>
  <si>
    <t>Weight</t>
  </si>
  <si>
    <t>Spread</t>
  </si>
  <si>
    <t>Cpn</t>
  </si>
  <si>
    <t>5-yr</t>
  </si>
  <si>
    <t>10-yr</t>
  </si>
  <si>
    <t>wtd avg</t>
  </si>
  <si>
    <t>UST Fwd Rate</t>
  </si>
  <si>
    <t>CREDIT SPREADS</t>
  </si>
  <si>
    <t>Piedmont</t>
  </si>
  <si>
    <t>Wtd. Avg.</t>
  </si>
  <si>
    <t>Source</t>
  </si>
  <si>
    <t>Kentucky</t>
  </si>
  <si>
    <t>15-yr</t>
  </si>
  <si>
    <t>Barclays 6/26/24</t>
  </si>
  <si>
    <t>Barclays 7/1/20</t>
  </si>
  <si>
    <t>Barclays 6/27/19</t>
  </si>
  <si>
    <t>DEK PP 6/26/24</t>
  </si>
  <si>
    <t>Average</t>
  </si>
  <si>
    <t>2024</t>
  </si>
  <si>
    <t>2020</t>
  </si>
  <si>
    <t>2019</t>
  </si>
  <si>
    <t>--</t>
  </si>
  <si>
    <t>Difference</t>
  </si>
  <si>
    <t>Kentucky Forecasted</t>
  </si>
  <si>
    <t>Adder based on average difference for 5 yr, 10 yr, &amp; 10 yr USTs</t>
  </si>
  <si>
    <t>Avg.</t>
  </si>
  <si>
    <t>DEK PP 6/18/20 - used 30 yr UST for 15 yr based on how we priced the 2024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</si>
</sst>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%"/>
    <numFmt numFmtId="165" formatCode="0.0%"/>
    <numFmt numFmtId="166" formatCode="##.0&quot;-YR&quot;"/>
    <numFmt numFmtId="167" formatCode="##&quot;-YR&quot;"/>
    <numFmt numFmtId="168" formatCode="[$-409]mmmm\ d\,\ 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11"/>
      <color theme="3" tint="0.39997558519241921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</cellStyleXfs>
  <cellXfs count="63">
    <xf numFmtId="0" fontId="0" fillId="0" borderId="0" xfId="0"/>
    <xf numFmtId="164" fontId="19" fillId="0" borderId="0" xfId="43" applyNumberFormat="1" applyFont="1"/>
    <xf numFmtId="164" fontId="20" fillId="0" borderId="0" xfId="43" applyNumberFormat="1" applyFont="1"/>
    <xf numFmtId="164" fontId="20" fillId="0" borderId="0" xfId="43" applyNumberFormat="1" applyFont="1" applyFill="1" applyBorder="1"/>
    <xf numFmtId="164" fontId="21" fillId="34" borderId="0" xfId="43" applyNumberFormat="1" applyFont="1" applyFill="1" applyAlignment="1">
      <alignment horizontal="center"/>
    </xf>
    <xf numFmtId="164" fontId="21" fillId="0" borderId="0" xfId="43" applyNumberFormat="1" applyFont="1" applyFill="1" applyBorder="1" applyAlignment="1">
      <alignment horizontal="center"/>
    </xf>
    <xf numFmtId="165" fontId="22" fillId="0" borderId="0" xfId="43" applyNumberFormat="1" applyFont="1"/>
    <xf numFmtId="166" fontId="20" fillId="0" borderId="0" xfId="43" applyNumberFormat="1" applyFont="1"/>
    <xf numFmtId="0" fontId="24" fillId="35" borderId="19" xfId="44" applyFont="1" applyFill="1" applyBorder="1" applyAlignment="1">
      <alignment horizontal="center"/>
    </xf>
    <xf numFmtId="0" fontId="24" fillId="0" borderId="0" xfId="44" applyFont="1" applyAlignment="1">
      <alignment horizontal="center"/>
    </xf>
    <xf numFmtId="167" fontId="24" fillId="35" borderId="19" xfId="44" applyNumberFormat="1" applyFont="1" applyFill="1" applyBorder="1" applyAlignment="1">
      <alignment horizontal="center"/>
    </xf>
    <xf numFmtId="164" fontId="20" fillId="0" borderId="0" xfId="43" applyNumberFormat="1" applyFont="1" applyAlignment="1">
      <alignment horizontal="center"/>
    </xf>
    <xf numFmtId="168" fontId="20" fillId="0" borderId="0" xfId="42" applyNumberFormat="1" applyFont="1" applyFill="1" applyBorder="1" applyAlignment="1">
      <alignment vertical="center"/>
    </xf>
    <xf numFmtId="10" fontId="22" fillId="0" borderId="19" xfId="43" applyNumberFormat="1" applyFont="1" applyBorder="1" applyAlignment="1">
      <alignment vertical="center"/>
    </xf>
    <xf numFmtId="164" fontId="20" fillId="0" borderId="0" xfId="43" applyNumberFormat="1" applyFont="1" applyAlignment="1">
      <alignment vertical="center"/>
    </xf>
    <xf numFmtId="10" fontId="21" fillId="0" borderId="0" xfId="43" applyNumberFormat="1" applyFont="1" applyAlignment="1">
      <alignment vertical="center"/>
    </xf>
    <xf numFmtId="164" fontId="20" fillId="0" borderId="0" xfId="43" applyNumberFormat="1" applyFont="1" applyFill="1" applyBorder="1" applyAlignment="1">
      <alignment vertical="center"/>
    </xf>
    <xf numFmtId="10" fontId="22" fillId="0" borderId="19" xfId="43" applyNumberFormat="1" applyFont="1" applyFill="1" applyBorder="1" applyAlignment="1">
      <alignment vertical="center"/>
    </xf>
    <xf numFmtId="164" fontId="22" fillId="0" borderId="0" xfId="43" applyNumberFormat="1" applyFont="1"/>
    <xf numFmtId="0" fontId="25" fillId="33" borderId="0" xfId="0" applyFont="1" applyFill="1"/>
    <xf numFmtId="14" fontId="25" fillId="33" borderId="0" xfId="0" applyNumberFormat="1" applyFont="1" applyFill="1" applyAlignment="1">
      <alignment horizontal="center"/>
    </xf>
    <xf numFmtId="0" fontId="25" fillId="33" borderId="0" xfId="0" applyFont="1" applyFill="1" applyAlignment="1">
      <alignment horizontal="center"/>
    </xf>
    <xf numFmtId="0" fontId="26" fillId="33" borderId="0" xfId="0" applyFont="1" applyFill="1"/>
    <xf numFmtId="9" fontId="28" fillId="0" borderId="0" xfId="43" applyFont="1"/>
    <xf numFmtId="0" fontId="1" fillId="36" borderId="0" xfId="0" applyFont="1" applyFill="1"/>
    <xf numFmtId="0" fontId="29" fillId="36" borderId="10" xfId="0" applyFont="1" applyFill="1" applyBorder="1" applyAlignment="1">
      <alignment horizontal="center"/>
    </xf>
    <xf numFmtId="9" fontId="29" fillId="36" borderId="12" xfId="43" applyFont="1" applyFill="1" applyBorder="1" applyAlignment="1">
      <alignment horizontal="center"/>
    </xf>
    <xf numFmtId="10" fontId="27" fillId="36" borderId="10" xfId="43" applyNumberFormat="1" applyFont="1" applyFill="1" applyBorder="1" applyAlignment="1">
      <alignment horizontal="center"/>
    </xf>
    <xf numFmtId="10" fontId="27" fillId="36" borderId="11" xfId="43" applyNumberFormat="1" applyFont="1" applyFill="1" applyBorder="1" applyAlignment="1">
      <alignment horizontal="center"/>
    </xf>
    <xf numFmtId="10" fontId="1" fillId="36" borderId="12" xfId="43" applyNumberFormat="1" applyFont="1" applyFill="1" applyBorder="1" applyAlignment="1">
      <alignment horizontal="center"/>
    </xf>
    <xf numFmtId="0" fontId="29" fillId="36" borderId="13" xfId="0" applyFont="1" applyFill="1" applyBorder="1" applyAlignment="1">
      <alignment horizontal="center"/>
    </xf>
    <xf numFmtId="9" fontId="29" fillId="36" borderId="14" xfId="43" applyFont="1" applyFill="1" applyBorder="1" applyAlignment="1">
      <alignment horizontal="center"/>
    </xf>
    <xf numFmtId="10" fontId="27" fillId="36" borderId="13" xfId="43" applyNumberFormat="1" applyFont="1" applyFill="1" applyBorder="1" applyAlignment="1">
      <alignment horizontal="center"/>
    </xf>
    <xf numFmtId="10" fontId="27" fillId="36" borderId="0" xfId="43" applyNumberFormat="1" applyFont="1" applyFill="1" applyBorder="1" applyAlignment="1">
      <alignment horizontal="center"/>
    </xf>
    <xf numFmtId="10" fontId="1" fillId="36" borderId="14" xfId="43" applyNumberFormat="1" applyFont="1" applyFill="1" applyBorder="1" applyAlignment="1">
      <alignment horizontal="center"/>
    </xf>
    <xf numFmtId="0" fontId="29" fillId="36" borderId="15" xfId="0" applyFont="1" applyFill="1" applyBorder="1" applyAlignment="1">
      <alignment horizontal="center"/>
    </xf>
    <xf numFmtId="9" fontId="29" fillId="36" borderId="17" xfId="43" applyFont="1" applyFill="1" applyBorder="1" applyAlignment="1">
      <alignment horizontal="center"/>
    </xf>
    <xf numFmtId="10" fontId="27" fillId="36" borderId="15" xfId="43" applyNumberFormat="1" applyFont="1" applyFill="1" applyBorder="1" applyAlignment="1">
      <alignment horizontal="center"/>
    </xf>
    <xf numFmtId="10" fontId="27" fillId="36" borderId="16" xfId="43" applyNumberFormat="1" applyFont="1" applyFill="1" applyBorder="1" applyAlignment="1">
      <alignment horizontal="center"/>
    </xf>
    <xf numFmtId="10" fontId="1" fillId="36" borderId="17" xfId="43" applyNumberFormat="1" applyFont="1" applyFill="1" applyBorder="1" applyAlignment="1">
      <alignment horizontal="center"/>
    </xf>
    <xf numFmtId="0" fontId="1" fillId="36" borderId="15" xfId="0" applyFont="1" applyFill="1" applyBorder="1" applyAlignment="1">
      <alignment horizontal="center"/>
    </xf>
    <xf numFmtId="0" fontId="1" fillId="36" borderId="17" xfId="0" applyFont="1" applyFill="1" applyBorder="1" applyAlignment="1">
      <alignment horizontal="center"/>
    </xf>
    <xf numFmtId="10" fontId="1" fillId="36" borderId="15" xfId="43" applyNumberFormat="1" applyFont="1" applyFill="1" applyBorder="1" applyAlignment="1">
      <alignment horizontal="center"/>
    </xf>
    <xf numFmtId="10" fontId="1" fillId="36" borderId="18" xfId="43" applyNumberFormat="1" applyFont="1" applyFill="1" applyBorder="1" applyAlignment="1">
      <alignment horizontal="center"/>
    </xf>
    <xf numFmtId="10" fontId="22" fillId="0" borderId="0" xfId="43" applyNumberFormat="1" applyFont="1" applyBorder="1" applyAlignment="1">
      <alignment vertical="center"/>
    </xf>
    <xf numFmtId="10" fontId="22" fillId="0" borderId="0" xfId="43" applyNumberFormat="1" applyFont="1" applyFill="1" applyBorder="1" applyAlignment="1">
      <alignment vertical="center"/>
    </xf>
    <xf numFmtId="14" fontId="20" fillId="0" borderId="0" xfId="42" quotePrefix="1" applyNumberFormat="1" applyFont="1" applyAlignment="1">
      <alignment horizontal="right" vertical="center"/>
    </xf>
    <xf numFmtId="10" fontId="22" fillId="0" borderId="19" xfId="43" quotePrefix="1" applyNumberFormat="1" applyFont="1" applyBorder="1" applyAlignment="1">
      <alignment horizontal="center" vertical="center"/>
    </xf>
    <xf numFmtId="10" fontId="21" fillId="0" borderId="0" xfId="43" applyNumberFormat="1" applyFont="1" applyFill="1" applyBorder="1" applyAlignment="1">
      <alignment vertical="center"/>
    </xf>
    <xf numFmtId="167" fontId="24" fillId="0" borderId="0" xfId="44" applyNumberFormat="1" applyFont="1" applyAlignment="1">
      <alignment horizontal="center"/>
    </xf>
    <xf numFmtId="164" fontId="20" fillId="0" borderId="0" xfId="43" applyNumberFormat="1" applyFont="1" applyFill="1" applyBorder="1" applyAlignment="1">
      <alignment horizontal="center"/>
    </xf>
    <xf numFmtId="9" fontId="28" fillId="0" borderId="0" xfId="43" applyFont="1" applyFill="1" applyBorder="1"/>
    <xf numFmtId="14" fontId="20" fillId="0" borderId="0" xfId="42" applyNumberFormat="1" applyFont="1" applyFill="1" applyBorder="1" applyAlignment="1">
      <alignment vertical="center"/>
    </xf>
    <xf numFmtId="164" fontId="21" fillId="0" borderId="0" xfId="43" applyNumberFormat="1" applyFont="1" applyAlignment="1">
      <alignment horizontal="right"/>
    </xf>
    <xf numFmtId="10" fontId="21" fillId="0" borderId="0" xfId="43" applyNumberFormat="1" applyFont="1"/>
    <xf numFmtId="10" fontId="33" fillId="0" borderId="0" xfId="43" applyNumberFormat="1" applyFont="1" applyBorder="1" applyAlignment="1">
      <alignment vertical="center"/>
    </xf>
    <xf numFmtId="10" fontId="22" fillId="0" borderId="19" xfId="43" quotePrefix="1" applyNumberFormat="1" applyFont="1" applyFill="1" applyBorder="1" applyAlignment="1">
      <alignment horizontal="right" vertical="center"/>
    </xf>
    <xf numFmtId="10" fontId="33" fillId="0" borderId="0" xfId="43" applyNumberFormat="1" applyFont="1"/>
    <xf numFmtId="10" fontId="22" fillId="0" borderId="0" xfId="43" quotePrefix="1" applyNumberFormat="1" applyFont="1" applyBorder="1" applyAlignment="1">
      <alignment horizontal="center" vertical="center"/>
    </xf>
    <xf numFmtId="10" fontId="22" fillId="0" borderId="0" xfId="43" quotePrefix="1" applyNumberFormat="1" applyFont="1" applyFill="1" applyBorder="1" applyAlignment="1">
      <alignment horizontal="right" vertical="center"/>
    </xf>
    <xf numFmtId="10" fontId="28" fillId="0" borderId="19" xfId="43" applyNumberFormat="1" applyFont="1" applyBorder="1" applyAlignment="1">
      <alignment vertical="center"/>
    </xf>
    <xf numFmtId="164" fontId="20" fillId="0" borderId="0" xfId="43" applyNumberFormat="1" applyFont="1" applyAlignment="1">
      <alignment vertical="center" wrapText="1"/>
    </xf>
    <xf numFmtId="0" fontId="0" fillId="0" borderId="0" xfId="0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2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1" xfId="44" xr:uid="{1DBE24F6-D1F1-4619-B446-BF0A4054260C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19</xdr:col>
      <xdr:colOff>121920</xdr:colOff>
      <xdr:row>63</xdr:row>
      <xdr:rowOff>106680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875339-2BA4-2862-81D0-9FCFB8BD9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03520"/>
          <a:ext cx="12230100" cy="6141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19</xdr:col>
      <xdr:colOff>266700</xdr:colOff>
      <xdr:row>62</xdr:row>
      <xdr:rowOff>68580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2C21A5-8141-59C9-86B9-87C5639AA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20640"/>
          <a:ext cx="12374880" cy="6103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19</xdr:col>
      <xdr:colOff>129540</xdr:colOff>
      <xdr:row>61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B60B7B-28D6-C664-9C58-5A3EA7226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20640"/>
          <a:ext cx="12237720" cy="601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AF53-362B-4AB9-B522-01F539C6FEDE}">
  <sheetPr>
    <pageSetUpPr fitToPage="1"/>
  </sheetPr>
  <dimension ref="B1:L8"/>
  <sheetViews>
    <sheetView view="pageLayout" zoomScaleNormal="100" workbookViewId="0">
      <selection activeCell="B3" sqref="B3"/>
    </sheetView>
  </sheetViews>
  <sheetFormatPr defaultColWidth="9.140625" defaultRowHeight="14.25" x14ac:dyDescent="0.2"/>
  <cols>
    <col min="1" max="1" width="3.7109375" style="24" customWidth="1"/>
    <col min="2" max="2" width="10" style="24" customWidth="1"/>
    <col min="3" max="3" width="9.140625" style="24"/>
    <col min="4" max="4" width="10" style="24" bestFit="1" customWidth="1"/>
    <col min="5" max="5" width="6.5703125" style="24" customWidth="1"/>
    <col min="6" max="6" width="15.5703125" style="24" bestFit="1" customWidth="1"/>
    <col min="7" max="7" width="9.42578125" style="24" bestFit="1" customWidth="1"/>
    <col min="8" max="8" width="9.140625" style="24"/>
    <col min="9" max="9" width="5.140625" style="24" customWidth="1"/>
    <col min="10" max="10" width="15.5703125" style="24" bestFit="1" customWidth="1"/>
    <col min="11" max="11" width="9.42578125" style="24" bestFit="1" customWidth="1"/>
    <col min="12" max="12" width="9.140625" style="24"/>
    <col min="13" max="13" width="2.28515625" style="24" customWidth="1"/>
    <col min="14" max="16384" width="9.140625" style="24"/>
  </cols>
  <sheetData>
    <row r="1" spans="2:12" ht="25.5" customHeight="1" x14ac:dyDescent="0.2"/>
    <row r="3" spans="2:12" ht="15" x14ac:dyDescent="0.25">
      <c r="C3" s="19"/>
      <c r="D3" s="19"/>
      <c r="F3" s="20">
        <v>45915</v>
      </c>
      <c r="G3" s="21" t="s">
        <v>28</v>
      </c>
      <c r="H3" s="22"/>
      <c r="J3" s="20">
        <v>46157</v>
      </c>
      <c r="K3" s="21" t="s">
        <v>28</v>
      </c>
      <c r="L3" s="22"/>
    </row>
    <row r="4" spans="2:12" ht="15" x14ac:dyDescent="0.25">
      <c r="C4" s="21" t="s">
        <v>29</v>
      </c>
      <c r="D4" s="21" t="s">
        <v>30</v>
      </c>
      <c r="F4" s="20" t="s">
        <v>36</v>
      </c>
      <c r="G4" s="21" t="s">
        <v>31</v>
      </c>
      <c r="H4" s="21" t="s">
        <v>32</v>
      </c>
      <c r="J4" s="20" t="s">
        <v>36</v>
      </c>
      <c r="K4" s="21" t="s">
        <v>31</v>
      </c>
      <c r="L4" s="21" t="s">
        <v>32</v>
      </c>
    </row>
    <row r="5" spans="2:12" x14ac:dyDescent="0.2">
      <c r="C5" s="25" t="s">
        <v>33</v>
      </c>
      <c r="D5" s="26">
        <v>0.33333333333333331</v>
      </c>
      <c r="F5" s="27">
        <f>'5YR'!C8/100</f>
        <v>3.5060000000000001E-2</v>
      </c>
      <c r="G5" s="28">
        <f>Spreads!D28</f>
        <v>1.55E-2</v>
      </c>
      <c r="H5" s="29">
        <f>F5+G5</f>
        <v>5.0560000000000001E-2</v>
      </c>
      <c r="J5" s="27">
        <f>'5YR'!C11/100</f>
        <v>3.6158999999999997E-2</v>
      </c>
      <c r="K5" s="28">
        <f>Spreads!D28</f>
        <v>1.55E-2</v>
      </c>
      <c r="L5" s="29">
        <f>J5+K5</f>
        <v>5.1658999999999997E-2</v>
      </c>
    </row>
    <row r="6" spans="2:12" x14ac:dyDescent="0.2">
      <c r="C6" s="30" t="s">
        <v>34</v>
      </c>
      <c r="D6" s="31">
        <v>0.33333333333333331</v>
      </c>
      <c r="F6" s="32">
        <f>'10YR'!C8/100</f>
        <v>3.8641999999999996E-2</v>
      </c>
      <c r="G6" s="33">
        <f>Spreads!E28</f>
        <v>1.7500000000000002E-2</v>
      </c>
      <c r="H6" s="34">
        <f>F6+G6</f>
        <v>5.6141999999999997E-2</v>
      </c>
      <c r="J6" s="32">
        <f>'10YR'!C11/100</f>
        <v>3.9773000000000003E-2</v>
      </c>
      <c r="K6" s="33">
        <f>Spreads!E28</f>
        <v>1.7500000000000002E-2</v>
      </c>
      <c r="L6" s="34">
        <f>J6+K6</f>
        <v>5.7273000000000004E-2</v>
      </c>
    </row>
    <row r="7" spans="2:12" x14ac:dyDescent="0.2">
      <c r="C7" s="35" t="s">
        <v>42</v>
      </c>
      <c r="D7" s="36">
        <v>0.33333333333333331</v>
      </c>
      <c r="F7" s="37">
        <f>'15YR'!C8/100</f>
        <v>4.1467999999999998E-2</v>
      </c>
      <c r="G7" s="38">
        <f>Spreads!F28</f>
        <v>1.8499999999999999E-2</v>
      </c>
      <c r="H7" s="39">
        <f>F7+G7</f>
        <v>5.9967999999999994E-2</v>
      </c>
      <c r="J7" s="37">
        <f>'15YR'!C11/100</f>
        <v>4.2220000000000008E-2</v>
      </c>
      <c r="K7" s="38">
        <f>Spreads!F28</f>
        <v>1.8499999999999999E-2</v>
      </c>
      <c r="L7" s="39">
        <f>J7+K7</f>
        <v>6.072000000000001E-2</v>
      </c>
    </row>
    <row r="8" spans="2:12" x14ac:dyDescent="0.2">
      <c r="B8" s="24" t="s">
        <v>35</v>
      </c>
      <c r="C8" s="40" t="s">
        <v>34</v>
      </c>
      <c r="D8" s="41"/>
      <c r="F8" s="42">
        <f>SUMPRODUCT(F5:F7,D5:D7)</f>
        <v>3.8389999999999994E-2</v>
      </c>
      <c r="G8" s="43">
        <f>SUMPRODUCT(G5:G7,D5:D7)</f>
        <v>1.7166666666666663E-2</v>
      </c>
      <c r="H8" s="39">
        <f>SUMPRODUCT(H5:H7,D5:D7)</f>
        <v>5.5556666666666657E-2</v>
      </c>
      <c r="J8" s="42">
        <f>SUMPRODUCT(J5:J7,D5:D7)</f>
        <v>3.9384000000000002E-2</v>
      </c>
      <c r="K8" s="43">
        <f>SUMPRODUCT(K5:K7,D5:D7)</f>
        <v>1.7166666666666663E-2</v>
      </c>
      <c r="L8" s="39">
        <f>SUMPRODUCT(L5:L7,D5:D7)</f>
        <v>5.6550666666666666E-2</v>
      </c>
    </row>
  </sheetData>
  <pageMargins left="0.7" right="0.7" top="1.0205208333333333" bottom="0.75" header="0.3" footer="0.3"/>
  <pageSetup fitToHeight="0" orientation="landscape" horizontalDpi="1200" verticalDpi="1200" r:id="rId1"/>
  <headerFooter>
    <oddHeader xml:space="preserve">&amp;R&amp;"Times New Roman,Bold"&amp;10KyPSC Case No. 2024-00354
AG-DR-02-045(b) Attachment
Page &amp;P of &amp;N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27"/>
  <sheetViews>
    <sheetView view="pageLayout" zoomScaleNormal="100" workbookViewId="0">
      <selection activeCell="G25" sqref="G25"/>
    </sheetView>
  </sheetViews>
  <sheetFormatPr defaultRowHeight="15" x14ac:dyDescent="0.25"/>
  <cols>
    <col min="1" max="3" width="11.42578125" customWidth="1"/>
  </cols>
  <sheetData>
    <row r="2" spans="1:3" x14ac:dyDescent="0.25">
      <c r="B2" s="62" t="s">
        <v>0</v>
      </c>
      <c r="C2" s="62"/>
    </row>
    <row r="3" spans="1:3" x14ac:dyDescent="0.25">
      <c r="A3" t="s">
        <v>1</v>
      </c>
      <c r="B3" t="s">
        <v>2</v>
      </c>
      <c r="C3" t="s">
        <v>3</v>
      </c>
    </row>
    <row r="4" spans="1:3" x14ac:dyDescent="0.25">
      <c r="A4" t="s">
        <v>4</v>
      </c>
      <c r="B4">
        <v>4.6589</v>
      </c>
      <c r="C4">
        <v>3.4830000000000001</v>
      </c>
    </row>
    <row r="5" spans="1:3" x14ac:dyDescent="0.25">
      <c r="A5" t="s">
        <v>5</v>
      </c>
      <c r="B5">
        <v>4.5750000000000002</v>
      </c>
      <c r="C5">
        <v>3.4514</v>
      </c>
    </row>
    <row r="6" spans="1:3" x14ac:dyDescent="0.25">
      <c r="A6" t="s">
        <v>6</v>
      </c>
      <c r="B6">
        <v>4.3238000000000003</v>
      </c>
      <c r="C6">
        <v>3.4455</v>
      </c>
    </row>
    <row r="7" spans="1:3" x14ac:dyDescent="0.25">
      <c r="A7" t="s">
        <v>7</v>
      </c>
      <c r="B7">
        <v>4.0044000000000004</v>
      </c>
      <c r="C7">
        <v>3.4746999999999999</v>
      </c>
    </row>
    <row r="8" spans="1:3" x14ac:dyDescent="0.25">
      <c r="A8" t="s">
        <v>8</v>
      </c>
      <c r="B8">
        <v>3.8328000000000002</v>
      </c>
      <c r="C8">
        <v>3.5059999999999998</v>
      </c>
    </row>
    <row r="9" spans="1:3" x14ac:dyDescent="0.25">
      <c r="A9" t="s">
        <v>9</v>
      </c>
      <c r="B9">
        <v>3.7081</v>
      </c>
      <c r="C9">
        <v>3.5427</v>
      </c>
    </row>
    <row r="10" spans="1:3" x14ac:dyDescent="0.25">
      <c r="A10" t="s">
        <v>10</v>
      </c>
      <c r="B10">
        <v>3.6254</v>
      </c>
      <c r="C10">
        <v>3.5789</v>
      </c>
    </row>
    <row r="11" spans="1:3" x14ac:dyDescent="0.25">
      <c r="A11" t="s">
        <v>11</v>
      </c>
      <c r="B11">
        <v>3.5647000000000002</v>
      </c>
      <c r="C11">
        <v>3.6158999999999999</v>
      </c>
    </row>
    <row r="12" spans="1:3" x14ac:dyDescent="0.25">
      <c r="A12" t="s">
        <v>12</v>
      </c>
      <c r="B12">
        <v>3.5192000000000001</v>
      </c>
      <c r="C12">
        <v>3.6560999999999999</v>
      </c>
    </row>
    <row r="13" spans="1:3" x14ac:dyDescent="0.25">
      <c r="A13" t="s">
        <v>13</v>
      </c>
      <c r="B13">
        <v>3.4941</v>
      </c>
      <c r="C13">
        <v>3.6976</v>
      </c>
    </row>
    <row r="14" spans="1:3" x14ac:dyDescent="0.25">
      <c r="A14" t="s">
        <v>14</v>
      </c>
      <c r="B14">
        <v>3.4741</v>
      </c>
      <c r="C14">
        <v>3.7389000000000001</v>
      </c>
    </row>
    <row r="15" spans="1:3" x14ac:dyDescent="0.25">
      <c r="A15" t="s">
        <v>15</v>
      </c>
      <c r="B15">
        <v>3.4573999999999998</v>
      </c>
      <c r="C15">
        <v>3.7808999999999999</v>
      </c>
    </row>
    <row r="16" spans="1:3" x14ac:dyDescent="0.25">
      <c r="A16" t="s">
        <v>16</v>
      </c>
      <c r="B16">
        <v>3.4468000000000001</v>
      </c>
      <c r="C16">
        <v>3.8210000000000002</v>
      </c>
    </row>
    <row r="17" spans="1:3" x14ac:dyDescent="0.25">
      <c r="A17" t="s">
        <v>17</v>
      </c>
      <c r="B17">
        <v>3.4529999999999998</v>
      </c>
      <c r="C17">
        <v>3.8506999999999998</v>
      </c>
    </row>
    <row r="18" spans="1:3" x14ac:dyDescent="0.25">
      <c r="A18" t="s">
        <v>18</v>
      </c>
      <c r="B18">
        <v>3.4584000000000001</v>
      </c>
      <c r="C18">
        <v>3.8801999999999999</v>
      </c>
    </row>
    <row r="19" spans="1:3" x14ac:dyDescent="0.25">
      <c r="A19" t="s">
        <v>19</v>
      </c>
      <c r="B19">
        <v>3.4630999999999998</v>
      </c>
      <c r="C19">
        <v>3.9102999999999999</v>
      </c>
    </row>
    <row r="20" spans="1:3" x14ac:dyDescent="0.25">
      <c r="A20" t="s">
        <v>20</v>
      </c>
      <c r="B20">
        <v>3.4672999999999998</v>
      </c>
      <c r="C20">
        <v>3.9403000000000001</v>
      </c>
    </row>
    <row r="21" spans="1:3" x14ac:dyDescent="0.25">
      <c r="A21" t="s">
        <v>21</v>
      </c>
      <c r="B21">
        <v>3.4708999999999999</v>
      </c>
      <c r="C21">
        <v>3.97</v>
      </c>
    </row>
    <row r="22" spans="1:3" x14ac:dyDescent="0.25">
      <c r="A22" t="s">
        <v>22</v>
      </c>
      <c r="B22">
        <v>3.4740000000000002</v>
      </c>
      <c r="C22">
        <v>3.9994000000000001</v>
      </c>
    </row>
    <row r="23" spans="1:3" x14ac:dyDescent="0.25">
      <c r="A23" t="s">
        <v>23</v>
      </c>
      <c r="B23">
        <v>3.4769000000000001</v>
      </c>
      <c r="C23">
        <v>4.0293999999999999</v>
      </c>
    </row>
    <row r="24" spans="1:3" x14ac:dyDescent="0.25">
      <c r="A24" t="s">
        <v>24</v>
      </c>
      <c r="B24">
        <v>3.4862000000000002</v>
      </c>
      <c r="C24">
        <v>4.0674999999999999</v>
      </c>
    </row>
    <row r="25" spans="1:3" x14ac:dyDescent="0.25">
      <c r="A25" t="s">
        <v>25</v>
      </c>
      <c r="B25">
        <v>3.5074999999999998</v>
      </c>
      <c r="C25">
        <v>4.1060999999999996</v>
      </c>
    </row>
    <row r="26" spans="1:3" x14ac:dyDescent="0.25">
      <c r="A26" t="s">
        <v>26</v>
      </c>
      <c r="B26">
        <v>3.5266999999999999</v>
      </c>
      <c r="C26">
        <v>4.1443000000000003</v>
      </c>
    </row>
    <row r="27" spans="1:3" x14ac:dyDescent="0.25">
      <c r="A27" t="s">
        <v>27</v>
      </c>
      <c r="B27">
        <v>3.5447000000000002</v>
      </c>
      <c r="C27">
        <v>4.1833999999999998</v>
      </c>
    </row>
  </sheetData>
  <mergeCells count="1">
    <mergeCell ref="B2:C2"/>
  </mergeCells>
  <pageMargins left="0.7" right="0.7" top="0.75" bottom="0.75" header="0.3" footer="0.3"/>
  <pageSetup scale="54" orientation="landscape" horizontalDpi="1200" verticalDpi="1200" r:id="rId1"/>
  <headerFooter>
    <oddHeader xml:space="preserve">&amp;R&amp;"Times New Roman,Bold"&amp;10KyPSC Case No. 2024-00354
AG-DR-02-045(b) Attachment
Page &amp;P of &amp;N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E6042-D869-4770-9C28-22EF461C474C}">
  <sheetPr>
    <pageSetUpPr fitToPage="1"/>
  </sheetPr>
  <dimension ref="A2:C27"/>
  <sheetViews>
    <sheetView view="pageLayout" zoomScaleNormal="100" workbookViewId="0">
      <selection activeCell="K19" sqref="K19"/>
    </sheetView>
  </sheetViews>
  <sheetFormatPr defaultRowHeight="15" x14ac:dyDescent="0.25"/>
  <cols>
    <col min="1" max="3" width="11.42578125" customWidth="1"/>
  </cols>
  <sheetData>
    <row r="2" spans="1:3" x14ac:dyDescent="0.25">
      <c r="B2" s="62" t="s">
        <v>0</v>
      </c>
      <c r="C2" s="62"/>
    </row>
    <row r="3" spans="1:3" x14ac:dyDescent="0.25">
      <c r="A3" t="s">
        <v>1</v>
      </c>
      <c r="B3" t="s">
        <v>2</v>
      </c>
      <c r="C3" t="s">
        <v>3</v>
      </c>
    </row>
    <row r="4" spans="1:3" x14ac:dyDescent="0.25">
      <c r="A4" t="s">
        <v>4</v>
      </c>
      <c r="B4">
        <v>4.6589</v>
      </c>
      <c r="C4">
        <v>3.7753000000000001</v>
      </c>
    </row>
    <row r="5" spans="1:3" x14ac:dyDescent="0.25">
      <c r="A5" t="s">
        <v>5</v>
      </c>
      <c r="B5">
        <v>4.5750000000000002</v>
      </c>
      <c r="C5">
        <v>3.7787999999999999</v>
      </c>
    </row>
    <row r="6" spans="1:3" x14ac:dyDescent="0.25">
      <c r="A6" t="s">
        <v>6</v>
      </c>
      <c r="B6">
        <v>4.3238000000000003</v>
      </c>
      <c r="C6">
        <v>3.7949000000000002</v>
      </c>
    </row>
    <row r="7" spans="1:3" x14ac:dyDescent="0.25">
      <c r="A7" t="s">
        <v>7</v>
      </c>
      <c r="B7">
        <v>4.0044000000000004</v>
      </c>
      <c r="C7">
        <v>3.8290000000000002</v>
      </c>
    </row>
    <row r="8" spans="1:3" x14ac:dyDescent="0.25">
      <c r="A8" t="s">
        <v>8</v>
      </c>
      <c r="B8">
        <v>3.8328000000000002</v>
      </c>
      <c r="C8">
        <v>3.8641999999999999</v>
      </c>
    </row>
    <row r="9" spans="1:3" x14ac:dyDescent="0.25">
      <c r="A9" t="s">
        <v>9</v>
      </c>
      <c r="B9">
        <v>3.7081</v>
      </c>
      <c r="C9">
        <v>3.9018000000000002</v>
      </c>
    </row>
    <row r="10" spans="1:3" x14ac:dyDescent="0.25">
      <c r="A10" t="s">
        <v>10</v>
      </c>
      <c r="B10">
        <v>3.6254</v>
      </c>
      <c r="C10">
        <v>3.9392999999999998</v>
      </c>
    </row>
    <row r="11" spans="1:3" x14ac:dyDescent="0.25">
      <c r="A11" t="s">
        <v>11</v>
      </c>
      <c r="B11">
        <v>3.5647000000000002</v>
      </c>
      <c r="C11">
        <v>3.9773000000000001</v>
      </c>
    </row>
    <row r="12" spans="1:3" x14ac:dyDescent="0.25">
      <c r="A12" t="s">
        <v>12</v>
      </c>
      <c r="B12">
        <v>3.5192000000000001</v>
      </c>
      <c r="C12">
        <v>4.0152999999999999</v>
      </c>
    </row>
    <row r="13" spans="1:3" x14ac:dyDescent="0.25">
      <c r="A13" t="s">
        <v>13</v>
      </c>
      <c r="B13">
        <v>3.4941</v>
      </c>
      <c r="C13">
        <v>4.0507</v>
      </c>
    </row>
    <row r="14" spans="1:3" x14ac:dyDescent="0.25">
      <c r="A14" t="s">
        <v>14</v>
      </c>
      <c r="B14">
        <v>3.4741</v>
      </c>
      <c r="C14">
        <v>4.0857000000000001</v>
      </c>
    </row>
    <row r="15" spans="1:3" x14ac:dyDescent="0.25">
      <c r="A15" t="s">
        <v>15</v>
      </c>
      <c r="B15">
        <v>3.4573999999999998</v>
      </c>
      <c r="C15">
        <v>4.1215000000000002</v>
      </c>
    </row>
    <row r="16" spans="1:3" x14ac:dyDescent="0.25">
      <c r="A16" t="s">
        <v>16</v>
      </c>
      <c r="B16">
        <v>3.4468000000000001</v>
      </c>
      <c r="C16">
        <v>4.1562999999999999</v>
      </c>
    </row>
    <row r="17" spans="1:3" x14ac:dyDescent="0.25">
      <c r="A17" t="s">
        <v>17</v>
      </c>
      <c r="B17">
        <v>3.4529999999999998</v>
      </c>
      <c r="C17">
        <v>4.1858000000000004</v>
      </c>
    </row>
    <row r="18" spans="1:3" x14ac:dyDescent="0.25">
      <c r="A18" t="s">
        <v>18</v>
      </c>
      <c r="B18">
        <v>3.4584000000000001</v>
      </c>
      <c r="C18">
        <v>4.2150999999999996</v>
      </c>
    </row>
    <row r="19" spans="1:3" x14ac:dyDescent="0.25">
      <c r="A19" t="s">
        <v>19</v>
      </c>
      <c r="B19">
        <v>3.4630999999999998</v>
      </c>
      <c r="C19">
        <v>4.2449000000000003</v>
      </c>
    </row>
    <row r="20" spans="1:3" x14ac:dyDescent="0.25">
      <c r="A20" t="s">
        <v>20</v>
      </c>
      <c r="B20">
        <v>3.4672999999999998</v>
      </c>
      <c r="C20">
        <v>4.2747000000000002</v>
      </c>
    </row>
    <row r="21" spans="1:3" x14ac:dyDescent="0.25">
      <c r="A21" t="s">
        <v>21</v>
      </c>
      <c r="B21">
        <v>3.4708999999999999</v>
      </c>
      <c r="C21">
        <v>4.3041</v>
      </c>
    </row>
    <row r="22" spans="1:3" x14ac:dyDescent="0.25">
      <c r="A22" t="s">
        <v>22</v>
      </c>
      <c r="B22">
        <v>3.4740000000000002</v>
      </c>
      <c r="C22">
        <v>4.3333000000000004</v>
      </c>
    </row>
    <row r="23" spans="1:3" x14ac:dyDescent="0.25">
      <c r="A23" t="s">
        <v>23</v>
      </c>
      <c r="B23">
        <v>3.4769000000000001</v>
      </c>
      <c r="C23">
        <v>4.3631000000000002</v>
      </c>
    </row>
    <row r="24" spans="1:3" x14ac:dyDescent="0.25">
      <c r="A24" t="s">
        <v>24</v>
      </c>
      <c r="B24">
        <v>3.4862000000000002</v>
      </c>
      <c r="C24">
        <v>4.3895</v>
      </c>
    </row>
    <row r="25" spans="1:3" x14ac:dyDescent="0.25">
      <c r="A25" t="s">
        <v>25</v>
      </c>
      <c r="B25">
        <v>3.5074999999999998</v>
      </c>
      <c r="C25">
        <v>4.4088000000000003</v>
      </c>
    </row>
    <row r="26" spans="1:3" x14ac:dyDescent="0.25">
      <c r="A26" t="s">
        <v>26</v>
      </c>
      <c r="B26">
        <v>3.5266999999999999</v>
      </c>
      <c r="C26">
        <v>4.4279999999999999</v>
      </c>
    </row>
    <row r="27" spans="1:3" x14ac:dyDescent="0.25">
      <c r="A27" t="s">
        <v>27</v>
      </c>
      <c r="B27">
        <v>3.5447000000000002</v>
      </c>
      <c r="C27">
        <v>4.4474999999999998</v>
      </c>
    </row>
  </sheetData>
  <mergeCells count="1">
    <mergeCell ref="B2:C2"/>
  </mergeCells>
  <pageMargins left="0.7" right="0.7" top="0.75" bottom="0.75" header="0.3" footer="0.3"/>
  <pageSetup scale="54" orientation="landscape" horizontalDpi="1200" verticalDpi="1200" r:id="rId1"/>
  <headerFooter>
    <oddHeader xml:space="preserve">&amp;R&amp;"Times New Roman,Bold"&amp;10KyPSC Case No. 2024-00354
AG-DR-02-045(b) Attachment
Page &amp;P of &amp;N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B2620-B5DE-444A-8ECE-E543A42513A5}">
  <sheetPr>
    <pageSetUpPr fitToPage="1"/>
  </sheetPr>
  <dimension ref="A2:C27"/>
  <sheetViews>
    <sheetView view="pageLayout" zoomScaleNormal="100" workbookViewId="0">
      <selection activeCell="M6" sqref="M6"/>
    </sheetView>
  </sheetViews>
  <sheetFormatPr defaultRowHeight="15" x14ac:dyDescent="0.25"/>
  <cols>
    <col min="1" max="3" width="11.42578125" customWidth="1"/>
  </cols>
  <sheetData>
    <row r="2" spans="1:3" x14ac:dyDescent="0.25">
      <c r="B2" s="62" t="s">
        <v>0</v>
      </c>
      <c r="C2" s="62"/>
    </row>
    <row r="3" spans="1:3" x14ac:dyDescent="0.25">
      <c r="A3" t="s">
        <v>1</v>
      </c>
      <c r="B3" t="s">
        <v>2</v>
      </c>
      <c r="C3" t="s">
        <v>3</v>
      </c>
    </row>
    <row r="4" spans="1:3" x14ac:dyDescent="0.25">
      <c r="A4" t="s">
        <v>4</v>
      </c>
      <c r="B4">
        <v>4.6589</v>
      </c>
      <c r="C4">
        <v>4.0872999999999999</v>
      </c>
    </row>
    <row r="5" spans="1:3" x14ac:dyDescent="0.25">
      <c r="A5" t="s">
        <v>5</v>
      </c>
      <c r="B5">
        <v>4.5750000000000002</v>
      </c>
      <c r="C5">
        <v>4.0896999999999997</v>
      </c>
    </row>
    <row r="6" spans="1:3" x14ac:dyDescent="0.25">
      <c r="A6" t="s">
        <v>6</v>
      </c>
      <c r="B6">
        <v>4.3238000000000003</v>
      </c>
      <c r="C6">
        <v>4.1006</v>
      </c>
    </row>
    <row r="7" spans="1:3" x14ac:dyDescent="0.25">
      <c r="A7" t="s">
        <v>7</v>
      </c>
      <c r="B7">
        <v>4.0044000000000004</v>
      </c>
      <c r="C7">
        <v>4.1233000000000004</v>
      </c>
    </row>
    <row r="8" spans="1:3" x14ac:dyDescent="0.25">
      <c r="A8" t="s">
        <v>8</v>
      </c>
      <c r="B8">
        <v>3.8328000000000002</v>
      </c>
      <c r="C8">
        <v>4.1467999999999998</v>
      </c>
    </row>
    <row r="9" spans="1:3" x14ac:dyDescent="0.25">
      <c r="A9" t="s">
        <v>9</v>
      </c>
      <c r="B9">
        <v>3.7081</v>
      </c>
      <c r="C9">
        <v>4.1718000000000002</v>
      </c>
    </row>
    <row r="10" spans="1:3" x14ac:dyDescent="0.25">
      <c r="A10" t="s">
        <v>10</v>
      </c>
      <c r="B10">
        <v>3.6254</v>
      </c>
      <c r="C10">
        <v>4.1966000000000001</v>
      </c>
    </row>
    <row r="11" spans="1:3" x14ac:dyDescent="0.25">
      <c r="A11" t="s">
        <v>11</v>
      </c>
      <c r="B11">
        <v>3.5647000000000002</v>
      </c>
      <c r="C11">
        <v>4.2220000000000004</v>
      </c>
    </row>
    <row r="12" spans="1:3" x14ac:dyDescent="0.25">
      <c r="A12" t="s">
        <v>12</v>
      </c>
      <c r="B12">
        <v>3.5192000000000001</v>
      </c>
      <c r="C12">
        <v>4.2473999999999998</v>
      </c>
    </row>
    <row r="13" spans="1:3" x14ac:dyDescent="0.25">
      <c r="A13" t="s">
        <v>13</v>
      </c>
      <c r="B13">
        <v>3.4941</v>
      </c>
      <c r="C13">
        <v>4.2709000000000001</v>
      </c>
    </row>
    <row r="14" spans="1:3" x14ac:dyDescent="0.25">
      <c r="A14" t="s">
        <v>14</v>
      </c>
      <c r="B14">
        <v>3.4741</v>
      </c>
      <c r="C14">
        <v>4.2942999999999998</v>
      </c>
    </row>
    <row r="15" spans="1:3" x14ac:dyDescent="0.25">
      <c r="A15" t="s">
        <v>15</v>
      </c>
      <c r="B15">
        <v>3.4573999999999998</v>
      </c>
      <c r="C15">
        <v>4.3181000000000003</v>
      </c>
    </row>
    <row r="16" spans="1:3" x14ac:dyDescent="0.25">
      <c r="A16" t="s">
        <v>16</v>
      </c>
      <c r="B16">
        <v>3.4468000000000001</v>
      </c>
      <c r="C16">
        <v>4.3413000000000004</v>
      </c>
    </row>
    <row r="17" spans="1:3" x14ac:dyDescent="0.25">
      <c r="A17" t="s">
        <v>17</v>
      </c>
      <c r="B17">
        <v>3.4529999999999998</v>
      </c>
      <c r="C17">
        <v>4.3609999999999998</v>
      </c>
    </row>
    <row r="18" spans="1:3" x14ac:dyDescent="0.25">
      <c r="A18" t="s">
        <v>18</v>
      </c>
      <c r="B18">
        <v>3.4584000000000001</v>
      </c>
      <c r="C18">
        <v>4.3806000000000003</v>
      </c>
    </row>
    <row r="19" spans="1:3" x14ac:dyDescent="0.25">
      <c r="A19" t="s">
        <v>19</v>
      </c>
      <c r="B19">
        <v>3.4630999999999998</v>
      </c>
      <c r="C19">
        <v>4.4004000000000003</v>
      </c>
    </row>
    <row r="20" spans="1:3" x14ac:dyDescent="0.25">
      <c r="A20" t="s">
        <v>20</v>
      </c>
      <c r="B20">
        <v>3.4672999999999998</v>
      </c>
      <c r="C20">
        <v>4.4203000000000001</v>
      </c>
    </row>
    <row r="21" spans="1:3" x14ac:dyDescent="0.25">
      <c r="A21" t="s">
        <v>21</v>
      </c>
      <c r="B21">
        <v>3.4708999999999999</v>
      </c>
      <c r="C21">
        <v>4.4398999999999997</v>
      </c>
    </row>
    <row r="22" spans="1:3" x14ac:dyDescent="0.25">
      <c r="A22" t="s">
        <v>22</v>
      </c>
      <c r="B22">
        <v>3.4740000000000002</v>
      </c>
      <c r="C22">
        <v>4.4593999999999996</v>
      </c>
    </row>
    <row r="23" spans="1:3" x14ac:dyDescent="0.25">
      <c r="A23" t="s">
        <v>23</v>
      </c>
      <c r="B23">
        <v>3.4769000000000001</v>
      </c>
      <c r="C23">
        <v>4.4793000000000003</v>
      </c>
    </row>
    <row r="24" spans="1:3" x14ac:dyDescent="0.25">
      <c r="A24" t="s">
        <v>24</v>
      </c>
      <c r="B24">
        <v>3.4862000000000002</v>
      </c>
      <c r="C24">
        <v>4.4903000000000004</v>
      </c>
    </row>
    <row r="25" spans="1:3" x14ac:dyDescent="0.25">
      <c r="A25" t="s">
        <v>25</v>
      </c>
      <c r="B25">
        <v>3.5074999999999998</v>
      </c>
      <c r="C25">
        <v>4.4901</v>
      </c>
    </row>
    <row r="26" spans="1:3" x14ac:dyDescent="0.25">
      <c r="A26" t="s">
        <v>26</v>
      </c>
      <c r="B26">
        <v>3.5266999999999999</v>
      </c>
      <c r="C26">
        <v>4.4898999999999996</v>
      </c>
    </row>
    <row r="27" spans="1:3" x14ac:dyDescent="0.25">
      <c r="A27" t="s">
        <v>27</v>
      </c>
      <c r="B27">
        <v>3.5447000000000002</v>
      </c>
      <c r="C27">
        <v>4.4897999999999998</v>
      </c>
    </row>
  </sheetData>
  <mergeCells count="1">
    <mergeCell ref="B2:C2"/>
  </mergeCells>
  <pageMargins left="0.7" right="0.7" top="0.75" bottom="0.75" header="0.3" footer="0.3"/>
  <pageSetup scale="55" orientation="landscape" horizontalDpi="1200" verticalDpi="1200" r:id="rId1"/>
  <headerFooter>
    <oddHeader xml:space="preserve">&amp;R&amp;"Times New Roman,Bold"&amp;10KyPSC Case No. 2024-00354
AG-DR-02-045(b) Attachment
Page &amp;P of &amp;N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45710-B1D7-418C-9B53-A16788C6393D}">
  <sheetPr>
    <pageSetUpPr fitToPage="1"/>
  </sheetPr>
  <dimension ref="B1:K33"/>
  <sheetViews>
    <sheetView tabSelected="1" view="pageLayout" zoomScaleNormal="100" workbookViewId="0">
      <selection activeCell="F3" sqref="F3"/>
    </sheetView>
  </sheetViews>
  <sheetFormatPr defaultColWidth="9.140625" defaultRowHeight="12.75" x14ac:dyDescent="0.2"/>
  <cols>
    <col min="1" max="1" width="2.140625" style="2" customWidth="1"/>
    <col min="2" max="2" width="17.28515625" style="2" customWidth="1"/>
    <col min="3" max="3" width="1.7109375" style="3" customWidth="1"/>
    <col min="4" max="7" width="10.7109375" style="2" customWidth="1"/>
    <col min="8" max="8" width="1.7109375" style="2" customWidth="1"/>
    <col min="9" max="9" width="8.5703125" style="2" customWidth="1"/>
    <col min="10" max="10" width="1.7109375" style="3" customWidth="1"/>
    <col min="11" max="11" width="54" style="2" customWidth="1"/>
    <col min="12" max="12" width="9.140625" style="2"/>
    <col min="13" max="13" width="4.42578125" style="2" customWidth="1"/>
    <col min="14" max="16384" width="9.140625" style="2"/>
  </cols>
  <sheetData>
    <row r="1" spans="2:11" ht="21" customHeight="1" x14ac:dyDescent="0.2"/>
    <row r="2" spans="2:11" ht="15.75" x14ac:dyDescent="0.25">
      <c r="B2" s="1" t="s">
        <v>37</v>
      </c>
    </row>
    <row r="4" spans="2:11" x14ac:dyDescent="0.2">
      <c r="B4" s="4" t="s">
        <v>38</v>
      </c>
      <c r="C4" s="5"/>
      <c r="D4" s="6"/>
      <c r="E4" s="6"/>
      <c r="F4" s="6"/>
      <c r="G4" s="6"/>
      <c r="I4" s="7"/>
    </row>
    <row r="6" spans="2:11" x14ac:dyDescent="0.2">
      <c r="B6" s="9"/>
      <c r="C6" s="9"/>
      <c r="D6" s="10">
        <v>5</v>
      </c>
      <c r="E6" s="10">
        <v>10</v>
      </c>
      <c r="F6" s="10">
        <v>15</v>
      </c>
      <c r="G6" s="10">
        <v>30</v>
      </c>
      <c r="H6" s="11"/>
      <c r="I6" s="8" t="s">
        <v>39</v>
      </c>
      <c r="J6" s="9"/>
      <c r="K6" s="8" t="s">
        <v>40</v>
      </c>
    </row>
    <row r="8" spans="2:11" x14ac:dyDescent="0.2">
      <c r="B8" s="46" t="s">
        <v>48</v>
      </c>
      <c r="C8" s="12"/>
      <c r="D8" s="13">
        <v>8.9999999999999993E-3</v>
      </c>
      <c r="E8" s="13">
        <v>1.2E-2</v>
      </c>
      <c r="F8" s="13">
        <v>1.35E-2</v>
      </c>
      <c r="G8" s="13">
        <v>1.4500000000000001E-2</v>
      </c>
      <c r="H8" s="14"/>
      <c r="I8" s="15"/>
      <c r="J8" s="16"/>
      <c r="K8" s="14" t="s">
        <v>43</v>
      </c>
    </row>
    <row r="9" spans="2:11" x14ac:dyDescent="0.2">
      <c r="B9" s="46" t="s">
        <v>49</v>
      </c>
      <c r="D9" s="13">
        <v>8.9999999999999993E-3</v>
      </c>
      <c r="E9" s="13">
        <v>1.2E-2</v>
      </c>
      <c r="F9" s="13">
        <v>1.4999999999999999E-2</v>
      </c>
      <c r="G9" s="13">
        <v>1.4999999999999999E-2</v>
      </c>
      <c r="K9" s="14" t="s">
        <v>44</v>
      </c>
    </row>
    <row r="10" spans="2:11" x14ac:dyDescent="0.2">
      <c r="B10" s="46" t="s">
        <v>50</v>
      </c>
      <c r="D10" s="13">
        <v>8.0000000000000002E-3</v>
      </c>
      <c r="E10" s="13">
        <v>1.0999999999999999E-2</v>
      </c>
      <c r="F10" s="13">
        <v>1.35E-2</v>
      </c>
      <c r="G10" s="13">
        <v>1.4E-2</v>
      </c>
      <c r="K10" s="14" t="s">
        <v>45</v>
      </c>
    </row>
    <row r="11" spans="2:11" x14ac:dyDescent="0.2">
      <c r="B11" s="53" t="s">
        <v>47</v>
      </c>
      <c r="D11" s="54">
        <f>AVERAGE(D8:D10)</f>
        <v>8.6666666666666663E-3</v>
      </c>
      <c r="E11" s="54">
        <f>AVERAGE(E8:E10)</f>
        <v>1.1666666666666667E-2</v>
      </c>
      <c r="F11" s="54">
        <f>AVERAGE(F8:F10)</f>
        <v>1.3999999999999999E-2</v>
      </c>
      <c r="G11" s="54">
        <f>AVERAGE(G8:G10)</f>
        <v>1.4499999999999999E-2</v>
      </c>
    </row>
    <row r="13" spans="2:11" x14ac:dyDescent="0.2">
      <c r="B13" s="4" t="s">
        <v>41</v>
      </c>
      <c r="C13" s="5"/>
      <c r="D13" s="6"/>
      <c r="E13" s="6"/>
      <c r="F13" s="6"/>
      <c r="G13" s="6"/>
      <c r="I13" s="7"/>
    </row>
    <row r="15" spans="2:11" x14ac:dyDescent="0.2">
      <c r="B15" s="9"/>
      <c r="C15" s="9"/>
      <c r="D15" s="10">
        <v>5</v>
      </c>
      <c r="E15" s="10">
        <v>10</v>
      </c>
      <c r="F15" s="10">
        <v>15</v>
      </c>
      <c r="G15" s="10">
        <v>30</v>
      </c>
      <c r="H15" s="11"/>
      <c r="I15" s="8" t="s">
        <v>55</v>
      </c>
      <c r="J15" s="9"/>
      <c r="K15" s="8" t="s">
        <v>40</v>
      </c>
    </row>
    <row r="16" spans="2:11" x14ac:dyDescent="0.2">
      <c r="D16" s="23">
        <f>+'indicative rates'!$D$5</f>
        <v>0.33333333333333331</v>
      </c>
      <c r="E16" s="23">
        <f>+'indicative rates'!$D$6</f>
        <v>0.33333333333333331</v>
      </c>
      <c r="F16" s="23">
        <f>+'indicative rates'!$D$7</f>
        <v>0.33333333333333331</v>
      </c>
    </row>
    <row r="17" spans="2:11" x14ac:dyDescent="0.2">
      <c r="B17" s="46" t="s">
        <v>48</v>
      </c>
      <c r="C17" s="12"/>
      <c r="D17" s="13">
        <v>1.6500000000000001E-2</v>
      </c>
      <c r="E17" s="13">
        <v>1.7500000000000002E-2</v>
      </c>
      <c r="F17" s="13">
        <v>1.7999999999999999E-2</v>
      </c>
      <c r="G17" s="47" t="s">
        <v>51</v>
      </c>
      <c r="H17" s="14"/>
      <c r="I17" s="15"/>
      <c r="J17" s="16"/>
      <c r="K17" s="14" t="s">
        <v>46</v>
      </c>
    </row>
    <row r="18" spans="2:11" ht="25.5" x14ac:dyDescent="0.2">
      <c r="B18" s="46" t="s">
        <v>49</v>
      </c>
      <c r="C18" s="12"/>
      <c r="D18" s="47" t="s">
        <v>51</v>
      </c>
      <c r="E18" s="17">
        <v>1.95E-2</v>
      </c>
      <c r="F18" s="56">
        <f>G18</f>
        <v>2.1999999999999999E-2</v>
      </c>
      <c r="G18" s="17">
        <v>2.1999999999999999E-2</v>
      </c>
      <c r="H18" s="14"/>
      <c r="I18" s="15"/>
      <c r="J18" s="16"/>
      <c r="K18" s="61" t="s">
        <v>56</v>
      </c>
    </row>
    <row r="19" spans="2:11" ht="25.5" x14ac:dyDescent="0.2">
      <c r="B19" s="46" t="s">
        <v>50</v>
      </c>
      <c r="C19" s="12"/>
      <c r="D19" s="13">
        <v>1.35E-2</v>
      </c>
      <c r="E19" s="17">
        <v>1.4999999999999999E-2</v>
      </c>
      <c r="F19" s="56">
        <f>G19</f>
        <v>1.7500000000000002E-2</v>
      </c>
      <c r="G19" s="17">
        <v>1.7500000000000002E-2</v>
      </c>
      <c r="H19" s="14"/>
      <c r="I19" s="15"/>
      <c r="J19" s="16"/>
      <c r="K19" s="61" t="s">
        <v>56</v>
      </c>
    </row>
    <row r="20" spans="2:11" x14ac:dyDescent="0.2">
      <c r="B20" s="53" t="s">
        <v>47</v>
      </c>
      <c r="D20" s="55">
        <f>AVERAGE(D17:D19)</f>
        <v>1.4999999999999999E-2</v>
      </c>
      <c r="E20" s="55">
        <f>AVERAGE(E17:E19)</f>
        <v>1.7333333333333336E-2</v>
      </c>
      <c r="F20" s="55">
        <f>AVERAGE(F17:F19)</f>
        <v>1.9166666666666665E-2</v>
      </c>
      <c r="G20" s="55">
        <f>AVERAGE(G17:G19)</f>
        <v>1.975E-2</v>
      </c>
      <c r="I20" s="15"/>
    </row>
    <row r="21" spans="2:11" ht="5.45" customHeight="1" x14ac:dyDescent="0.2">
      <c r="B21" s="53"/>
      <c r="D21" s="44"/>
      <c r="E21" s="45"/>
      <c r="F21" s="45"/>
      <c r="G21" s="45"/>
      <c r="I21" s="15"/>
    </row>
    <row r="22" spans="2:11" x14ac:dyDescent="0.2">
      <c r="B22" s="53" t="s">
        <v>52</v>
      </c>
      <c r="D22" s="57">
        <f>MROUND(D20-D11,0.0005)</f>
        <v>6.5000000000000006E-3</v>
      </c>
      <c r="E22" s="57">
        <f>MROUND(E20-E11,0.0005)</f>
        <v>5.4999999999999997E-3</v>
      </c>
      <c r="F22" s="57">
        <f>MROUND(F20-F11,0.0005)</f>
        <v>5.0000000000000001E-3</v>
      </c>
      <c r="G22" s="18"/>
      <c r="I22" s="54">
        <f>AVERAGE(D22:F22)</f>
        <v>5.6666666666666671E-3</v>
      </c>
    </row>
    <row r="23" spans="2:11" x14ac:dyDescent="0.2">
      <c r="B23" s="3"/>
      <c r="D23" s="3"/>
      <c r="E23" s="3"/>
      <c r="F23" s="3"/>
      <c r="G23" s="3"/>
      <c r="H23" s="3"/>
      <c r="I23" s="3"/>
      <c r="K23" s="3"/>
    </row>
    <row r="24" spans="2:11" x14ac:dyDescent="0.2">
      <c r="B24" s="4" t="s">
        <v>53</v>
      </c>
      <c r="C24" s="9"/>
      <c r="D24" s="49"/>
      <c r="E24" s="49"/>
      <c r="F24" s="49"/>
      <c r="G24" s="49"/>
      <c r="H24" s="50"/>
      <c r="I24" s="9"/>
      <c r="J24" s="9"/>
      <c r="K24" s="9"/>
    </row>
    <row r="25" spans="2:11" x14ac:dyDescent="0.2">
      <c r="B25" s="3"/>
      <c r="D25" s="51"/>
      <c r="E25" s="51"/>
      <c r="F25" s="51"/>
      <c r="G25" s="3"/>
      <c r="H25" s="3"/>
      <c r="I25" s="3"/>
      <c r="K25" s="3"/>
    </row>
    <row r="26" spans="2:11" x14ac:dyDescent="0.2">
      <c r="B26" s="52"/>
      <c r="C26" s="12"/>
      <c r="D26" s="10">
        <v>5</v>
      </c>
      <c r="E26" s="10">
        <v>10</v>
      </c>
      <c r="F26" s="10">
        <v>15</v>
      </c>
      <c r="G26" s="45"/>
      <c r="H26" s="16"/>
      <c r="I26" s="8" t="s">
        <v>39</v>
      </c>
      <c r="J26" s="16"/>
      <c r="K26" s="16"/>
    </row>
    <row r="27" spans="2:11" x14ac:dyDescent="0.2">
      <c r="B27" s="52"/>
      <c r="C27" s="12"/>
      <c r="D27" s="23">
        <f>+'indicative rates'!$D$5</f>
        <v>0.33333333333333331</v>
      </c>
      <c r="E27" s="23">
        <f>+'indicative rates'!$D$6</f>
        <v>0.33333333333333331</v>
      </c>
      <c r="F27" s="23">
        <f>+'indicative rates'!$D$7</f>
        <v>0.33333333333333331</v>
      </c>
      <c r="G27" s="45"/>
      <c r="H27" s="16"/>
      <c r="I27" s="48"/>
      <c r="J27" s="16"/>
      <c r="K27" s="16"/>
    </row>
    <row r="28" spans="2:11" x14ac:dyDescent="0.2">
      <c r="C28" s="12"/>
      <c r="D28" s="60">
        <f>D8+$D$22</f>
        <v>1.55E-2</v>
      </c>
      <c r="E28" s="60">
        <f>E8+$E$22</f>
        <v>1.7500000000000002E-2</v>
      </c>
      <c r="F28" s="60">
        <f>F8+$F$22</f>
        <v>1.8499999999999999E-2</v>
      </c>
      <c r="G28" s="45"/>
      <c r="H28" s="16"/>
      <c r="I28" s="48">
        <f>SUMPRODUCT(D28:F28,D27:F27)</f>
        <v>1.7166666666666663E-2</v>
      </c>
      <c r="J28" s="16"/>
      <c r="K28" s="16" t="s">
        <v>54</v>
      </c>
    </row>
    <row r="29" spans="2:11" x14ac:dyDescent="0.2">
      <c r="B29" s="3"/>
      <c r="D29" s="58"/>
      <c r="E29" s="45"/>
      <c r="F29" s="59"/>
      <c r="G29" s="45"/>
      <c r="H29" s="3"/>
      <c r="I29" s="48"/>
      <c r="K29" s="3"/>
    </row>
    <row r="30" spans="2:11" x14ac:dyDescent="0.2">
      <c r="B30" s="3"/>
      <c r="D30" s="44"/>
      <c r="E30" s="45"/>
      <c r="F30" s="59"/>
      <c r="G30" s="3"/>
      <c r="H30" s="3"/>
      <c r="I30" s="3"/>
      <c r="K30" s="3"/>
    </row>
    <row r="31" spans="2:11" x14ac:dyDescent="0.2">
      <c r="D31" s="55"/>
      <c r="E31" s="55"/>
      <c r="F31" s="55"/>
    </row>
    <row r="32" spans="2:11" x14ac:dyDescent="0.2">
      <c r="D32" s="44"/>
      <c r="E32" s="45"/>
      <c r="F32" s="45"/>
    </row>
    <row r="33" spans="4:6" x14ac:dyDescent="0.2">
      <c r="D33" s="57"/>
      <c r="E33" s="57"/>
      <c r="F33" s="57"/>
    </row>
  </sheetData>
  <phoneticPr fontId="30" type="noConversion"/>
  <pageMargins left="0.25" right="0.25" top="0.75" bottom="0.75" header="0.3" footer="0.3"/>
  <pageSetup orientation="landscape" horizontalDpi="1200" verticalDpi="1200" r:id="rId1"/>
  <headerFooter>
    <oddHeader xml:space="preserve">&amp;R&amp;"Times New Roman,Bold"&amp;10KyPSC Case No. 2024-00354
AG-DR-02-045(b) Attachment
Page &amp;P of &amp;N </oddHeader>
  </headerFooter>
  <ignoredErrors>
    <ignoredError sqref="B8:B10 B17:B19" numberStoredAsText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i:0#.f|membership|thomas.heath@duke-energy.com,#i:0#.f|membership|thomas.heath@duke-energy.com,#Thomas.Heath@duke-energy.com,#,#Heath, Thomas,#,#43406,#Corporate Finance Dir</DisplayName>
        <AccountId>47</AccountId>
        <AccountType/>
      </UserInfo>
    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4891AD-8599-4D50-A0AE-E0705EC74B00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9d26d66c-7442-4f2f-84b5-fd9d62aa5613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03AAFA1-1041-419C-ADAE-A20ECE39DA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886FBC-5139-43DD-BC9F-23FA2BB2A9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indicative rates</vt:lpstr>
      <vt:lpstr>5YR</vt:lpstr>
      <vt:lpstr>10YR</vt:lpstr>
      <vt:lpstr>15YR</vt:lpstr>
      <vt:lpstr>Spreads</vt:lpstr>
      <vt:lpstr>'10YR'!Print_Area</vt:lpstr>
      <vt:lpstr>'15YR'!Print_Area</vt:lpstr>
      <vt:lpstr>'5YR'!Print_Area</vt:lpstr>
      <vt:lpstr>'indicative rates'!Print_Area</vt:lpstr>
      <vt:lpstr>Spreads!Print_Area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US Treasury forward curves</dc:subject>
  <dc:creator>lzweig</dc:creator>
  <cp:lastModifiedBy>Sunderman, Minna</cp:lastModifiedBy>
  <cp:lastPrinted>2025-02-26T18:40:39Z</cp:lastPrinted>
  <dcterms:created xsi:type="dcterms:W3CDTF">2013-04-03T15:49:21Z</dcterms:created>
  <dcterms:modified xsi:type="dcterms:W3CDTF">2025-02-26T18:41:24Z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0x0101005BA58AB4E1B78F4EAC56940670E852C9</vt:lpwstr>
  </property>
</Properties>
</file>