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dukeenergy.sharepoint.com/sites/2024DEKERC/202400xxx 2024 DEK Electric Rate Case/Discovery/AG's 1st Set of Data Requests (137)/"/>
    </mc:Choice>
  </mc:AlternateContent>
  <xr:revisionPtr revIDLastSave="0" documentId="13_ncr:1_{C5ECE02B-C6F2-40B5-9D88-B45FEE18F86B}" xr6:coauthVersionLast="47" xr6:coauthVersionMax="47" xr10:uidLastSave="{00000000-0000-0000-0000-000000000000}"/>
  <bookViews>
    <workbookView xWindow="-120" yWindow="-120" windowWidth="29040" windowHeight="17520" activeTab="1" xr2:uid="{E87398DC-1BFF-48D2-9547-EAFCE50CE1FC}"/>
  </bookViews>
  <sheets>
    <sheet name="112(a) WPB-6" sheetId="1" r:id="rId1"/>
    <sheet name="112(b) ADIT by Month" sheetId="2" r:id="rId2"/>
  </sheets>
  <definedNames>
    <definedName name="_xlnm._FilterDatabase" localSheetId="1" hidden="1">'112(b) ADIT by Month'!$A$12:$AV$91</definedName>
    <definedName name="_xlnm.Print_Titles" localSheetId="0">'112(a) WPB-6'!$A:$E</definedName>
    <definedName name="_xlnm.Print_Titles" localSheetId="1">'112(b) ADIT by Month'!$A:$B,'112(b) ADIT by Month'!$1:$12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3" i="2" l="1"/>
  <c r="X63" i="2"/>
  <c r="Y63" i="2"/>
  <c r="Y58" i="2"/>
  <c r="X58" i="2"/>
  <c r="W58" i="2"/>
  <c r="X197" i="2"/>
  <c r="Y197" i="2"/>
  <c r="Z197" i="2"/>
  <c r="AA197" i="2"/>
  <c r="AB197" i="2"/>
  <c r="AC197" i="2"/>
  <c r="AD197" i="2"/>
  <c r="AE197" i="2"/>
  <c r="AF197" i="2"/>
  <c r="AG197" i="2"/>
  <c r="AH197" i="2"/>
  <c r="AI197" i="2"/>
  <c r="AJ197" i="2"/>
  <c r="AK197" i="2"/>
  <c r="AL197" i="2"/>
  <c r="AM197" i="2"/>
  <c r="AN197" i="2"/>
  <c r="AO197" i="2"/>
  <c r="AP197" i="2"/>
  <c r="AQ197" i="2"/>
  <c r="AR197" i="2"/>
  <c r="AS197" i="2"/>
  <c r="W197" i="2"/>
  <c r="K193" i="2"/>
  <c r="L193" i="2"/>
  <c r="M193" i="2"/>
  <c r="N193" i="2"/>
  <c r="O193" i="2"/>
  <c r="P193" i="2"/>
  <c r="Q193" i="2"/>
  <c r="R193" i="2"/>
  <c r="S193" i="2"/>
  <c r="T193" i="2"/>
  <c r="U193" i="2"/>
  <c r="J193" i="2"/>
  <c r="D193" i="2"/>
  <c r="E193" i="2"/>
  <c r="F193" i="2"/>
  <c r="G193" i="2"/>
  <c r="H193" i="2"/>
  <c r="I193" i="2"/>
  <c r="C193" i="2"/>
  <c r="Y185" i="2"/>
  <c r="Z185" i="2" s="1"/>
  <c r="AA185" i="2" s="1"/>
  <c r="AB185" i="2" s="1"/>
  <c r="AC185" i="2" s="1"/>
  <c r="AD185" i="2" s="1"/>
  <c r="Y184" i="2"/>
  <c r="Z184" i="2" s="1"/>
  <c r="AA184" i="2" s="1"/>
  <c r="AB184" i="2" s="1"/>
  <c r="AC184" i="2" s="1"/>
  <c r="AD184" i="2" s="1"/>
  <c r="AE184" i="2" s="1"/>
  <c r="AF184" i="2" s="1"/>
  <c r="AG184" i="2" s="1"/>
  <c r="AH184" i="2" s="1"/>
  <c r="AI184" i="2" s="1"/>
  <c r="AJ184" i="2" s="1"/>
  <c r="AK184" i="2" s="1"/>
  <c r="AL184" i="2" s="1"/>
  <c r="AM184" i="2" s="1"/>
  <c r="AN184" i="2" s="1"/>
  <c r="AO184" i="2" s="1"/>
  <c r="AP184" i="2" s="1"/>
  <c r="AS181" i="2"/>
  <c r="AS183" i="2" s="1"/>
  <c r="AR181" i="2"/>
  <c r="AR183" i="2" s="1"/>
  <c r="AQ181" i="2"/>
  <c r="AQ183" i="2" s="1"/>
  <c r="AP181" i="2"/>
  <c r="AP183" i="2" s="1"/>
  <c r="AO181" i="2"/>
  <c r="AO183" i="2" s="1"/>
  <c r="AN181" i="2"/>
  <c r="AN183" i="2" s="1"/>
  <c r="AM181" i="2"/>
  <c r="AM183" i="2" s="1"/>
  <c r="AL181" i="2"/>
  <c r="AL183" i="2" s="1"/>
  <c r="AK181" i="2"/>
  <c r="AK183" i="2" s="1"/>
  <c r="AJ181" i="2"/>
  <c r="AJ183" i="2" s="1"/>
  <c r="AI181" i="2"/>
  <c r="AI183" i="2" s="1"/>
  <c r="AH181" i="2"/>
  <c r="AH183" i="2" s="1"/>
  <c r="AG181" i="2"/>
  <c r="AG183" i="2" s="1"/>
  <c r="AF181" i="2"/>
  <c r="AF183" i="2" s="1"/>
  <c r="AE181" i="2"/>
  <c r="AE183" i="2" s="1"/>
  <c r="AD181" i="2"/>
  <c r="AD183" i="2" s="1"/>
  <c r="AC181" i="2"/>
  <c r="AC183" i="2" s="1"/>
  <c r="AB181" i="2"/>
  <c r="AB183" i="2" s="1"/>
  <c r="AA181" i="2"/>
  <c r="AA183" i="2" s="1"/>
  <c r="Z181" i="2"/>
  <c r="Z183" i="2" s="1"/>
  <c r="Y181" i="2"/>
  <c r="Y183" i="2" s="1"/>
  <c r="X181" i="2"/>
  <c r="X183" i="2" s="1"/>
  <c r="W181" i="2"/>
  <c r="W183" i="2" s="1"/>
  <c r="W186" i="2" s="1"/>
  <c r="W190" i="2" s="1"/>
  <c r="U181" i="2"/>
  <c r="U183" i="2" s="1"/>
  <c r="U186" i="2" s="1"/>
  <c r="U190" i="2" s="1"/>
  <c r="T181" i="2"/>
  <c r="T183" i="2" s="1"/>
  <c r="T186" i="2" s="1"/>
  <c r="T190" i="2" s="1"/>
  <c r="S181" i="2"/>
  <c r="S183" i="2" s="1"/>
  <c r="S186" i="2" s="1"/>
  <c r="S190" i="2" s="1"/>
  <c r="R181" i="2"/>
  <c r="R183" i="2" s="1"/>
  <c r="R186" i="2" s="1"/>
  <c r="R190" i="2" s="1"/>
  <c r="Q181" i="2"/>
  <c r="Q183" i="2" s="1"/>
  <c r="Q186" i="2" s="1"/>
  <c r="Q190" i="2" s="1"/>
  <c r="P181" i="2"/>
  <c r="P183" i="2" s="1"/>
  <c r="P186" i="2" s="1"/>
  <c r="P190" i="2" s="1"/>
  <c r="O181" i="2"/>
  <c r="O183" i="2" s="1"/>
  <c r="O186" i="2" s="1"/>
  <c r="O190" i="2" s="1"/>
  <c r="N181" i="2"/>
  <c r="N183" i="2" s="1"/>
  <c r="N186" i="2" s="1"/>
  <c r="N190" i="2" s="1"/>
  <c r="M181" i="2"/>
  <c r="M183" i="2" s="1"/>
  <c r="M186" i="2" s="1"/>
  <c r="M190" i="2" s="1"/>
  <c r="L181" i="2"/>
  <c r="L183" i="2" s="1"/>
  <c r="L186" i="2" s="1"/>
  <c r="L190" i="2" s="1"/>
  <c r="K181" i="2"/>
  <c r="K183" i="2" s="1"/>
  <c r="J181" i="2"/>
  <c r="J183" i="2" s="1"/>
  <c r="J186" i="2" s="1"/>
  <c r="J190" i="2" s="1"/>
  <c r="I181" i="2"/>
  <c r="I183" i="2" s="1"/>
  <c r="I186" i="2" s="1"/>
  <c r="I190" i="2" s="1"/>
  <c r="H181" i="2"/>
  <c r="H183" i="2" s="1"/>
  <c r="H186" i="2" s="1"/>
  <c r="H190" i="2" s="1"/>
  <c r="G181" i="2"/>
  <c r="G183" i="2" s="1"/>
  <c r="G186" i="2" s="1"/>
  <c r="G190" i="2" s="1"/>
  <c r="F181" i="2"/>
  <c r="F183" i="2" s="1"/>
  <c r="F186" i="2" s="1"/>
  <c r="F190" i="2" s="1"/>
  <c r="E181" i="2"/>
  <c r="E183" i="2" s="1"/>
  <c r="E186" i="2" s="1"/>
  <c r="E190" i="2" s="1"/>
  <c r="D181" i="2"/>
  <c r="D183" i="2" s="1"/>
  <c r="D186" i="2" s="1"/>
  <c r="D190" i="2" s="1"/>
  <c r="C181" i="2"/>
  <c r="C183" i="2" s="1"/>
  <c r="C186" i="2" s="1"/>
  <c r="C190" i="2" s="1"/>
  <c r="X146" i="2"/>
  <c r="Y146" i="2" s="1"/>
  <c r="Z146" i="2" s="1"/>
  <c r="AA146" i="2" s="1"/>
  <c r="AB146" i="2" s="1"/>
  <c r="AC146" i="2" s="1"/>
  <c r="AD146" i="2" s="1"/>
  <c r="AE146" i="2" s="1"/>
  <c r="AF146" i="2" s="1"/>
  <c r="AG146" i="2" s="1"/>
  <c r="AH146" i="2" s="1"/>
  <c r="AI146" i="2" s="1"/>
  <c r="AJ146" i="2" s="1"/>
  <c r="AK146" i="2" s="1"/>
  <c r="AL146" i="2" s="1"/>
  <c r="AM146" i="2" s="1"/>
  <c r="AN146" i="2" s="1"/>
  <c r="AO146" i="2" s="1"/>
  <c r="AP146" i="2" s="1"/>
  <c r="AQ146" i="2" s="1"/>
  <c r="AR146" i="2" s="1"/>
  <c r="AS146" i="2" s="1"/>
  <c r="Y145" i="2"/>
  <c r="Z145" i="2" s="1"/>
  <c r="AA145" i="2" s="1"/>
  <c r="AB145" i="2" s="1"/>
  <c r="AC145" i="2" s="1"/>
  <c r="AD145" i="2" s="1"/>
  <c r="AE145" i="2" s="1"/>
  <c r="AF145" i="2" s="1"/>
  <c r="AG145" i="2" s="1"/>
  <c r="AH145" i="2" s="1"/>
  <c r="AI145" i="2" s="1"/>
  <c r="AJ145" i="2" s="1"/>
  <c r="AK145" i="2" s="1"/>
  <c r="AS142" i="2"/>
  <c r="AS144" i="2" s="1"/>
  <c r="AR142" i="2"/>
  <c r="AR144" i="2" s="1"/>
  <c r="AQ142" i="2"/>
  <c r="AQ144" i="2" s="1"/>
  <c r="AP142" i="2"/>
  <c r="AP144" i="2" s="1"/>
  <c r="AO142" i="2"/>
  <c r="AO144" i="2" s="1"/>
  <c r="AN142" i="2"/>
  <c r="AN144" i="2" s="1"/>
  <c r="AM142" i="2"/>
  <c r="AM144" i="2" s="1"/>
  <c r="AL142" i="2"/>
  <c r="AL144" i="2" s="1"/>
  <c r="AK142" i="2"/>
  <c r="AK144" i="2" s="1"/>
  <c r="AJ142" i="2"/>
  <c r="AJ144" i="2" s="1"/>
  <c r="AI142" i="2"/>
  <c r="AI144" i="2" s="1"/>
  <c r="AH142" i="2"/>
  <c r="AH144" i="2" s="1"/>
  <c r="AG142" i="2"/>
  <c r="AG144" i="2" s="1"/>
  <c r="AF142" i="2"/>
  <c r="AF144" i="2" s="1"/>
  <c r="AE142" i="2"/>
  <c r="AE144" i="2" s="1"/>
  <c r="AD142" i="2"/>
  <c r="AD144" i="2" s="1"/>
  <c r="AC142" i="2"/>
  <c r="AC144" i="2" s="1"/>
  <c r="AB142" i="2"/>
  <c r="AB144" i="2" s="1"/>
  <c r="AA142" i="2"/>
  <c r="AA144" i="2" s="1"/>
  <c r="Z142" i="2"/>
  <c r="Z144" i="2" s="1"/>
  <c r="Y142" i="2"/>
  <c r="Y144" i="2" s="1"/>
  <c r="X142" i="2"/>
  <c r="X144" i="2" s="1"/>
  <c r="W142" i="2"/>
  <c r="W144" i="2" s="1"/>
  <c r="W147" i="2" s="1"/>
  <c r="W189" i="2" s="1"/>
  <c r="U142" i="2"/>
  <c r="U144" i="2" s="1"/>
  <c r="U147" i="2" s="1"/>
  <c r="U189" i="2" s="1"/>
  <c r="T142" i="2"/>
  <c r="T144" i="2" s="1"/>
  <c r="T147" i="2" s="1"/>
  <c r="T189" i="2" s="1"/>
  <c r="S142" i="2"/>
  <c r="S144" i="2" s="1"/>
  <c r="S147" i="2" s="1"/>
  <c r="S189" i="2" s="1"/>
  <c r="R142" i="2"/>
  <c r="R144" i="2" s="1"/>
  <c r="Q142" i="2"/>
  <c r="Q144" i="2" s="1"/>
  <c r="P142" i="2"/>
  <c r="P144" i="2" s="1"/>
  <c r="P147" i="2" s="1"/>
  <c r="P189" i="2" s="1"/>
  <c r="O142" i="2"/>
  <c r="O144" i="2" s="1"/>
  <c r="O147" i="2" s="1"/>
  <c r="O189" i="2" s="1"/>
  <c r="N142" i="2"/>
  <c r="N144" i="2" s="1"/>
  <c r="N147" i="2" s="1"/>
  <c r="N189" i="2" s="1"/>
  <c r="M142" i="2"/>
  <c r="M144" i="2" s="1"/>
  <c r="M147" i="2" s="1"/>
  <c r="M189" i="2" s="1"/>
  <c r="L142" i="2"/>
  <c r="L144" i="2" s="1"/>
  <c r="L147" i="2" s="1"/>
  <c r="L189" i="2" s="1"/>
  <c r="K142" i="2"/>
  <c r="K144" i="2" s="1"/>
  <c r="K147" i="2" s="1"/>
  <c r="K189" i="2" s="1"/>
  <c r="J142" i="2"/>
  <c r="J144" i="2" s="1"/>
  <c r="J147" i="2" s="1"/>
  <c r="J189" i="2" s="1"/>
  <c r="I142" i="2"/>
  <c r="I144" i="2" s="1"/>
  <c r="I147" i="2" s="1"/>
  <c r="I189" i="2" s="1"/>
  <c r="H142" i="2"/>
  <c r="H144" i="2" s="1"/>
  <c r="H147" i="2" s="1"/>
  <c r="H189" i="2" s="1"/>
  <c r="G142" i="2"/>
  <c r="G144" i="2" s="1"/>
  <c r="G147" i="2" s="1"/>
  <c r="G189" i="2" s="1"/>
  <c r="F142" i="2"/>
  <c r="F144" i="2" s="1"/>
  <c r="F147" i="2" s="1"/>
  <c r="F189" i="2" s="1"/>
  <c r="E142" i="2"/>
  <c r="E144" i="2" s="1"/>
  <c r="E147" i="2" s="1"/>
  <c r="E189" i="2" s="1"/>
  <c r="D142" i="2"/>
  <c r="D144" i="2" s="1"/>
  <c r="D147" i="2" s="1"/>
  <c r="D189" i="2" s="1"/>
  <c r="C142" i="2"/>
  <c r="C144" i="2" s="1"/>
  <c r="C147" i="2" s="1"/>
  <c r="C189" i="2" s="1"/>
  <c r="AS92" i="2"/>
  <c r="AS94" i="2" s="1"/>
  <c r="AS98" i="2" s="1"/>
  <c r="AR92" i="2"/>
  <c r="AQ92" i="2"/>
  <c r="AP92" i="2"/>
  <c r="AP94" i="2" s="1"/>
  <c r="AP98" i="2" s="1"/>
  <c r="AO92" i="2"/>
  <c r="AO94" i="2" s="1"/>
  <c r="AO98" i="2" s="1"/>
  <c r="AN92" i="2"/>
  <c r="AN94" i="2" s="1"/>
  <c r="AN98" i="2" s="1"/>
  <c r="AM92" i="2"/>
  <c r="AM94" i="2" s="1"/>
  <c r="AM98" i="2" s="1"/>
  <c r="AL92" i="2"/>
  <c r="AL94" i="2" s="1"/>
  <c r="AL98" i="2" s="1"/>
  <c r="AK92" i="2"/>
  <c r="AK94" i="2" s="1"/>
  <c r="AK98" i="2" s="1"/>
  <c r="AJ92" i="2"/>
  <c r="AJ94" i="2" s="1"/>
  <c r="AJ98" i="2" s="1"/>
  <c r="AI92" i="2"/>
  <c r="AI94" i="2" s="1"/>
  <c r="AI98" i="2" s="1"/>
  <c r="AH92" i="2"/>
  <c r="AH94" i="2" s="1"/>
  <c r="AH98" i="2" s="1"/>
  <c r="AG92" i="2"/>
  <c r="AG94" i="2" s="1"/>
  <c r="AG98" i="2" s="1"/>
  <c r="AF92" i="2"/>
  <c r="AE92" i="2"/>
  <c r="AD92" i="2"/>
  <c r="AD94" i="2" s="1"/>
  <c r="AD98" i="2" s="1"/>
  <c r="AC92" i="2"/>
  <c r="AC94" i="2" s="1"/>
  <c r="AC98" i="2" s="1"/>
  <c r="AB92" i="2"/>
  <c r="AB94" i="2" s="1"/>
  <c r="AB98" i="2" s="1"/>
  <c r="AA92" i="2"/>
  <c r="AA94" i="2" s="1"/>
  <c r="AA98" i="2" s="1"/>
  <c r="Z92" i="2"/>
  <c r="Z94" i="2" s="1"/>
  <c r="Z98" i="2" s="1"/>
  <c r="Y92" i="2"/>
  <c r="Y94" i="2" s="1"/>
  <c r="Y98" i="2" s="1"/>
  <c r="X92" i="2"/>
  <c r="X94" i="2" s="1"/>
  <c r="X98" i="2" s="1"/>
  <c r="S90" i="2"/>
  <c r="R90" i="2"/>
  <c r="Q90" i="2"/>
  <c r="P90" i="2"/>
  <c r="O90" i="2"/>
  <c r="K90" i="2"/>
  <c r="G90" i="2"/>
  <c r="F90" i="2"/>
  <c r="E90" i="2"/>
  <c r="D90" i="2"/>
  <c r="C90" i="2"/>
  <c r="Z59" i="2"/>
  <c r="Z63" i="2" s="1"/>
  <c r="Y59" i="2"/>
  <c r="X59" i="2"/>
  <c r="AA58" i="2"/>
  <c r="AA59" i="2" s="1"/>
  <c r="AA63" i="2" s="1"/>
  <c r="W57" i="2"/>
  <c r="W54" i="2"/>
  <c r="U54" i="2"/>
  <c r="T54" i="2"/>
  <c r="L54" i="2"/>
  <c r="K54" i="2"/>
  <c r="J54" i="2"/>
  <c r="I54" i="2"/>
  <c r="H54" i="2"/>
  <c r="S54" i="2"/>
  <c r="R54" i="2"/>
  <c r="Q54" i="2"/>
  <c r="P54" i="2"/>
  <c r="O54" i="2"/>
  <c r="N54" i="2"/>
  <c r="M54" i="2"/>
  <c r="G54" i="2"/>
  <c r="F54" i="2"/>
  <c r="E54" i="2"/>
  <c r="D54" i="2"/>
  <c r="C54" i="2"/>
  <c r="P50" i="2"/>
  <c r="O50" i="2"/>
  <c r="N50" i="2"/>
  <c r="M50" i="2"/>
  <c r="L50" i="2"/>
  <c r="D50" i="2"/>
  <c r="C50" i="2"/>
  <c r="W50" i="2"/>
  <c r="U50" i="2"/>
  <c r="T50" i="2"/>
  <c r="S50" i="2"/>
  <c r="R50" i="2"/>
  <c r="Q50" i="2"/>
  <c r="K50" i="2"/>
  <c r="J50" i="2"/>
  <c r="I50" i="2"/>
  <c r="H50" i="2"/>
  <c r="G50" i="2"/>
  <c r="F50" i="2"/>
  <c r="E50" i="2"/>
  <c r="F46" i="2"/>
  <c r="R46" i="2"/>
  <c r="Q46" i="2"/>
  <c r="P46" i="2"/>
  <c r="E46" i="2"/>
  <c r="D46" i="2"/>
  <c r="W46" i="2"/>
  <c r="U46" i="2"/>
  <c r="T46" i="2"/>
  <c r="S46" i="2"/>
  <c r="J46" i="2"/>
  <c r="I46" i="2"/>
  <c r="H46" i="2"/>
  <c r="G46" i="2"/>
  <c r="E1" i="2"/>
  <c r="E3" i="2" s="1"/>
  <c r="E4" i="2" s="1"/>
  <c r="Y75" i="1"/>
  <c r="X75" i="1"/>
  <c r="W75" i="1"/>
  <c r="V75" i="1"/>
  <c r="U75" i="1"/>
  <c r="T75" i="1"/>
  <c r="S75" i="1"/>
  <c r="R75" i="1"/>
  <c r="Q75" i="1"/>
  <c r="P75" i="1"/>
  <c r="O75" i="1"/>
  <c r="N75" i="1"/>
  <c r="L75" i="1"/>
  <c r="K75" i="1"/>
  <c r="J75" i="1"/>
  <c r="I75" i="1"/>
  <c r="H75" i="1"/>
  <c r="G75" i="1"/>
  <c r="F75" i="1"/>
  <c r="Y68" i="1"/>
  <c r="X68" i="1"/>
  <c r="W68" i="1"/>
  <c r="V68" i="1"/>
  <c r="U68" i="1"/>
  <c r="T68" i="1"/>
  <c r="S68" i="1"/>
  <c r="R68" i="1"/>
  <c r="Q68" i="1"/>
  <c r="P68" i="1"/>
  <c r="O68" i="1"/>
  <c r="N68" i="1"/>
  <c r="L68" i="1"/>
  <c r="K68" i="1"/>
  <c r="J68" i="1"/>
  <c r="I68" i="1"/>
  <c r="H68" i="1"/>
  <c r="G68" i="1"/>
  <c r="F68" i="1"/>
  <c r="Y60" i="1"/>
  <c r="X60" i="1"/>
  <c r="W60" i="1"/>
  <c r="V60" i="1"/>
  <c r="U60" i="1"/>
  <c r="T60" i="1"/>
  <c r="S60" i="1"/>
  <c r="R60" i="1"/>
  <c r="Q60" i="1"/>
  <c r="P60" i="1"/>
  <c r="O60" i="1"/>
  <c r="N60" i="1"/>
  <c r="L60" i="1"/>
  <c r="K60" i="1"/>
  <c r="J60" i="1"/>
  <c r="I60" i="1"/>
  <c r="H60" i="1"/>
  <c r="G60" i="1"/>
  <c r="F60" i="1"/>
  <c r="Y55" i="1"/>
  <c r="X55" i="1"/>
  <c r="W55" i="1"/>
  <c r="V55" i="1"/>
  <c r="U55" i="1"/>
  <c r="T55" i="1"/>
  <c r="S55" i="1"/>
  <c r="R55" i="1"/>
  <c r="Q55" i="1"/>
  <c r="P55" i="1"/>
  <c r="O55" i="1"/>
  <c r="N55" i="1"/>
  <c r="L55" i="1"/>
  <c r="K55" i="1"/>
  <c r="J55" i="1"/>
  <c r="I55" i="1"/>
  <c r="H55" i="1"/>
  <c r="G55" i="1"/>
  <c r="F55" i="1"/>
  <c r="Y47" i="1"/>
  <c r="X47" i="1"/>
  <c r="W47" i="1"/>
  <c r="V47" i="1"/>
  <c r="U47" i="1"/>
  <c r="T47" i="1"/>
  <c r="S47" i="1"/>
  <c r="R47" i="1"/>
  <c r="Q47" i="1"/>
  <c r="P47" i="1"/>
  <c r="O47" i="1"/>
  <c r="N47" i="1"/>
  <c r="L47" i="1"/>
  <c r="K47" i="1"/>
  <c r="J47" i="1"/>
  <c r="I47" i="1"/>
  <c r="H47" i="1"/>
  <c r="G47" i="1"/>
  <c r="F47" i="1"/>
  <c r="Y37" i="1"/>
  <c r="X37" i="1"/>
  <c r="W37" i="1"/>
  <c r="V37" i="1"/>
  <c r="U37" i="1"/>
  <c r="T37" i="1"/>
  <c r="S37" i="1"/>
  <c r="R37" i="1"/>
  <c r="Q37" i="1"/>
  <c r="P37" i="1"/>
  <c r="O37" i="1"/>
  <c r="N37" i="1"/>
  <c r="L37" i="1"/>
  <c r="K37" i="1"/>
  <c r="J37" i="1"/>
  <c r="I37" i="1"/>
  <c r="H37" i="1"/>
  <c r="G37" i="1"/>
  <c r="F37" i="1"/>
  <c r="Y32" i="1"/>
  <c r="X32" i="1"/>
  <c r="W32" i="1"/>
  <c r="V32" i="1"/>
  <c r="U32" i="1"/>
  <c r="T32" i="1"/>
  <c r="S32" i="1"/>
  <c r="R32" i="1"/>
  <c r="Q32" i="1"/>
  <c r="P32" i="1"/>
  <c r="O32" i="1"/>
  <c r="N32" i="1"/>
  <c r="L32" i="1"/>
  <c r="K32" i="1"/>
  <c r="J32" i="1"/>
  <c r="I32" i="1"/>
  <c r="H32" i="1"/>
  <c r="G32" i="1"/>
  <c r="F32" i="1"/>
  <c r="Y23" i="1"/>
  <c r="X23" i="1"/>
  <c r="W23" i="1"/>
  <c r="V23" i="1"/>
  <c r="U23" i="1"/>
  <c r="T23" i="1"/>
  <c r="S23" i="1"/>
  <c r="R23" i="1"/>
  <c r="Q23" i="1"/>
  <c r="P23" i="1"/>
  <c r="O23" i="1"/>
  <c r="N23" i="1"/>
  <c r="L23" i="1"/>
  <c r="K23" i="1"/>
  <c r="J23" i="1"/>
  <c r="I23" i="1"/>
  <c r="H23" i="1"/>
  <c r="G23" i="1"/>
  <c r="F23" i="1"/>
  <c r="G16" i="1"/>
  <c r="H16" i="1" s="1"/>
  <c r="I16" i="1" s="1"/>
  <c r="J16" i="1" s="1"/>
  <c r="K16" i="1" s="1"/>
  <c r="L16" i="1" s="1"/>
  <c r="N16" i="1" s="1"/>
  <c r="O16" i="1" s="1"/>
  <c r="P16" i="1" s="1"/>
  <c r="Q16" i="1" s="1"/>
  <c r="Y12" i="1"/>
  <c r="X12" i="1"/>
  <c r="W12" i="1"/>
  <c r="V12" i="1"/>
  <c r="U12" i="1"/>
  <c r="T12" i="1"/>
  <c r="R12" i="1"/>
  <c r="Q12" i="1"/>
  <c r="P12" i="1"/>
  <c r="O12" i="1"/>
  <c r="N12" i="1"/>
  <c r="L12" i="1"/>
  <c r="K12" i="1"/>
  <c r="J12" i="1"/>
  <c r="I12" i="1"/>
  <c r="H12" i="1"/>
  <c r="G12" i="1"/>
  <c r="X147" i="2" l="1"/>
  <c r="X189" i="2" s="1"/>
  <c r="I191" i="2"/>
  <c r="I194" i="2" s="1"/>
  <c r="S191" i="2"/>
  <c r="S194" i="2" s="1"/>
  <c r="T191" i="2"/>
  <c r="T194" i="2" s="1"/>
  <c r="U191" i="2"/>
  <c r="U194" i="2" s="1"/>
  <c r="G191" i="2"/>
  <c r="G194" i="2" s="1"/>
  <c r="Y147" i="2"/>
  <c r="Y189" i="2" s="1"/>
  <c r="L191" i="2"/>
  <c r="L194" i="2" s="1"/>
  <c r="AB58" i="2"/>
  <c r="AC58" i="2" s="1"/>
  <c r="AD58" i="2" s="1"/>
  <c r="AE58" i="2" s="1"/>
  <c r="AF58" i="2" s="1"/>
  <c r="AG58" i="2" s="1"/>
  <c r="C191" i="2"/>
  <c r="C194" i="2" s="1"/>
  <c r="M191" i="2"/>
  <c r="M194" i="2" s="1"/>
  <c r="H191" i="2"/>
  <c r="H194" i="2" s="1"/>
  <c r="AE185" i="2"/>
  <c r="AF185" i="2" s="1"/>
  <c r="AG185" i="2" s="1"/>
  <c r="AH185" i="2" s="1"/>
  <c r="AI185" i="2" s="1"/>
  <c r="AJ185" i="2" s="1"/>
  <c r="AK185" i="2" s="1"/>
  <c r="AL185" i="2" s="1"/>
  <c r="AM185" i="2" s="1"/>
  <c r="AN185" i="2" s="1"/>
  <c r="AO185" i="2" s="1"/>
  <c r="AP185" i="2" s="1"/>
  <c r="AQ185" i="2" s="1"/>
  <c r="AR185" i="2" s="1"/>
  <c r="AS185" i="2" s="1"/>
  <c r="AD186" i="2"/>
  <c r="AD190" i="2" s="1"/>
  <c r="D92" i="2"/>
  <c r="D94" i="2" s="1"/>
  <c r="D95" i="2" s="1"/>
  <c r="P92" i="2"/>
  <c r="P94" i="2" s="1"/>
  <c r="P95" i="2" s="1"/>
  <c r="AQ184" i="2"/>
  <c r="E92" i="2"/>
  <c r="E94" i="2" s="1"/>
  <c r="E95" i="2" s="1"/>
  <c r="Q92" i="2"/>
  <c r="Q94" i="2" s="1"/>
  <c r="Q95" i="2" s="1"/>
  <c r="AJ147" i="2"/>
  <c r="AJ189" i="2" s="1"/>
  <c r="F92" i="2"/>
  <c r="F94" i="2" s="1"/>
  <c r="F95" i="2" s="1"/>
  <c r="R92" i="2"/>
  <c r="R94" i="2" s="1"/>
  <c r="R95" i="2" s="1"/>
  <c r="AL145" i="2"/>
  <c r="AM145" i="2" s="1"/>
  <c r="AN145" i="2" s="1"/>
  <c r="AO145" i="2" s="1"/>
  <c r="AP145" i="2" s="1"/>
  <c r="AQ145" i="2" s="1"/>
  <c r="AR145" i="2" s="1"/>
  <c r="AS145" i="2" s="1"/>
  <c r="AS147" i="2" s="1"/>
  <c r="AS189" i="2" s="1"/>
  <c r="AK147" i="2"/>
  <c r="AK189" i="2" s="1"/>
  <c r="F56" i="2"/>
  <c r="F59" i="2" s="1"/>
  <c r="F60" i="2" s="1"/>
  <c r="R56" i="2"/>
  <c r="R59" i="2" s="1"/>
  <c r="R60" i="2" s="1"/>
  <c r="W56" i="2"/>
  <c r="W59" i="2" s="1"/>
  <c r="N90" i="2"/>
  <c r="AD147" i="2"/>
  <c r="AD189" i="2" s="1"/>
  <c r="AC186" i="2"/>
  <c r="AC190" i="2" s="1"/>
  <c r="G56" i="2"/>
  <c r="G59" i="2" s="1"/>
  <c r="G60" i="2" s="1"/>
  <c r="S56" i="2"/>
  <c r="S59" i="2" s="1"/>
  <c r="S60" i="2" s="1"/>
  <c r="C92" i="2"/>
  <c r="C94" i="2" s="1"/>
  <c r="C95" i="2" s="1"/>
  <c r="O92" i="2"/>
  <c r="O94" i="2" s="1"/>
  <c r="O95" i="2" s="1"/>
  <c r="AE147" i="2"/>
  <c r="AE189" i="2" s="1"/>
  <c r="K186" i="2"/>
  <c r="K190" i="2" s="1"/>
  <c r="K191" i="2" s="1"/>
  <c r="K194" i="2" s="1"/>
  <c r="E191" i="2"/>
  <c r="E194" i="2" s="1"/>
  <c r="AF147" i="2"/>
  <c r="AF189" i="2" s="1"/>
  <c r="J191" i="2"/>
  <c r="J194" i="2" s="1"/>
  <c r="W191" i="2"/>
  <c r="F191" i="2"/>
  <c r="F194" i="2" s="1"/>
  <c r="AG147" i="2"/>
  <c r="AG189" i="2" s="1"/>
  <c r="K46" i="2"/>
  <c r="K56" i="2" s="1"/>
  <c r="K59" i="2" s="1"/>
  <c r="K60" i="2" s="1"/>
  <c r="AH147" i="2"/>
  <c r="AH189" i="2" s="1"/>
  <c r="L46" i="2"/>
  <c r="L56" i="2" s="1"/>
  <c r="L59" i="2" s="1"/>
  <c r="L60" i="2" s="1"/>
  <c r="H56" i="2"/>
  <c r="H59" i="2" s="1"/>
  <c r="H60" i="2" s="1"/>
  <c r="G92" i="2"/>
  <c r="G94" i="2" s="1"/>
  <c r="G95" i="2" s="1"/>
  <c r="S92" i="2"/>
  <c r="S94" i="2" s="1"/>
  <c r="S95" i="2" s="1"/>
  <c r="AI147" i="2"/>
  <c r="AI189" i="2" s="1"/>
  <c r="M46" i="2"/>
  <c r="M56" i="2" s="1"/>
  <c r="M59" i="2" s="1"/>
  <c r="M60" i="2" s="1"/>
  <c r="I56" i="2"/>
  <c r="I59" i="2" s="1"/>
  <c r="I60" i="2" s="1"/>
  <c r="H90" i="2"/>
  <c r="T90" i="2"/>
  <c r="Z147" i="2"/>
  <c r="Z189" i="2" s="1"/>
  <c r="N46" i="2"/>
  <c r="N56" i="2" s="1"/>
  <c r="N59" i="2" s="1"/>
  <c r="N60" i="2" s="1"/>
  <c r="J56" i="2"/>
  <c r="J59" i="2" s="1"/>
  <c r="J60" i="2" s="1"/>
  <c r="I90" i="2"/>
  <c r="U90" i="2"/>
  <c r="N191" i="2"/>
  <c r="N194" i="2" s="1"/>
  <c r="AA147" i="2"/>
  <c r="AA189" i="2" s="1"/>
  <c r="Q147" i="2"/>
  <c r="Q189" i="2" s="1"/>
  <c r="Q191" i="2" s="1"/>
  <c r="Q194" i="2" s="1"/>
  <c r="X186" i="2"/>
  <c r="X190" i="2" s="1"/>
  <c r="X191" i="2" s="1"/>
  <c r="C46" i="2"/>
  <c r="C56" i="2" s="1"/>
  <c r="C59" i="2" s="1"/>
  <c r="C60" i="2" s="1"/>
  <c r="O46" i="2"/>
  <c r="O56" i="2" s="1"/>
  <c r="O59" i="2" s="1"/>
  <c r="O60" i="2" s="1"/>
  <c r="J90" i="2"/>
  <c r="W90" i="2"/>
  <c r="AE94" i="2"/>
  <c r="AE98" i="2" s="1"/>
  <c r="AQ94" i="2"/>
  <c r="AQ98" i="2" s="1"/>
  <c r="O191" i="2"/>
  <c r="O194" i="2" s="1"/>
  <c r="AB147" i="2"/>
  <c r="AB189" i="2" s="1"/>
  <c r="R147" i="2"/>
  <c r="R189" i="2" s="1"/>
  <c r="R191" i="2" s="1"/>
  <c r="R194" i="2" s="1"/>
  <c r="Y186" i="2"/>
  <c r="Y190" i="2" s="1"/>
  <c r="K92" i="2"/>
  <c r="K94" i="2" s="1"/>
  <c r="K95" i="2" s="1"/>
  <c r="AF94" i="2"/>
  <c r="AF98" i="2" s="1"/>
  <c r="AR94" i="2"/>
  <c r="AR98" i="2" s="1"/>
  <c r="D191" i="2"/>
  <c r="D194" i="2" s="1"/>
  <c r="P191" i="2"/>
  <c r="P194" i="2" s="1"/>
  <c r="AC147" i="2"/>
  <c r="AC189" i="2" s="1"/>
  <c r="Z186" i="2"/>
  <c r="Z190" i="2" s="1"/>
  <c r="D56" i="2"/>
  <c r="D59" i="2" s="1"/>
  <c r="D60" i="2" s="1"/>
  <c r="P56" i="2"/>
  <c r="P59" i="2" s="1"/>
  <c r="P60" i="2" s="1"/>
  <c r="T56" i="2"/>
  <c r="T59" i="2" s="1"/>
  <c r="T60" i="2" s="1"/>
  <c r="L90" i="2"/>
  <c r="AA186" i="2"/>
  <c r="AA190" i="2" s="1"/>
  <c r="E56" i="2"/>
  <c r="E59" i="2" s="1"/>
  <c r="E60" i="2" s="1"/>
  <c r="Q56" i="2"/>
  <c r="Q59" i="2" s="1"/>
  <c r="Q60" i="2" s="1"/>
  <c r="U56" i="2"/>
  <c r="U59" i="2" s="1"/>
  <c r="U60" i="2" s="1"/>
  <c r="M90" i="2"/>
  <c r="AB186" i="2"/>
  <c r="AB190" i="2" s="1"/>
  <c r="Y191" i="2" l="1"/>
  <c r="AH186" i="2"/>
  <c r="AH190" i="2" s="1"/>
  <c r="AH191" i="2" s="1"/>
  <c r="AF59" i="2"/>
  <c r="AF63" i="2" s="1"/>
  <c r="AO186" i="2"/>
  <c r="AO190" i="2" s="1"/>
  <c r="AC59" i="2"/>
  <c r="AC63" i="2" s="1"/>
  <c r="AD191" i="2"/>
  <c r="AE59" i="2"/>
  <c r="AE63" i="2" s="1"/>
  <c r="AB59" i="2"/>
  <c r="AB63" i="2" s="1"/>
  <c r="AD59" i="2"/>
  <c r="AD63" i="2" s="1"/>
  <c r="AL186" i="2"/>
  <c r="AL190" i="2" s="1"/>
  <c r="AN186" i="2"/>
  <c r="AN190" i="2" s="1"/>
  <c r="AG186" i="2"/>
  <c r="AG190" i="2" s="1"/>
  <c r="AG191" i="2" s="1"/>
  <c r="AM186" i="2"/>
  <c r="AM190" i="2" s="1"/>
  <c r="AK186" i="2"/>
  <c r="AK190" i="2" s="1"/>
  <c r="AK191" i="2" s="1"/>
  <c r="AI186" i="2"/>
  <c r="AI190" i="2" s="1"/>
  <c r="AI191" i="2" s="1"/>
  <c r="AF186" i="2"/>
  <c r="AF190" i="2" s="1"/>
  <c r="AF191" i="2" s="1"/>
  <c r="AE186" i="2"/>
  <c r="AE190" i="2" s="1"/>
  <c r="AE191" i="2" s="1"/>
  <c r="AP186" i="2"/>
  <c r="AP190" i="2" s="1"/>
  <c r="W92" i="2"/>
  <c r="W94" i="2" s="1"/>
  <c r="W98" i="2" s="1"/>
  <c r="U92" i="2"/>
  <c r="U94" i="2" s="1"/>
  <c r="U95" i="2" s="1"/>
  <c r="AG59" i="2"/>
  <c r="AG63" i="2" s="1"/>
  <c r="AH58" i="2"/>
  <c r="AN147" i="2"/>
  <c r="AN189" i="2" s="1"/>
  <c r="L92" i="2"/>
  <c r="L94" i="2" s="1"/>
  <c r="L95" i="2" s="1"/>
  <c r="AB191" i="2"/>
  <c r="AQ147" i="2"/>
  <c r="AQ189" i="2" s="1"/>
  <c r="Z191" i="2"/>
  <c r="AJ186" i="2"/>
  <c r="AJ190" i="2" s="1"/>
  <c r="AJ191" i="2" s="1"/>
  <c r="N92" i="2"/>
  <c r="N94" i="2" s="1"/>
  <c r="N95" i="2" s="1"/>
  <c r="J92" i="2"/>
  <c r="J94" i="2" s="1"/>
  <c r="J95" i="2" s="1"/>
  <c r="AO147" i="2"/>
  <c r="AO189" i="2" s="1"/>
  <c r="AR184" i="2"/>
  <c r="AQ186" i="2"/>
  <c r="AQ190" i="2" s="1"/>
  <c r="T92" i="2"/>
  <c r="T94" i="2" s="1"/>
  <c r="T95" i="2" s="1"/>
  <c r="I92" i="2"/>
  <c r="I94" i="2" s="1"/>
  <c r="I95" i="2" s="1"/>
  <c r="AR147" i="2"/>
  <c r="AR189" i="2" s="1"/>
  <c r="AC191" i="2"/>
  <c r="AP147" i="2"/>
  <c r="AP189" i="2" s="1"/>
  <c r="AL147" i="2"/>
  <c r="AL189" i="2" s="1"/>
  <c r="M92" i="2"/>
  <c r="M94" i="2" s="1"/>
  <c r="M95" i="2" s="1"/>
  <c r="AM147" i="2"/>
  <c r="AM189" i="2" s="1"/>
  <c r="H92" i="2"/>
  <c r="H94" i="2" s="1"/>
  <c r="H95" i="2" s="1"/>
  <c r="AA191" i="2"/>
  <c r="AO191" i="2" l="1"/>
  <c r="AN191" i="2"/>
  <c r="AQ191" i="2"/>
  <c r="AL191" i="2"/>
  <c r="AP191" i="2"/>
  <c r="AM191" i="2"/>
  <c r="AH59" i="2"/>
  <c r="AH63" i="2" s="1"/>
  <c r="AI58" i="2"/>
  <c r="AS184" i="2"/>
  <c r="AS186" i="2" s="1"/>
  <c r="AS190" i="2" s="1"/>
  <c r="AS191" i="2" s="1"/>
  <c r="AR186" i="2"/>
  <c r="AR190" i="2" s="1"/>
  <c r="AR191" i="2" s="1"/>
  <c r="AI59" i="2" l="1"/>
  <c r="AI63" i="2" s="1"/>
  <c r="AJ58" i="2"/>
  <c r="AJ59" i="2" l="1"/>
  <c r="AJ63" i="2" s="1"/>
  <c r="AK58" i="2"/>
  <c r="AK59" i="2" l="1"/>
  <c r="AK63" i="2" s="1"/>
  <c r="AL58" i="2"/>
  <c r="AL59" i="2" l="1"/>
  <c r="AL63" i="2" s="1"/>
  <c r="AM58" i="2"/>
  <c r="AN58" i="2" l="1"/>
  <c r="AM59" i="2"/>
  <c r="AM63" i="2" s="1"/>
  <c r="AO58" i="2" l="1"/>
  <c r="AN59" i="2"/>
  <c r="AN63" i="2" s="1"/>
  <c r="AP58" i="2" l="1"/>
  <c r="AO59" i="2"/>
  <c r="AO63" i="2" s="1"/>
  <c r="AQ58" i="2" l="1"/>
  <c r="AP59" i="2"/>
  <c r="AP63" i="2" s="1"/>
  <c r="AR58" i="2" l="1"/>
  <c r="AQ59" i="2"/>
  <c r="AQ63" i="2" s="1"/>
  <c r="AS58" i="2" l="1"/>
  <c r="AS59" i="2" s="1"/>
  <c r="AS63" i="2" s="1"/>
  <c r="AR59" i="2"/>
  <c r="AR63" i="2" s="1"/>
</calcChain>
</file>

<file path=xl/sharedStrings.xml><?xml version="1.0" encoding="utf-8"?>
<sst xmlns="http://schemas.openxmlformats.org/spreadsheetml/2006/main" count="562" uniqueCount="260">
  <si>
    <t xml:space="preserve">DUKE ENERGY KENTUCKY, INC. </t>
  </si>
  <si>
    <t>WPB-6a</t>
  </si>
  <si>
    <t>CERTAIN DEFERRED CREDITS AND ACCUMULATED DEFERRED INCOME TAXES</t>
  </si>
  <si>
    <t>WITNESS RESPONSIBLE:</t>
  </si>
  <si>
    <t>END OF MONTH BALANCES</t>
  </si>
  <si>
    <t>J. R. PANIZZA</t>
  </si>
  <si>
    <t>LINE</t>
  </si>
  <si>
    <t>ACCOUNT</t>
  </si>
  <si>
    <t>JANUARY</t>
  </si>
  <si>
    <t>FEBRUARY</t>
  </si>
  <si>
    <t>MARCH</t>
  </si>
  <si>
    <t>APRIL</t>
  </si>
  <si>
    <t>MAY</t>
  </si>
  <si>
    <t>JUNE</t>
  </si>
  <si>
    <t>JULY</t>
  </si>
  <si>
    <t>AUGUST</t>
  </si>
  <si>
    <t>SEPTEMBER</t>
  </si>
  <si>
    <t>OCTOBER</t>
  </si>
  <si>
    <t>NOVEMBER</t>
  </si>
  <si>
    <t>DECEMBER</t>
  </si>
  <si>
    <t xml:space="preserve"> NO.</t>
  </si>
  <si>
    <t>NUMBER</t>
  </si>
  <si>
    <t>DESCRIPTION</t>
  </si>
  <si>
    <t>GAS</t>
  </si>
  <si>
    <t>Customers' Advances for Construction</t>
  </si>
  <si>
    <t>Investment Tax Credits:</t>
  </si>
  <si>
    <t xml:space="preserve">  3% Credit</t>
  </si>
  <si>
    <t xml:space="preserve">  4% Credit</t>
  </si>
  <si>
    <t>10% Credit</t>
  </si>
  <si>
    <t>30% Credit</t>
  </si>
  <si>
    <t>Total Investment Tax Credits</t>
  </si>
  <si>
    <t>Accumulated Deferred Income Taxes:</t>
  </si>
  <si>
    <t>Total Account 190</t>
  </si>
  <si>
    <t>Account 282 - Other</t>
  </si>
  <si>
    <t>Liberalized Depreciation</t>
  </si>
  <si>
    <t>Account 283 - Other</t>
  </si>
  <si>
    <t>Unrecovered Purchased Gas Cost</t>
  </si>
  <si>
    <t>Total Deferred Income Taxes</t>
  </si>
  <si>
    <t>Regulatory Liability - Excess Deferred Taxes</t>
  </si>
  <si>
    <t>Protected</t>
  </si>
  <si>
    <t>Unprotected</t>
  </si>
  <si>
    <t>Total Regulatory Liability - Excess Deferred Taxes</t>
  </si>
  <si>
    <t>ELECTRIC</t>
  </si>
  <si>
    <t>Total Account 281</t>
  </si>
  <si>
    <t>Total Account 283</t>
  </si>
  <si>
    <t>NON-UTILITY</t>
  </si>
  <si>
    <t>DUKE ENERGY KENTUCKY</t>
  </si>
  <si>
    <t>BS Rate</t>
  </si>
  <si>
    <t>ACCUMULATED DEFERRED INCOME TAXES BALANCES JAN 2023 - JUN 2026</t>
  </si>
  <si>
    <t>Fed</t>
  </si>
  <si>
    <t/>
  </si>
  <si>
    <t>FBOS</t>
  </si>
  <si>
    <t>Combined Rate</t>
  </si>
  <si>
    <t>Reporting Period</t>
  </si>
  <si>
    <t>Source Period</t>
  </si>
  <si>
    <t>12.2022</t>
  </si>
  <si>
    <t>03.2023</t>
  </si>
  <si>
    <t>06.2023</t>
  </si>
  <si>
    <t>09.2023</t>
  </si>
  <si>
    <t>11.2023</t>
  </si>
  <si>
    <t>12.2023</t>
  </si>
  <si>
    <t>03.2024</t>
  </si>
  <si>
    <t>06.2024</t>
  </si>
  <si>
    <t>Code</t>
  </si>
  <si>
    <t>Name</t>
  </si>
  <si>
    <t>Ending Balance</t>
  </si>
  <si>
    <t>190001/2</t>
  </si>
  <si>
    <t>ADIT: Prepaid: Taxes</t>
  </si>
  <si>
    <t>AT_OTH_190_NC_EPRI_Credit</t>
  </si>
  <si>
    <t>Other Noncurrent After-tax DTA for EPRI Credit</t>
  </si>
  <si>
    <t>AT_OTH_190_NC_R&amp;D_CREDIT</t>
  </si>
  <si>
    <t>Other Noncurrent After-Tax DTA for R&amp;D Credit</t>
  </si>
  <si>
    <t>AT_OTH_190_NC_Alt Min Tax</t>
  </si>
  <si>
    <t>NC Alternative Minimum Tax (AMT)</t>
  </si>
  <si>
    <t>AT_OTH_190_NC_FMLA_CREDIT</t>
  </si>
  <si>
    <t>Paid Family &amp; Medical Leave Credit Carryforward</t>
  </si>
  <si>
    <t>T11A02</t>
  </si>
  <si>
    <t>Bad Debts - Tax over Book</t>
  </si>
  <si>
    <t>T11B08</t>
  </si>
  <si>
    <t>Surplus Materials Write-Off Asset</t>
  </si>
  <si>
    <t>T11B16</t>
  </si>
  <si>
    <t>OFFSITE GAS STORAGE COSTS</t>
  </si>
  <si>
    <t>T13B19</t>
  </si>
  <si>
    <t>Leased Meters - Elec &amp; Gas</t>
  </si>
  <si>
    <t>T15A22</t>
  </si>
  <si>
    <t>Mark to Market - LT</t>
  </si>
  <si>
    <t>T19A51</t>
  </si>
  <si>
    <t>Extra Facility Lighting</t>
  </si>
  <si>
    <t>T19A55</t>
  </si>
  <si>
    <t>Workers Com Reserve</t>
  </si>
  <si>
    <t>T15A95</t>
  </si>
  <si>
    <t>Unamortized Debt Premium</t>
  </si>
  <si>
    <t>T15B07</t>
  </si>
  <si>
    <t>Cash Flow Hedge - Reg Asset/Liab</t>
  </si>
  <si>
    <t>T17A02</t>
  </si>
  <si>
    <t>Accrued Vacation</t>
  </si>
  <si>
    <t>T17A30</t>
  </si>
  <si>
    <t>Property Tax Reserves</t>
  </si>
  <si>
    <t>T17A40</t>
  </si>
  <si>
    <t>SEVERANCE RESERVE - LT</t>
  </si>
  <si>
    <t>T17A41</t>
  </si>
  <si>
    <t>Unbilled Fuel Revenue - NC</t>
  </si>
  <si>
    <t>T18A02</t>
  </si>
  <si>
    <t>Deferred Revenue</t>
  </si>
  <si>
    <t>T20A41</t>
  </si>
  <si>
    <t>Rate Refunds</t>
  </si>
  <si>
    <t>T20A54</t>
  </si>
  <si>
    <t>Reg Liability - Rate Case Expense - Amortization - NC</t>
  </si>
  <si>
    <t>T20C02</t>
  </si>
  <si>
    <t>Demand Side Management (DSM) Defer</t>
  </si>
  <si>
    <t>T22A01</t>
  </si>
  <si>
    <t>Emission Allowance Expense</t>
  </si>
  <si>
    <t>T22A06</t>
  </si>
  <si>
    <t>Operating Lease Obligation</t>
  </si>
  <si>
    <t>T22A07</t>
  </si>
  <si>
    <t>Charitable Contribution Carryover</t>
  </si>
  <si>
    <t>T22A28</t>
  </si>
  <si>
    <t>Retirement Plan Expense - Underfunded</t>
  </si>
  <si>
    <t>T22A29</t>
  </si>
  <si>
    <t>Non-qualified Pension - Accrual</t>
  </si>
  <si>
    <t>T22A30</t>
  </si>
  <si>
    <t>Retirement Plan Funding - Underfunded</t>
  </si>
  <si>
    <t>T22A56</t>
  </si>
  <si>
    <t>Environmental Reserve</t>
  </si>
  <si>
    <t>T22B13</t>
  </si>
  <si>
    <t>ANNUAL INCENTIVE PLAN COMP</t>
  </si>
  <si>
    <t>T22B15</t>
  </si>
  <si>
    <t>PAYABLE 401 (K) MATCH</t>
  </si>
  <si>
    <t>T22E02</t>
  </si>
  <si>
    <t>OPEB Expense Accrual</t>
  </si>
  <si>
    <t>T22E06</t>
  </si>
  <si>
    <t>FAS 112 Medical Expenses Accrual</t>
  </si>
  <si>
    <t>Total 190001/2</t>
  </si>
  <si>
    <t>190155</t>
  </si>
  <si>
    <t>Deferred Tax - NOL</t>
  </si>
  <si>
    <t>AT_OTH_190_NC_Federal NOL</t>
  </si>
  <si>
    <t>190155_Other NC Federal NOLs</t>
  </si>
  <si>
    <t>Total 190155</t>
  </si>
  <si>
    <t>190156</t>
  </si>
  <si>
    <t>Deferred Tax_State NOLs</t>
  </si>
  <si>
    <t>AT_OTH_190_KY_STATE_NOL</t>
  </si>
  <si>
    <t>Other KY State NOLs</t>
  </si>
  <si>
    <t>Total 190156</t>
  </si>
  <si>
    <t>Account 190 - OTP Balance</t>
  </si>
  <si>
    <t>Add:  Account 0190013 Not in OTP Report Above</t>
  </si>
  <si>
    <t>Add: Other (OTP to GL Immaterial Difference)</t>
  </si>
  <si>
    <t xml:space="preserve">      Total Account 190</t>
  </si>
  <si>
    <t>283100/1</t>
  </si>
  <si>
    <t>ADIT: Other</t>
  </si>
  <si>
    <t>T15A24</t>
  </si>
  <si>
    <t>Loss on Reacquired Debt-Amort</t>
  </si>
  <si>
    <t>T15B02</t>
  </si>
  <si>
    <t>Reg Asset/Liab Def Revenue</t>
  </si>
  <si>
    <t>T15B04</t>
  </si>
  <si>
    <t>Reg Asset - Accr Pension FAS158 - FAS87Qual</t>
  </si>
  <si>
    <t>T15B18</t>
  </si>
  <si>
    <t>Reg Asset Storm Damage Recovery</t>
  </si>
  <si>
    <t>T15B28</t>
  </si>
  <si>
    <t>Reg Asset - Rate Case Expense</t>
  </si>
  <si>
    <t>T15B29</t>
  </si>
  <si>
    <t>Reg Asset-Pension Post Retirement PAA-FAS87Qual and Oth</t>
  </si>
  <si>
    <t>T15B35</t>
  </si>
  <si>
    <t>Regulatory Asset - Carbon Management</t>
  </si>
  <si>
    <t>T15B37</t>
  </si>
  <si>
    <t>Reg Asset-Pension Post Retirement PAA-FAS87NQ and Oth</t>
  </si>
  <si>
    <t>T15B38</t>
  </si>
  <si>
    <t>Reg Asset-Pension Post Retirement PAA-FAS 106 and Oth</t>
  </si>
  <si>
    <t>T15B40</t>
  </si>
  <si>
    <t>Reg Asset - Accr Pension FAS158 - FAS87NQ</t>
  </si>
  <si>
    <t>T15B41</t>
  </si>
  <si>
    <t>Reg Asset - Accr Pension FAS158 - FAS 106/112</t>
  </si>
  <si>
    <t>T15B43</t>
  </si>
  <si>
    <t>Reg Asset - Transition from MISO to PJM</t>
  </si>
  <si>
    <t>T15B51</t>
  </si>
  <si>
    <t>Reg Liability - Overcollection of Revenue Refund Adj</t>
  </si>
  <si>
    <t>T15B52</t>
  </si>
  <si>
    <t>Storm Cost Deferral- Asset</t>
  </si>
  <si>
    <t>T15B69</t>
  </si>
  <si>
    <t>Reg Asset Opt Out Tariff IT Modifications</t>
  </si>
  <si>
    <t>T15B77</t>
  </si>
  <si>
    <t>Non-AMI Meters Retired Early - NBV</t>
  </si>
  <si>
    <t>T15B81</t>
  </si>
  <si>
    <t>Reg Asset_Liab - Outage Costs</t>
  </si>
  <si>
    <t>T15B83</t>
  </si>
  <si>
    <t>Reg Asset - Rate Case Expense - Amortization - NC</t>
  </si>
  <si>
    <t>T17A01</t>
  </si>
  <si>
    <t>Vacation Carryover - Reg Asset</t>
  </si>
  <si>
    <t>T19A71</t>
  </si>
  <si>
    <t>Reg Asset/Liab - ESM Deferral</t>
  </si>
  <si>
    <t>T20A30</t>
  </si>
  <si>
    <t>REPS Incremental Costs</t>
  </si>
  <si>
    <t>T20A38</t>
  </si>
  <si>
    <t>Regulatory Asset - Deferred Plant Costs</t>
  </si>
  <si>
    <t>T22A15</t>
  </si>
  <si>
    <t>Operating Lease Deferral</t>
  </si>
  <si>
    <t>T22A23</t>
  </si>
  <si>
    <t>Retirement Plan Expense - Overfunded</t>
  </si>
  <si>
    <t>Total 283100/1</t>
  </si>
  <si>
    <t>Account 283 - OTP Balance</t>
  </si>
  <si>
    <t>282100/1</t>
  </si>
  <si>
    <t xml:space="preserve">      Total Account 283</t>
  </si>
  <si>
    <t>Actuals</t>
  </si>
  <si>
    <t>Forecast</t>
  </si>
  <si>
    <t>TAX_SEGMENT</t>
  </si>
  <si>
    <t>TAX_RECONCILE_ITEM_DESC</t>
  </si>
  <si>
    <t>DEK Elec Tax</t>
  </si>
  <si>
    <t>AAA COR</t>
  </si>
  <si>
    <t>AAA Method/Life</t>
  </si>
  <si>
    <t>ACQUISITION ADJMT</t>
  </si>
  <si>
    <t>AFUDC Debt</t>
  </si>
  <si>
    <t>AFUDC Equity</t>
  </si>
  <si>
    <t>ARO</t>
  </si>
  <si>
    <t>Casualty Loss</t>
  </si>
  <si>
    <t>Casualty Restoration Addback</t>
  </si>
  <si>
    <t>CIAC</t>
  </si>
  <si>
    <t>CIAC Non-Interfaced</t>
  </si>
  <si>
    <t>Clearing Cost</t>
  </si>
  <si>
    <t>Coal Ash - Capital for tax</t>
  </si>
  <si>
    <t>Depr Cap Trans Equip</t>
  </si>
  <si>
    <t>Depreciation Lag</t>
  </si>
  <si>
    <t>Disallow Meals &amp; Entertainmnt</t>
  </si>
  <si>
    <t>Entertain 100% Non-Deduct</t>
  </si>
  <si>
    <t>Hardware Capitalized</t>
  </si>
  <si>
    <t>Highway Bill</t>
  </si>
  <si>
    <t>Impairment Adjustment</t>
  </si>
  <si>
    <t>ITC Basis Reduction</t>
  </si>
  <si>
    <t>Job Creation - Adj to Prior Year</t>
  </si>
  <si>
    <t>Leased Meter Adjust</t>
  </si>
  <si>
    <t>Meters &amp; Trans</t>
  </si>
  <si>
    <t>Misc Diffs</t>
  </si>
  <si>
    <t>Non-cash Overheads</t>
  </si>
  <si>
    <t>OPERATING LEASES BOOK</t>
  </si>
  <si>
    <t>Percentage Repair Allowance</t>
  </si>
  <si>
    <t>PPE Impairment</t>
  </si>
  <si>
    <t>PR Tax</t>
  </si>
  <si>
    <t>Purch Res</t>
  </si>
  <si>
    <t>Sect. 174 Adjust</t>
  </si>
  <si>
    <t>Section 174 O&amp;M</t>
  </si>
  <si>
    <t>Software Capitalized</t>
  </si>
  <si>
    <t>Software Expense</t>
  </si>
  <si>
    <t>Tax Dept Adjust</t>
  </si>
  <si>
    <t>Tax Expensing</t>
  </si>
  <si>
    <t>Tax Repair Retirements</t>
  </si>
  <si>
    <t>TIC</t>
  </si>
  <si>
    <t>DEK Elec Tax Total</t>
  </si>
  <si>
    <t>Less ADIT related to ARO</t>
  </si>
  <si>
    <t>Less ADIT generated from non-cash transactions</t>
  </si>
  <si>
    <t>Adjusted Electric Balance</t>
  </si>
  <si>
    <t>DEK Gas Tax</t>
  </si>
  <si>
    <t>2023 Gas Repairs 481(a)</t>
  </si>
  <si>
    <t>DEK Elec Gas Total</t>
  </si>
  <si>
    <t>DEK Gas Tax Total</t>
  </si>
  <si>
    <t>Adjusted Gas Balance</t>
  </si>
  <si>
    <t>Electric + Gas</t>
  </si>
  <si>
    <t>Total Adjusted Balance</t>
  </si>
  <si>
    <t>Per WPB-6</t>
  </si>
  <si>
    <t>Check</t>
  </si>
  <si>
    <r>
      <rPr>
        <b/>
        <sz val="10"/>
        <rFont val="Arial"/>
        <family val="2"/>
      </rPr>
      <t>Note:</t>
    </r>
    <r>
      <rPr>
        <sz val="10"/>
        <rFont val="Arial"/>
        <family val="2"/>
      </rPr>
      <t xml:space="preserve"> The cumulative temporary difference detail for FERC ADIT Account 282 is better represented through using the Power Tax system than the One Source Tax Provision system.  Therefore, for this case the Power Tax format is being used rather than the One Source Tax Provision system for 282.  The One Source Tax Provision system will still provide the FERC ADIT Account 190 and 283 detail.  Due to differences in how One Source Tax Provision and Power Tax organize and report their data, we cannot provide a breakout similar to the WP B-6 format for 282 (i.e. by Gas Utility, Electric Utility and Non-Utility).  We are providing the detail  for 282 in total for DEK Electric and DEK Gas and showing how that agrees to the total of the three categories per the WP B-6.</t>
    </r>
  </si>
  <si>
    <t>Check to first tab</t>
  </si>
  <si>
    <t>Per B-6 SFR As Filed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</si>
</sst>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000%"/>
    <numFmt numFmtId="166" formatCode="[&gt;=0]#,##0;[&lt;0]\(#,##0\)"/>
    <numFmt numFmtId="167" formatCode="[$-409]mmm\-yy;@"/>
  </numFmts>
  <fonts count="16" x14ac:knownFonts="1">
    <font>
      <sz val="10"/>
      <name val="Arial"/>
      <family val="2"/>
    </font>
    <font>
      <sz val="10"/>
      <name val="Arial"/>
      <family val="2"/>
    </font>
    <font>
      <b/>
      <sz val="10"/>
      <name val="Arial"/>
      <family val="2"/>
    </font>
    <font>
      <u/>
      <sz val="10"/>
      <name val="Arial"/>
      <family val="2"/>
    </font>
    <font>
      <b/>
      <u/>
      <sz val="10"/>
      <color rgb="FFFF0000"/>
      <name val="Arial"/>
      <family val="2"/>
    </font>
    <font>
      <i/>
      <sz val="10"/>
      <name val="Arial"/>
      <family val="2"/>
    </font>
    <font>
      <sz val="10"/>
      <color theme="1"/>
      <name val="Arial"/>
      <family val="2"/>
    </font>
    <font>
      <b/>
      <sz val="10"/>
      <color rgb="FFFF0000"/>
      <name val="Arial"/>
      <family val="2"/>
    </font>
    <font>
      <b/>
      <i/>
      <sz val="10"/>
      <name val="Arial"/>
      <family val="2"/>
    </font>
    <font>
      <b/>
      <i/>
      <sz val="10"/>
      <color rgb="FFFF0000"/>
      <name val="Arial"/>
      <family val="2"/>
    </font>
    <font>
      <i/>
      <sz val="10"/>
      <color rgb="FFFF0000"/>
      <name val="Arial"/>
      <family val="2"/>
    </font>
    <font>
      <sz val="10"/>
      <color rgb="FFFF0000"/>
      <name val="Arial"/>
      <family val="2"/>
    </font>
    <font>
      <b/>
      <sz val="10"/>
      <color theme="1"/>
      <name val="Arial"/>
      <family val="2"/>
    </font>
    <font>
      <b/>
      <u/>
      <sz val="10"/>
      <color theme="1"/>
      <name val="Arial"/>
      <family val="2"/>
    </font>
    <font>
      <i/>
      <sz val="10"/>
      <color theme="1"/>
      <name val="Arial"/>
      <family val="2"/>
    </font>
    <font>
      <b/>
      <i/>
      <sz val="10"/>
      <color theme="1"/>
      <name val="Arial"/>
      <family val="2"/>
    </font>
  </fonts>
  <fills count="2">
    <fill>
      <patternFill patternType="none"/>
    </fill>
    <fill>
      <patternFill patternType="gray125"/>
    </fill>
  </fills>
  <borders count="12">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cellStyleXfs>
  <cellXfs count="83">
    <xf numFmtId="0" fontId="0" fillId="0" borderId="0" xfId="0"/>
    <xf numFmtId="0" fontId="0" fillId="0" borderId="0" xfId="0" applyAlignment="1">
      <alignment horizontal="centerContinuous"/>
    </xf>
    <xf numFmtId="0" fontId="0" fillId="0" borderId="0" xfId="0" applyAlignment="1">
      <alignment horizontal="left"/>
    </xf>
    <xf numFmtId="0" fontId="2" fillId="0" borderId="0" xfId="0" applyFont="1" applyAlignment="1">
      <alignment horizontal="right" vertical="center"/>
    </xf>
    <xf numFmtId="37" fontId="0" fillId="0" borderId="0" xfId="0" applyNumberFormat="1"/>
    <xf numFmtId="0" fontId="3" fillId="0" borderId="0" xfId="0" applyFont="1"/>
    <xf numFmtId="0" fontId="4" fillId="0" borderId="0" xfId="0" applyFont="1"/>
    <xf numFmtId="0" fontId="0" fillId="0" borderId="1" xfId="0" applyBorder="1" applyAlignment="1">
      <alignment horizontal="fill"/>
    </xf>
    <xf numFmtId="37" fontId="0" fillId="0" borderId="1" xfId="0" applyNumberFormat="1" applyBorder="1" applyAlignment="1">
      <alignment horizontal="centerContinuous"/>
    </xf>
    <xf numFmtId="0" fontId="0" fillId="0" borderId="0" xfId="0" applyAlignment="1">
      <alignment horizontal="fill"/>
    </xf>
    <xf numFmtId="0" fontId="0" fillId="0" borderId="0" xfId="0" applyAlignment="1">
      <alignment horizontal="center"/>
    </xf>
    <xf numFmtId="0" fontId="0" fillId="0" borderId="0" xfId="0" applyAlignment="1" applyProtection="1">
      <alignment horizontal="center"/>
      <protection locked="0"/>
    </xf>
    <xf numFmtId="17" fontId="0" fillId="0" borderId="0" xfId="0" applyNumberFormat="1" applyAlignment="1">
      <alignment horizontal="center"/>
    </xf>
    <xf numFmtId="0" fontId="0" fillId="0" borderId="0" xfId="0" quotePrefix="1" applyAlignment="1" applyProtection="1">
      <alignment horizontal="center"/>
      <protection locked="0"/>
    </xf>
    <xf numFmtId="0" fontId="0" fillId="0" borderId="1" xfId="0" applyBorder="1"/>
    <xf numFmtId="0" fontId="0" fillId="0" borderId="0" xfId="0" quotePrefix="1" applyAlignment="1">
      <alignment horizontal="center"/>
    </xf>
    <xf numFmtId="0" fontId="0" fillId="0" borderId="0" xfId="0" quotePrefix="1" applyAlignment="1">
      <alignment horizontal="centerContinuous"/>
    </xf>
    <xf numFmtId="0" fontId="2" fillId="0" borderId="0" xfId="0" applyFont="1"/>
    <xf numFmtId="37" fontId="0" fillId="0" borderId="0" xfId="0" applyNumberFormat="1" applyAlignment="1">
      <alignment horizontal="center"/>
    </xf>
    <xf numFmtId="37" fontId="0" fillId="0" borderId="2" xfId="0" applyNumberFormat="1" applyBorder="1"/>
    <xf numFmtId="0" fontId="0" fillId="0" borderId="0" xfId="0" applyAlignment="1">
      <alignment horizontal="left" indent="1"/>
    </xf>
    <xf numFmtId="37" fontId="0" fillId="0" borderId="1" xfId="0" applyNumberFormat="1" applyBorder="1"/>
    <xf numFmtId="37" fontId="0" fillId="0" borderId="0" xfId="0" applyNumberFormat="1" applyProtection="1">
      <protection locked="0"/>
    </xf>
    <xf numFmtId="0" fontId="0" fillId="0" borderId="0" xfId="0" applyAlignment="1">
      <alignment horizontal="left" indent="2"/>
    </xf>
    <xf numFmtId="37" fontId="0" fillId="0" borderId="2" xfId="0" applyNumberFormat="1" applyBorder="1" applyProtection="1">
      <protection locked="0"/>
    </xf>
    <xf numFmtId="37" fontId="5" fillId="0" borderId="0" xfId="0" applyNumberFormat="1" applyFont="1"/>
    <xf numFmtId="164" fontId="0" fillId="0" borderId="0" xfId="0" applyNumberFormat="1" applyProtection="1">
      <protection locked="0"/>
    </xf>
    <xf numFmtId="37" fontId="0" fillId="0" borderId="3" xfId="0" applyNumberFormat="1" applyBorder="1"/>
    <xf numFmtId="37" fontId="0" fillId="0" borderId="1" xfId="0" applyNumberFormat="1" applyBorder="1" applyProtection="1">
      <protection locked="0"/>
    </xf>
    <xf numFmtId="37" fontId="0" fillId="0" borderId="3" xfId="0" applyNumberFormat="1" applyBorder="1" applyProtection="1">
      <protection locked="0"/>
    </xf>
    <xf numFmtId="0" fontId="0" fillId="0" borderId="4" xfId="0" applyBorder="1" applyAlignment="1">
      <alignment horizontal="center"/>
    </xf>
    <xf numFmtId="0" fontId="1" fillId="0" borderId="0" xfId="0" applyFont="1"/>
    <xf numFmtId="164" fontId="1" fillId="0" borderId="5" xfId="0" applyNumberFormat="1" applyFont="1" applyBorder="1"/>
    <xf numFmtId="165" fontId="1" fillId="0" borderId="6" xfId="0" applyNumberFormat="1" applyFont="1" applyBorder="1"/>
    <xf numFmtId="164" fontId="2" fillId="0" borderId="0" xfId="0" applyNumberFormat="1" applyFont="1"/>
    <xf numFmtId="164" fontId="1" fillId="0" borderId="7" xfId="0" applyNumberFormat="1" applyFont="1" applyBorder="1"/>
    <xf numFmtId="165" fontId="1" fillId="0" borderId="8" xfId="0" applyNumberFormat="1" applyFont="1" applyBorder="1"/>
    <xf numFmtId="166" fontId="1" fillId="0" borderId="0" xfId="0" applyNumberFormat="1" applyFont="1"/>
    <xf numFmtId="0" fontId="7" fillId="0" borderId="0" xfId="0" applyFont="1"/>
    <xf numFmtId="164" fontId="1" fillId="0" borderId="9" xfId="0" applyNumberFormat="1" applyFont="1" applyBorder="1"/>
    <xf numFmtId="165" fontId="1" fillId="0" borderId="10" xfId="0" applyNumberFormat="1" applyFont="1" applyBorder="1"/>
    <xf numFmtId="164" fontId="1" fillId="0" borderId="0" xfId="0" applyNumberFormat="1" applyFont="1"/>
    <xf numFmtId="0" fontId="2" fillId="0" borderId="0" xfId="0" applyFont="1" applyAlignment="1">
      <alignment horizontal="center" wrapText="1"/>
    </xf>
    <xf numFmtId="167" fontId="2" fillId="0" borderId="0" xfId="0" applyNumberFormat="1" applyFont="1" applyAlignment="1">
      <alignment horizontal="center"/>
    </xf>
    <xf numFmtId="164" fontId="2" fillId="0" borderId="0" xfId="0" applyNumberFormat="1" applyFont="1" applyAlignment="1">
      <alignment horizontal="center"/>
    </xf>
    <xf numFmtId="0" fontId="8" fillId="0" borderId="0" xfId="0" applyFont="1"/>
    <xf numFmtId="0" fontId="8" fillId="0" borderId="0" xfId="0" applyFont="1" applyAlignment="1">
      <alignment horizontal="center" wrapText="1"/>
    </xf>
    <xf numFmtId="0" fontId="5" fillId="0" borderId="0" xfId="0" quotePrefix="1" applyFont="1"/>
    <xf numFmtId="0" fontId="2" fillId="0" borderId="1" xfId="0" applyFont="1" applyBorder="1" applyAlignment="1">
      <alignment horizontal="center" wrapText="1"/>
    </xf>
    <xf numFmtId="0" fontId="1" fillId="0" borderId="0" xfId="0" applyFont="1" applyAlignment="1">
      <alignment horizontal="left" indent="1"/>
    </xf>
    <xf numFmtId="166" fontId="1" fillId="0" borderId="1" xfId="0" applyNumberFormat="1" applyFont="1" applyBorder="1"/>
    <xf numFmtId="0" fontId="1" fillId="0" borderId="0" xfId="0" quotePrefix="1" applyFont="1" applyAlignment="1">
      <alignment horizontal="left" indent="1"/>
    </xf>
    <xf numFmtId="0" fontId="1" fillId="0" borderId="0" xfId="0" quotePrefix="1" applyFont="1"/>
    <xf numFmtId="166" fontId="2" fillId="0" borderId="0" xfId="0" applyNumberFormat="1" applyFont="1"/>
    <xf numFmtId="164" fontId="2" fillId="0" borderId="1" xfId="0" applyNumberFormat="1" applyFont="1" applyBorder="1"/>
    <xf numFmtId="164" fontId="2" fillId="0" borderId="11" xfId="0" applyNumberFormat="1" applyFont="1" applyBorder="1"/>
    <xf numFmtId="164" fontId="10" fillId="0" borderId="0" xfId="0" applyNumberFormat="1" applyFont="1"/>
    <xf numFmtId="164" fontId="9" fillId="0" borderId="0" xfId="0" applyNumberFormat="1" applyFont="1"/>
    <xf numFmtId="43" fontId="1" fillId="0" borderId="0" xfId="0" applyNumberFormat="1" applyFont="1"/>
    <xf numFmtId="0" fontId="2" fillId="0" borderId="0" xfId="0" applyFont="1" applyAlignment="1">
      <alignment horizontal="left" indent="1"/>
    </xf>
    <xf numFmtId="166" fontId="2" fillId="0" borderId="11" xfId="0" applyNumberFormat="1" applyFont="1" applyBorder="1"/>
    <xf numFmtId="166" fontId="10" fillId="0" borderId="0" xfId="0" applyNumberFormat="1" applyFont="1"/>
    <xf numFmtId="166" fontId="11" fillId="0" borderId="0" xfId="0" applyNumberFormat="1" applyFont="1"/>
    <xf numFmtId="43" fontId="12" fillId="0" borderId="0" xfId="0" quotePrefix="1" applyNumberFormat="1" applyFont="1" applyAlignment="1">
      <alignment horizontal="center"/>
    </xf>
    <xf numFmtId="43" fontId="12" fillId="0" borderId="0" xfId="0" applyNumberFormat="1" applyFont="1" applyAlignment="1">
      <alignment horizontal="center"/>
    </xf>
    <xf numFmtId="17" fontId="13" fillId="0" borderId="0" xfId="0" applyNumberFormat="1" applyFont="1" applyAlignment="1">
      <alignment horizontal="center"/>
    </xf>
    <xf numFmtId="0" fontId="13" fillId="0" borderId="0" xfId="0" applyFont="1" applyAlignment="1">
      <alignment horizontal="center"/>
    </xf>
    <xf numFmtId="43" fontId="6" fillId="0" borderId="0" xfId="0" applyNumberFormat="1" applyFont="1"/>
    <xf numFmtId="43" fontId="2" fillId="0" borderId="0" xfId="0" applyNumberFormat="1" applyFont="1"/>
    <xf numFmtId="164" fontId="1" fillId="0" borderId="4" xfId="0" applyNumberFormat="1" applyFont="1" applyBorder="1"/>
    <xf numFmtId="164" fontId="6" fillId="0" borderId="0" xfId="0" applyNumberFormat="1" applyFont="1" applyAlignment="1">
      <alignment horizontal="center"/>
    </xf>
    <xf numFmtId="164" fontId="6" fillId="0" borderId="0" xfId="0" applyNumberFormat="1" applyFont="1"/>
    <xf numFmtId="164" fontId="12" fillId="0" borderId="11" xfId="0" applyNumberFormat="1" applyFont="1" applyBorder="1"/>
    <xf numFmtId="37" fontId="1" fillId="0" borderId="0" xfId="0" applyNumberFormat="1" applyFont="1"/>
    <xf numFmtId="0" fontId="2" fillId="0" borderId="0" xfId="0" quotePrefix="1" applyFont="1" applyAlignment="1">
      <alignment horizontal="center" wrapText="1"/>
    </xf>
    <xf numFmtId="0" fontId="2" fillId="0" borderId="0" xfId="0" quotePrefix="1" applyFont="1" applyAlignment="1">
      <alignment horizontal="center"/>
    </xf>
    <xf numFmtId="0" fontId="1" fillId="0" borderId="0" xfId="0" applyFont="1" applyAlignment="1">
      <alignment horizontal="center"/>
    </xf>
    <xf numFmtId="164" fontId="14" fillId="0" borderId="0" xfId="0" applyNumberFormat="1" applyFont="1"/>
    <xf numFmtId="164" fontId="15" fillId="0" borderId="0" xfId="0" applyNumberFormat="1" applyFont="1"/>
    <xf numFmtId="37" fontId="6" fillId="0" borderId="1" xfId="0" applyNumberFormat="1" applyFont="1" applyBorder="1"/>
    <xf numFmtId="164" fontId="14" fillId="0" borderId="1" xfId="0" applyNumberFormat="1" applyFont="1" applyBorder="1"/>
    <xf numFmtId="164" fontId="1" fillId="0" borderId="1" xfId="0" applyNumberFormat="1" applyFont="1" applyBorder="1"/>
    <xf numFmtId="0" fontId="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94F05-E982-46BD-93B9-DE86F83D4472}">
  <sheetPr>
    <pageSetUpPr fitToPage="1"/>
  </sheetPr>
  <dimension ref="A1:AC83"/>
  <sheetViews>
    <sheetView topLeftCell="A7" zoomScale="80" zoomScaleNormal="70" workbookViewId="0">
      <selection activeCell="F58" sqref="F58"/>
    </sheetView>
  </sheetViews>
  <sheetFormatPr defaultColWidth="8" defaultRowHeight="12.75" x14ac:dyDescent="0.2"/>
  <cols>
    <col min="1" max="1" width="7.5703125" customWidth="1"/>
    <col min="2" max="2" width="1.5703125" customWidth="1"/>
    <col min="3" max="3" width="9" customWidth="1"/>
    <col min="4" max="4" width="1.42578125" customWidth="1"/>
    <col min="5" max="5" width="45.42578125" customWidth="1"/>
    <col min="6" max="12" width="15.42578125" customWidth="1"/>
    <col min="13" max="13" width="5.85546875" customWidth="1"/>
    <col min="14" max="17" width="15.42578125" customWidth="1"/>
    <col min="18" max="19" width="15.5703125" customWidth="1"/>
    <col min="20" max="20" width="16.42578125" customWidth="1"/>
    <col min="21" max="21" width="14.28515625" customWidth="1"/>
    <col min="22" max="22" width="13.140625" customWidth="1"/>
    <col min="23" max="23" width="15.7109375" customWidth="1"/>
    <col min="24" max="24" width="16.140625" customWidth="1"/>
    <col min="25" max="25" width="12.5703125" customWidth="1"/>
    <col min="27" max="27" width="16.140625" bestFit="1" customWidth="1"/>
    <col min="28" max="28" width="10.7109375" bestFit="1" customWidth="1"/>
  </cols>
  <sheetData>
    <row r="1" spans="1:28" x14ac:dyDescent="0.2">
      <c r="A1" t="s">
        <v>0</v>
      </c>
      <c r="B1" s="1"/>
      <c r="D1" s="1"/>
      <c r="E1" s="1"/>
      <c r="F1" s="1"/>
      <c r="G1" s="1"/>
      <c r="H1" s="1"/>
      <c r="I1" s="1"/>
      <c r="J1" s="1"/>
      <c r="K1" s="2" t="s">
        <v>1</v>
      </c>
      <c r="L1" s="2"/>
      <c r="M1" s="1"/>
      <c r="S1" s="1"/>
      <c r="U1" s="1"/>
      <c r="V1" s="1"/>
      <c r="Y1" s="3"/>
    </row>
    <row r="2" spans="1:28" x14ac:dyDescent="0.2">
      <c r="A2" t="s">
        <v>2</v>
      </c>
      <c r="B2" s="1"/>
      <c r="D2" s="1"/>
      <c r="E2" s="1"/>
      <c r="F2" s="1"/>
      <c r="G2" s="1"/>
      <c r="H2" s="1"/>
      <c r="I2" s="1"/>
      <c r="J2" s="1"/>
      <c r="K2" s="2" t="s">
        <v>3</v>
      </c>
      <c r="L2" s="2"/>
      <c r="M2" s="1"/>
      <c r="N2" s="4"/>
      <c r="O2" s="4"/>
      <c r="P2" s="4"/>
      <c r="Q2" s="4"/>
      <c r="S2" s="1"/>
      <c r="U2" s="1"/>
      <c r="V2" s="1"/>
      <c r="X2" s="4"/>
      <c r="Y2" s="3"/>
      <c r="Z2" s="4"/>
      <c r="AA2" s="4"/>
      <c r="AB2" s="4"/>
    </row>
    <row r="3" spans="1:28" x14ac:dyDescent="0.2">
      <c r="A3" s="2" t="s">
        <v>4</v>
      </c>
      <c r="B3" s="1"/>
      <c r="D3" s="1"/>
      <c r="E3" s="1"/>
      <c r="F3" s="1"/>
      <c r="G3" s="1"/>
      <c r="H3" s="1"/>
      <c r="I3" s="1"/>
      <c r="J3" s="1"/>
      <c r="K3" s="2" t="s">
        <v>5</v>
      </c>
      <c r="L3" s="2"/>
      <c r="M3" s="1"/>
      <c r="N3" s="4"/>
      <c r="O3" s="4"/>
      <c r="P3" s="4"/>
      <c r="Q3" s="4"/>
      <c r="S3" s="1"/>
      <c r="U3" s="1"/>
      <c r="V3" s="1"/>
      <c r="X3" s="4"/>
      <c r="Y3" s="3"/>
      <c r="Z3" s="4"/>
      <c r="AA3" s="4"/>
      <c r="AB3" s="4"/>
    </row>
    <row r="4" spans="1:28" x14ac:dyDescent="0.2">
      <c r="B4" s="1"/>
      <c r="D4" s="1"/>
      <c r="E4" s="1"/>
      <c r="F4" s="1"/>
      <c r="G4" s="1"/>
      <c r="H4" s="1"/>
      <c r="I4" s="1"/>
      <c r="J4" s="1"/>
      <c r="K4" s="1"/>
      <c r="L4" s="1"/>
      <c r="M4" s="1"/>
      <c r="N4" s="4"/>
      <c r="O4" s="4"/>
      <c r="P4" s="4"/>
      <c r="Q4" s="4"/>
      <c r="R4" s="1"/>
      <c r="S4" s="1"/>
      <c r="T4" s="1"/>
      <c r="U4" s="1"/>
      <c r="V4" s="1"/>
      <c r="X4" s="4"/>
      <c r="Y4" s="3"/>
      <c r="Z4" s="4"/>
      <c r="AA4" s="4"/>
      <c r="AB4" s="4"/>
    </row>
    <row r="5" spans="1:28" ht="12.95" customHeight="1" x14ac:dyDescent="0.2">
      <c r="A5" s="5"/>
      <c r="B5" s="5"/>
      <c r="C5" s="5"/>
      <c r="D5" s="5"/>
      <c r="E5" s="5"/>
      <c r="F5" s="5"/>
      <c r="G5" s="5"/>
      <c r="H5" s="5"/>
      <c r="I5" s="5"/>
      <c r="J5" s="5"/>
      <c r="K5" s="5"/>
      <c r="L5" s="5"/>
      <c r="M5" s="5"/>
      <c r="N5" s="5"/>
      <c r="O5" s="5"/>
      <c r="P5" s="5"/>
      <c r="Q5" s="5"/>
      <c r="R5" s="1"/>
      <c r="S5" s="1"/>
      <c r="T5" s="1"/>
      <c r="U5" s="1"/>
      <c r="V5" s="1"/>
      <c r="X5" s="4"/>
      <c r="Z5" s="4"/>
      <c r="AA5" s="4"/>
      <c r="AB5" s="4"/>
    </row>
    <row r="6" spans="1:28" x14ac:dyDescent="0.2">
      <c r="A6" s="5"/>
      <c r="B6" s="5"/>
      <c r="C6" s="5"/>
      <c r="D6" s="5"/>
      <c r="E6" s="5"/>
      <c r="F6" s="5"/>
      <c r="G6" s="5"/>
      <c r="H6" s="5"/>
      <c r="I6" s="5"/>
      <c r="J6" s="5"/>
      <c r="K6" s="5"/>
      <c r="L6" s="5"/>
      <c r="M6" s="5"/>
      <c r="N6" s="5"/>
      <c r="O6" s="5"/>
      <c r="P6" s="5"/>
      <c r="Q6" s="5"/>
      <c r="R6" s="1"/>
      <c r="S6" s="1"/>
      <c r="T6" s="1"/>
      <c r="U6" s="1"/>
      <c r="V6" s="1"/>
      <c r="X6" s="4"/>
      <c r="Y6" s="4"/>
      <c r="Z6" s="4"/>
      <c r="AA6" s="4"/>
      <c r="AB6" s="4"/>
    </row>
    <row r="7" spans="1:28" x14ac:dyDescent="0.2">
      <c r="A7" s="5"/>
      <c r="B7" s="5"/>
      <c r="C7" s="5"/>
      <c r="D7" s="5"/>
      <c r="E7" s="6"/>
      <c r="F7" s="5"/>
      <c r="G7" s="5"/>
      <c r="H7" s="5"/>
      <c r="I7" s="5"/>
      <c r="J7" s="5"/>
      <c r="K7" s="5"/>
      <c r="L7" s="5"/>
      <c r="M7" s="5"/>
      <c r="N7" s="5"/>
      <c r="O7" s="5"/>
      <c r="P7" s="5"/>
      <c r="Q7" s="5"/>
      <c r="R7" s="1"/>
      <c r="S7" s="1"/>
      <c r="T7" s="1"/>
      <c r="U7" s="1"/>
      <c r="V7" s="1"/>
      <c r="X7" s="4"/>
      <c r="Y7" s="4"/>
      <c r="Z7" s="4"/>
      <c r="AA7" s="4"/>
      <c r="AB7" s="4"/>
    </row>
    <row r="8" spans="1:28" x14ac:dyDescent="0.2">
      <c r="A8" s="5"/>
      <c r="B8" s="5"/>
      <c r="C8" s="5"/>
      <c r="D8" s="5"/>
      <c r="E8" s="5"/>
      <c r="F8" s="5"/>
      <c r="G8" s="5"/>
      <c r="H8" s="5"/>
      <c r="I8" s="5"/>
      <c r="J8" s="5"/>
      <c r="K8" s="5"/>
      <c r="L8" s="5"/>
      <c r="M8" s="5"/>
      <c r="N8" s="5"/>
      <c r="O8" s="5"/>
      <c r="P8" s="5"/>
      <c r="Q8" s="5"/>
      <c r="R8" s="1"/>
      <c r="S8" s="1"/>
      <c r="T8" s="1"/>
      <c r="U8" s="1"/>
      <c r="V8" s="1"/>
      <c r="X8" s="4"/>
      <c r="Y8" s="4"/>
      <c r="Z8" s="4"/>
      <c r="AA8" s="4"/>
      <c r="AB8" s="4"/>
    </row>
    <row r="9" spans="1:28" x14ac:dyDescent="0.2">
      <c r="A9" s="7"/>
      <c r="B9" s="7"/>
      <c r="C9" s="7"/>
      <c r="D9" s="7"/>
      <c r="E9" s="7"/>
      <c r="F9" s="8"/>
      <c r="G9" s="8"/>
      <c r="H9" s="8"/>
      <c r="I9" s="8"/>
      <c r="J9" s="8"/>
      <c r="K9" s="8"/>
      <c r="L9" s="8"/>
      <c r="M9" s="9"/>
      <c r="N9" s="8"/>
      <c r="O9" s="8"/>
      <c r="P9" s="8"/>
      <c r="Q9" s="8"/>
      <c r="V9" s="10"/>
      <c r="X9" s="4"/>
      <c r="Y9" s="4"/>
      <c r="Z9" s="4"/>
      <c r="AA9" s="4"/>
      <c r="AB9" s="4"/>
    </row>
    <row r="10" spans="1:28" x14ac:dyDescent="0.2">
      <c r="F10" s="10"/>
      <c r="G10" s="10"/>
      <c r="H10" s="10"/>
      <c r="I10" s="10"/>
      <c r="J10" s="10"/>
      <c r="K10" s="10"/>
      <c r="L10" s="10"/>
      <c r="N10" s="10"/>
      <c r="O10" s="10"/>
      <c r="P10" s="10"/>
      <c r="Q10" s="10"/>
      <c r="R10" s="30"/>
      <c r="S10" s="30"/>
      <c r="T10" s="30"/>
      <c r="U10" s="30"/>
      <c r="V10" s="30"/>
      <c r="W10" s="30"/>
      <c r="X10" s="30"/>
      <c r="Y10" s="30"/>
      <c r="Z10" s="4"/>
      <c r="AA10" s="4"/>
      <c r="AB10" s="4"/>
    </row>
    <row r="11" spans="1:28" x14ac:dyDescent="0.2">
      <c r="A11" s="10" t="s">
        <v>6</v>
      </c>
      <c r="C11" s="10" t="s">
        <v>7</v>
      </c>
      <c r="D11" s="1"/>
      <c r="F11" s="11" t="s">
        <v>8</v>
      </c>
      <c r="G11" s="12" t="s">
        <v>9</v>
      </c>
      <c r="H11" s="11" t="s">
        <v>10</v>
      </c>
      <c r="I11" s="12" t="s">
        <v>11</v>
      </c>
      <c r="J11" s="11" t="s">
        <v>12</v>
      </c>
      <c r="K11" s="12" t="s">
        <v>13</v>
      </c>
      <c r="L11" s="11" t="s">
        <v>14</v>
      </c>
      <c r="N11" s="11" t="s">
        <v>15</v>
      </c>
      <c r="O11" s="11" t="s">
        <v>16</v>
      </c>
      <c r="P11" s="11" t="s">
        <v>17</v>
      </c>
      <c r="Q11" s="11" t="s">
        <v>18</v>
      </c>
      <c r="R11" s="11" t="s">
        <v>19</v>
      </c>
      <c r="S11" s="11" t="s">
        <v>8</v>
      </c>
      <c r="T11" s="11" t="s">
        <v>9</v>
      </c>
      <c r="U11" s="11" t="s">
        <v>10</v>
      </c>
      <c r="V11" s="11" t="s">
        <v>11</v>
      </c>
      <c r="W11" s="11" t="s">
        <v>12</v>
      </c>
      <c r="X11" s="11" t="s">
        <v>13</v>
      </c>
      <c r="Y11" s="11" t="s">
        <v>14</v>
      </c>
      <c r="Z11" s="4"/>
      <c r="AA11" s="4"/>
      <c r="AB11" s="4"/>
    </row>
    <row r="12" spans="1:28" x14ac:dyDescent="0.2">
      <c r="A12" s="10" t="s">
        <v>20</v>
      </c>
      <c r="C12" s="10" t="s">
        <v>21</v>
      </c>
      <c r="D12" s="1"/>
      <c r="E12" s="1" t="s">
        <v>22</v>
      </c>
      <c r="F12" s="13">
        <v>2023</v>
      </c>
      <c r="G12" s="13">
        <f>$F$12</f>
        <v>2023</v>
      </c>
      <c r="H12" s="13">
        <f t="shared" ref="H12:L12" si="0">$F$12</f>
        <v>2023</v>
      </c>
      <c r="I12" s="13">
        <f t="shared" si="0"/>
        <v>2023</v>
      </c>
      <c r="J12" s="13">
        <f t="shared" si="0"/>
        <v>2023</v>
      </c>
      <c r="K12" s="13">
        <f t="shared" si="0"/>
        <v>2023</v>
      </c>
      <c r="L12" s="13">
        <f t="shared" si="0"/>
        <v>2023</v>
      </c>
      <c r="N12" s="13">
        <f t="shared" ref="N12:R12" si="1">$F$12</f>
        <v>2023</v>
      </c>
      <c r="O12" s="13">
        <f t="shared" si="1"/>
        <v>2023</v>
      </c>
      <c r="P12" s="13">
        <f t="shared" si="1"/>
        <v>2023</v>
      </c>
      <c r="Q12" s="13">
        <f t="shared" si="1"/>
        <v>2023</v>
      </c>
      <c r="R12" s="13">
        <f t="shared" si="1"/>
        <v>2023</v>
      </c>
      <c r="S12" s="13">
        <v>2024</v>
      </c>
      <c r="T12" s="13">
        <f>$S$12</f>
        <v>2024</v>
      </c>
      <c r="U12" s="13">
        <f t="shared" ref="U12:Y12" si="2">$S$12</f>
        <v>2024</v>
      </c>
      <c r="V12" s="13">
        <f t="shared" si="2"/>
        <v>2024</v>
      </c>
      <c r="W12" s="13">
        <f t="shared" si="2"/>
        <v>2024</v>
      </c>
      <c r="X12" s="13">
        <f t="shared" si="2"/>
        <v>2024</v>
      </c>
      <c r="Y12" s="13">
        <f t="shared" si="2"/>
        <v>2024</v>
      </c>
      <c r="Z12" s="4"/>
      <c r="AA12" s="4"/>
      <c r="AB12" s="4"/>
    </row>
    <row r="13" spans="1:28" x14ac:dyDescent="0.2">
      <c r="A13" s="7"/>
      <c r="B13" s="7"/>
      <c r="C13" s="7"/>
      <c r="D13" s="7"/>
      <c r="E13" s="7"/>
      <c r="F13" s="14"/>
      <c r="G13" s="14"/>
      <c r="H13" s="14"/>
      <c r="I13" s="14"/>
      <c r="J13" s="14"/>
      <c r="K13" s="14"/>
      <c r="L13" s="14"/>
      <c r="N13" s="14"/>
      <c r="O13" s="14"/>
      <c r="P13" s="14"/>
      <c r="Q13" s="14"/>
      <c r="R13" s="14"/>
      <c r="S13" s="14"/>
      <c r="T13" s="14"/>
      <c r="U13" s="14"/>
      <c r="V13" s="14"/>
      <c r="W13" s="14"/>
      <c r="X13" s="14"/>
      <c r="Y13" s="14"/>
      <c r="Z13" s="4"/>
      <c r="AA13" s="4"/>
      <c r="AB13" s="4"/>
    </row>
    <row r="14" spans="1:28" x14ac:dyDescent="0.2">
      <c r="F14" s="15"/>
      <c r="G14" s="15"/>
      <c r="H14" s="16"/>
      <c r="I14" s="16"/>
      <c r="Z14" s="4"/>
      <c r="AA14" s="4"/>
      <c r="AB14" s="4"/>
    </row>
    <row r="15" spans="1:28" x14ac:dyDescent="0.2">
      <c r="A15" s="10">
        <v>1</v>
      </c>
      <c r="C15" s="17" t="s">
        <v>23</v>
      </c>
      <c r="F15" s="4"/>
      <c r="G15" s="4"/>
      <c r="H15" s="18"/>
      <c r="I15" s="18"/>
      <c r="J15" s="4"/>
      <c r="K15" s="4"/>
      <c r="Z15" s="4"/>
      <c r="AA15" s="4"/>
      <c r="AB15" s="4"/>
    </row>
    <row r="16" spans="1:28" ht="13.5" thickBot="1" x14ac:dyDescent="0.25">
      <c r="A16" s="10">
        <v>2</v>
      </c>
      <c r="C16" s="10">
        <v>252050</v>
      </c>
      <c r="E16" t="s">
        <v>24</v>
      </c>
      <c r="F16" s="19"/>
      <c r="G16" s="19">
        <f>F16</f>
        <v>0</v>
      </c>
      <c r="H16" s="19">
        <f t="shared" ref="H16:L16" si="3">G16</f>
        <v>0</v>
      </c>
      <c r="I16" s="19">
        <f t="shared" si="3"/>
        <v>0</v>
      </c>
      <c r="J16" s="19">
        <f t="shared" si="3"/>
        <v>0</v>
      </c>
      <c r="K16" s="19">
        <f t="shared" si="3"/>
        <v>0</v>
      </c>
      <c r="L16" s="19">
        <f t="shared" si="3"/>
        <v>0</v>
      </c>
      <c r="N16" s="19">
        <f>L16</f>
        <v>0</v>
      </c>
      <c r="O16" s="19">
        <f>N16</f>
        <v>0</v>
      </c>
      <c r="P16" s="19">
        <f>O16</f>
        <v>0</v>
      </c>
      <c r="Q16" s="19">
        <f>P16</f>
        <v>0</v>
      </c>
      <c r="R16" s="19"/>
      <c r="S16" s="19"/>
      <c r="T16" s="19"/>
      <c r="U16" s="19"/>
      <c r="V16" s="19"/>
      <c r="W16" s="19"/>
      <c r="X16" s="19"/>
      <c r="Y16" s="19"/>
      <c r="Z16" s="4"/>
      <c r="AA16" s="4"/>
      <c r="AB16" s="4"/>
    </row>
    <row r="17" spans="1:28" ht="13.5" thickTop="1" x14ac:dyDescent="0.2">
      <c r="A17" s="10">
        <v>3</v>
      </c>
      <c r="C17" s="10"/>
      <c r="F17" s="4"/>
      <c r="G17" s="4"/>
      <c r="H17" s="18"/>
      <c r="I17" s="18"/>
      <c r="J17" s="4"/>
      <c r="K17" s="4"/>
      <c r="Z17" s="4"/>
      <c r="AA17" s="4"/>
      <c r="AB17" s="4"/>
    </row>
    <row r="18" spans="1:28" x14ac:dyDescent="0.2">
      <c r="A18" s="10">
        <v>4</v>
      </c>
      <c r="C18" s="10">
        <v>255</v>
      </c>
      <c r="E18" t="s">
        <v>25</v>
      </c>
      <c r="Z18" s="4"/>
      <c r="AA18" s="4"/>
      <c r="AB18" s="4"/>
    </row>
    <row r="19" spans="1:28" x14ac:dyDescent="0.2">
      <c r="A19" s="10">
        <v>5</v>
      </c>
      <c r="C19" s="10"/>
      <c r="E19" s="20" t="s">
        <v>26</v>
      </c>
      <c r="F19" s="4">
        <v>0</v>
      </c>
      <c r="G19" s="4">
        <v>0</v>
      </c>
      <c r="H19" s="4">
        <v>0</v>
      </c>
      <c r="I19" s="4">
        <v>0</v>
      </c>
      <c r="J19" s="4">
        <v>0</v>
      </c>
      <c r="K19" s="4">
        <v>0</v>
      </c>
      <c r="L19" s="4">
        <v>0</v>
      </c>
      <c r="N19" s="4">
        <v>0</v>
      </c>
      <c r="O19" s="4">
        <v>0</v>
      </c>
      <c r="P19" s="4">
        <v>0</v>
      </c>
      <c r="Q19" s="4">
        <v>0</v>
      </c>
      <c r="R19" s="4">
        <v>0</v>
      </c>
      <c r="S19" s="4">
        <v>0</v>
      </c>
      <c r="T19" s="4">
        <v>0</v>
      </c>
      <c r="U19" s="4">
        <v>0</v>
      </c>
      <c r="V19" s="4">
        <v>0</v>
      </c>
      <c r="W19" s="4">
        <v>0</v>
      </c>
      <c r="X19" s="4">
        <v>0</v>
      </c>
      <c r="Y19" s="4">
        <v>0</v>
      </c>
      <c r="Z19" s="4"/>
      <c r="AA19" s="4"/>
      <c r="AB19" s="4"/>
    </row>
    <row r="20" spans="1:28" x14ac:dyDescent="0.2">
      <c r="A20" s="10">
        <v>6</v>
      </c>
      <c r="C20" s="10"/>
      <c r="E20" s="20" t="s">
        <v>27</v>
      </c>
      <c r="F20" s="4">
        <v>0</v>
      </c>
      <c r="G20" s="4">
        <v>0</v>
      </c>
      <c r="H20" s="4">
        <v>0</v>
      </c>
      <c r="I20" s="4">
        <v>0</v>
      </c>
      <c r="J20" s="4">
        <v>0</v>
      </c>
      <c r="K20" s="4">
        <v>0</v>
      </c>
      <c r="L20" s="4">
        <v>0</v>
      </c>
      <c r="N20" s="4">
        <v>0</v>
      </c>
      <c r="O20" s="4">
        <v>0</v>
      </c>
      <c r="P20" s="4">
        <v>0</v>
      </c>
      <c r="Q20" s="4">
        <v>0</v>
      </c>
      <c r="R20" s="4">
        <v>0</v>
      </c>
      <c r="S20" s="4">
        <v>0</v>
      </c>
      <c r="T20" s="4">
        <v>0</v>
      </c>
      <c r="U20" s="4">
        <v>0</v>
      </c>
      <c r="V20" s="4">
        <v>0</v>
      </c>
      <c r="W20" s="4">
        <v>0</v>
      </c>
      <c r="X20" s="4">
        <v>0</v>
      </c>
      <c r="Y20" s="4">
        <v>0</v>
      </c>
      <c r="Z20" s="4"/>
      <c r="AA20" s="4"/>
      <c r="AB20" s="4"/>
    </row>
    <row r="21" spans="1:28" x14ac:dyDescent="0.2">
      <c r="A21" s="10">
        <v>7</v>
      </c>
      <c r="C21" s="10"/>
      <c r="E21" s="20" t="s">
        <v>28</v>
      </c>
      <c r="F21" s="4">
        <v>-128988</v>
      </c>
      <c r="G21" s="4">
        <v>-128988</v>
      </c>
      <c r="H21" s="4">
        <v>-93058.189999999944</v>
      </c>
      <c r="I21" s="4">
        <v>-93058.189999999944</v>
      </c>
      <c r="J21" s="4">
        <v>-93058.189999999944</v>
      </c>
      <c r="K21" s="4">
        <v>-57128.379999999888</v>
      </c>
      <c r="L21" s="4">
        <v>-57128.379999999888</v>
      </c>
      <c r="N21" s="4">
        <v>-57128.379999999888</v>
      </c>
      <c r="O21" s="4">
        <v>-21198.570000000065</v>
      </c>
      <c r="P21" s="4">
        <v>-21198.570000000065</v>
      </c>
      <c r="Q21" s="4">
        <v>2754.6299999998882</v>
      </c>
      <c r="R21" s="4">
        <v>14731.239999999991</v>
      </c>
      <c r="S21" s="4">
        <v>14731.239999999991</v>
      </c>
      <c r="T21" s="4">
        <v>14731.239999999991</v>
      </c>
      <c r="U21" s="4">
        <v>14731.239999999991</v>
      </c>
      <c r="V21" s="4">
        <v>14731.239999999991</v>
      </c>
      <c r="W21" s="4">
        <v>14731.239999999991</v>
      </c>
      <c r="X21" s="4">
        <v>14731.239999999991</v>
      </c>
      <c r="Y21" s="4">
        <v>14731.239999999991</v>
      </c>
      <c r="Z21" s="4"/>
      <c r="AA21" s="4"/>
      <c r="AB21" s="4"/>
    </row>
    <row r="22" spans="1:28" x14ac:dyDescent="0.2">
      <c r="A22" s="10">
        <v>8</v>
      </c>
      <c r="C22" s="10"/>
      <c r="E22" s="20" t="s">
        <v>29</v>
      </c>
      <c r="F22" s="21">
        <v>0</v>
      </c>
      <c r="G22" s="21">
        <v>0</v>
      </c>
      <c r="H22" s="21">
        <v>0</v>
      </c>
      <c r="I22" s="21">
        <v>0</v>
      </c>
      <c r="J22" s="21">
        <v>0</v>
      </c>
      <c r="K22" s="21">
        <v>0</v>
      </c>
      <c r="L22" s="21">
        <v>0</v>
      </c>
      <c r="N22" s="21">
        <v>0</v>
      </c>
      <c r="O22" s="21">
        <v>0</v>
      </c>
      <c r="P22" s="21">
        <v>0</v>
      </c>
      <c r="Q22" s="21">
        <v>0</v>
      </c>
      <c r="R22" s="21">
        <v>0</v>
      </c>
      <c r="S22" s="21">
        <v>0</v>
      </c>
      <c r="T22" s="21">
        <v>0</v>
      </c>
      <c r="U22" s="21">
        <v>0</v>
      </c>
      <c r="V22" s="21">
        <v>0</v>
      </c>
      <c r="W22" s="21">
        <v>0</v>
      </c>
      <c r="X22" s="21">
        <v>0</v>
      </c>
      <c r="Y22" s="21">
        <v>0</v>
      </c>
      <c r="Z22" s="4"/>
      <c r="AA22" s="4"/>
      <c r="AB22" s="4"/>
    </row>
    <row r="23" spans="1:28" ht="13.5" thickBot="1" x14ac:dyDescent="0.25">
      <c r="A23" s="10">
        <v>9</v>
      </c>
      <c r="C23" s="10"/>
      <c r="E23" t="s">
        <v>30</v>
      </c>
      <c r="F23" s="19">
        <f>SUM(F19:F22)</f>
        <v>-128988</v>
      </c>
      <c r="G23" s="19">
        <f t="shared" ref="G23:Y23" si="4">SUM(G19:G22)</f>
        <v>-128988</v>
      </c>
      <c r="H23" s="19">
        <f t="shared" si="4"/>
        <v>-93058.189999999944</v>
      </c>
      <c r="I23" s="19">
        <f t="shared" si="4"/>
        <v>-93058.189999999944</v>
      </c>
      <c r="J23" s="19">
        <f t="shared" si="4"/>
        <v>-93058.189999999944</v>
      </c>
      <c r="K23" s="19">
        <f t="shared" si="4"/>
        <v>-57128.379999999888</v>
      </c>
      <c r="L23" s="19">
        <f t="shared" si="4"/>
        <v>-57128.379999999888</v>
      </c>
      <c r="N23" s="19">
        <f t="shared" si="4"/>
        <v>-57128.379999999888</v>
      </c>
      <c r="O23" s="19">
        <f t="shared" si="4"/>
        <v>-21198.570000000065</v>
      </c>
      <c r="P23" s="19">
        <f t="shared" si="4"/>
        <v>-21198.570000000065</v>
      </c>
      <c r="Q23" s="19">
        <f t="shared" si="4"/>
        <v>2754.6299999998882</v>
      </c>
      <c r="R23" s="19">
        <f t="shared" si="4"/>
        <v>14731.239999999991</v>
      </c>
      <c r="S23" s="19">
        <f t="shared" si="4"/>
        <v>14731.239999999991</v>
      </c>
      <c r="T23" s="19">
        <f t="shared" si="4"/>
        <v>14731.239999999991</v>
      </c>
      <c r="U23" s="19">
        <f t="shared" si="4"/>
        <v>14731.239999999991</v>
      </c>
      <c r="V23" s="19">
        <f t="shared" si="4"/>
        <v>14731.239999999991</v>
      </c>
      <c r="W23" s="19">
        <f t="shared" si="4"/>
        <v>14731.239999999991</v>
      </c>
      <c r="X23" s="19">
        <f t="shared" si="4"/>
        <v>14731.239999999991</v>
      </c>
      <c r="Y23" s="19">
        <f t="shared" si="4"/>
        <v>14731.239999999991</v>
      </c>
      <c r="Z23" s="4"/>
      <c r="AA23" s="4"/>
      <c r="AB23" s="4"/>
    </row>
    <row r="24" spans="1:28" ht="13.5" thickTop="1" x14ac:dyDescent="0.2">
      <c r="A24" s="10">
        <v>10</v>
      </c>
      <c r="C24" s="10"/>
      <c r="F24" s="4"/>
      <c r="G24" s="4"/>
      <c r="H24" s="4"/>
      <c r="I24" s="4"/>
      <c r="J24" s="4"/>
      <c r="K24" s="4"/>
      <c r="L24" s="4"/>
      <c r="M24" s="4"/>
      <c r="N24" s="4"/>
      <c r="O24" s="4"/>
      <c r="P24" s="4"/>
      <c r="Q24" s="4"/>
      <c r="R24" s="4"/>
      <c r="S24" s="4"/>
      <c r="T24" s="4"/>
      <c r="U24" s="4"/>
      <c r="V24" s="4"/>
      <c r="W24" s="4"/>
      <c r="X24" s="4"/>
      <c r="Y24" s="4"/>
      <c r="Z24" s="4"/>
      <c r="AA24" s="4"/>
      <c r="AB24" s="4"/>
    </row>
    <row r="25" spans="1:28" x14ac:dyDescent="0.2">
      <c r="A25" s="10">
        <v>11</v>
      </c>
      <c r="C25" s="10"/>
      <c r="E25" t="s">
        <v>31</v>
      </c>
      <c r="F25" s="22"/>
      <c r="G25" s="22"/>
      <c r="H25" s="18"/>
      <c r="I25" s="18"/>
      <c r="J25" s="4"/>
      <c r="K25" s="4"/>
      <c r="Z25" s="4"/>
      <c r="AA25" s="4"/>
      <c r="AB25" s="4"/>
    </row>
    <row r="26" spans="1:28" x14ac:dyDescent="0.2">
      <c r="A26" s="10">
        <v>12</v>
      </c>
      <c r="C26" s="10">
        <v>190</v>
      </c>
      <c r="E26" s="23" t="s">
        <v>32</v>
      </c>
      <c r="F26" s="4">
        <v>4259787.4399999976</v>
      </c>
      <c r="G26" s="4">
        <v>4259787.4399999976</v>
      </c>
      <c r="H26" s="4">
        <v>5133896.75</v>
      </c>
      <c r="I26" s="4">
        <v>5133896.75</v>
      </c>
      <c r="J26" s="4">
        <v>5133896.75</v>
      </c>
      <c r="K26" s="4">
        <v>5012190.18</v>
      </c>
      <c r="L26" s="4">
        <v>5012190.18</v>
      </c>
      <c r="N26" s="4">
        <v>5012190.18</v>
      </c>
      <c r="O26" s="4">
        <v>4741370.01</v>
      </c>
      <c r="P26" s="4">
        <v>4741370.01</v>
      </c>
      <c r="Q26" s="4">
        <v>5645091.629999999</v>
      </c>
      <c r="R26" s="4">
        <v>6033972.379999999</v>
      </c>
      <c r="S26" s="4">
        <v>6033972.379999999</v>
      </c>
      <c r="T26" s="4">
        <v>6033972.379999999</v>
      </c>
      <c r="U26" s="4">
        <v>8214034.8600000031</v>
      </c>
      <c r="V26" s="4">
        <v>8214034.8600000031</v>
      </c>
      <c r="W26" s="4">
        <v>8214034.8600000031</v>
      </c>
      <c r="X26" s="4">
        <v>7698086.4099999983</v>
      </c>
      <c r="Y26" s="4">
        <v>7698086.4099999983</v>
      </c>
      <c r="Z26" s="4"/>
      <c r="AA26" s="4"/>
      <c r="AB26" s="4"/>
    </row>
    <row r="27" spans="1:28" x14ac:dyDescent="0.2">
      <c r="A27" s="10">
        <v>13</v>
      </c>
      <c r="C27" s="10"/>
      <c r="E27" s="23"/>
      <c r="F27" s="4"/>
      <c r="G27" s="4"/>
      <c r="H27" s="4"/>
      <c r="I27" s="4"/>
      <c r="J27" s="4"/>
      <c r="K27" s="4"/>
      <c r="L27" s="4"/>
      <c r="N27" s="4"/>
      <c r="O27" s="4"/>
      <c r="P27" s="4"/>
      <c r="Q27" s="4"/>
      <c r="R27" s="4"/>
      <c r="S27" s="4"/>
      <c r="T27" s="4"/>
      <c r="U27" s="4"/>
      <c r="V27" s="4"/>
      <c r="W27" s="4"/>
      <c r="X27" s="4"/>
      <c r="Y27" s="4"/>
      <c r="Z27" s="4"/>
      <c r="AA27" s="4"/>
      <c r="AB27" s="4"/>
    </row>
    <row r="28" spans="1:28" x14ac:dyDescent="0.2">
      <c r="A28" s="10">
        <v>14</v>
      </c>
      <c r="C28" s="10">
        <v>282</v>
      </c>
      <c r="E28" s="23" t="s">
        <v>33</v>
      </c>
      <c r="F28" s="4">
        <v>-12824623.007739954</v>
      </c>
      <c r="G28" s="4">
        <v>-12824623.007739954</v>
      </c>
      <c r="H28" s="4">
        <v>-13084741.641900003</v>
      </c>
      <c r="I28" s="4">
        <v>-13084741.641900003</v>
      </c>
      <c r="J28" s="4">
        <v>-13084741.641900003</v>
      </c>
      <c r="K28" s="4">
        <v>-13427436.99801999</v>
      </c>
      <c r="L28" s="4">
        <v>-13427436.99801999</v>
      </c>
      <c r="N28" s="4">
        <v>-13427436.99801999</v>
      </c>
      <c r="O28" s="4">
        <v>-9830680.7353300247</v>
      </c>
      <c r="P28" s="4">
        <v>-9830680.7353300247</v>
      </c>
      <c r="Q28" s="4">
        <v>-10243817.116220029</v>
      </c>
      <c r="R28" s="4">
        <v>-38209274.186009996</v>
      </c>
      <c r="S28" s="4">
        <v>-38209274.186009996</v>
      </c>
      <c r="T28" s="4">
        <v>-38209274.186009996</v>
      </c>
      <c r="U28" s="4">
        <v>-39347191.934460029</v>
      </c>
      <c r="V28" s="4">
        <v>-39347191.934460029</v>
      </c>
      <c r="W28" s="4">
        <v>-39347191.934460029</v>
      </c>
      <c r="X28" s="4">
        <v>-40533315.415120021</v>
      </c>
      <c r="Y28" s="4">
        <v>-40533315.415120021</v>
      </c>
      <c r="Z28" s="4"/>
      <c r="AA28" s="4"/>
      <c r="AB28" s="4"/>
    </row>
    <row r="29" spans="1:28" x14ac:dyDescent="0.2">
      <c r="A29" s="10">
        <v>15</v>
      </c>
      <c r="C29" s="10">
        <v>282</v>
      </c>
      <c r="E29" s="23" t="s">
        <v>34</v>
      </c>
      <c r="F29" s="4">
        <v>-67223448.006889999</v>
      </c>
      <c r="G29" s="4">
        <v>-67223448.006889999</v>
      </c>
      <c r="H29" s="4">
        <v>-68126124.743120015</v>
      </c>
      <c r="I29" s="4">
        <v>-68126124.743120015</v>
      </c>
      <c r="J29" s="4">
        <v>-68126124.743120015</v>
      </c>
      <c r="K29" s="4">
        <v>-68880637.649650007</v>
      </c>
      <c r="L29" s="4">
        <v>-68880637.649650007</v>
      </c>
      <c r="N29" s="4">
        <v>-68880637.649650007</v>
      </c>
      <c r="O29" s="4">
        <v>-61305854.060389981</v>
      </c>
      <c r="P29" s="4">
        <v>-61305854.060389981</v>
      </c>
      <c r="Q29" s="4">
        <v>-61801059.410210006</v>
      </c>
      <c r="R29" s="4">
        <v>-60144363.302090004</v>
      </c>
      <c r="S29" s="4">
        <v>-60144363.302090004</v>
      </c>
      <c r="T29" s="4">
        <v>-60144363.302090004</v>
      </c>
      <c r="U29" s="4">
        <v>-60959601.207939982</v>
      </c>
      <c r="V29" s="4">
        <v>-60959601.207939982</v>
      </c>
      <c r="W29" s="4">
        <v>-60959601.207939982</v>
      </c>
      <c r="X29" s="4">
        <v>-61943093.145839997</v>
      </c>
      <c r="Y29" s="4">
        <v>-61943093.145839997</v>
      </c>
      <c r="Z29" s="4"/>
      <c r="AA29" s="4"/>
      <c r="AB29" s="4"/>
    </row>
    <row r="30" spans="1:28" x14ac:dyDescent="0.2">
      <c r="A30" s="10">
        <v>16</v>
      </c>
      <c r="C30" s="10">
        <v>283</v>
      </c>
      <c r="E30" s="23" t="s">
        <v>35</v>
      </c>
      <c r="F30" s="4">
        <v>-3152067.4700000007</v>
      </c>
      <c r="G30" s="4">
        <v>-3152722.8899999997</v>
      </c>
      <c r="H30" s="4">
        <v>-3157074.63</v>
      </c>
      <c r="I30" s="4">
        <v>-3157074.63</v>
      </c>
      <c r="J30" s="4">
        <v>-3157074.63</v>
      </c>
      <c r="K30" s="4">
        <v>-3161240.4400000004</v>
      </c>
      <c r="L30" s="4">
        <v>-3161240.4400000004</v>
      </c>
      <c r="N30" s="4">
        <v>-3161240.4400000004</v>
      </c>
      <c r="O30" s="4">
        <v>-3222015.5000000005</v>
      </c>
      <c r="P30" s="4">
        <v>-3222015.5000000005</v>
      </c>
      <c r="Q30" s="4">
        <v>-3224561.79</v>
      </c>
      <c r="R30" s="4">
        <v>-3081073.71</v>
      </c>
      <c r="S30" s="4">
        <v>-3081073.71</v>
      </c>
      <c r="T30" s="4">
        <v>-3079344.91</v>
      </c>
      <c r="U30" s="4">
        <v>-2887170.9699999997</v>
      </c>
      <c r="V30" s="4">
        <v>-2887170.9699999997</v>
      </c>
      <c r="W30" s="4">
        <v>-2887170.9699999997</v>
      </c>
      <c r="X30" s="4">
        <v>-2872853.1400000006</v>
      </c>
      <c r="Y30" s="4">
        <v>-2872853.1400000006</v>
      </c>
      <c r="Z30" s="4"/>
      <c r="AA30" s="4"/>
      <c r="AB30" s="4"/>
    </row>
    <row r="31" spans="1:28" x14ac:dyDescent="0.2">
      <c r="A31" s="10">
        <v>17</v>
      </c>
      <c r="C31" s="10">
        <v>283</v>
      </c>
      <c r="E31" s="23" t="s">
        <v>36</v>
      </c>
      <c r="F31" s="21">
        <v>0</v>
      </c>
      <c r="G31" s="21">
        <v>0</v>
      </c>
      <c r="H31" s="21">
        <v>0</v>
      </c>
      <c r="I31" s="21">
        <v>0</v>
      </c>
      <c r="J31" s="21">
        <v>0</v>
      </c>
      <c r="K31" s="21">
        <v>0</v>
      </c>
      <c r="L31" s="21">
        <v>0</v>
      </c>
      <c r="N31" s="21">
        <v>0</v>
      </c>
      <c r="O31" s="21">
        <v>0</v>
      </c>
      <c r="P31" s="21">
        <v>0</v>
      </c>
      <c r="Q31" s="21">
        <v>0</v>
      </c>
      <c r="R31" s="21">
        <v>0</v>
      </c>
      <c r="S31" s="21">
        <v>0</v>
      </c>
      <c r="T31" s="21">
        <v>0</v>
      </c>
      <c r="U31" s="21">
        <v>0</v>
      </c>
      <c r="V31" s="21">
        <v>0</v>
      </c>
      <c r="W31" s="21">
        <v>0</v>
      </c>
      <c r="X31" s="21">
        <v>0</v>
      </c>
      <c r="Y31" s="21">
        <v>0</v>
      </c>
      <c r="Z31" s="4"/>
      <c r="AA31" s="4"/>
      <c r="AB31" s="4"/>
    </row>
    <row r="32" spans="1:28" ht="13.5" thickBot="1" x14ac:dyDescent="0.25">
      <c r="A32" s="10">
        <v>18</v>
      </c>
      <c r="C32" s="10"/>
      <c r="E32" t="s">
        <v>37</v>
      </c>
      <c r="F32" s="24">
        <f t="shared" ref="F32:K32" si="5">SUM(F26:F31)</f>
        <v>-78940351.044629961</v>
      </c>
      <c r="G32" s="24">
        <f t="shared" si="5"/>
        <v>-78941006.464629963</v>
      </c>
      <c r="H32" s="24">
        <f t="shared" si="5"/>
        <v>-79234044.265020013</v>
      </c>
      <c r="I32" s="24">
        <f t="shared" si="5"/>
        <v>-79234044.265020013</v>
      </c>
      <c r="J32" s="24">
        <f t="shared" si="5"/>
        <v>-79234044.265020013</v>
      </c>
      <c r="K32" s="24">
        <f t="shared" si="5"/>
        <v>-80457124.907669991</v>
      </c>
      <c r="L32" s="24">
        <f>SUM(L26:L31)</f>
        <v>-80457124.907669991</v>
      </c>
      <c r="N32" s="24">
        <f>SUM(N26:N31)</f>
        <v>-80457124.907669991</v>
      </c>
      <c r="O32" s="24">
        <f>SUM(O26:O31)</f>
        <v>-69617180.285720006</v>
      </c>
      <c r="P32" s="24">
        <f>SUM(P26:P31)</f>
        <v>-69617180.285720006</v>
      </c>
      <c r="Q32" s="24">
        <f>SUM(Q26:Q31)</f>
        <v>-69624346.686430037</v>
      </c>
      <c r="R32" s="24">
        <f t="shared" ref="R32:Y32" si="6">SUM(R26:R31)</f>
        <v>-95400738.81809999</v>
      </c>
      <c r="S32" s="24">
        <f t="shared" si="6"/>
        <v>-95400738.81809999</v>
      </c>
      <c r="T32" s="24">
        <f t="shared" si="6"/>
        <v>-95399010.018099993</v>
      </c>
      <c r="U32" s="24">
        <f t="shared" si="6"/>
        <v>-94979929.252400011</v>
      </c>
      <c r="V32" s="24">
        <f t="shared" si="6"/>
        <v>-94979929.252400011</v>
      </c>
      <c r="W32" s="24">
        <f t="shared" si="6"/>
        <v>-94979929.252400011</v>
      </c>
      <c r="X32" s="24">
        <f t="shared" si="6"/>
        <v>-97651175.290960029</v>
      </c>
      <c r="Y32" s="24">
        <f t="shared" si="6"/>
        <v>-97651175.290960029</v>
      </c>
      <c r="Z32" s="4"/>
      <c r="AA32" s="25"/>
      <c r="AB32" s="4"/>
    </row>
    <row r="33" spans="1:28" ht="13.5" thickTop="1" x14ac:dyDescent="0.2">
      <c r="A33" s="10">
        <v>19</v>
      </c>
      <c r="C33" s="10"/>
      <c r="F33" s="22"/>
      <c r="G33" s="22"/>
      <c r="H33" s="22"/>
      <c r="I33" s="22"/>
      <c r="J33" s="22"/>
      <c r="K33" s="22"/>
      <c r="L33" s="22"/>
      <c r="M33" s="22"/>
      <c r="N33" s="22"/>
      <c r="O33" s="22"/>
      <c r="P33" s="22"/>
      <c r="Q33" s="22"/>
      <c r="R33" s="22"/>
      <c r="S33" s="22"/>
      <c r="T33" s="22"/>
      <c r="U33" s="22"/>
      <c r="V33" s="22"/>
      <c r="W33" s="22"/>
      <c r="X33" s="22"/>
      <c r="Y33" s="22"/>
      <c r="Z33" s="4"/>
      <c r="AA33" s="4"/>
      <c r="AB33" s="4"/>
    </row>
    <row r="34" spans="1:28" x14ac:dyDescent="0.2">
      <c r="A34" s="10">
        <v>20</v>
      </c>
      <c r="C34" s="10"/>
      <c r="E34" t="s">
        <v>38</v>
      </c>
      <c r="F34" s="22"/>
      <c r="G34" s="22"/>
      <c r="H34" s="22"/>
      <c r="I34" s="22"/>
      <c r="J34" s="22"/>
      <c r="K34" s="22"/>
      <c r="L34" s="22"/>
      <c r="N34" s="22"/>
      <c r="O34" s="22"/>
      <c r="P34" s="22"/>
      <c r="Q34" s="22"/>
      <c r="R34" s="22"/>
      <c r="S34" s="22"/>
      <c r="T34" s="22"/>
      <c r="U34" s="22"/>
      <c r="V34" s="22"/>
      <c r="W34" s="22"/>
      <c r="X34" s="22"/>
      <c r="Y34" s="22"/>
      <c r="Z34" s="4"/>
      <c r="AA34" s="4"/>
      <c r="AB34" s="4"/>
    </row>
    <row r="35" spans="1:28" x14ac:dyDescent="0.2">
      <c r="A35" s="10">
        <v>21</v>
      </c>
      <c r="C35" s="10">
        <v>254</v>
      </c>
      <c r="E35" s="23" t="s">
        <v>39</v>
      </c>
      <c r="F35" s="4">
        <v>-30157677.989999991</v>
      </c>
      <c r="G35" s="4">
        <v>-30067461.989999991</v>
      </c>
      <c r="H35" s="4">
        <v>-30022354.989999991</v>
      </c>
      <c r="I35" s="4">
        <v>-29977246.989999991</v>
      </c>
      <c r="J35" s="4">
        <v>-29932138.989999991</v>
      </c>
      <c r="K35" s="4">
        <v>-29887031.989999991</v>
      </c>
      <c r="L35" s="4">
        <v>-29841923.989999991</v>
      </c>
      <c r="N35" s="4">
        <v>-29796815.989999991</v>
      </c>
      <c r="O35" s="4">
        <v>-29751708.989999991</v>
      </c>
      <c r="P35" s="4">
        <v>-29706600.989999991</v>
      </c>
      <c r="Q35" s="4">
        <v>-29661493.989999991</v>
      </c>
      <c r="R35" s="4">
        <v>-30041400.760833323</v>
      </c>
      <c r="S35" s="4">
        <v>-30041400.760833323</v>
      </c>
      <c r="T35" s="4">
        <v>-29958067.427499991</v>
      </c>
      <c r="U35" s="4">
        <v>-29916400.760833323</v>
      </c>
      <c r="V35" s="4">
        <v>-29874734.094166655</v>
      </c>
      <c r="W35" s="4">
        <v>-29833067.427499987</v>
      </c>
      <c r="X35" s="4">
        <v>-29791400.760833319</v>
      </c>
      <c r="Y35" s="4">
        <v>-29749734.094166651</v>
      </c>
      <c r="Z35" s="4"/>
      <c r="AA35" s="4"/>
      <c r="AB35" s="4"/>
    </row>
    <row r="36" spans="1:28" x14ac:dyDescent="0.2">
      <c r="A36" s="10">
        <v>22</v>
      </c>
      <c r="C36" s="10">
        <v>254</v>
      </c>
      <c r="E36" s="23" t="s">
        <v>40</v>
      </c>
      <c r="F36" s="21">
        <v>-531623.95289393782</v>
      </c>
      <c r="G36" s="21">
        <v>-526551.28622727119</v>
      </c>
      <c r="H36" s="21">
        <v>-508846.17878252454</v>
      </c>
      <c r="I36" s="21">
        <v>-506309.84544919117</v>
      </c>
      <c r="J36" s="21">
        <v>-503773.51211585785</v>
      </c>
      <c r="K36" s="21">
        <v>-486068.07133777789</v>
      </c>
      <c r="L36" s="21">
        <v>-483531.73800444452</v>
      </c>
      <c r="N36" s="21">
        <v>-480995.40467111114</v>
      </c>
      <c r="O36" s="21">
        <v>-463289.96389303118</v>
      </c>
      <c r="P36" s="21">
        <v>-460753.63055969786</v>
      </c>
      <c r="Q36" s="21">
        <v>-448104.56559653347</v>
      </c>
      <c r="R36" s="21">
        <v>-440511.85644828458</v>
      </c>
      <c r="S36" s="21">
        <v>-440511.85644828458</v>
      </c>
      <c r="T36" s="21">
        <v>-435439.78978161787</v>
      </c>
      <c r="U36" s="21">
        <v>-417734.6490035379</v>
      </c>
      <c r="V36" s="21">
        <v>-415198.61567020457</v>
      </c>
      <c r="W36" s="21">
        <v>-412662.58233687124</v>
      </c>
      <c r="X36" s="21">
        <v>-394957.44155879127</v>
      </c>
      <c r="Y36" s="21">
        <v>-392421.40822545794</v>
      </c>
      <c r="Z36" s="4"/>
      <c r="AA36" s="4"/>
      <c r="AB36" s="4"/>
    </row>
    <row r="37" spans="1:28" ht="13.5" thickBot="1" x14ac:dyDescent="0.25">
      <c r="A37" s="10">
        <v>23</v>
      </c>
      <c r="C37" s="10"/>
      <c r="E37" t="s">
        <v>41</v>
      </c>
      <c r="F37" s="24">
        <f t="shared" ref="F37:L37" si="7">SUM(F35:F36)</f>
        <v>-30689301.94289393</v>
      </c>
      <c r="G37" s="24">
        <f t="shared" si="7"/>
        <v>-30594013.276227262</v>
      </c>
      <c r="H37" s="24">
        <f t="shared" si="7"/>
        <v>-30531201.168782517</v>
      </c>
      <c r="I37" s="24">
        <f t="shared" si="7"/>
        <v>-30483556.835449181</v>
      </c>
      <c r="J37" s="24">
        <f t="shared" si="7"/>
        <v>-30435912.502115849</v>
      </c>
      <c r="K37" s="24">
        <f t="shared" si="7"/>
        <v>-30373100.061337769</v>
      </c>
      <c r="L37" s="24">
        <f t="shared" si="7"/>
        <v>-30325455.728004437</v>
      </c>
      <c r="N37" s="24">
        <f>SUM(N35:N36)</f>
        <v>-30277811.394671101</v>
      </c>
      <c r="O37" s="24">
        <f>SUM(O35:O36)</f>
        <v>-30214998.953893021</v>
      </c>
      <c r="P37" s="24">
        <f>SUM(P35:P36)</f>
        <v>-30167354.620559689</v>
      </c>
      <c r="Q37" s="24">
        <f>SUM(Q35:Q36)</f>
        <v>-30109598.555596523</v>
      </c>
      <c r="R37" s="24">
        <f t="shared" ref="R37:Y37" si="8">SUM(R35:R36)</f>
        <v>-30481912.617281608</v>
      </c>
      <c r="S37" s="24">
        <f t="shared" si="8"/>
        <v>-30481912.617281608</v>
      </c>
      <c r="T37" s="24">
        <f t="shared" si="8"/>
        <v>-30393507.21728161</v>
      </c>
      <c r="U37" s="24">
        <f t="shared" si="8"/>
        <v>-30334135.409836862</v>
      </c>
      <c r="V37" s="24">
        <f t="shared" si="8"/>
        <v>-30289932.709836859</v>
      </c>
      <c r="W37" s="24">
        <f t="shared" si="8"/>
        <v>-30245730.00983686</v>
      </c>
      <c r="X37" s="24">
        <f t="shared" si="8"/>
        <v>-30186358.202392109</v>
      </c>
      <c r="Y37" s="24">
        <f t="shared" si="8"/>
        <v>-30142155.502392109</v>
      </c>
      <c r="Z37" s="4"/>
      <c r="AA37" s="4"/>
      <c r="AB37" s="4"/>
    </row>
    <row r="38" spans="1:28" ht="13.5" thickTop="1" x14ac:dyDescent="0.2">
      <c r="A38" s="10">
        <v>24</v>
      </c>
      <c r="C38" s="10"/>
      <c r="F38" s="22"/>
      <c r="G38" s="22"/>
      <c r="H38" s="22"/>
      <c r="I38" s="22"/>
      <c r="J38" s="22"/>
      <c r="K38" s="22"/>
      <c r="L38" s="22"/>
      <c r="M38" s="22"/>
      <c r="N38" s="22"/>
      <c r="O38" s="22"/>
      <c r="P38" s="22"/>
      <c r="Q38" s="22"/>
      <c r="R38" s="22"/>
      <c r="S38" s="22"/>
      <c r="T38" s="22"/>
      <c r="U38" s="22"/>
      <c r="V38" s="22"/>
      <c r="W38" s="22"/>
      <c r="X38" s="22"/>
      <c r="Y38" s="22"/>
      <c r="Z38" s="22"/>
      <c r="AA38" s="4"/>
      <c r="AB38" s="4"/>
    </row>
    <row r="39" spans="1:28" x14ac:dyDescent="0.2">
      <c r="A39" s="10">
        <v>25</v>
      </c>
      <c r="C39" s="17" t="s">
        <v>42</v>
      </c>
      <c r="F39" s="4"/>
      <c r="G39" s="4"/>
      <c r="H39" s="4"/>
      <c r="I39" s="4"/>
      <c r="J39" s="4"/>
      <c r="K39" s="4"/>
      <c r="L39" s="4"/>
      <c r="N39" s="4"/>
      <c r="O39" s="4"/>
      <c r="P39" s="4"/>
      <c r="Q39" s="4"/>
      <c r="R39" s="4"/>
      <c r="S39" s="4"/>
      <c r="T39" s="4"/>
      <c r="U39" s="4"/>
      <c r="V39" s="4"/>
      <c r="W39" s="4"/>
      <c r="X39" s="4"/>
      <c r="Y39" s="4"/>
      <c r="Z39" s="4"/>
      <c r="AA39" s="4"/>
      <c r="AB39" s="4"/>
    </row>
    <row r="40" spans="1:28" ht="13.5" thickBot="1" x14ac:dyDescent="0.25">
      <c r="A40" s="10">
        <v>26</v>
      </c>
      <c r="C40" s="10">
        <v>252</v>
      </c>
      <c r="E40" t="s">
        <v>24</v>
      </c>
      <c r="F40" s="19">
        <v>0</v>
      </c>
      <c r="G40" s="19">
        <v>0</v>
      </c>
      <c r="H40" s="19">
        <v>0</v>
      </c>
      <c r="I40" s="19">
        <v>0</v>
      </c>
      <c r="J40" s="19">
        <v>0</v>
      </c>
      <c r="K40" s="19">
        <v>0</v>
      </c>
      <c r="L40" s="19">
        <v>0</v>
      </c>
      <c r="N40" s="19">
        <v>0</v>
      </c>
      <c r="O40" s="19">
        <v>0</v>
      </c>
      <c r="P40" s="19">
        <v>0</v>
      </c>
      <c r="Q40" s="19">
        <v>0</v>
      </c>
      <c r="R40" s="19"/>
      <c r="S40" s="19"/>
      <c r="T40" s="19"/>
      <c r="U40" s="19"/>
      <c r="V40" s="19"/>
      <c r="W40" s="19"/>
      <c r="X40" s="19"/>
      <c r="Y40" s="19"/>
      <c r="Z40" s="4"/>
      <c r="AA40" s="4"/>
      <c r="AB40" s="4"/>
    </row>
    <row r="41" spans="1:28" ht="13.5" thickTop="1" x14ac:dyDescent="0.2">
      <c r="A41" s="10">
        <v>27</v>
      </c>
      <c r="C41" s="10"/>
      <c r="F41" s="4"/>
      <c r="G41" s="4"/>
      <c r="H41" s="18"/>
      <c r="I41" s="18"/>
      <c r="J41" s="4"/>
      <c r="K41" s="4"/>
      <c r="Z41" s="4"/>
      <c r="AA41" s="4"/>
      <c r="AB41" s="4"/>
    </row>
    <row r="42" spans="1:28" x14ac:dyDescent="0.2">
      <c r="A42" s="10">
        <v>28</v>
      </c>
      <c r="C42" s="10">
        <v>255</v>
      </c>
      <c r="E42" t="s">
        <v>25</v>
      </c>
      <c r="Z42" s="4"/>
      <c r="AA42" s="4"/>
      <c r="AB42" s="4"/>
    </row>
    <row r="43" spans="1:28" x14ac:dyDescent="0.2">
      <c r="A43" s="10">
        <v>29</v>
      </c>
      <c r="C43" s="10"/>
      <c r="E43" s="20" t="s">
        <v>26</v>
      </c>
      <c r="F43" s="4">
        <v>0</v>
      </c>
      <c r="G43" s="4">
        <v>0</v>
      </c>
      <c r="H43" s="4">
        <v>0</v>
      </c>
      <c r="I43" s="4">
        <v>0</v>
      </c>
      <c r="J43" s="4">
        <v>0</v>
      </c>
      <c r="K43" s="4">
        <v>0</v>
      </c>
      <c r="L43" s="4">
        <v>0</v>
      </c>
      <c r="N43" s="4">
        <v>0</v>
      </c>
      <c r="O43" s="4">
        <v>0</v>
      </c>
      <c r="P43" s="4">
        <v>0</v>
      </c>
      <c r="Q43" s="4">
        <v>0</v>
      </c>
      <c r="R43" s="4">
        <v>0</v>
      </c>
      <c r="S43" s="4">
        <v>0</v>
      </c>
      <c r="T43" s="4">
        <v>0</v>
      </c>
      <c r="U43" s="4">
        <v>0</v>
      </c>
      <c r="V43" s="4">
        <v>0</v>
      </c>
      <c r="W43" s="4">
        <v>0</v>
      </c>
      <c r="X43" s="4">
        <v>0</v>
      </c>
      <c r="Y43" s="4">
        <v>0</v>
      </c>
      <c r="Z43" s="4"/>
      <c r="AA43" s="4"/>
      <c r="AB43" s="4"/>
    </row>
    <row r="44" spans="1:28" x14ac:dyDescent="0.2">
      <c r="A44" s="10">
        <v>30</v>
      </c>
      <c r="C44" s="10"/>
      <c r="E44" s="20" t="s">
        <v>27</v>
      </c>
      <c r="F44" s="4">
        <v>0</v>
      </c>
      <c r="G44" s="4">
        <v>0</v>
      </c>
      <c r="H44" s="4">
        <v>0</v>
      </c>
      <c r="I44" s="4">
        <v>0</v>
      </c>
      <c r="J44" s="4">
        <v>0</v>
      </c>
      <c r="K44" s="4">
        <v>0</v>
      </c>
      <c r="L44" s="4">
        <v>0</v>
      </c>
      <c r="N44" s="4">
        <v>0</v>
      </c>
      <c r="O44" s="4">
        <v>0</v>
      </c>
      <c r="P44" s="4">
        <v>0</v>
      </c>
      <c r="Q44" s="4">
        <v>0</v>
      </c>
      <c r="R44" s="4">
        <v>0</v>
      </c>
      <c r="S44" s="4">
        <v>0</v>
      </c>
      <c r="T44" s="4">
        <v>0</v>
      </c>
      <c r="U44" s="4">
        <v>0</v>
      </c>
      <c r="V44" s="4">
        <v>0</v>
      </c>
      <c r="W44" s="4">
        <v>0</v>
      </c>
      <c r="X44" s="4">
        <v>0</v>
      </c>
      <c r="Y44" s="4">
        <v>0</v>
      </c>
      <c r="Z44" s="4"/>
      <c r="AA44" s="4"/>
      <c r="AB44" s="4"/>
    </row>
    <row r="45" spans="1:28" x14ac:dyDescent="0.2">
      <c r="A45" s="10">
        <v>31</v>
      </c>
      <c r="C45" s="10"/>
      <c r="E45" s="20" t="s">
        <v>28</v>
      </c>
      <c r="F45" s="4">
        <v>0</v>
      </c>
      <c r="G45" s="4">
        <v>0</v>
      </c>
      <c r="H45" s="4">
        <v>0</v>
      </c>
      <c r="I45" s="4">
        <v>0</v>
      </c>
      <c r="J45" s="4">
        <v>0</v>
      </c>
      <c r="K45" s="4">
        <v>0</v>
      </c>
      <c r="L45" s="4">
        <v>0</v>
      </c>
      <c r="N45" s="4">
        <v>0</v>
      </c>
      <c r="O45" s="4">
        <v>0</v>
      </c>
      <c r="P45" s="4">
        <v>0</v>
      </c>
      <c r="Q45" s="4">
        <v>0</v>
      </c>
      <c r="R45" s="4">
        <v>0</v>
      </c>
      <c r="S45" s="4">
        <v>0</v>
      </c>
      <c r="T45" s="4">
        <v>0</v>
      </c>
      <c r="U45" s="4">
        <v>0</v>
      </c>
      <c r="V45" s="4">
        <v>0</v>
      </c>
      <c r="W45" s="4">
        <v>0</v>
      </c>
      <c r="X45" s="4">
        <v>0</v>
      </c>
      <c r="Y45" s="4">
        <v>0</v>
      </c>
      <c r="Z45" s="4"/>
      <c r="AA45" s="4"/>
      <c r="AB45" s="4"/>
    </row>
    <row r="46" spans="1:28" x14ac:dyDescent="0.2">
      <c r="A46" s="10">
        <v>32</v>
      </c>
      <c r="C46" s="10"/>
      <c r="E46" s="20" t="s">
        <v>29</v>
      </c>
      <c r="F46" s="21">
        <v>-3235578</v>
      </c>
      <c r="G46" s="21">
        <v>-3235578</v>
      </c>
      <c r="H46" s="21">
        <v>-3235578</v>
      </c>
      <c r="I46" s="21">
        <v>-3235578</v>
      </c>
      <c r="J46" s="21">
        <v>-3235578</v>
      </c>
      <c r="K46" s="21">
        <v>-3235578</v>
      </c>
      <c r="L46" s="21">
        <v>-3235578</v>
      </c>
      <c r="N46" s="21">
        <v>-3235578</v>
      </c>
      <c r="O46" s="21">
        <v>-3235578</v>
      </c>
      <c r="P46" s="21">
        <v>-3235578</v>
      </c>
      <c r="Q46" s="21">
        <v>-5135704.21</v>
      </c>
      <c r="R46" s="21">
        <v>-5135704.21</v>
      </c>
      <c r="S46" s="21">
        <v>-5135704.21</v>
      </c>
      <c r="T46" s="21">
        <v>-5135704.21</v>
      </c>
      <c r="U46" s="21">
        <v>-5135704.21</v>
      </c>
      <c r="V46" s="21">
        <v>-5135704.21</v>
      </c>
      <c r="W46" s="21">
        <v>-5135704.21</v>
      </c>
      <c r="X46" s="21">
        <v>-5135704.21</v>
      </c>
      <c r="Y46" s="21">
        <v>-5135704.21</v>
      </c>
      <c r="Z46" s="4"/>
      <c r="AA46" s="4"/>
      <c r="AB46" s="4"/>
    </row>
    <row r="47" spans="1:28" ht="13.5" thickBot="1" x14ac:dyDescent="0.25">
      <c r="A47" s="10">
        <v>33</v>
      </c>
      <c r="C47" s="10"/>
      <c r="E47" t="s">
        <v>30</v>
      </c>
      <c r="F47" s="19">
        <f>SUM(F43:F46)</f>
        <v>-3235578</v>
      </c>
      <c r="G47" s="19">
        <f t="shared" ref="G47:Y47" si="9">SUM(G43:G46)</f>
        <v>-3235578</v>
      </c>
      <c r="H47" s="19">
        <f t="shared" si="9"/>
        <v>-3235578</v>
      </c>
      <c r="I47" s="19">
        <f t="shared" si="9"/>
        <v>-3235578</v>
      </c>
      <c r="J47" s="19">
        <f t="shared" si="9"/>
        <v>-3235578</v>
      </c>
      <c r="K47" s="19">
        <f t="shared" si="9"/>
        <v>-3235578</v>
      </c>
      <c r="L47" s="19">
        <f t="shared" si="9"/>
        <v>-3235578</v>
      </c>
      <c r="N47" s="19">
        <f t="shared" si="9"/>
        <v>-3235578</v>
      </c>
      <c r="O47" s="19">
        <f t="shared" si="9"/>
        <v>-3235578</v>
      </c>
      <c r="P47" s="19">
        <f t="shared" si="9"/>
        <v>-3235578</v>
      </c>
      <c r="Q47" s="19">
        <f t="shared" si="9"/>
        <v>-5135704.21</v>
      </c>
      <c r="R47" s="19">
        <f t="shared" si="9"/>
        <v>-5135704.21</v>
      </c>
      <c r="S47" s="19">
        <f t="shared" si="9"/>
        <v>-5135704.21</v>
      </c>
      <c r="T47" s="19">
        <f t="shared" si="9"/>
        <v>-5135704.21</v>
      </c>
      <c r="U47" s="19">
        <f t="shared" si="9"/>
        <v>-5135704.21</v>
      </c>
      <c r="V47" s="19">
        <f t="shared" si="9"/>
        <v>-5135704.21</v>
      </c>
      <c r="W47" s="19">
        <f t="shared" si="9"/>
        <v>-5135704.21</v>
      </c>
      <c r="X47" s="19">
        <f t="shared" si="9"/>
        <v>-5135704.21</v>
      </c>
      <c r="Y47" s="19">
        <f t="shared" si="9"/>
        <v>-5135704.21</v>
      </c>
      <c r="Z47" s="4"/>
      <c r="AA47" s="4"/>
      <c r="AB47" s="4"/>
    </row>
    <row r="48" spans="1:28" ht="13.5" thickTop="1" x14ac:dyDescent="0.2">
      <c r="A48" s="10">
        <v>34</v>
      </c>
      <c r="C48" s="10"/>
      <c r="F48" s="4"/>
      <c r="G48" s="4"/>
      <c r="H48" s="4"/>
      <c r="I48" s="4"/>
      <c r="J48" s="4"/>
      <c r="K48" s="4"/>
      <c r="L48" s="4"/>
      <c r="M48" s="4"/>
      <c r="N48" s="4"/>
      <c r="O48" s="4"/>
      <c r="P48" s="4"/>
      <c r="Q48" s="4"/>
      <c r="R48" s="4"/>
      <c r="S48" s="4"/>
      <c r="T48" s="4"/>
      <c r="U48" s="4"/>
      <c r="V48" s="4"/>
      <c r="W48" s="4"/>
      <c r="X48" s="4"/>
      <c r="Y48" s="4"/>
      <c r="Z48" s="4"/>
      <c r="AA48" s="4"/>
      <c r="AB48" s="4"/>
    </row>
    <row r="49" spans="1:28" x14ac:dyDescent="0.2">
      <c r="A49" s="10">
        <v>35</v>
      </c>
      <c r="C49" s="10"/>
      <c r="E49" t="s">
        <v>31</v>
      </c>
      <c r="F49" s="22"/>
      <c r="G49" s="22"/>
      <c r="H49" s="18"/>
      <c r="I49" s="18"/>
      <c r="J49" s="4"/>
      <c r="K49" s="4"/>
      <c r="Z49" s="4"/>
      <c r="AA49" s="4"/>
      <c r="AB49" s="4"/>
    </row>
    <row r="50" spans="1:28" x14ac:dyDescent="0.2">
      <c r="A50" s="10">
        <v>36</v>
      </c>
      <c r="C50" s="10">
        <v>190</v>
      </c>
      <c r="E50" s="23" t="s">
        <v>32</v>
      </c>
      <c r="F50" s="4">
        <v>10983035.280000016</v>
      </c>
      <c r="G50" s="4">
        <v>10983035.280000016</v>
      </c>
      <c r="H50" s="4">
        <v>11002728.069999993</v>
      </c>
      <c r="I50" s="4">
        <v>11002728.069999993</v>
      </c>
      <c r="J50" s="4">
        <v>11002728.069999993</v>
      </c>
      <c r="K50" s="4">
        <v>11175159.599999994</v>
      </c>
      <c r="L50" s="4">
        <v>11175159.599999994</v>
      </c>
      <c r="N50" s="4">
        <v>11175159.599999994</v>
      </c>
      <c r="O50" s="4">
        <v>12143403.729999997</v>
      </c>
      <c r="P50" s="4">
        <v>12143403.729999997</v>
      </c>
      <c r="Q50" s="4">
        <v>15118391.430000007</v>
      </c>
      <c r="R50" s="4">
        <v>13385230.200000003</v>
      </c>
      <c r="S50" s="4">
        <v>13385230.200000003</v>
      </c>
      <c r="T50" s="4">
        <v>13385230.200000003</v>
      </c>
      <c r="U50" s="4">
        <v>18244942.919999994</v>
      </c>
      <c r="V50" s="4">
        <v>18244942.919999994</v>
      </c>
      <c r="W50" s="4">
        <v>18244942.919999994</v>
      </c>
      <c r="X50" s="4">
        <v>18680682.68</v>
      </c>
      <c r="Y50" s="4">
        <v>18680682.68</v>
      </c>
      <c r="Z50" s="4"/>
      <c r="AA50" s="4"/>
      <c r="AB50" s="4"/>
    </row>
    <row r="51" spans="1:28" x14ac:dyDescent="0.2">
      <c r="A51" s="10">
        <v>37</v>
      </c>
      <c r="C51" s="10">
        <v>281</v>
      </c>
      <c r="E51" s="23" t="s">
        <v>43</v>
      </c>
      <c r="F51" s="4"/>
      <c r="G51" s="4"/>
      <c r="H51" s="4"/>
      <c r="I51" s="4"/>
      <c r="J51" s="4"/>
      <c r="K51" s="4"/>
      <c r="L51" s="4"/>
      <c r="N51" s="4"/>
      <c r="O51" s="4"/>
      <c r="P51" s="4"/>
      <c r="Q51" s="4"/>
      <c r="R51" s="4"/>
      <c r="S51" s="4"/>
      <c r="T51" s="4"/>
      <c r="U51" s="4"/>
      <c r="V51" s="4"/>
      <c r="W51" s="4"/>
      <c r="X51" s="4"/>
      <c r="Y51" s="4"/>
      <c r="Z51" s="4"/>
      <c r="AA51" s="4"/>
      <c r="AB51" s="4"/>
    </row>
    <row r="52" spans="1:28" x14ac:dyDescent="0.2">
      <c r="A52" s="10">
        <v>38</v>
      </c>
      <c r="C52" s="10">
        <v>282</v>
      </c>
      <c r="E52" s="23" t="s">
        <v>33</v>
      </c>
      <c r="F52" s="4">
        <v>-127360481.86225998</v>
      </c>
      <c r="G52" s="4">
        <v>-127360481.86225998</v>
      </c>
      <c r="H52" s="4">
        <v>-130244974.58809996</v>
      </c>
      <c r="I52" s="4">
        <v>-130244974.58809996</v>
      </c>
      <c r="J52" s="4">
        <v>-130244974.58809996</v>
      </c>
      <c r="K52" s="4">
        <v>-133070074.53198014</v>
      </c>
      <c r="L52" s="4">
        <v>-133070074.53198014</v>
      </c>
      <c r="N52" s="4">
        <v>-133070074.53198014</v>
      </c>
      <c r="O52" s="4">
        <v>-131809479.45467001</v>
      </c>
      <c r="P52" s="4">
        <v>-131809479.45467001</v>
      </c>
      <c r="Q52" s="4">
        <v>-133187265.21378</v>
      </c>
      <c r="R52" s="4">
        <v>-135479709.79398999</v>
      </c>
      <c r="S52" s="4">
        <v>-135479709.79398999</v>
      </c>
      <c r="T52" s="4">
        <v>-135479709.79398999</v>
      </c>
      <c r="U52" s="4">
        <v>-138064797.09554005</v>
      </c>
      <c r="V52" s="4">
        <v>-138064797.09554005</v>
      </c>
      <c r="W52" s="4">
        <v>-138064797.09554005</v>
      </c>
      <c r="X52" s="4">
        <v>-140293844.49487996</v>
      </c>
      <c r="Y52" s="4">
        <v>-140293844.49487996</v>
      </c>
      <c r="Z52" s="4"/>
      <c r="AA52" s="4"/>
      <c r="AB52" s="4"/>
    </row>
    <row r="53" spans="1:28" x14ac:dyDescent="0.2">
      <c r="A53" s="10">
        <v>39</v>
      </c>
      <c r="C53" s="10">
        <v>282</v>
      </c>
      <c r="E53" s="23" t="s">
        <v>34</v>
      </c>
      <c r="F53" s="4">
        <v>-68171156.163109988</v>
      </c>
      <c r="G53" s="4">
        <v>-68171156.163109988</v>
      </c>
      <c r="H53" s="4">
        <v>-67284434.096879989</v>
      </c>
      <c r="I53" s="4">
        <v>-67284434.096879989</v>
      </c>
      <c r="J53" s="4">
        <v>-67284434.096879989</v>
      </c>
      <c r="K53" s="4">
        <v>-66438872.850349978</v>
      </c>
      <c r="L53" s="4">
        <v>-66438872.850349978</v>
      </c>
      <c r="N53" s="4">
        <v>-66438872.850349978</v>
      </c>
      <c r="O53" s="4">
        <v>-65872506.309609987</v>
      </c>
      <c r="P53" s="4">
        <v>-65872506.309609987</v>
      </c>
      <c r="Q53" s="4">
        <v>-65013398.239789963</v>
      </c>
      <c r="R53" s="4">
        <v>-66712353.617909998</v>
      </c>
      <c r="S53" s="4">
        <v>-66712353.617909998</v>
      </c>
      <c r="T53" s="4">
        <v>-66712353.617909998</v>
      </c>
      <c r="U53" s="4">
        <v>-66449455.132060029</v>
      </c>
      <c r="V53" s="4">
        <v>-66449455.132060029</v>
      </c>
      <c r="W53" s="4">
        <v>-66449455.132060029</v>
      </c>
      <c r="X53" s="4">
        <v>-66166934.994160026</v>
      </c>
      <c r="Y53" s="4">
        <v>-66166934.994160026</v>
      </c>
      <c r="Z53" s="4"/>
      <c r="AA53" s="4"/>
      <c r="AB53" s="4"/>
    </row>
    <row r="54" spans="1:28" x14ac:dyDescent="0.2">
      <c r="A54" s="10">
        <v>40</v>
      </c>
      <c r="C54" s="10">
        <v>283</v>
      </c>
      <c r="E54" s="23" t="s">
        <v>44</v>
      </c>
      <c r="F54" s="21">
        <v>-17604038.84</v>
      </c>
      <c r="G54" s="21">
        <v>-17605755.830000002</v>
      </c>
      <c r="H54" s="21">
        <v>-18244869.609999999</v>
      </c>
      <c r="I54" s="21">
        <v>-18244869.609999999</v>
      </c>
      <c r="J54" s="21">
        <v>-18244869.609999999</v>
      </c>
      <c r="K54" s="21">
        <v>-19410106.149999999</v>
      </c>
      <c r="L54" s="21">
        <v>-19410106.149999999</v>
      </c>
      <c r="N54" s="21">
        <v>-19410106.149999999</v>
      </c>
      <c r="O54" s="21">
        <v>-19866103.710000001</v>
      </c>
      <c r="P54" s="21">
        <v>-19866103.710000001</v>
      </c>
      <c r="Q54" s="21">
        <v>-19306416.880000003</v>
      </c>
      <c r="R54" s="21">
        <v>-19229520.109999999</v>
      </c>
      <c r="S54" s="21">
        <v>-19229520.109999999</v>
      </c>
      <c r="T54" s="21">
        <v>-19224640.370000001</v>
      </c>
      <c r="U54" s="21">
        <v>-18130227.920000002</v>
      </c>
      <c r="V54" s="21">
        <v>-18130227.920000002</v>
      </c>
      <c r="W54" s="21">
        <v>-18130227.920000002</v>
      </c>
      <c r="X54" s="21">
        <v>-17375375.719999999</v>
      </c>
      <c r="Y54" s="21">
        <v>-17375375.719999999</v>
      </c>
      <c r="Z54" s="4"/>
      <c r="AA54" s="4"/>
      <c r="AB54" s="4"/>
    </row>
    <row r="55" spans="1:28" ht="13.5" thickBot="1" x14ac:dyDescent="0.25">
      <c r="A55" s="10">
        <v>41</v>
      </c>
      <c r="C55" s="10"/>
      <c r="E55" t="s">
        <v>37</v>
      </c>
      <c r="F55" s="24">
        <f>SUM(F50:F54)</f>
        <v>-202152641.58536997</v>
      </c>
      <c r="G55" s="24">
        <f t="shared" ref="G55:Y55" si="10">SUM(G50:G54)</f>
        <v>-202154358.57536998</v>
      </c>
      <c r="H55" s="24">
        <f t="shared" si="10"/>
        <v>-204771550.22497994</v>
      </c>
      <c r="I55" s="24">
        <f t="shared" si="10"/>
        <v>-204771550.22497994</v>
      </c>
      <c r="J55" s="24">
        <f t="shared" si="10"/>
        <v>-204771550.22497994</v>
      </c>
      <c r="K55" s="24">
        <f t="shared" si="10"/>
        <v>-207743893.93233013</v>
      </c>
      <c r="L55" s="24">
        <f t="shared" si="10"/>
        <v>-207743893.93233013</v>
      </c>
      <c r="N55" s="24">
        <f t="shared" si="10"/>
        <v>-207743893.93233013</v>
      </c>
      <c r="O55" s="24">
        <f t="shared" si="10"/>
        <v>-205404685.74428001</v>
      </c>
      <c r="P55" s="24">
        <f t="shared" si="10"/>
        <v>-205404685.74428001</v>
      </c>
      <c r="Q55" s="24">
        <f t="shared" si="10"/>
        <v>-202388688.90356994</v>
      </c>
      <c r="R55" s="24">
        <f t="shared" si="10"/>
        <v>-208036353.32190001</v>
      </c>
      <c r="S55" s="24">
        <f t="shared" si="10"/>
        <v>-208036353.32190001</v>
      </c>
      <c r="T55" s="24">
        <f t="shared" si="10"/>
        <v>-208031473.5819</v>
      </c>
      <c r="U55" s="24">
        <f t="shared" si="10"/>
        <v>-204399537.2276001</v>
      </c>
      <c r="V55" s="24">
        <f t="shared" si="10"/>
        <v>-204399537.2276001</v>
      </c>
      <c r="W55" s="24">
        <f t="shared" si="10"/>
        <v>-204399537.2276001</v>
      </c>
      <c r="X55" s="24">
        <f t="shared" si="10"/>
        <v>-205155472.52903998</v>
      </c>
      <c r="Y55" s="24">
        <f t="shared" si="10"/>
        <v>-205155472.52903998</v>
      </c>
      <c r="Z55" s="4"/>
      <c r="AA55" s="26"/>
      <c r="AB55" s="4"/>
    </row>
    <row r="56" spans="1:28" ht="13.5" thickTop="1" x14ac:dyDescent="0.2">
      <c r="A56" s="10">
        <v>42</v>
      </c>
      <c r="C56" s="10"/>
      <c r="F56" s="22"/>
      <c r="G56" s="22"/>
      <c r="H56" s="22"/>
      <c r="I56" s="22"/>
      <c r="J56" s="22"/>
      <c r="K56" s="22"/>
      <c r="L56" s="22"/>
      <c r="M56" s="22"/>
      <c r="N56" s="22"/>
      <c r="O56" s="22"/>
      <c r="P56" s="22"/>
      <c r="Q56" s="22"/>
      <c r="R56" s="22"/>
      <c r="S56" s="22"/>
      <c r="T56" s="22"/>
      <c r="U56" s="22"/>
      <c r="V56" s="22"/>
      <c r="W56" s="22"/>
      <c r="X56" s="22"/>
      <c r="Y56" s="22"/>
      <c r="Z56" s="22"/>
      <c r="AA56" s="22"/>
      <c r="AB56" s="4"/>
    </row>
    <row r="57" spans="1:28" x14ac:dyDescent="0.2">
      <c r="A57" s="10">
        <v>43</v>
      </c>
      <c r="C57" s="10"/>
      <c r="E57" t="s">
        <v>38</v>
      </c>
      <c r="F57" s="22"/>
      <c r="G57" s="22"/>
      <c r="H57" s="22"/>
      <c r="I57" s="22"/>
      <c r="J57" s="22"/>
      <c r="K57" s="22"/>
      <c r="L57" s="22"/>
      <c r="M57" s="22"/>
      <c r="N57" s="22"/>
      <c r="O57" s="22"/>
      <c r="P57" s="22"/>
      <c r="Q57" s="22"/>
      <c r="R57" s="22"/>
      <c r="S57" s="22"/>
      <c r="T57" s="22"/>
      <c r="U57" s="22"/>
      <c r="V57" s="22"/>
      <c r="W57" s="22"/>
      <c r="X57" s="22"/>
      <c r="Y57" s="22"/>
      <c r="Z57" s="4"/>
      <c r="AA57" s="4"/>
      <c r="AB57" s="4"/>
    </row>
    <row r="58" spans="1:28" x14ac:dyDescent="0.2">
      <c r="A58" s="10">
        <v>44</v>
      </c>
      <c r="C58" s="10">
        <v>254</v>
      </c>
      <c r="E58" s="23" t="s">
        <v>39</v>
      </c>
      <c r="F58" s="4">
        <v>-44741338.519999966</v>
      </c>
      <c r="G58" s="4">
        <v>-44597459.019999966</v>
      </c>
      <c r="H58" s="4">
        <v>-44446625.262499966</v>
      </c>
      <c r="I58" s="4">
        <v>-44374685.512499966</v>
      </c>
      <c r="J58" s="4">
        <v>-44302745.762499966</v>
      </c>
      <c r="K58" s="4">
        <v>-44151912.004999965</v>
      </c>
      <c r="L58" s="4">
        <v>-44079972.254999965</v>
      </c>
      <c r="M58" s="4"/>
      <c r="N58" s="4">
        <v>-44008032.504999965</v>
      </c>
      <c r="O58" s="4">
        <v>-43857198.747499965</v>
      </c>
      <c r="P58" s="4">
        <v>-43785258.997499965</v>
      </c>
      <c r="Q58" s="4">
        <v>-43660723.24249997</v>
      </c>
      <c r="R58" s="4">
        <v>-44325262.589999966</v>
      </c>
      <c r="S58" s="4">
        <v>-44325262.589999966</v>
      </c>
      <c r="T58" s="4">
        <v>-44208595.923333302</v>
      </c>
      <c r="U58" s="4">
        <v>-44150262.589999966</v>
      </c>
      <c r="V58" s="4">
        <v>-44091929.256666631</v>
      </c>
      <c r="W58" s="4">
        <v>-44033595.923333295</v>
      </c>
      <c r="X58" s="4">
        <v>-43975262.589999959</v>
      </c>
      <c r="Y58" s="4">
        <v>-43916929.256666623</v>
      </c>
      <c r="Z58" s="4"/>
      <c r="AA58" s="4"/>
      <c r="AB58" s="4"/>
    </row>
    <row r="59" spans="1:28" x14ac:dyDescent="0.2">
      <c r="A59" s="10">
        <v>45</v>
      </c>
      <c r="C59" s="10">
        <v>254</v>
      </c>
      <c r="E59" s="23" t="s">
        <v>40</v>
      </c>
      <c r="F59" s="21">
        <v>-11177195.223988269</v>
      </c>
      <c r="G59" s="21">
        <v>-10753503.557321601</v>
      </c>
      <c r="H59" s="21">
        <v>-10306668.243988268</v>
      </c>
      <c r="I59" s="21">
        <v>-10105837.875845913</v>
      </c>
      <c r="J59" s="21">
        <v>-9893992.0425125808</v>
      </c>
      <c r="K59" s="21">
        <v>-9458685.204370223</v>
      </c>
      <c r="L59" s="21">
        <v>-9246839.3710368909</v>
      </c>
      <c r="M59" s="4"/>
      <c r="N59" s="21">
        <v>-9034993.5377035569</v>
      </c>
      <c r="O59" s="21">
        <v>-8599686.6895611994</v>
      </c>
      <c r="P59" s="21">
        <v>-8387840.8562278673</v>
      </c>
      <c r="Q59" s="21">
        <v>-8027021.0196885178</v>
      </c>
      <c r="R59" s="21">
        <v>-7740688.1847521774</v>
      </c>
      <c r="S59" s="21">
        <v>-7740688.1847521774</v>
      </c>
      <c r="T59" s="21">
        <v>-7190141.7514188439</v>
      </c>
      <c r="U59" s="21">
        <v>-6787903.9444855088</v>
      </c>
      <c r="V59" s="21">
        <v>-6512630.727818842</v>
      </c>
      <c r="W59" s="21">
        <v>-6237357.5111521753</v>
      </c>
      <c r="X59" s="21">
        <v>-6022691.165134131</v>
      </c>
      <c r="Y59" s="21">
        <v>-5747417.9484674642</v>
      </c>
      <c r="Z59" s="4"/>
      <c r="AA59" s="4"/>
      <c r="AB59" s="4"/>
    </row>
    <row r="60" spans="1:28" ht="13.5" thickBot="1" x14ac:dyDescent="0.25">
      <c r="A60" s="10">
        <v>46</v>
      </c>
      <c r="C60" s="10"/>
      <c r="E60" t="s">
        <v>41</v>
      </c>
      <c r="F60" s="24">
        <f>SUM(F58:F59)</f>
        <v>-55918533.743988231</v>
      </c>
      <c r="G60" s="24">
        <f t="shared" ref="G60:L60" si="11">SUM(G58:G59)</f>
        <v>-55350962.577321567</v>
      </c>
      <c r="H60" s="24">
        <f t="shared" si="11"/>
        <v>-54753293.506488234</v>
      </c>
      <c r="I60" s="24">
        <f t="shared" si="11"/>
        <v>-54480523.388345882</v>
      </c>
      <c r="J60" s="24">
        <f t="shared" si="11"/>
        <v>-54196737.805012546</v>
      </c>
      <c r="K60" s="24">
        <f t="shared" si="11"/>
        <v>-53610597.209370188</v>
      </c>
      <c r="L60" s="24">
        <f t="shared" si="11"/>
        <v>-53326811.626036853</v>
      </c>
      <c r="N60" s="24">
        <f>SUM(N58:N59)</f>
        <v>-53043026.042703524</v>
      </c>
      <c r="O60" s="24">
        <f>SUM(O58:O59)</f>
        <v>-52456885.437061161</v>
      </c>
      <c r="P60" s="24">
        <f>SUM(P58:P59)</f>
        <v>-52173099.853727832</v>
      </c>
      <c r="Q60" s="24">
        <f>SUM(Q58:Q59)</f>
        <v>-51687744.262188487</v>
      </c>
      <c r="R60" s="24">
        <f t="shared" ref="R60:Y60" si="12">SUM(R58:R59)</f>
        <v>-52065950.77475214</v>
      </c>
      <c r="S60" s="24">
        <f t="shared" si="12"/>
        <v>-52065950.77475214</v>
      </c>
      <c r="T60" s="24">
        <f t="shared" si="12"/>
        <v>-51398737.674752146</v>
      </c>
      <c r="U60" s="24">
        <f t="shared" si="12"/>
        <v>-50938166.534485474</v>
      </c>
      <c r="V60" s="24">
        <f t="shared" si="12"/>
        <v>-50604559.98448547</v>
      </c>
      <c r="W60" s="24">
        <f t="shared" si="12"/>
        <v>-50270953.434485473</v>
      </c>
      <c r="X60" s="24">
        <f t="shared" si="12"/>
        <v>-49997953.755134091</v>
      </c>
      <c r="Y60" s="24">
        <f t="shared" si="12"/>
        <v>-49664347.205134086</v>
      </c>
      <c r="Z60" s="4"/>
      <c r="AA60" s="4"/>
      <c r="AB60" s="4"/>
    </row>
    <row r="61" spans="1:28" ht="13.5" thickTop="1" x14ac:dyDescent="0.2">
      <c r="A61" s="10">
        <v>47</v>
      </c>
      <c r="C61" s="10"/>
      <c r="F61" s="22"/>
      <c r="G61" s="22"/>
      <c r="H61" s="22"/>
      <c r="I61" s="22"/>
      <c r="J61" s="22"/>
      <c r="K61" s="22"/>
      <c r="L61" s="22"/>
      <c r="M61" s="22"/>
      <c r="N61" s="22"/>
      <c r="O61" s="22"/>
      <c r="P61" s="22"/>
      <c r="Q61" s="22"/>
      <c r="R61" s="22"/>
      <c r="S61" s="22"/>
      <c r="T61" s="22"/>
      <c r="U61" s="22"/>
      <c r="V61" s="22"/>
      <c r="W61" s="22"/>
      <c r="X61" s="22"/>
      <c r="Y61" s="22"/>
      <c r="Z61" s="22"/>
      <c r="AA61" s="4"/>
      <c r="AB61" s="4"/>
    </row>
    <row r="62" spans="1:28" x14ac:dyDescent="0.2">
      <c r="A62" s="10">
        <v>48</v>
      </c>
      <c r="C62" s="17" t="s">
        <v>45</v>
      </c>
      <c r="F62" s="4"/>
      <c r="G62" s="4"/>
      <c r="H62" s="4"/>
      <c r="I62" s="4"/>
      <c r="J62" s="4"/>
      <c r="K62" s="4"/>
      <c r="L62" s="4"/>
      <c r="M62" s="4"/>
      <c r="N62" s="4"/>
      <c r="O62" s="4"/>
      <c r="P62" s="4"/>
      <c r="Q62" s="4"/>
      <c r="R62" s="4"/>
      <c r="S62" s="4"/>
      <c r="T62" s="4"/>
      <c r="U62" s="4"/>
      <c r="V62" s="4"/>
      <c r="W62" s="4"/>
      <c r="X62" s="4"/>
      <c r="Y62" s="4"/>
      <c r="Z62" s="4"/>
      <c r="AA62" s="4"/>
      <c r="AB62" s="4"/>
    </row>
    <row r="63" spans="1:28" x14ac:dyDescent="0.2">
      <c r="A63" s="10">
        <v>49</v>
      </c>
      <c r="F63" s="4"/>
      <c r="G63" s="4"/>
      <c r="H63" s="4"/>
      <c r="I63" s="4"/>
      <c r="J63" s="4"/>
      <c r="K63" s="4"/>
      <c r="L63" s="4"/>
      <c r="N63" s="4"/>
      <c r="O63" s="4"/>
      <c r="P63" s="4"/>
      <c r="Q63" s="4"/>
      <c r="R63" s="4"/>
      <c r="S63" s="4"/>
      <c r="T63" s="4"/>
      <c r="U63" s="4"/>
      <c r="V63" s="4"/>
      <c r="W63" s="4"/>
      <c r="X63" s="4"/>
      <c r="Y63" s="4"/>
      <c r="Z63" s="4"/>
      <c r="AA63" s="4"/>
      <c r="AB63" s="4"/>
    </row>
    <row r="64" spans="1:28" x14ac:dyDescent="0.2">
      <c r="A64" s="10">
        <v>50</v>
      </c>
      <c r="C64" s="10">
        <v>255</v>
      </c>
      <c r="E64" t="s">
        <v>25</v>
      </c>
      <c r="F64" s="4"/>
      <c r="G64" s="4"/>
      <c r="H64" s="4"/>
      <c r="I64" s="4"/>
      <c r="J64" s="4"/>
      <c r="K64" s="4"/>
      <c r="L64" s="4"/>
      <c r="N64" s="4"/>
      <c r="O64" s="4"/>
      <c r="P64" s="4"/>
      <c r="Q64" s="4"/>
      <c r="R64" s="4"/>
      <c r="S64" s="4"/>
      <c r="T64" s="4"/>
      <c r="U64" s="4"/>
      <c r="V64" s="4"/>
      <c r="W64" s="4"/>
      <c r="X64" s="4"/>
      <c r="Y64" s="4"/>
      <c r="Z64" s="4"/>
      <c r="AA64" s="4"/>
      <c r="AB64" s="4"/>
    </row>
    <row r="65" spans="1:29" x14ac:dyDescent="0.2">
      <c r="A65" s="10">
        <v>51</v>
      </c>
      <c r="C65" s="10"/>
      <c r="E65" s="20" t="s">
        <v>26</v>
      </c>
      <c r="F65" s="4">
        <v>0</v>
      </c>
      <c r="G65" s="4">
        <v>0</v>
      </c>
      <c r="H65" s="4">
        <v>0</v>
      </c>
      <c r="I65" s="4">
        <v>0</v>
      </c>
      <c r="J65" s="4">
        <v>0</v>
      </c>
      <c r="K65" s="4">
        <v>0</v>
      </c>
      <c r="L65" s="4">
        <v>0</v>
      </c>
      <c r="N65" s="4">
        <v>0</v>
      </c>
      <c r="O65" s="4">
        <v>0</v>
      </c>
      <c r="P65" s="4">
        <v>0</v>
      </c>
      <c r="Q65" s="4">
        <v>0</v>
      </c>
      <c r="R65" s="4">
        <v>0</v>
      </c>
      <c r="S65" s="4">
        <v>0</v>
      </c>
      <c r="T65" s="4">
        <v>0</v>
      </c>
      <c r="U65" s="4">
        <v>0</v>
      </c>
      <c r="V65" s="4">
        <v>0</v>
      </c>
      <c r="W65" s="4">
        <v>0</v>
      </c>
      <c r="X65" s="4">
        <v>0</v>
      </c>
      <c r="Y65" s="4">
        <v>0</v>
      </c>
      <c r="Z65" s="4"/>
      <c r="AA65" s="4"/>
      <c r="AB65" s="4"/>
    </row>
    <row r="66" spans="1:29" x14ac:dyDescent="0.2">
      <c r="A66" s="10">
        <v>52</v>
      </c>
      <c r="C66" s="10"/>
      <c r="E66" s="20" t="s">
        <v>27</v>
      </c>
      <c r="F66" s="4">
        <v>0</v>
      </c>
      <c r="G66" s="4">
        <v>0</v>
      </c>
      <c r="H66" s="4">
        <v>0</v>
      </c>
      <c r="I66" s="4">
        <v>0</v>
      </c>
      <c r="J66" s="4">
        <v>0</v>
      </c>
      <c r="K66" s="4">
        <v>0</v>
      </c>
      <c r="L66" s="4">
        <v>0</v>
      </c>
      <c r="N66" s="4">
        <v>0</v>
      </c>
      <c r="O66" s="4">
        <v>0</v>
      </c>
      <c r="P66" s="4">
        <v>0</v>
      </c>
      <c r="Q66" s="4">
        <v>0</v>
      </c>
      <c r="R66" s="4">
        <v>0</v>
      </c>
      <c r="S66" s="4">
        <v>0</v>
      </c>
      <c r="T66" s="4">
        <v>0</v>
      </c>
      <c r="U66" s="4">
        <v>0</v>
      </c>
      <c r="V66" s="4">
        <v>0</v>
      </c>
      <c r="W66" s="4">
        <v>0</v>
      </c>
      <c r="X66" s="4">
        <v>0</v>
      </c>
      <c r="Y66" s="4">
        <v>0</v>
      </c>
      <c r="Z66" s="4"/>
      <c r="AA66" s="4"/>
      <c r="AB66" s="4"/>
    </row>
    <row r="67" spans="1:29" x14ac:dyDescent="0.2">
      <c r="A67" s="10">
        <v>53</v>
      </c>
      <c r="C67" s="10"/>
      <c r="E67" s="20" t="s">
        <v>28</v>
      </c>
      <c r="F67" s="21">
        <v>0</v>
      </c>
      <c r="G67" s="21">
        <v>0</v>
      </c>
      <c r="H67" s="21">
        <v>0</v>
      </c>
      <c r="I67" s="21">
        <v>0</v>
      </c>
      <c r="J67" s="21">
        <v>0</v>
      </c>
      <c r="K67" s="21">
        <v>0</v>
      </c>
      <c r="L67" s="21">
        <v>0</v>
      </c>
      <c r="N67" s="21">
        <v>0</v>
      </c>
      <c r="O67" s="21">
        <v>0</v>
      </c>
      <c r="P67" s="21">
        <v>0</v>
      </c>
      <c r="Q67" s="21">
        <v>0</v>
      </c>
      <c r="R67" s="21">
        <v>0</v>
      </c>
      <c r="S67" s="21">
        <v>0</v>
      </c>
      <c r="T67" s="21">
        <v>0</v>
      </c>
      <c r="U67" s="21">
        <v>0</v>
      </c>
      <c r="V67" s="21">
        <v>0</v>
      </c>
      <c r="W67" s="21">
        <v>0</v>
      </c>
      <c r="X67" s="21">
        <v>0</v>
      </c>
      <c r="Y67" s="21">
        <v>0</v>
      </c>
      <c r="Z67" s="4"/>
      <c r="AA67" s="4"/>
      <c r="AB67" s="4"/>
    </row>
    <row r="68" spans="1:29" ht="13.5" thickBot="1" x14ac:dyDescent="0.25">
      <c r="A68" s="10">
        <v>54</v>
      </c>
      <c r="C68" s="10"/>
      <c r="E68" t="s">
        <v>30</v>
      </c>
      <c r="F68" s="27">
        <f t="shared" ref="F68:L68" si="13">SUM(F66:F67)</f>
        <v>0</v>
      </c>
      <c r="G68" s="19">
        <f t="shared" si="13"/>
        <v>0</v>
      </c>
      <c r="H68" s="19">
        <f t="shared" si="13"/>
        <v>0</v>
      </c>
      <c r="I68" s="19">
        <f t="shared" si="13"/>
        <v>0</v>
      </c>
      <c r="J68" s="19">
        <f t="shared" si="13"/>
        <v>0</v>
      </c>
      <c r="K68" s="19">
        <f t="shared" si="13"/>
        <v>0</v>
      </c>
      <c r="L68" s="19">
        <f t="shared" si="13"/>
        <v>0</v>
      </c>
      <c r="N68" s="19">
        <f>SUM(N66:N67)</f>
        <v>0</v>
      </c>
      <c r="O68" s="19">
        <f>SUM(O66:O67)</f>
        <v>0</v>
      </c>
      <c r="P68" s="19">
        <f>SUM(P66:P67)</f>
        <v>0</v>
      </c>
      <c r="Q68" s="19">
        <f>SUM(Q66:Q67)</f>
        <v>0</v>
      </c>
      <c r="R68" s="19">
        <f t="shared" ref="R68:Y68" si="14">SUM(R66:R67)</f>
        <v>0</v>
      </c>
      <c r="S68" s="19">
        <f t="shared" si="14"/>
        <v>0</v>
      </c>
      <c r="T68" s="19">
        <f t="shared" si="14"/>
        <v>0</v>
      </c>
      <c r="U68" s="19">
        <f t="shared" si="14"/>
        <v>0</v>
      </c>
      <c r="V68" s="19">
        <f t="shared" si="14"/>
        <v>0</v>
      </c>
      <c r="W68" s="19">
        <f t="shared" si="14"/>
        <v>0</v>
      </c>
      <c r="X68" s="19">
        <f t="shared" si="14"/>
        <v>0</v>
      </c>
      <c r="Y68" s="19">
        <f t="shared" si="14"/>
        <v>0</v>
      </c>
      <c r="Z68" s="4"/>
      <c r="AA68" s="4"/>
      <c r="AB68" s="4"/>
    </row>
    <row r="69" spans="1:29" ht="13.5" thickTop="1" x14ac:dyDescent="0.2">
      <c r="A69" s="10">
        <v>55</v>
      </c>
      <c r="C69" s="10"/>
      <c r="F69" s="4"/>
      <c r="G69" s="4"/>
      <c r="H69" s="18"/>
      <c r="I69" s="18"/>
      <c r="J69" s="4"/>
      <c r="K69" s="4"/>
      <c r="Z69" s="4"/>
      <c r="AA69" s="4"/>
      <c r="AB69" s="4"/>
    </row>
    <row r="70" spans="1:29" x14ac:dyDescent="0.2">
      <c r="A70" s="10">
        <v>56</v>
      </c>
      <c r="C70" s="10"/>
      <c r="E70" t="s">
        <v>31</v>
      </c>
      <c r="F70" s="22"/>
      <c r="G70" s="22"/>
      <c r="H70" s="18"/>
      <c r="I70" s="18"/>
      <c r="J70" s="4"/>
      <c r="K70" s="4"/>
      <c r="Z70" s="4"/>
      <c r="AA70" s="4"/>
      <c r="AB70" s="4"/>
    </row>
    <row r="71" spans="1:29" x14ac:dyDescent="0.2">
      <c r="A71" s="10">
        <v>57</v>
      </c>
      <c r="C71" s="10">
        <v>190</v>
      </c>
      <c r="E71" s="23" t="s">
        <v>32</v>
      </c>
      <c r="F71" s="4">
        <v>-788096.41000000015</v>
      </c>
      <c r="G71" s="4">
        <v>-788096.41000000015</v>
      </c>
      <c r="H71" s="4">
        <v>-890113.66000000015</v>
      </c>
      <c r="I71" s="4">
        <v>-890113.66000000015</v>
      </c>
      <c r="J71" s="4">
        <v>-890113.66000000015</v>
      </c>
      <c r="K71" s="4">
        <v>-944243.53</v>
      </c>
      <c r="L71" s="4">
        <v>-944243.53</v>
      </c>
      <c r="N71" s="4">
        <v>-944243.53</v>
      </c>
      <c r="O71" s="4">
        <v>-1074128.81</v>
      </c>
      <c r="P71" s="4">
        <v>-1074128.81</v>
      </c>
      <c r="Q71" s="4">
        <v>-1074128.81</v>
      </c>
      <c r="R71" s="4">
        <v>-909672.39000000013</v>
      </c>
      <c r="S71" s="4">
        <v>-909672.39000000013</v>
      </c>
      <c r="T71" s="4">
        <v>-909672.39000000013</v>
      </c>
      <c r="U71" s="4">
        <v>-1054808.3500000001</v>
      </c>
      <c r="V71" s="4">
        <v>-1054808.3500000001</v>
      </c>
      <c r="W71" s="4">
        <v>-1054808.3500000001</v>
      </c>
      <c r="X71" s="4">
        <v>-1033876.2400000001</v>
      </c>
      <c r="Y71" s="4">
        <v>-1033876.2400000001</v>
      </c>
      <c r="Z71" s="4"/>
      <c r="AA71" s="4"/>
      <c r="AB71" s="4"/>
    </row>
    <row r="72" spans="1:29" x14ac:dyDescent="0.2">
      <c r="A72" s="10">
        <v>58</v>
      </c>
      <c r="C72" s="10">
        <v>282</v>
      </c>
      <c r="E72" s="23" t="s">
        <v>33</v>
      </c>
      <c r="F72" s="4">
        <v>2141208.1700000018</v>
      </c>
      <c r="G72" s="4">
        <v>2141208.1700000018</v>
      </c>
      <c r="H72" s="4">
        <v>1938516.0500000007</v>
      </c>
      <c r="I72" s="4">
        <v>1938516.0500000007</v>
      </c>
      <c r="J72" s="4">
        <v>1938516.0500000007</v>
      </c>
      <c r="K72" s="4">
        <v>1735818.4899999984</v>
      </c>
      <c r="L72" s="4">
        <v>1735818.4899999984</v>
      </c>
      <c r="N72" s="4">
        <v>1735818.4899999984</v>
      </c>
      <c r="O72" s="4">
        <v>-2684597.4900000058</v>
      </c>
      <c r="P72" s="4">
        <v>-2684597.4900000058</v>
      </c>
      <c r="Q72" s="4">
        <v>-2930324.7900000028</v>
      </c>
      <c r="R72" s="4">
        <v>-3009698.9300000072</v>
      </c>
      <c r="S72" s="4">
        <v>-3009698.9300000072</v>
      </c>
      <c r="T72" s="4">
        <v>-3009698.9300000072</v>
      </c>
      <c r="U72" s="4">
        <v>-3181591.8699999973</v>
      </c>
      <c r="V72" s="4">
        <v>-3181591.8699999973</v>
      </c>
      <c r="W72" s="4">
        <v>-3181591.8699999973</v>
      </c>
      <c r="X72" s="4">
        <v>-3329600.0300000012</v>
      </c>
      <c r="Y72" s="4">
        <v>-3329600.0300000012</v>
      </c>
      <c r="Z72" s="4"/>
      <c r="AA72" s="4"/>
      <c r="AB72" s="4"/>
    </row>
    <row r="73" spans="1:29" x14ac:dyDescent="0.2">
      <c r="A73" s="10">
        <v>59</v>
      </c>
      <c r="C73" s="10">
        <v>282</v>
      </c>
      <c r="E73" s="23" t="s">
        <v>34</v>
      </c>
      <c r="F73" s="4">
        <v>-22171530.939999998</v>
      </c>
      <c r="G73" s="4">
        <v>-22171530.939999998</v>
      </c>
      <c r="H73" s="4">
        <v>-22171117.789999999</v>
      </c>
      <c r="I73" s="4">
        <v>-22171117.789999999</v>
      </c>
      <c r="J73" s="4">
        <v>-22171117.789999999</v>
      </c>
      <c r="K73" s="4">
        <v>-22171005.100000001</v>
      </c>
      <c r="L73" s="4">
        <v>-22171005.100000001</v>
      </c>
      <c r="N73" s="4">
        <v>-22171005.100000001</v>
      </c>
      <c r="O73" s="4">
        <v>-30484745.279999997</v>
      </c>
      <c r="P73" s="4">
        <v>-30484745.279999997</v>
      </c>
      <c r="Q73" s="4">
        <v>-30484670.139999997</v>
      </c>
      <c r="R73" s="4">
        <v>-30484632.609999999</v>
      </c>
      <c r="S73" s="4">
        <v>-30484632.609999999</v>
      </c>
      <c r="T73" s="4">
        <v>-30484632.609999999</v>
      </c>
      <c r="U73" s="4">
        <v>-30004760.509999998</v>
      </c>
      <c r="V73" s="4">
        <v>-30004760.509999998</v>
      </c>
      <c r="W73" s="4">
        <v>-30004760.509999998</v>
      </c>
      <c r="X73" s="4">
        <v>-29524888.399999999</v>
      </c>
      <c r="Y73" s="4">
        <v>-29524888.399999999</v>
      </c>
      <c r="Z73" s="4"/>
      <c r="AA73" s="4"/>
      <c r="AB73" s="4"/>
    </row>
    <row r="74" spans="1:29" x14ac:dyDescent="0.2">
      <c r="A74" s="10">
        <v>60</v>
      </c>
      <c r="C74" s="10">
        <v>283</v>
      </c>
      <c r="E74" s="23" t="s">
        <v>44</v>
      </c>
      <c r="F74" s="21">
        <v>-0.25</v>
      </c>
      <c r="G74" s="21">
        <v>-0.25</v>
      </c>
      <c r="H74" s="21">
        <v>-0.25</v>
      </c>
      <c r="I74" s="21">
        <v>-0.25</v>
      </c>
      <c r="J74" s="21">
        <v>-0.25</v>
      </c>
      <c r="K74" s="21">
        <v>-0.25</v>
      </c>
      <c r="L74" s="21">
        <v>-0.25</v>
      </c>
      <c r="N74" s="21">
        <v>-0.25</v>
      </c>
      <c r="O74" s="21">
        <v>-0.25</v>
      </c>
      <c r="P74" s="21">
        <v>-0.25</v>
      </c>
      <c r="Q74" s="21">
        <v>-0.25</v>
      </c>
      <c r="R74" s="21">
        <v>-0.25</v>
      </c>
      <c r="S74" s="21">
        <v>-0.25</v>
      </c>
      <c r="T74" s="21">
        <v>-0.25</v>
      </c>
      <c r="U74" s="21">
        <v>-0.25</v>
      </c>
      <c r="V74" s="21">
        <v>-0.25</v>
      </c>
      <c r="W74" s="21">
        <v>-0.25</v>
      </c>
      <c r="X74" s="21">
        <v>-0.25</v>
      </c>
      <c r="Y74" s="21">
        <v>-0.25</v>
      </c>
      <c r="Z74" s="4"/>
      <c r="AA74" s="4"/>
      <c r="AB74" s="4"/>
    </row>
    <row r="75" spans="1:29" ht="13.5" thickBot="1" x14ac:dyDescent="0.25">
      <c r="A75" s="10">
        <v>61</v>
      </c>
      <c r="C75" s="10"/>
      <c r="E75" t="s">
        <v>37</v>
      </c>
      <c r="F75" s="24">
        <f t="shared" ref="F75:Y75" si="15">SUM(F71:F74)</f>
        <v>-20818419.429999996</v>
      </c>
      <c r="G75" s="24">
        <f t="shared" si="15"/>
        <v>-20818419.429999996</v>
      </c>
      <c r="H75" s="24">
        <f t="shared" si="15"/>
        <v>-21122715.649999999</v>
      </c>
      <c r="I75" s="24">
        <f t="shared" si="15"/>
        <v>-21122715.649999999</v>
      </c>
      <c r="J75" s="24">
        <f t="shared" si="15"/>
        <v>-21122715.649999999</v>
      </c>
      <c r="K75" s="24">
        <f t="shared" si="15"/>
        <v>-21379430.390000004</v>
      </c>
      <c r="L75" s="24">
        <f t="shared" si="15"/>
        <v>-21379430.390000004</v>
      </c>
      <c r="N75" s="24">
        <f t="shared" si="15"/>
        <v>-21379430.390000004</v>
      </c>
      <c r="O75" s="24">
        <f t="shared" si="15"/>
        <v>-34243471.830000006</v>
      </c>
      <c r="P75" s="24">
        <f t="shared" si="15"/>
        <v>-34243471.830000006</v>
      </c>
      <c r="Q75" s="24">
        <f t="shared" si="15"/>
        <v>-34489123.990000002</v>
      </c>
      <c r="R75" s="24">
        <f t="shared" si="15"/>
        <v>-34404004.180000007</v>
      </c>
      <c r="S75" s="24">
        <f t="shared" si="15"/>
        <v>-34404004.180000007</v>
      </c>
      <c r="T75" s="24">
        <f t="shared" si="15"/>
        <v>-34404004.180000007</v>
      </c>
      <c r="U75" s="24">
        <f t="shared" si="15"/>
        <v>-34241160.979999997</v>
      </c>
      <c r="V75" s="24">
        <f t="shared" si="15"/>
        <v>-34241160.979999997</v>
      </c>
      <c r="W75" s="24">
        <f t="shared" si="15"/>
        <v>-34241160.979999997</v>
      </c>
      <c r="X75" s="24">
        <f t="shared" si="15"/>
        <v>-33888364.920000002</v>
      </c>
      <c r="Y75" s="24">
        <f t="shared" si="15"/>
        <v>-33888364.920000002</v>
      </c>
      <c r="Z75" s="4"/>
      <c r="AA75" s="25"/>
      <c r="AB75" s="4"/>
    </row>
    <row r="76" spans="1:29" ht="13.5" thickTop="1" x14ac:dyDescent="0.2">
      <c r="A76" s="10">
        <v>62</v>
      </c>
      <c r="C76" s="10"/>
      <c r="F76" s="22"/>
      <c r="G76" s="22"/>
      <c r="H76" s="22"/>
      <c r="I76" s="22"/>
      <c r="J76" s="22"/>
      <c r="K76" s="22"/>
      <c r="L76" s="22"/>
      <c r="M76" s="22"/>
      <c r="N76" s="22"/>
      <c r="O76" s="22"/>
      <c r="P76" s="22"/>
      <c r="Q76" s="22"/>
      <c r="R76" s="22"/>
      <c r="S76" s="22"/>
      <c r="T76" s="22"/>
      <c r="U76" s="22"/>
      <c r="V76" s="22"/>
      <c r="W76" s="22"/>
      <c r="X76" s="22"/>
      <c r="Y76" s="22"/>
      <c r="Z76" s="22"/>
      <c r="AA76" s="22"/>
      <c r="AB76" s="22"/>
      <c r="AC76" s="22"/>
    </row>
    <row r="77" spans="1:29" x14ac:dyDescent="0.2">
      <c r="A77" s="10">
        <v>63</v>
      </c>
      <c r="C77" s="10"/>
      <c r="E77" t="s">
        <v>38</v>
      </c>
      <c r="F77" s="22"/>
      <c r="G77" s="22"/>
      <c r="H77" s="22"/>
      <c r="I77" s="22"/>
      <c r="J77" s="22"/>
      <c r="K77" s="22"/>
      <c r="L77" s="22"/>
      <c r="N77" s="22"/>
      <c r="O77" s="22"/>
      <c r="P77" s="22"/>
      <c r="Q77" s="22"/>
      <c r="R77" s="22"/>
      <c r="S77" s="22"/>
      <c r="T77" s="22"/>
      <c r="U77" s="22"/>
      <c r="V77" s="22"/>
      <c r="W77" s="22"/>
      <c r="X77" s="22"/>
      <c r="Y77" s="22"/>
      <c r="Z77" s="4"/>
      <c r="AA77" s="4"/>
      <c r="AB77" s="4"/>
    </row>
    <row r="78" spans="1:29" x14ac:dyDescent="0.2">
      <c r="A78" s="10">
        <v>64</v>
      </c>
      <c r="C78" s="10">
        <v>254</v>
      </c>
      <c r="E78" s="23" t="s">
        <v>39</v>
      </c>
      <c r="F78" s="22"/>
      <c r="G78" s="22"/>
      <c r="H78" s="22"/>
      <c r="I78" s="22"/>
      <c r="J78" s="22"/>
      <c r="K78" s="22"/>
      <c r="L78" s="22"/>
      <c r="N78" s="22"/>
      <c r="O78" s="22"/>
      <c r="P78" s="22"/>
      <c r="Q78" s="22"/>
      <c r="R78" s="22"/>
      <c r="S78" s="22"/>
      <c r="T78" s="22"/>
      <c r="U78" s="22"/>
      <c r="V78" s="22"/>
      <c r="W78" s="22"/>
      <c r="X78" s="22"/>
      <c r="Y78" s="22"/>
      <c r="Z78" s="4"/>
      <c r="AA78" s="4"/>
      <c r="AB78" s="4"/>
    </row>
    <row r="79" spans="1:29" x14ac:dyDescent="0.2">
      <c r="A79" s="10">
        <v>65</v>
      </c>
      <c r="C79" s="10">
        <v>254</v>
      </c>
      <c r="E79" s="23" t="s">
        <v>40</v>
      </c>
      <c r="F79" s="28"/>
      <c r="G79" s="28"/>
      <c r="H79" s="28"/>
      <c r="I79" s="28"/>
      <c r="J79" s="28"/>
      <c r="K79" s="28"/>
      <c r="L79" s="28"/>
      <c r="N79" s="22"/>
      <c r="O79" s="22"/>
      <c r="P79" s="22"/>
      <c r="Q79" s="22"/>
      <c r="R79" s="22"/>
      <c r="S79" s="22"/>
      <c r="T79" s="22"/>
      <c r="U79" s="22"/>
      <c r="V79" s="22"/>
      <c r="W79" s="22"/>
      <c r="X79" s="22"/>
      <c r="Y79" s="22"/>
      <c r="Z79" s="4"/>
      <c r="AA79" s="4"/>
      <c r="AB79" s="4"/>
    </row>
    <row r="80" spans="1:29" ht="13.5" thickBot="1" x14ac:dyDescent="0.25">
      <c r="A80" s="10">
        <v>66</v>
      </c>
      <c r="C80" s="10"/>
      <c r="E80" t="s">
        <v>41</v>
      </c>
      <c r="F80" s="24"/>
      <c r="G80" s="24"/>
      <c r="H80" s="24"/>
      <c r="I80" s="24"/>
      <c r="J80" s="24"/>
      <c r="K80" s="24"/>
      <c r="L80" s="24"/>
      <c r="N80" s="29"/>
      <c r="O80" s="29"/>
      <c r="P80" s="29"/>
      <c r="Q80" s="29"/>
      <c r="R80" s="29"/>
      <c r="S80" s="29"/>
      <c r="T80" s="29"/>
      <c r="U80" s="29"/>
      <c r="V80" s="29"/>
      <c r="W80" s="29"/>
      <c r="X80" s="29"/>
      <c r="Y80" s="29"/>
      <c r="Z80" s="4"/>
      <c r="AA80" s="4"/>
      <c r="AB80" s="4"/>
    </row>
    <row r="81" spans="24:28" ht="13.5" thickTop="1" x14ac:dyDescent="0.2">
      <c r="X81" s="4"/>
      <c r="Y81" s="4"/>
      <c r="Z81" s="4"/>
      <c r="AA81" s="4"/>
      <c r="AB81" s="4"/>
    </row>
    <row r="82" spans="24:28" x14ac:dyDescent="0.2">
      <c r="X82" s="4"/>
      <c r="Y82" s="4"/>
      <c r="Z82" s="4"/>
      <c r="AA82" s="4"/>
      <c r="AB82" s="4"/>
    </row>
    <row r="83" spans="24:28" x14ac:dyDescent="0.2">
      <c r="X83" s="4"/>
      <c r="Y83" s="4"/>
      <c r="Z83" s="4"/>
      <c r="AA83" s="4"/>
      <c r="AB83" s="4"/>
    </row>
  </sheetData>
  <pageMargins left="0.7" right="0.7" top="0.75" bottom="0.75" header="0.3" footer="0.3"/>
  <pageSetup scale="49" fitToWidth="2" orientation="landscape" blackAndWhite="1" horizontalDpi="300" verticalDpi="300" r:id="rId1"/>
  <headerFooter alignWithMargins="0">
    <oddHeader>&amp;R&amp;"Times New Roman,Regular"KyPSC Case No. 2024-00354
AG-DR-01-112 Attachment
Page &amp;P of &amp;N</oddHeader>
  </headerFooter>
  <ignoredErrors>
    <ignoredError sqref="F55:Y57 F69:Y101 F31:Y34 G12:AB23 F37:Y37 F60:Y67 G26:AB26 Z24:AB24 Z25:AB25" unlockedFormula="1"/>
    <ignoredError sqref="F68:Y68" formulaRange="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541CC-B4C8-4D8A-A888-68A1D9128CB6}">
  <sheetPr>
    <pageSetUpPr fitToPage="1"/>
  </sheetPr>
  <dimension ref="A1:BR212"/>
  <sheetViews>
    <sheetView tabSelected="1" zoomScale="80" zoomScaleNormal="80" workbookViewId="0">
      <pane xSplit="2" ySplit="12" topLeftCell="AQ13" activePane="bottomRight" state="frozen"/>
      <selection pane="topRight" activeCell="C1" sqref="C1"/>
      <selection pane="bottomLeft" activeCell="A13" sqref="A13"/>
      <selection pane="bottomRight" activeCell="AS203" sqref="AS203"/>
    </sheetView>
  </sheetViews>
  <sheetFormatPr defaultColWidth="8.7109375" defaultRowHeight="12.75" x14ac:dyDescent="0.2"/>
  <cols>
    <col min="1" max="1" width="54.7109375" style="31" customWidth="1"/>
    <col min="2" max="2" width="53.7109375" style="31" customWidth="1"/>
    <col min="3" max="3" width="22" style="31" customWidth="1"/>
    <col min="4" max="4" width="15.42578125" style="31" customWidth="1"/>
    <col min="5" max="5" width="18.42578125" style="31" customWidth="1"/>
    <col min="6" max="12" width="15.85546875" style="31" customWidth="1"/>
    <col min="13" max="14" width="14.85546875" style="31" customWidth="1"/>
    <col min="15" max="21" width="17.42578125" style="31" customWidth="1"/>
    <col min="22" max="22" width="3.7109375" style="31" customWidth="1"/>
    <col min="23" max="23" width="15.42578125" style="31" bestFit="1" customWidth="1"/>
    <col min="24" max="24" width="19.7109375" style="31" bestFit="1" customWidth="1"/>
    <col min="25" max="46" width="17.7109375" style="31" customWidth="1"/>
    <col min="47" max="47" width="17.7109375" style="34" bestFit="1" customWidth="1"/>
    <col min="48" max="48" width="12.85546875" style="31" bestFit="1" customWidth="1"/>
    <col min="49" max="49" width="10.140625" style="31" bestFit="1" customWidth="1"/>
    <col min="50" max="16384" width="8.7109375" style="31"/>
  </cols>
  <sheetData>
    <row r="1" spans="1:70" x14ac:dyDescent="0.2">
      <c r="A1" s="31" t="s">
        <v>46</v>
      </c>
      <c r="D1" s="32" t="s">
        <v>47</v>
      </c>
      <c r="E1" s="33">
        <f>5%*99.37%</f>
        <v>4.9685000000000007E-2</v>
      </c>
    </row>
    <row r="2" spans="1:70" ht="18" customHeight="1" x14ac:dyDescent="0.2">
      <c r="A2" s="31" t="s">
        <v>48</v>
      </c>
      <c r="D2" s="35" t="s">
        <v>49</v>
      </c>
      <c r="E2" s="36">
        <v>0.21</v>
      </c>
      <c r="L2" s="31" t="s">
        <v>50</v>
      </c>
    </row>
    <row r="3" spans="1:70" ht="15" customHeight="1" x14ac:dyDescent="0.2">
      <c r="D3" s="35" t="s">
        <v>51</v>
      </c>
      <c r="E3" s="36">
        <f>-E1*0.21</f>
        <v>-1.0433850000000001E-2</v>
      </c>
      <c r="K3" s="37"/>
      <c r="L3" s="31" t="s">
        <v>50</v>
      </c>
    </row>
    <row r="4" spans="1:70" ht="15" customHeight="1" thickBot="1" x14ac:dyDescent="0.25">
      <c r="B4" s="38"/>
      <c r="D4" s="39" t="s">
        <v>52</v>
      </c>
      <c r="E4" s="40">
        <f>E2+E3+E1</f>
        <v>0.24925115</v>
      </c>
      <c r="L4" s="31" t="s">
        <v>50</v>
      </c>
    </row>
    <row r="5" spans="1:70" ht="12.75" customHeight="1" x14ac:dyDescent="0.2">
      <c r="W5" s="41"/>
      <c r="AU5" s="41"/>
    </row>
    <row r="6" spans="1:70" ht="15" customHeight="1" x14ac:dyDescent="0.2"/>
    <row r="7" spans="1:70" ht="15" customHeight="1" x14ac:dyDescent="0.2">
      <c r="C7" s="42"/>
    </row>
    <row r="8" spans="1:70" ht="15" customHeight="1" x14ac:dyDescent="0.2">
      <c r="A8" s="31" t="s">
        <v>50</v>
      </c>
      <c r="C8" s="42"/>
      <c r="L8" s="31" t="s">
        <v>50</v>
      </c>
      <c r="AB8" s="43"/>
      <c r="AC8" s="43"/>
      <c r="AD8" s="43"/>
      <c r="AE8" s="43"/>
      <c r="AF8" s="43"/>
      <c r="AG8" s="43"/>
      <c r="AH8" s="43"/>
      <c r="AI8" s="43"/>
      <c r="AJ8" s="43"/>
      <c r="AK8" s="43"/>
      <c r="AL8" s="43"/>
      <c r="AM8" s="43"/>
      <c r="AN8" s="43"/>
      <c r="AO8" s="43"/>
      <c r="AP8" s="43"/>
      <c r="AQ8" s="43"/>
      <c r="AR8" s="43"/>
      <c r="AS8" s="43"/>
      <c r="AT8" s="43"/>
    </row>
    <row r="9" spans="1:70" x14ac:dyDescent="0.2">
      <c r="A9" s="17" t="s">
        <v>53</v>
      </c>
      <c r="C9" s="43">
        <v>44957</v>
      </c>
      <c r="D9" s="43">
        <v>44985</v>
      </c>
      <c r="E9" s="43">
        <v>45016</v>
      </c>
      <c r="F9" s="43">
        <v>45046</v>
      </c>
      <c r="G9" s="43">
        <v>45077</v>
      </c>
      <c r="H9" s="43">
        <v>45107</v>
      </c>
      <c r="I9" s="43">
        <v>45138</v>
      </c>
      <c r="J9" s="43">
        <v>45169</v>
      </c>
      <c r="K9" s="43">
        <v>45199</v>
      </c>
      <c r="L9" s="43">
        <v>45230</v>
      </c>
      <c r="M9" s="43">
        <v>45260</v>
      </c>
      <c r="N9" s="43">
        <v>45291</v>
      </c>
      <c r="O9" s="43">
        <v>45322</v>
      </c>
      <c r="P9" s="43">
        <v>45350</v>
      </c>
      <c r="Q9" s="43">
        <v>45382</v>
      </c>
      <c r="R9" s="43">
        <v>45412</v>
      </c>
      <c r="S9" s="43">
        <v>45443</v>
      </c>
      <c r="T9" s="43">
        <v>45473</v>
      </c>
      <c r="U9" s="43">
        <v>45504</v>
      </c>
      <c r="W9" s="43">
        <v>45535</v>
      </c>
      <c r="X9" s="43">
        <v>45565</v>
      </c>
      <c r="Y9" s="43">
        <v>45596</v>
      </c>
      <c r="Z9" s="43">
        <v>45626</v>
      </c>
      <c r="AA9" s="43">
        <v>45657</v>
      </c>
      <c r="AB9" s="43">
        <v>45688</v>
      </c>
      <c r="AC9" s="43">
        <v>45716</v>
      </c>
      <c r="AD9" s="43">
        <v>45747</v>
      </c>
      <c r="AE9" s="43">
        <v>45777</v>
      </c>
      <c r="AF9" s="43">
        <v>45808</v>
      </c>
      <c r="AG9" s="43">
        <v>45838</v>
      </c>
      <c r="AH9" s="43">
        <v>45869</v>
      </c>
      <c r="AI9" s="43">
        <v>45900</v>
      </c>
      <c r="AJ9" s="43">
        <v>45930</v>
      </c>
      <c r="AK9" s="43">
        <v>45961</v>
      </c>
      <c r="AL9" s="43">
        <v>45991</v>
      </c>
      <c r="AM9" s="43">
        <v>46022</v>
      </c>
      <c r="AN9" s="43">
        <v>46053</v>
      </c>
      <c r="AO9" s="43">
        <v>46081</v>
      </c>
      <c r="AP9" s="43">
        <v>46112</v>
      </c>
      <c r="AQ9" s="43">
        <v>46142</v>
      </c>
      <c r="AR9" s="43">
        <v>46173</v>
      </c>
      <c r="AS9" s="43">
        <v>46203</v>
      </c>
      <c r="AT9" s="44"/>
      <c r="AU9" s="31"/>
    </row>
    <row r="10" spans="1:70" ht="12.75" customHeight="1" x14ac:dyDescent="0.2">
      <c r="A10" s="45" t="s">
        <v>54</v>
      </c>
      <c r="B10" s="46" t="s">
        <v>50</v>
      </c>
      <c r="C10" s="74" t="s">
        <v>55</v>
      </c>
      <c r="D10" s="74" t="s">
        <v>55</v>
      </c>
      <c r="E10" s="74" t="s">
        <v>56</v>
      </c>
      <c r="F10" s="74" t="s">
        <v>56</v>
      </c>
      <c r="G10" s="74" t="s">
        <v>56</v>
      </c>
      <c r="H10" s="74" t="s">
        <v>57</v>
      </c>
      <c r="I10" s="74" t="s">
        <v>57</v>
      </c>
      <c r="J10" s="74" t="s">
        <v>57</v>
      </c>
      <c r="K10" s="74" t="s">
        <v>58</v>
      </c>
      <c r="L10" s="74" t="s">
        <v>58</v>
      </c>
      <c r="M10" s="74" t="s">
        <v>59</v>
      </c>
      <c r="N10" s="74" t="s">
        <v>60</v>
      </c>
      <c r="O10" s="74" t="s">
        <v>60</v>
      </c>
      <c r="P10" s="74" t="s">
        <v>60</v>
      </c>
      <c r="Q10" s="75" t="s">
        <v>61</v>
      </c>
      <c r="R10" s="75" t="s">
        <v>61</v>
      </c>
      <c r="S10" s="75" t="s">
        <v>61</v>
      </c>
      <c r="T10" s="75" t="s">
        <v>62</v>
      </c>
      <c r="U10" s="75" t="s">
        <v>62</v>
      </c>
      <c r="V10" s="76"/>
      <c r="W10" s="75" t="s">
        <v>62</v>
      </c>
      <c r="X10" s="47"/>
      <c r="AT10" s="34"/>
      <c r="AU10" s="31"/>
    </row>
    <row r="11" spans="1:70" ht="12.75" customHeight="1" x14ac:dyDescent="0.2">
      <c r="A11" s="31" t="s">
        <v>50</v>
      </c>
      <c r="B11" s="42" t="s">
        <v>50</v>
      </c>
      <c r="C11" s="42"/>
      <c r="D11" s="42"/>
      <c r="E11" s="42"/>
      <c r="F11" s="42"/>
      <c r="G11" s="42"/>
      <c r="H11" s="42"/>
      <c r="I11" s="42"/>
      <c r="J11" s="42"/>
      <c r="K11" s="42"/>
      <c r="L11" s="42" t="s">
        <v>50</v>
      </c>
      <c r="AT11" s="34"/>
      <c r="AU11" s="31"/>
    </row>
    <row r="12" spans="1:70" ht="12.75" customHeight="1" x14ac:dyDescent="0.2">
      <c r="A12" s="48" t="s">
        <v>63</v>
      </c>
      <c r="B12" s="48" t="s">
        <v>64</v>
      </c>
      <c r="C12" s="48" t="s">
        <v>65</v>
      </c>
      <c r="D12" s="48" t="s">
        <v>65</v>
      </c>
      <c r="E12" s="48" t="s">
        <v>65</v>
      </c>
      <c r="F12" s="48" t="s">
        <v>65</v>
      </c>
      <c r="G12" s="48" t="s">
        <v>65</v>
      </c>
      <c r="H12" s="48" t="s">
        <v>65</v>
      </c>
      <c r="I12" s="48" t="s">
        <v>65</v>
      </c>
      <c r="J12" s="48" t="s">
        <v>65</v>
      </c>
      <c r="K12" s="48" t="s">
        <v>65</v>
      </c>
      <c r="L12" s="48" t="s">
        <v>65</v>
      </c>
      <c r="M12" s="48" t="s">
        <v>65</v>
      </c>
      <c r="N12" s="48" t="s">
        <v>65</v>
      </c>
      <c r="O12" s="48" t="s">
        <v>65</v>
      </c>
      <c r="P12" s="48" t="s">
        <v>65</v>
      </c>
      <c r="Q12" s="48" t="s">
        <v>65</v>
      </c>
      <c r="R12" s="48" t="s">
        <v>65</v>
      </c>
      <c r="S12" s="48" t="s">
        <v>65</v>
      </c>
      <c r="T12" s="48" t="s">
        <v>65</v>
      </c>
      <c r="U12" s="48" t="s">
        <v>65</v>
      </c>
      <c r="V12" s="48"/>
      <c r="W12" s="48" t="s">
        <v>65</v>
      </c>
      <c r="X12" s="48" t="s">
        <v>65</v>
      </c>
      <c r="Y12" s="48" t="s">
        <v>65</v>
      </c>
      <c r="Z12" s="48" t="s">
        <v>65</v>
      </c>
      <c r="AA12" s="48" t="s">
        <v>65</v>
      </c>
      <c r="AB12" s="48" t="s">
        <v>65</v>
      </c>
      <c r="AC12" s="48" t="s">
        <v>65</v>
      </c>
      <c r="AD12" s="48" t="s">
        <v>65</v>
      </c>
      <c r="AE12" s="48" t="s">
        <v>65</v>
      </c>
      <c r="AF12" s="48" t="s">
        <v>65</v>
      </c>
      <c r="AG12" s="48" t="s">
        <v>65</v>
      </c>
      <c r="AH12" s="48" t="s">
        <v>65</v>
      </c>
      <c r="AI12" s="48" t="s">
        <v>65</v>
      </c>
      <c r="AJ12" s="48" t="s">
        <v>65</v>
      </c>
      <c r="AK12" s="48" t="s">
        <v>65</v>
      </c>
      <c r="AL12" s="48" t="s">
        <v>65</v>
      </c>
      <c r="AM12" s="48" t="s">
        <v>65</v>
      </c>
      <c r="AN12" s="48" t="s">
        <v>65</v>
      </c>
      <c r="AO12" s="48" t="s">
        <v>65</v>
      </c>
      <c r="AP12" s="48" t="s">
        <v>65</v>
      </c>
      <c r="AQ12" s="48" t="s">
        <v>65</v>
      </c>
      <c r="AR12" s="48" t="s">
        <v>65</v>
      </c>
      <c r="AS12" s="48" t="s">
        <v>65</v>
      </c>
      <c r="AT12" s="34"/>
      <c r="AU12" s="31"/>
    </row>
    <row r="13" spans="1:70" s="34" customFormat="1" ht="12.75" customHeight="1" x14ac:dyDescent="0.2">
      <c r="A13" s="31" t="s">
        <v>66</v>
      </c>
      <c r="B13" s="37" t="s">
        <v>67</v>
      </c>
      <c r="C13" s="31"/>
      <c r="D13" s="31"/>
      <c r="E13" s="31"/>
      <c r="F13" s="31"/>
      <c r="G13" s="31"/>
      <c r="H13" s="31"/>
      <c r="I13" s="31"/>
      <c r="J13" s="31"/>
      <c r="K13" s="31"/>
      <c r="L13" s="31" t="s">
        <v>50</v>
      </c>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row>
    <row r="14" spans="1:70" s="34" customFormat="1" ht="12.75" customHeight="1" x14ac:dyDescent="0.2">
      <c r="A14" s="49" t="s">
        <v>68</v>
      </c>
      <c r="B14" s="37" t="s">
        <v>69</v>
      </c>
      <c r="C14" s="37">
        <v>556669</v>
      </c>
      <c r="D14" s="37">
        <v>556669</v>
      </c>
      <c r="E14" s="37">
        <v>580834</v>
      </c>
      <c r="F14" s="37">
        <v>580834</v>
      </c>
      <c r="G14" s="37">
        <v>580834</v>
      </c>
      <c r="H14" s="37">
        <v>604999</v>
      </c>
      <c r="I14" s="37">
        <v>604999</v>
      </c>
      <c r="J14" s="37">
        <v>604999</v>
      </c>
      <c r="K14" s="37">
        <v>629164</v>
      </c>
      <c r="L14" s="37">
        <v>629164</v>
      </c>
      <c r="M14" s="37">
        <v>645274</v>
      </c>
      <c r="N14" s="37">
        <v>653329</v>
      </c>
      <c r="O14" s="37">
        <v>653329</v>
      </c>
      <c r="P14" s="37">
        <v>653329</v>
      </c>
      <c r="Q14" s="37">
        <v>677494</v>
      </c>
      <c r="R14" s="37">
        <v>677494</v>
      </c>
      <c r="S14" s="37">
        <v>677494</v>
      </c>
      <c r="T14" s="37">
        <v>701659</v>
      </c>
      <c r="U14" s="37">
        <v>701659</v>
      </c>
      <c r="V14" s="37"/>
      <c r="W14" s="37">
        <v>701659</v>
      </c>
      <c r="X14" s="37">
        <v>701659</v>
      </c>
      <c r="Y14" s="37">
        <v>701659</v>
      </c>
      <c r="Z14" s="37">
        <v>701659</v>
      </c>
      <c r="AA14" s="37">
        <v>701659</v>
      </c>
      <c r="AB14" s="37">
        <v>701659</v>
      </c>
      <c r="AC14" s="37">
        <v>701659</v>
      </c>
      <c r="AD14" s="37">
        <v>701659</v>
      </c>
      <c r="AE14" s="37">
        <v>701659</v>
      </c>
      <c r="AF14" s="37">
        <v>701659</v>
      </c>
      <c r="AG14" s="37">
        <v>701659</v>
      </c>
      <c r="AH14" s="37">
        <v>701659</v>
      </c>
      <c r="AI14" s="37">
        <v>701659</v>
      </c>
      <c r="AJ14" s="37">
        <v>701659</v>
      </c>
      <c r="AK14" s="37">
        <v>701659</v>
      </c>
      <c r="AL14" s="37">
        <v>701659</v>
      </c>
      <c r="AM14" s="37">
        <v>701659</v>
      </c>
      <c r="AN14" s="37">
        <v>701659</v>
      </c>
      <c r="AO14" s="37">
        <v>701659</v>
      </c>
      <c r="AP14" s="37">
        <v>701659</v>
      </c>
      <c r="AQ14" s="37">
        <v>701659</v>
      </c>
      <c r="AR14" s="37">
        <v>701659</v>
      </c>
      <c r="AS14" s="37">
        <v>701659</v>
      </c>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row>
    <row r="15" spans="1:70" s="34" customFormat="1" ht="12.6" customHeight="1" x14ac:dyDescent="0.2">
      <c r="A15" s="49" t="s">
        <v>70</v>
      </c>
      <c r="B15" s="37" t="s">
        <v>71</v>
      </c>
      <c r="C15" s="37">
        <v>1290948.6499999999</v>
      </c>
      <c r="D15" s="37">
        <v>1290948.6499999999</v>
      </c>
      <c r="E15" s="37">
        <v>1290948.6499999999</v>
      </c>
      <c r="F15" s="37">
        <v>1290948.6499999999</v>
      </c>
      <c r="G15" s="37">
        <v>1290948.6499999999</v>
      </c>
      <c r="H15" s="37">
        <v>1290948.6499999999</v>
      </c>
      <c r="I15" s="37">
        <v>1290948.6499999999</v>
      </c>
      <c r="J15" s="37">
        <v>1290948.6499999999</v>
      </c>
      <c r="K15" s="37">
        <v>1427943.69</v>
      </c>
      <c r="L15" s="37">
        <v>1427943.69</v>
      </c>
      <c r="M15" s="37">
        <v>1427943.69</v>
      </c>
      <c r="N15" s="37">
        <v>1427943.69</v>
      </c>
      <c r="O15" s="37">
        <v>1427943.69</v>
      </c>
      <c r="P15" s="37">
        <v>1427943.69</v>
      </c>
      <c r="Q15" s="37">
        <v>1427943.65</v>
      </c>
      <c r="R15" s="37">
        <v>1427943.65</v>
      </c>
      <c r="S15" s="37">
        <v>1427943.65</v>
      </c>
      <c r="T15" s="37">
        <v>1246177.1099999999</v>
      </c>
      <c r="U15" s="37">
        <v>1246177.1099999999</v>
      </c>
      <c r="V15" s="37"/>
      <c r="W15" s="37">
        <v>1246177.1099999999</v>
      </c>
      <c r="X15" s="37">
        <v>1254232.1099999999</v>
      </c>
      <c r="Y15" s="37">
        <v>1262287.1099999999</v>
      </c>
      <c r="Z15" s="37">
        <v>1270342.1099999999</v>
      </c>
      <c r="AA15" s="37">
        <v>1278397.1099999999</v>
      </c>
      <c r="AB15" s="37">
        <v>1286452.1099999999</v>
      </c>
      <c r="AC15" s="37">
        <v>1294507.1099999999</v>
      </c>
      <c r="AD15" s="37">
        <v>1302562.1099999999</v>
      </c>
      <c r="AE15" s="37">
        <v>1310617.1099999999</v>
      </c>
      <c r="AF15" s="37">
        <v>1318672.1099999999</v>
      </c>
      <c r="AG15" s="37">
        <v>1326727.1099999999</v>
      </c>
      <c r="AH15" s="37">
        <v>1334782.1099999999</v>
      </c>
      <c r="AI15" s="37">
        <v>1342837.1099999999</v>
      </c>
      <c r="AJ15" s="37">
        <v>1350892.1099999999</v>
      </c>
      <c r="AK15" s="37">
        <v>1358947.1099999999</v>
      </c>
      <c r="AL15" s="37">
        <v>1367002.1099999999</v>
      </c>
      <c r="AM15" s="37">
        <v>1375057.1099999999</v>
      </c>
      <c r="AN15" s="37">
        <v>1383112.1099999999</v>
      </c>
      <c r="AO15" s="37">
        <v>1391167.1099999999</v>
      </c>
      <c r="AP15" s="37">
        <v>1399222.1099999999</v>
      </c>
      <c r="AQ15" s="37">
        <v>1407277.1099999999</v>
      </c>
      <c r="AR15" s="37">
        <v>1415332.1099999999</v>
      </c>
      <c r="AS15" s="37">
        <v>1423387.1099999999</v>
      </c>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row>
    <row r="16" spans="1:70" s="34" customFormat="1" ht="12.75" customHeight="1" x14ac:dyDescent="0.2">
      <c r="A16" s="51" t="s">
        <v>72</v>
      </c>
      <c r="B16" s="52" t="s">
        <v>73</v>
      </c>
      <c r="C16" s="37">
        <v>0</v>
      </c>
      <c r="D16" s="37">
        <v>0</v>
      </c>
      <c r="E16" s="37">
        <v>0</v>
      </c>
      <c r="F16" s="37">
        <v>0</v>
      </c>
      <c r="G16" s="37">
        <v>0</v>
      </c>
      <c r="H16" s="37">
        <v>0</v>
      </c>
      <c r="I16" s="37">
        <v>0</v>
      </c>
      <c r="J16" s="37">
        <v>0</v>
      </c>
      <c r="K16" s="37">
        <v>0</v>
      </c>
      <c r="L16" s="37">
        <v>0</v>
      </c>
      <c r="M16" s="37">
        <v>2711892.37</v>
      </c>
      <c r="N16" s="37">
        <v>2961000</v>
      </c>
      <c r="O16" s="37">
        <v>2961000</v>
      </c>
      <c r="P16" s="37">
        <v>2961000</v>
      </c>
      <c r="Q16" s="37">
        <v>6629000</v>
      </c>
      <c r="R16" s="37">
        <v>6629000</v>
      </c>
      <c r="S16" s="37">
        <v>6629000</v>
      </c>
      <c r="T16" s="37">
        <v>7147000</v>
      </c>
      <c r="U16" s="37">
        <v>7147000</v>
      </c>
      <c r="V16" s="37"/>
      <c r="W16" s="37">
        <v>7147000</v>
      </c>
      <c r="X16" s="37">
        <v>9058870.1266934425</v>
      </c>
      <c r="Y16" s="37">
        <v>9696160.1689245906</v>
      </c>
      <c r="Z16" s="37">
        <v>10333450.211155739</v>
      </c>
      <c r="AA16" s="37">
        <v>10970740.253386887</v>
      </c>
      <c r="AB16" s="37">
        <v>11029588.423222894</v>
      </c>
      <c r="AC16" s="37">
        <v>11088436.593058901</v>
      </c>
      <c r="AD16" s="37">
        <v>11147284.762894908</v>
      </c>
      <c r="AE16" s="37">
        <v>11206132.932730915</v>
      </c>
      <c r="AF16" s="37">
        <v>11264981.102566922</v>
      </c>
      <c r="AG16" s="37">
        <v>11323829.272402929</v>
      </c>
      <c r="AH16" s="37">
        <v>11382677.442238936</v>
      </c>
      <c r="AI16" s="37">
        <v>11441525.612074943</v>
      </c>
      <c r="AJ16" s="37">
        <v>11500373.78191095</v>
      </c>
      <c r="AK16" s="37">
        <v>11559221.951746957</v>
      </c>
      <c r="AL16" s="37">
        <v>11618070.121582964</v>
      </c>
      <c r="AM16" s="37">
        <v>11676918.291418971</v>
      </c>
      <c r="AN16" s="37">
        <v>11762778.991615402</v>
      </c>
      <c r="AO16" s="37">
        <v>11848639.691811832</v>
      </c>
      <c r="AP16" s="37">
        <v>11934500.392008262</v>
      </c>
      <c r="AQ16" s="37">
        <v>12020361.092204692</v>
      </c>
      <c r="AR16" s="37">
        <v>12106221.792401122</v>
      </c>
      <c r="AS16" s="37">
        <v>12192082.492597552</v>
      </c>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row>
    <row r="17" spans="1:70" s="34" customFormat="1" ht="12.6" customHeight="1" x14ac:dyDescent="0.2">
      <c r="A17" s="51" t="s">
        <v>74</v>
      </c>
      <c r="B17" s="52" t="s">
        <v>75</v>
      </c>
      <c r="C17" s="37">
        <v>0</v>
      </c>
      <c r="D17" s="37">
        <v>0</v>
      </c>
      <c r="E17" s="37">
        <v>0</v>
      </c>
      <c r="F17" s="37">
        <v>0</v>
      </c>
      <c r="G17" s="37">
        <v>0</v>
      </c>
      <c r="H17" s="37">
        <v>0</v>
      </c>
      <c r="I17" s="37">
        <v>0</v>
      </c>
      <c r="J17" s="37">
        <v>0</v>
      </c>
      <c r="K17" s="37">
        <v>0</v>
      </c>
      <c r="L17" s="37">
        <v>0</v>
      </c>
      <c r="M17" s="37">
        <v>7002</v>
      </c>
      <c r="N17" s="37">
        <v>7002</v>
      </c>
      <c r="O17" s="37">
        <v>7002</v>
      </c>
      <c r="P17" s="37">
        <v>7002</v>
      </c>
      <c r="Q17" s="37">
        <v>7002</v>
      </c>
      <c r="R17" s="37">
        <v>7002</v>
      </c>
      <c r="S17" s="37">
        <v>7002</v>
      </c>
      <c r="T17" s="37">
        <v>7002</v>
      </c>
      <c r="U17" s="37">
        <v>7002</v>
      </c>
      <c r="V17" s="37"/>
      <c r="W17" s="37">
        <v>7002</v>
      </c>
      <c r="X17" s="37">
        <v>7002</v>
      </c>
      <c r="Y17" s="37">
        <v>7002</v>
      </c>
      <c r="Z17" s="37">
        <v>7002</v>
      </c>
      <c r="AA17" s="37">
        <v>7002</v>
      </c>
      <c r="AB17" s="37">
        <v>7002</v>
      </c>
      <c r="AC17" s="37">
        <v>7002</v>
      </c>
      <c r="AD17" s="37">
        <v>7002</v>
      </c>
      <c r="AE17" s="37">
        <v>7002</v>
      </c>
      <c r="AF17" s="37">
        <v>7002</v>
      </c>
      <c r="AG17" s="37">
        <v>7002</v>
      </c>
      <c r="AH17" s="37">
        <v>7002</v>
      </c>
      <c r="AI17" s="37">
        <v>7002</v>
      </c>
      <c r="AJ17" s="37">
        <v>7002</v>
      </c>
      <c r="AK17" s="37">
        <v>7002</v>
      </c>
      <c r="AL17" s="37">
        <v>7002</v>
      </c>
      <c r="AM17" s="37">
        <v>7002</v>
      </c>
      <c r="AN17" s="37">
        <v>7002</v>
      </c>
      <c r="AO17" s="37">
        <v>7002</v>
      </c>
      <c r="AP17" s="37">
        <v>7002</v>
      </c>
      <c r="AQ17" s="37">
        <v>7002</v>
      </c>
      <c r="AR17" s="37">
        <v>7002</v>
      </c>
      <c r="AS17" s="37">
        <v>7002</v>
      </c>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row>
    <row r="18" spans="1:70" s="34" customFormat="1" ht="12.75" customHeight="1" x14ac:dyDescent="0.2">
      <c r="A18" s="49" t="s">
        <v>76</v>
      </c>
      <c r="B18" s="37" t="s">
        <v>77</v>
      </c>
      <c r="C18" s="37">
        <v>114720.05</v>
      </c>
      <c r="D18" s="37">
        <v>114720.05</v>
      </c>
      <c r="E18" s="37">
        <v>128713.39000000001</v>
      </c>
      <c r="F18" s="37">
        <v>128713.39000000001</v>
      </c>
      <c r="G18" s="37">
        <v>128713.39000000001</v>
      </c>
      <c r="H18" s="37">
        <v>136266.21000000002</v>
      </c>
      <c r="I18" s="37">
        <v>136266.21000000002</v>
      </c>
      <c r="J18" s="37">
        <v>136266.21000000002</v>
      </c>
      <c r="K18" s="37">
        <v>149281.81</v>
      </c>
      <c r="L18" s="37">
        <v>149281.81</v>
      </c>
      <c r="M18" s="37">
        <v>149281.81</v>
      </c>
      <c r="N18" s="37">
        <v>156272.86000000002</v>
      </c>
      <c r="O18" s="37">
        <v>156272.86000000002</v>
      </c>
      <c r="P18" s="37">
        <v>156272.86000000002</v>
      </c>
      <c r="Q18" s="37">
        <v>780766.61</v>
      </c>
      <c r="R18" s="37">
        <v>780766.61</v>
      </c>
      <c r="S18" s="37">
        <v>780766.61</v>
      </c>
      <c r="T18" s="37">
        <v>788559.03999999992</v>
      </c>
      <c r="U18" s="37">
        <v>788559.03999999992</v>
      </c>
      <c r="V18" s="37"/>
      <c r="W18" s="37">
        <v>788559.03999999992</v>
      </c>
      <c r="X18" s="37">
        <v>788559.03999999992</v>
      </c>
      <c r="Y18" s="37">
        <v>788559.03999999992</v>
      </c>
      <c r="Z18" s="37">
        <v>788559.03999999992</v>
      </c>
      <c r="AA18" s="37">
        <v>788559.03999999992</v>
      </c>
      <c r="AB18" s="37">
        <v>788559.03999999992</v>
      </c>
      <c r="AC18" s="37">
        <v>788559.03999999992</v>
      </c>
      <c r="AD18" s="37">
        <v>788559.03999999992</v>
      </c>
      <c r="AE18" s="37">
        <v>788559.03999999992</v>
      </c>
      <c r="AF18" s="37">
        <v>788559.03999999992</v>
      </c>
      <c r="AG18" s="37">
        <v>788559.03999999992</v>
      </c>
      <c r="AH18" s="37">
        <v>788559.03999999992</v>
      </c>
      <c r="AI18" s="37">
        <v>788559.03999999992</v>
      </c>
      <c r="AJ18" s="37">
        <v>788559.03999999992</v>
      </c>
      <c r="AK18" s="37">
        <v>788559.03999999992</v>
      </c>
      <c r="AL18" s="37">
        <v>788559.03999999992</v>
      </c>
      <c r="AM18" s="37">
        <v>788559.03999999992</v>
      </c>
      <c r="AN18" s="37">
        <v>788559.03999999992</v>
      </c>
      <c r="AO18" s="37">
        <v>788559.03999999992</v>
      </c>
      <c r="AP18" s="37">
        <v>788559.03999999992</v>
      </c>
      <c r="AQ18" s="37">
        <v>788559.03999999992</v>
      </c>
      <c r="AR18" s="37">
        <v>788559.03999999992</v>
      </c>
      <c r="AS18" s="37">
        <v>788559.03999999992</v>
      </c>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row>
    <row r="19" spans="1:70" s="34" customFormat="1" ht="12.75" customHeight="1" x14ac:dyDescent="0.2">
      <c r="A19" s="49" t="s">
        <v>78</v>
      </c>
      <c r="B19" s="37" t="s">
        <v>79</v>
      </c>
      <c r="C19" s="37">
        <v>-0.05</v>
      </c>
      <c r="D19" s="37">
        <v>-0.05</v>
      </c>
      <c r="E19" s="37">
        <v>-0.05</v>
      </c>
      <c r="F19" s="37">
        <v>-0.05</v>
      </c>
      <c r="G19" s="37">
        <v>-0.05</v>
      </c>
      <c r="H19" s="37">
        <v>-0.05</v>
      </c>
      <c r="I19" s="37">
        <v>-0.05</v>
      </c>
      <c r="J19" s="37">
        <v>-0.05</v>
      </c>
      <c r="K19" s="37">
        <v>2090.87</v>
      </c>
      <c r="L19" s="37">
        <v>2090.87</v>
      </c>
      <c r="M19" s="37">
        <v>-0.05</v>
      </c>
      <c r="N19" s="37">
        <v>-0.05</v>
      </c>
      <c r="O19" s="37">
        <v>-0.05</v>
      </c>
      <c r="P19" s="37">
        <v>-0.05</v>
      </c>
      <c r="Q19" s="37">
        <v>-0.05</v>
      </c>
      <c r="R19" s="37">
        <v>-0.05</v>
      </c>
      <c r="S19" s="37">
        <v>-0.05</v>
      </c>
      <c r="T19" s="37">
        <v>-0.05</v>
      </c>
      <c r="U19" s="37">
        <v>-0.05</v>
      </c>
      <c r="V19" s="37"/>
      <c r="W19" s="37">
        <v>-0.05</v>
      </c>
      <c r="X19" s="37">
        <v>-0.05</v>
      </c>
      <c r="Y19" s="37">
        <v>-0.05</v>
      </c>
      <c r="Z19" s="37">
        <v>-0.05</v>
      </c>
      <c r="AA19" s="37">
        <v>-0.05</v>
      </c>
      <c r="AB19" s="37">
        <v>-0.05</v>
      </c>
      <c r="AC19" s="37">
        <v>-0.05</v>
      </c>
      <c r="AD19" s="37">
        <v>-0.05</v>
      </c>
      <c r="AE19" s="37">
        <v>-0.05</v>
      </c>
      <c r="AF19" s="37">
        <v>-0.05</v>
      </c>
      <c r="AG19" s="37">
        <v>-0.05</v>
      </c>
      <c r="AH19" s="37">
        <v>-0.05</v>
      </c>
      <c r="AI19" s="37">
        <v>-0.05</v>
      </c>
      <c r="AJ19" s="37">
        <v>-0.05</v>
      </c>
      <c r="AK19" s="37">
        <v>-0.05</v>
      </c>
      <c r="AL19" s="37">
        <v>-0.05</v>
      </c>
      <c r="AM19" s="37">
        <v>-0.05</v>
      </c>
      <c r="AN19" s="37">
        <v>-0.05</v>
      </c>
      <c r="AO19" s="37">
        <v>-0.05</v>
      </c>
      <c r="AP19" s="37">
        <v>-0.05</v>
      </c>
      <c r="AQ19" s="37">
        <v>-0.05</v>
      </c>
      <c r="AR19" s="37">
        <v>-0.05</v>
      </c>
      <c r="AS19" s="37">
        <v>-0.05</v>
      </c>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row>
    <row r="20" spans="1:70" s="34" customFormat="1" ht="12.75" customHeight="1" x14ac:dyDescent="0.2">
      <c r="A20" s="49" t="s">
        <v>80</v>
      </c>
      <c r="B20" s="37" t="s">
        <v>81</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7">
        <v>0</v>
      </c>
      <c r="AN20" s="37">
        <v>0</v>
      </c>
      <c r="AO20" s="37">
        <v>0</v>
      </c>
      <c r="AP20" s="37">
        <v>0</v>
      </c>
      <c r="AQ20" s="37">
        <v>0</v>
      </c>
      <c r="AR20" s="37">
        <v>0</v>
      </c>
      <c r="AS20" s="37">
        <v>0</v>
      </c>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row>
    <row r="21" spans="1:70" s="34" customFormat="1" ht="12.75" customHeight="1" x14ac:dyDescent="0.2">
      <c r="A21" s="49" t="s">
        <v>82</v>
      </c>
      <c r="B21" s="37" t="s">
        <v>83</v>
      </c>
      <c r="C21" s="37">
        <v>-13992.73</v>
      </c>
      <c r="D21" s="37">
        <v>-13992.73</v>
      </c>
      <c r="E21" s="37">
        <v>-13992.73</v>
      </c>
      <c r="F21" s="37">
        <v>-13992.73</v>
      </c>
      <c r="G21" s="37">
        <v>-13992.73</v>
      </c>
      <c r="H21" s="37">
        <v>-13992.73</v>
      </c>
      <c r="I21" s="37">
        <v>-13992.73</v>
      </c>
      <c r="J21" s="37">
        <v>-13992.73</v>
      </c>
      <c r="K21" s="37">
        <v>-13992.73</v>
      </c>
      <c r="L21" s="37">
        <v>-13992.73</v>
      </c>
      <c r="M21" s="37">
        <v>-13992.73</v>
      </c>
      <c r="N21" s="37">
        <v>-13992.73</v>
      </c>
      <c r="O21" s="37">
        <v>-13992.73</v>
      </c>
      <c r="P21" s="37">
        <v>-13992.73</v>
      </c>
      <c r="Q21" s="37">
        <v>-28017.419999999995</v>
      </c>
      <c r="R21" s="37">
        <v>-28017.419999999995</v>
      </c>
      <c r="S21" s="37">
        <v>-28017.419999999995</v>
      </c>
      <c r="T21" s="37">
        <v>-28017.419999999995</v>
      </c>
      <c r="U21" s="37">
        <v>-28017.419999999995</v>
      </c>
      <c r="V21" s="37"/>
      <c r="W21" s="37">
        <v>-28017.419999999995</v>
      </c>
      <c r="X21" s="37">
        <v>-28017.419999999995</v>
      </c>
      <c r="Y21" s="37">
        <v>-28017.419999999995</v>
      </c>
      <c r="Z21" s="37">
        <v>-28017.419999999995</v>
      </c>
      <c r="AA21" s="37">
        <v>-28017.419999999995</v>
      </c>
      <c r="AB21" s="37">
        <v>-28017.419999999995</v>
      </c>
      <c r="AC21" s="37">
        <v>-28017.419999999995</v>
      </c>
      <c r="AD21" s="37">
        <v>-28017.419999999995</v>
      </c>
      <c r="AE21" s="37">
        <v>-28017.419999999995</v>
      </c>
      <c r="AF21" s="37">
        <v>-28017.419999999995</v>
      </c>
      <c r="AG21" s="37">
        <v>-28017.419999999995</v>
      </c>
      <c r="AH21" s="37">
        <v>-28017.419999999995</v>
      </c>
      <c r="AI21" s="37">
        <v>-28017.419999999995</v>
      </c>
      <c r="AJ21" s="37">
        <v>-28017.419999999995</v>
      </c>
      <c r="AK21" s="37">
        <v>-28017.419999999995</v>
      </c>
      <c r="AL21" s="37">
        <v>-28017.419999999995</v>
      </c>
      <c r="AM21" s="37">
        <v>-28017.419999999995</v>
      </c>
      <c r="AN21" s="37">
        <v>-28017.419999999995</v>
      </c>
      <c r="AO21" s="37">
        <v>-28017.419999999995</v>
      </c>
      <c r="AP21" s="37">
        <v>-28017.419999999995</v>
      </c>
      <c r="AQ21" s="37">
        <v>-28017.419999999995</v>
      </c>
      <c r="AR21" s="37">
        <v>-28017.419999999995</v>
      </c>
      <c r="AS21" s="37">
        <v>-28017.419999999995</v>
      </c>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row>
    <row r="22" spans="1:70" s="34" customFormat="1" ht="12.75" customHeight="1" x14ac:dyDescent="0.2">
      <c r="A22" s="49" t="s">
        <v>84</v>
      </c>
      <c r="B22" s="37" t="s">
        <v>85</v>
      </c>
      <c r="C22" s="37">
        <v>1838.48</v>
      </c>
      <c r="D22" s="37">
        <v>1838.48</v>
      </c>
      <c r="E22" s="37">
        <v>1838.48</v>
      </c>
      <c r="F22" s="37">
        <v>1838.48</v>
      </c>
      <c r="G22" s="37">
        <v>1838.48</v>
      </c>
      <c r="H22" s="37">
        <v>1838.48</v>
      </c>
      <c r="I22" s="37">
        <v>1838.48</v>
      </c>
      <c r="J22" s="37">
        <v>1838.48</v>
      </c>
      <c r="K22" s="37">
        <v>1838.48</v>
      </c>
      <c r="L22" s="37">
        <v>1838.48</v>
      </c>
      <c r="M22" s="37">
        <v>1838.48</v>
      </c>
      <c r="N22" s="37">
        <v>1838.48</v>
      </c>
      <c r="O22" s="37">
        <v>1838.48</v>
      </c>
      <c r="P22" s="37">
        <v>1838.48</v>
      </c>
      <c r="Q22" s="37">
        <v>1838.48</v>
      </c>
      <c r="R22" s="37">
        <v>1838.48</v>
      </c>
      <c r="S22" s="37">
        <v>1838.48</v>
      </c>
      <c r="T22" s="37">
        <v>1838.48</v>
      </c>
      <c r="U22" s="37">
        <v>1838.48</v>
      </c>
      <c r="V22" s="37"/>
      <c r="W22" s="37">
        <v>1838.48</v>
      </c>
      <c r="X22" s="37">
        <v>1838.48</v>
      </c>
      <c r="Y22" s="37">
        <v>1838.48</v>
      </c>
      <c r="Z22" s="37">
        <v>1838.48</v>
      </c>
      <c r="AA22" s="37">
        <v>1838.48</v>
      </c>
      <c r="AB22" s="37">
        <v>1838.48</v>
      </c>
      <c r="AC22" s="37">
        <v>1838.48</v>
      </c>
      <c r="AD22" s="37">
        <v>1838.48</v>
      </c>
      <c r="AE22" s="37">
        <v>1838.48</v>
      </c>
      <c r="AF22" s="37">
        <v>1838.48</v>
      </c>
      <c r="AG22" s="37">
        <v>1838.48</v>
      </c>
      <c r="AH22" s="37">
        <v>1838.48</v>
      </c>
      <c r="AI22" s="37">
        <v>1838.48</v>
      </c>
      <c r="AJ22" s="37">
        <v>1838.48</v>
      </c>
      <c r="AK22" s="37">
        <v>1838.48</v>
      </c>
      <c r="AL22" s="37">
        <v>1838.48</v>
      </c>
      <c r="AM22" s="37">
        <v>1838.48</v>
      </c>
      <c r="AN22" s="37">
        <v>1838.48</v>
      </c>
      <c r="AO22" s="37">
        <v>1838.48</v>
      </c>
      <c r="AP22" s="37">
        <v>1838.48</v>
      </c>
      <c r="AQ22" s="37">
        <v>1838.48</v>
      </c>
      <c r="AR22" s="37">
        <v>1838.48</v>
      </c>
      <c r="AS22" s="37">
        <v>1838.48</v>
      </c>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row>
    <row r="23" spans="1:70" s="34" customFormat="1" ht="12.75" customHeight="1" x14ac:dyDescent="0.2">
      <c r="A23" s="51" t="s">
        <v>86</v>
      </c>
      <c r="B23" s="52" t="s">
        <v>87</v>
      </c>
      <c r="C23" s="37">
        <v>0</v>
      </c>
      <c r="D23" s="37">
        <v>0</v>
      </c>
      <c r="E23" s="37">
        <v>0</v>
      </c>
      <c r="F23" s="37">
        <v>0</v>
      </c>
      <c r="G23" s="37">
        <v>0</v>
      </c>
      <c r="H23" s="37">
        <v>4861.1500000000005</v>
      </c>
      <c r="I23" s="37">
        <v>4861.1500000000005</v>
      </c>
      <c r="J23" s="37">
        <v>4861.1500000000005</v>
      </c>
      <c r="K23" s="37">
        <v>4738.6000000000004</v>
      </c>
      <c r="L23" s="37">
        <v>4738.6000000000004</v>
      </c>
      <c r="M23" s="37">
        <v>4738.6000000000004</v>
      </c>
      <c r="N23" s="37">
        <v>4616.05</v>
      </c>
      <c r="O23" s="37">
        <v>4616.05</v>
      </c>
      <c r="P23" s="37">
        <v>4616.05</v>
      </c>
      <c r="Q23" s="37">
        <v>6963.28</v>
      </c>
      <c r="R23" s="37">
        <v>6963.28</v>
      </c>
      <c r="S23" s="37">
        <v>6963.28</v>
      </c>
      <c r="T23" s="37">
        <v>6778.47</v>
      </c>
      <c r="U23" s="37">
        <v>6778.47</v>
      </c>
      <c r="V23" s="37"/>
      <c r="W23" s="37">
        <v>6778.47</v>
      </c>
      <c r="X23" s="37">
        <v>6778.47</v>
      </c>
      <c r="Y23" s="37">
        <v>6778.47</v>
      </c>
      <c r="Z23" s="37">
        <v>6778.47</v>
      </c>
      <c r="AA23" s="37">
        <v>6778.47</v>
      </c>
      <c r="AB23" s="37">
        <v>6778.47</v>
      </c>
      <c r="AC23" s="37">
        <v>6778.47</v>
      </c>
      <c r="AD23" s="37">
        <v>6778.47</v>
      </c>
      <c r="AE23" s="37">
        <v>6778.47</v>
      </c>
      <c r="AF23" s="37">
        <v>6778.47</v>
      </c>
      <c r="AG23" s="37">
        <v>6778.47</v>
      </c>
      <c r="AH23" s="37">
        <v>6778.47</v>
      </c>
      <c r="AI23" s="37">
        <v>6778.47</v>
      </c>
      <c r="AJ23" s="37">
        <v>6778.47</v>
      </c>
      <c r="AK23" s="37">
        <v>6778.47</v>
      </c>
      <c r="AL23" s="37">
        <v>6778.47</v>
      </c>
      <c r="AM23" s="37">
        <v>6778.47</v>
      </c>
      <c r="AN23" s="37">
        <v>6778.47</v>
      </c>
      <c r="AO23" s="37">
        <v>6778.47</v>
      </c>
      <c r="AP23" s="37">
        <v>6778.47</v>
      </c>
      <c r="AQ23" s="37">
        <v>6778.47</v>
      </c>
      <c r="AR23" s="37">
        <v>6778.47</v>
      </c>
      <c r="AS23" s="37">
        <v>6778.47</v>
      </c>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row>
    <row r="24" spans="1:70" s="34" customFormat="1" ht="12.75" customHeight="1" x14ac:dyDescent="0.2">
      <c r="A24" s="51" t="s">
        <v>88</v>
      </c>
      <c r="B24" s="52" t="s">
        <v>89</v>
      </c>
      <c r="C24" s="37">
        <v>0</v>
      </c>
      <c r="D24" s="37">
        <v>0</v>
      </c>
      <c r="E24" s="37">
        <v>0</v>
      </c>
      <c r="F24" s="37">
        <v>0</v>
      </c>
      <c r="G24" s="37">
        <v>0</v>
      </c>
      <c r="H24" s="37">
        <v>43491.55</v>
      </c>
      <c r="I24" s="37">
        <v>43491.55</v>
      </c>
      <c r="J24" s="37">
        <v>43491.55</v>
      </c>
      <c r="K24" s="37">
        <v>43801.630000000005</v>
      </c>
      <c r="L24" s="37">
        <v>43801.630000000005</v>
      </c>
      <c r="M24" s="37">
        <v>43801.630000000005</v>
      </c>
      <c r="N24" s="37">
        <v>45087.090000000004</v>
      </c>
      <c r="O24" s="37">
        <v>45087.090000000004</v>
      </c>
      <c r="P24" s="37">
        <v>45087.090000000004</v>
      </c>
      <c r="Q24" s="37">
        <v>45087.090000000004</v>
      </c>
      <c r="R24" s="37">
        <v>45087.090000000004</v>
      </c>
      <c r="S24" s="37">
        <v>45087.090000000004</v>
      </c>
      <c r="T24" s="37">
        <v>45087.090000000004</v>
      </c>
      <c r="U24" s="37">
        <v>45087.090000000004</v>
      </c>
      <c r="V24" s="37"/>
      <c r="W24" s="37">
        <v>45087.090000000004</v>
      </c>
      <c r="X24" s="37">
        <v>45087.090000000004</v>
      </c>
      <c r="Y24" s="37">
        <v>45087.090000000004</v>
      </c>
      <c r="Z24" s="37">
        <v>45087.090000000004</v>
      </c>
      <c r="AA24" s="37">
        <v>45087.090000000004</v>
      </c>
      <c r="AB24" s="37">
        <v>45087.090000000004</v>
      </c>
      <c r="AC24" s="37">
        <v>45087.090000000004</v>
      </c>
      <c r="AD24" s="37">
        <v>45087.090000000004</v>
      </c>
      <c r="AE24" s="37">
        <v>45087.090000000004</v>
      </c>
      <c r="AF24" s="37">
        <v>45087.090000000004</v>
      </c>
      <c r="AG24" s="37">
        <v>45087.090000000004</v>
      </c>
      <c r="AH24" s="37">
        <v>45087.090000000004</v>
      </c>
      <c r="AI24" s="37">
        <v>45087.090000000004</v>
      </c>
      <c r="AJ24" s="37">
        <v>45087.090000000004</v>
      </c>
      <c r="AK24" s="37">
        <v>45087.090000000004</v>
      </c>
      <c r="AL24" s="37">
        <v>45087.090000000004</v>
      </c>
      <c r="AM24" s="37">
        <v>45087.090000000004</v>
      </c>
      <c r="AN24" s="37">
        <v>45087.090000000004</v>
      </c>
      <c r="AO24" s="37">
        <v>45087.090000000004</v>
      </c>
      <c r="AP24" s="37">
        <v>45087.090000000004</v>
      </c>
      <c r="AQ24" s="37">
        <v>45087.090000000004</v>
      </c>
      <c r="AR24" s="37">
        <v>45087.090000000004</v>
      </c>
      <c r="AS24" s="37">
        <v>45087.090000000004</v>
      </c>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row>
    <row r="25" spans="1:70" s="34" customFormat="1" ht="12.75" customHeight="1" x14ac:dyDescent="0.2">
      <c r="A25" s="49" t="s">
        <v>90</v>
      </c>
      <c r="B25" s="37" t="s">
        <v>91</v>
      </c>
      <c r="C25" s="37">
        <v>1273.8199999999997</v>
      </c>
      <c r="D25" s="37">
        <v>1273.8199999999997</v>
      </c>
      <c r="E25" s="37">
        <v>1502.5400000000002</v>
      </c>
      <c r="F25" s="37">
        <v>1502.5400000000002</v>
      </c>
      <c r="G25" s="37">
        <v>1502.5400000000002</v>
      </c>
      <c r="H25" s="37">
        <v>1502.5400000000002</v>
      </c>
      <c r="I25" s="37">
        <v>1502.5400000000002</v>
      </c>
      <c r="J25" s="37">
        <v>1502.5400000000002</v>
      </c>
      <c r="K25" s="37">
        <v>1502.5400000000002</v>
      </c>
      <c r="L25" s="37">
        <v>1502.5400000000002</v>
      </c>
      <c r="M25" s="37">
        <v>-9.9999999999909051E-3</v>
      </c>
      <c r="N25" s="37">
        <v>-9.9999999999909051E-3</v>
      </c>
      <c r="O25" s="37">
        <v>-9.9999999999909051E-3</v>
      </c>
      <c r="P25" s="37">
        <v>-9.9999999999909051E-3</v>
      </c>
      <c r="Q25" s="37">
        <v>0</v>
      </c>
      <c r="R25" s="37">
        <v>0</v>
      </c>
      <c r="S25" s="37">
        <v>0</v>
      </c>
      <c r="T25" s="37">
        <v>0</v>
      </c>
      <c r="U25" s="37">
        <v>0</v>
      </c>
      <c r="V25" s="37"/>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0</v>
      </c>
      <c r="AR25" s="37">
        <v>0</v>
      </c>
      <c r="AS25" s="37">
        <v>0</v>
      </c>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row>
    <row r="26" spans="1:70" s="34" customFormat="1" ht="12.75" customHeight="1" x14ac:dyDescent="0.2">
      <c r="A26" s="49" t="s">
        <v>92</v>
      </c>
      <c r="B26" s="37" t="s">
        <v>93</v>
      </c>
      <c r="C26" s="37">
        <v>888024.2699999999</v>
      </c>
      <c r="D26" s="37">
        <v>888024.2699999999</v>
      </c>
      <c r="E26" s="37">
        <v>912903.52</v>
      </c>
      <c r="F26" s="37">
        <v>912903.52</v>
      </c>
      <c r="G26" s="37">
        <v>912903.52</v>
      </c>
      <c r="H26" s="37">
        <v>1039153.96</v>
      </c>
      <c r="I26" s="37">
        <v>1039153.96</v>
      </c>
      <c r="J26" s="37">
        <v>1039153.96</v>
      </c>
      <c r="K26" s="37">
        <v>1113520.7900000003</v>
      </c>
      <c r="L26" s="37">
        <v>1113520.7900000003</v>
      </c>
      <c r="M26" s="37">
        <v>1113520.7900000003</v>
      </c>
      <c r="N26" s="37">
        <v>998217.46</v>
      </c>
      <c r="O26" s="37">
        <v>998217.46</v>
      </c>
      <c r="P26" s="37">
        <v>998217.46</v>
      </c>
      <c r="Q26" s="37">
        <v>1088474.05</v>
      </c>
      <c r="R26" s="37">
        <v>1088474.05</v>
      </c>
      <c r="S26" s="37">
        <v>1088474.05</v>
      </c>
      <c r="T26" s="37">
        <v>1117405.3700000001</v>
      </c>
      <c r="U26" s="37">
        <v>1117405.3700000001</v>
      </c>
      <c r="V26" s="37"/>
      <c r="W26" s="37">
        <v>1117405.3700000001</v>
      </c>
      <c r="X26" s="37">
        <v>1117405.3700000001</v>
      </c>
      <c r="Y26" s="37">
        <v>1117405.3700000001</v>
      </c>
      <c r="Z26" s="37">
        <v>1117405.3700000001</v>
      </c>
      <c r="AA26" s="37">
        <v>1117405.3700000001</v>
      </c>
      <c r="AB26" s="37">
        <v>1117405.3700000001</v>
      </c>
      <c r="AC26" s="37">
        <v>1117405.3700000001</v>
      </c>
      <c r="AD26" s="37">
        <v>1117405.3700000001</v>
      </c>
      <c r="AE26" s="37">
        <v>1117405.3700000001</v>
      </c>
      <c r="AF26" s="37">
        <v>1117405.3700000001</v>
      </c>
      <c r="AG26" s="37">
        <v>1117405.3700000001</v>
      </c>
      <c r="AH26" s="37">
        <v>1117405.3700000001</v>
      </c>
      <c r="AI26" s="37">
        <v>1117405.3700000001</v>
      </c>
      <c r="AJ26" s="37">
        <v>1117405.3700000001</v>
      </c>
      <c r="AK26" s="37">
        <v>1117405.3700000001</v>
      </c>
      <c r="AL26" s="37">
        <v>1117405.3700000001</v>
      </c>
      <c r="AM26" s="37">
        <v>1117405.3700000001</v>
      </c>
      <c r="AN26" s="37">
        <v>1117405.3700000001</v>
      </c>
      <c r="AO26" s="37">
        <v>1117405.3700000001</v>
      </c>
      <c r="AP26" s="37">
        <v>1117405.3700000001</v>
      </c>
      <c r="AQ26" s="37">
        <v>1117405.3700000001</v>
      </c>
      <c r="AR26" s="37">
        <v>1117405.3700000001</v>
      </c>
      <c r="AS26" s="37">
        <v>1117405.3700000001</v>
      </c>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row>
    <row r="27" spans="1:70" s="34" customFormat="1" ht="12.75" customHeight="1" x14ac:dyDescent="0.2">
      <c r="A27" s="49" t="s">
        <v>94</v>
      </c>
      <c r="B27" s="37" t="s">
        <v>95</v>
      </c>
      <c r="C27" s="37">
        <v>314706.97000000003</v>
      </c>
      <c r="D27" s="37">
        <v>314706.97000000003</v>
      </c>
      <c r="E27" s="37">
        <v>306104.15000000002</v>
      </c>
      <c r="F27" s="37">
        <v>306104.15000000002</v>
      </c>
      <c r="G27" s="37">
        <v>306104.15000000002</v>
      </c>
      <c r="H27" s="37">
        <v>302504.63</v>
      </c>
      <c r="I27" s="37">
        <v>302504.63</v>
      </c>
      <c r="J27" s="37">
        <v>302504.63</v>
      </c>
      <c r="K27" s="37">
        <v>299841.60000000009</v>
      </c>
      <c r="L27" s="37">
        <v>299841.60000000009</v>
      </c>
      <c r="M27" s="37">
        <v>299841.60000000009</v>
      </c>
      <c r="N27" s="37">
        <v>306328.61</v>
      </c>
      <c r="O27" s="37">
        <v>306328.61</v>
      </c>
      <c r="P27" s="37">
        <v>306328.61</v>
      </c>
      <c r="Q27" s="37">
        <v>301854.15000000002</v>
      </c>
      <c r="R27" s="37">
        <v>301854.15000000002</v>
      </c>
      <c r="S27" s="37">
        <v>301854.15000000002</v>
      </c>
      <c r="T27" s="37">
        <v>298767.35000000003</v>
      </c>
      <c r="U27" s="37">
        <v>298767.35000000003</v>
      </c>
      <c r="V27" s="37"/>
      <c r="W27" s="37">
        <v>298767.35000000003</v>
      </c>
      <c r="X27" s="37">
        <v>298767.35000000003</v>
      </c>
      <c r="Y27" s="37">
        <v>298767.35000000003</v>
      </c>
      <c r="Z27" s="37">
        <v>298767.35000000003</v>
      </c>
      <c r="AA27" s="37">
        <v>298767.35000000003</v>
      </c>
      <c r="AB27" s="37">
        <v>298767.35000000003</v>
      </c>
      <c r="AC27" s="37">
        <v>298767.35000000003</v>
      </c>
      <c r="AD27" s="37">
        <v>298767.35000000003</v>
      </c>
      <c r="AE27" s="37">
        <v>298767.35000000003</v>
      </c>
      <c r="AF27" s="37">
        <v>298767.35000000003</v>
      </c>
      <c r="AG27" s="37">
        <v>298767.35000000003</v>
      </c>
      <c r="AH27" s="37">
        <v>298767.35000000003</v>
      </c>
      <c r="AI27" s="37">
        <v>298767.35000000003</v>
      </c>
      <c r="AJ27" s="37">
        <v>298767.35000000003</v>
      </c>
      <c r="AK27" s="37">
        <v>298767.35000000003</v>
      </c>
      <c r="AL27" s="37">
        <v>298767.35000000003</v>
      </c>
      <c r="AM27" s="37">
        <v>298767.35000000003</v>
      </c>
      <c r="AN27" s="37">
        <v>298767.35000000003</v>
      </c>
      <c r="AO27" s="37">
        <v>298767.35000000003</v>
      </c>
      <c r="AP27" s="37">
        <v>298767.35000000003</v>
      </c>
      <c r="AQ27" s="37">
        <v>298767.35000000003</v>
      </c>
      <c r="AR27" s="37">
        <v>298767.35000000003</v>
      </c>
      <c r="AS27" s="37">
        <v>298767.35000000003</v>
      </c>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row>
    <row r="28" spans="1:70" s="34" customFormat="1" ht="12.75" customHeight="1" x14ac:dyDescent="0.2">
      <c r="A28" s="49" t="s">
        <v>96</v>
      </c>
      <c r="B28" s="31" t="s">
        <v>97</v>
      </c>
      <c r="C28" s="37">
        <v>1328393.0299999996</v>
      </c>
      <c r="D28" s="37">
        <v>1328393.0299999996</v>
      </c>
      <c r="E28" s="37">
        <v>1328393.05</v>
      </c>
      <c r="F28" s="37">
        <v>1328393.05</v>
      </c>
      <c r="G28" s="37">
        <v>1328393.05</v>
      </c>
      <c r="H28" s="37">
        <v>1328393.05</v>
      </c>
      <c r="I28" s="37">
        <v>1328393.05</v>
      </c>
      <c r="J28" s="37">
        <v>1328393.05</v>
      </c>
      <c r="K28" s="37">
        <v>1659578.03</v>
      </c>
      <c r="L28" s="37">
        <v>1659578.03</v>
      </c>
      <c r="M28" s="37">
        <v>1659578.03</v>
      </c>
      <c r="N28" s="37">
        <v>48027.180000000109</v>
      </c>
      <c r="O28" s="37">
        <v>48027.180000000109</v>
      </c>
      <c r="P28" s="37">
        <v>48027.180000000109</v>
      </c>
      <c r="Q28" s="37">
        <v>48027.18</v>
      </c>
      <c r="R28" s="37">
        <v>48027.18</v>
      </c>
      <c r="S28" s="37">
        <v>48027.18</v>
      </c>
      <c r="T28" s="37">
        <v>48027.18</v>
      </c>
      <c r="U28" s="37">
        <v>48027.18</v>
      </c>
      <c r="V28" s="37"/>
      <c r="W28" s="37">
        <v>48027.18</v>
      </c>
      <c r="X28" s="37">
        <v>48027.18</v>
      </c>
      <c r="Y28" s="37">
        <v>48027.18</v>
      </c>
      <c r="Z28" s="37">
        <v>48027.18</v>
      </c>
      <c r="AA28" s="37">
        <v>48027.18</v>
      </c>
      <c r="AB28" s="37">
        <v>48027.18</v>
      </c>
      <c r="AC28" s="37">
        <v>48027.18</v>
      </c>
      <c r="AD28" s="37">
        <v>48027.18</v>
      </c>
      <c r="AE28" s="37">
        <v>48027.18</v>
      </c>
      <c r="AF28" s="37">
        <v>48027.18</v>
      </c>
      <c r="AG28" s="37">
        <v>48027.18</v>
      </c>
      <c r="AH28" s="37">
        <v>48027.18</v>
      </c>
      <c r="AI28" s="37">
        <v>48027.18</v>
      </c>
      <c r="AJ28" s="37">
        <v>48027.18</v>
      </c>
      <c r="AK28" s="37">
        <v>48027.18</v>
      </c>
      <c r="AL28" s="37">
        <v>48027.18</v>
      </c>
      <c r="AM28" s="37">
        <v>48027.18</v>
      </c>
      <c r="AN28" s="37">
        <v>48027.18</v>
      </c>
      <c r="AO28" s="37">
        <v>48027.18</v>
      </c>
      <c r="AP28" s="37">
        <v>48027.18</v>
      </c>
      <c r="AQ28" s="37">
        <v>48027.18</v>
      </c>
      <c r="AR28" s="37">
        <v>48027.18</v>
      </c>
      <c r="AS28" s="37">
        <v>48027.18</v>
      </c>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row>
    <row r="29" spans="1:70" s="34" customFormat="1" ht="12.75" customHeight="1" x14ac:dyDescent="0.2">
      <c r="A29" s="49" t="s">
        <v>98</v>
      </c>
      <c r="B29" s="37" t="s">
        <v>99</v>
      </c>
      <c r="C29" s="37">
        <v>0.19</v>
      </c>
      <c r="D29" s="37">
        <v>0.19</v>
      </c>
      <c r="E29" s="37">
        <v>0.19</v>
      </c>
      <c r="F29" s="37">
        <v>0.19</v>
      </c>
      <c r="G29" s="37">
        <v>0.19</v>
      </c>
      <c r="H29" s="37">
        <v>0.19</v>
      </c>
      <c r="I29" s="37">
        <v>0.19</v>
      </c>
      <c r="J29" s="37">
        <v>0.19</v>
      </c>
      <c r="K29" s="37">
        <v>0.19</v>
      </c>
      <c r="L29" s="37">
        <v>0.19</v>
      </c>
      <c r="M29" s="37">
        <v>0.19</v>
      </c>
      <c r="N29" s="37">
        <v>170550.39</v>
      </c>
      <c r="O29" s="37">
        <v>170550.39</v>
      </c>
      <c r="P29" s="37">
        <v>170550.39</v>
      </c>
      <c r="Q29" s="37">
        <v>116687.97</v>
      </c>
      <c r="R29" s="37">
        <v>116687.97</v>
      </c>
      <c r="S29" s="37">
        <v>116687.97</v>
      </c>
      <c r="T29" s="37">
        <v>116687.97</v>
      </c>
      <c r="U29" s="37">
        <v>116687.97</v>
      </c>
      <c r="V29" s="37"/>
      <c r="W29" s="37">
        <v>116687.97</v>
      </c>
      <c r="X29" s="37">
        <v>116687.97</v>
      </c>
      <c r="Y29" s="37">
        <v>116687.97</v>
      </c>
      <c r="Z29" s="37">
        <v>116687.97</v>
      </c>
      <c r="AA29" s="37">
        <v>116687.97</v>
      </c>
      <c r="AB29" s="37">
        <v>116687.97</v>
      </c>
      <c r="AC29" s="37">
        <v>116687.97</v>
      </c>
      <c r="AD29" s="37">
        <v>116687.97</v>
      </c>
      <c r="AE29" s="37">
        <v>116687.97</v>
      </c>
      <c r="AF29" s="37">
        <v>116687.97</v>
      </c>
      <c r="AG29" s="37">
        <v>116687.97</v>
      </c>
      <c r="AH29" s="37">
        <v>116687.97</v>
      </c>
      <c r="AI29" s="37">
        <v>116687.97</v>
      </c>
      <c r="AJ29" s="37">
        <v>116687.97</v>
      </c>
      <c r="AK29" s="37">
        <v>116687.97</v>
      </c>
      <c r="AL29" s="37">
        <v>116687.97</v>
      </c>
      <c r="AM29" s="37">
        <v>116687.97</v>
      </c>
      <c r="AN29" s="37">
        <v>116687.97</v>
      </c>
      <c r="AO29" s="37">
        <v>116687.97</v>
      </c>
      <c r="AP29" s="37">
        <v>116687.97</v>
      </c>
      <c r="AQ29" s="37">
        <v>116687.97</v>
      </c>
      <c r="AR29" s="37">
        <v>116687.97</v>
      </c>
      <c r="AS29" s="37">
        <v>116687.97</v>
      </c>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row>
    <row r="30" spans="1:70" s="34" customFormat="1" ht="12.75" customHeight="1" x14ac:dyDescent="0.2">
      <c r="A30" s="49" t="s">
        <v>100</v>
      </c>
      <c r="B30" s="31" t="s">
        <v>101</v>
      </c>
      <c r="C30" s="37">
        <v>19507.37</v>
      </c>
      <c r="D30" s="37">
        <v>19507.37</v>
      </c>
      <c r="E30" s="37">
        <v>19507.37</v>
      </c>
      <c r="F30" s="37">
        <v>19507.37</v>
      </c>
      <c r="G30" s="37">
        <v>19507.37</v>
      </c>
      <c r="H30" s="37">
        <v>19507.37</v>
      </c>
      <c r="I30" s="37">
        <v>19507.37</v>
      </c>
      <c r="J30" s="37">
        <v>19507.37</v>
      </c>
      <c r="K30" s="37">
        <v>-3.0000000000654836E-2</v>
      </c>
      <c r="L30" s="37">
        <v>-3.0000000000654836E-2</v>
      </c>
      <c r="M30" s="37">
        <v>-3.0000000000654836E-2</v>
      </c>
      <c r="N30" s="37">
        <v>-3.0000000000654836E-2</v>
      </c>
      <c r="O30" s="37">
        <v>-3.0000000000654836E-2</v>
      </c>
      <c r="P30" s="37">
        <v>-3.0000000000654836E-2</v>
      </c>
      <c r="Q30" s="37">
        <v>0</v>
      </c>
      <c r="R30" s="37">
        <v>0</v>
      </c>
      <c r="S30" s="37">
        <v>0</v>
      </c>
      <c r="T30" s="37">
        <v>0</v>
      </c>
      <c r="U30" s="37">
        <v>0</v>
      </c>
      <c r="V30" s="37"/>
      <c r="W30" s="37">
        <v>0</v>
      </c>
      <c r="X30" s="37">
        <v>0</v>
      </c>
      <c r="Y30" s="37">
        <v>0</v>
      </c>
      <c r="Z30" s="37">
        <v>0</v>
      </c>
      <c r="AA30" s="37">
        <v>0</v>
      </c>
      <c r="AB30" s="37">
        <v>0</v>
      </c>
      <c r="AC30" s="37">
        <v>0</v>
      </c>
      <c r="AD30" s="37">
        <v>0</v>
      </c>
      <c r="AE30" s="37">
        <v>0</v>
      </c>
      <c r="AF30" s="37">
        <v>0</v>
      </c>
      <c r="AG30" s="37">
        <v>0</v>
      </c>
      <c r="AH30" s="37">
        <v>0</v>
      </c>
      <c r="AI30" s="37">
        <v>0</v>
      </c>
      <c r="AJ30" s="37">
        <v>0</v>
      </c>
      <c r="AK30" s="37">
        <v>0</v>
      </c>
      <c r="AL30" s="37">
        <v>0</v>
      </c>
      <c r="AM30" s="37">
        <v>0</v>
      </c>
      <c r="AN30" s="37">
        <v>0</v>
      </c>
      <c r="AO30" s="37">
        <v>0</v>
      </c>
      <c r="AP30" s="37">
        <v>0</v>
      </c>
      <c r="AQ30" s="37">
        <v>0</v>
      </c>
      <c r="AR30" s="37">
        <v>0</v>
      </c>
      <c r="AS30" s="37">
        <v>0</v>
      </c>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row>
    <row r="31" spans="1:70" s="34" customFormat="1" ht="12.75" customHeight="1" x14ac:dyDescent="0.2">
      <c r="A31" s="49" t="s">
        <v>102</v>
      </c>
      <c r="B31" s="37" t="s">
        <v>103</v>
      </c>
      <c r="C31" s="37">
        <v>400808.71</v>
      </c>
      <c r="D31" s="37">
        <v>400808.71</v>
      </c>
      <c r="E31" s="37">
        <v>387491.29000000004</v>
      </c>
      <c r="F31" s="37">
        <v>387491.29000000004</v>
      </c>
      <c r="G31" s="37">
        <v>387491.29000000004</v>
      </c>
      <c r="H31" s="37">
        <v>410893.9</v>
      </c>
      <c r="I31" s="37">
        <v>410893.9</v>
      </c>
      <c r="J31" s="37">
        <v>410893.9</v>
      </c>
      <c r="K31" s="37">
        <v>385270.76000000007</v>
      </c>
      <c r="L31" s="37">
        <v>385270.76000000007</v>
      </c>
      <c r="M31" s="37">
        <v>376151.54</v>
      </c>
      <c r="N31" s="37">
        <v>465127.61000000004</v>
      </c>
      <c r="O31" s="37">
        <v>465127.61000000004</v>
      </c>
      <c r="P31" s="37">
        <v>465127.61000000004</v>
      </c>
      <c r="Q31" s="37">
        <v>736088.5</v>
      </c>
      <c r="R31" s="37">
        <v>736088.5</v>
      </c>
      <c r="S31" s="37">
        <v>736088.5</v>
      </c>
      <c r="T31" s="37">
        <v>722176.91</v>
      </c>
      <c r="U31" s="37">
        <v>722176.91</v>
      </c>
      <c r="V31" s="37"/>
      <c r="W31" s="37">
        <v>722176.91</v>
      </c>
      <c r="X31" s="37">
        <v>722176.91</v>
      </c>
      <c r="Y31" s="37">
        <v>722176.91</v>
      </c>
      <c r="Z31" s="37">
        <v>722176.91</v>
      </c>
      <c r="AA31" s="37">
        <v>722176.91</v>
      </c>
      <c r="AB31" s="37">
        <v>722176.91</v>
      </c>
      <c r="AC31" s="37">
        <v>722176.91</v>
      </c>
      <c r="AD31" s="37">
        <v>722176.91</v>
      </c>
      <c r="AE31" s="37">
        <v>722176.91</v>
      </c>
      <c r="AF31" s="37">
        <v>722176.91</v>
      </c>
      <c r="AG31" s="37">
        <v>722176.91</v>
      </c>
      <c r="AH31" s="37">
        <v>722176.91</v>
      </c>
      <c r="AI31" s="37">
        <v>722176.91</v>
      </c>
      <c r="AJ31" s="37">
        <v>722176.91</v>
      </c>
      <c r="AK31" s="37">
        <v>722176.91</v>
      </c>
      <c r="AL31" s="37">
        <v>722176.91</v>
      </c>
      <c r="AM31" s="37">
        <v>722176.91</v>
      </c>
      <c r="AN31" s="37">
        <v>722176.91</v>
      </c>
      <c r="AO31" s="37">
        <v>722176.91</v>
      </c>
      <c r="AP31" s="37">
        <v>722176.91</v>
      </c>
      <c r="AQ31" s="37">
        <v>722176.91</v>
      </c>
      <c r="AR31" s="37">
        <v>722176.91</v>
      </c>
      <c r="AS31" s="37">
        <v>722176.91</v>
      </c>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row>
    <row r="32" spans="1:70" s="34" customFormat="1" ht="12.75" customHeight="1" x14ac:dyDescent="0.2">
      <c r="A32" s="49" t="s">
        <v>104</v>
      </c>
      <c r="B32" s="37" t="s">
        <v>105</v>
      </c>
      <c r="C32" s="37">
        <v>27609.550000000003</v>
      </c>
      <c r="D32" s="37">
        <v>27609.550000000003</v>
      </c>
      <c r="E32" s="37">
        <v>27609.550000000003</v>
      </c>
      <c r="F32" s="37">
        <v>27609.550000000003</v>
      </c>
      <c r="G32" s="37">
        <v>27609.550000000003</v>
      </c>
      <c r="H32" s="37">
        <v>0</v>
      </c>
      <c r="I32" s="37">
        <v>0</v>
      </c>
      <c r="J32" s="37">
        <v>0</v>
      </c>
      <c r="K32" s="37">
        <v>0</v>
      </c>
      <c r="L32" s="37">
        <v>0</v>
      </c>
      <c r="M32" s="37">
        <v>0</v>
      </c>
      <c r="N32" s="37">
        <v>0</v>
      </c>
      <c r="O32" s="37">
        <v>0</v>
      </c>
      <c r="P32" s="37">
        <v>0</v>
      </c>
      <c r="Q32" s="37">
        <v>0</v>
      </c>
      <c r="R32" s="37">
        <v>0</v>
      </c>
      <c r="S32" s="37">
        <v>0</v>
      </c>
      <c r="T32" s="37">
        <v>0</v>
      </c>
      <c r="U32" s="37">
        <v>0</v>
      </c>
      <c r="V32" s="37"/>
      <c r="W32" s="37">
        <v>0</v>
      </c>
      <c r="X32" s="37">
        <v>0</v>
      </c>
      <c r="Y32" s="37">
        <v>0</v>
      </c>
      <c r="Z32" s="37">
        <v>0</v>
      </c>
      <c r="AA32" s="37">
        <v>0</v>
      </c>
      <c r="AB32" s="37">
        <v>0</v>
      </c>
      <c r="AC32" s="37">
        <v>0</v>
      </c>
      <c r="AD32" s="37">
        <v>0</v>
      </c>
      <c r="AE32" s="37">
        <v>0</v>
      </c>
      <c r="AF32" s="37">
        <v>0</v>
      </c>
      <c r="AG32" s="37">
        <v>0</v>
      </c>
      <c r="AH32" s="37">
        <v>0</v>
      </c>
      <c r="AI32" s="37">
        <v>0</v>
      </c>
      <c r="AJ32" s="37">
        <v>0</v>
      </c>
      <c r="AK32" s="37">
        <v>0</v>
      </c>
      <c r="AL32" s="37">
        <v>0</v>
      </c>
      <c r="AM32" s="37">
        <v>0</v>
      </c>
      <c r="AN32" s="37">
        <v>0</v>
      </c>
      <c r="AO32" s="37">
        <v>0</v>
      </c>
      <c r="AP32" s="37">
        <v>0</v>
      </c>
      <c r="AQ32" s="37">
        <v>0</v>
      </c>
      <c r="AR32" s="37">
        <v>0</v>
      </c>
      <c r="AS32" s="37">
        <v>0</v>
      </c>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row>
    <row r="33" spans="1:70" s="34" customFormat="1" ht="12.75" customHeight="1" x14ac:dyDescent="0.2">
      <c r="A33" s="49" t="s">
        <v>106</v>
      </c>
      <c r="B33" s="37" t="s">
        <v>107</v>
      </c>
      <c r="C33" s="37">
        <v>-39451.040000000001</v>
      </c>
      <c r="D33" s="37">
        <v>-39451.040000000001</v>
      </c>
      <c r="E33" s="37">
        <v>-35224.130000000005</v>
      </c>
      <c r="F33" s="37">
        <v>-35224.130000000005</v>
      </c>
      <c r="G33" s="37">
        <v>-35224.130000000005</v>
      </c>
      <c r="H33" s="37">
        <v>-30997.220000000005</v>
      </c>
      <c r="I33" s="37">
        <v>-30997.220000000005</v>
      </c>
      <c r="J33" s="37">
        <v>-30997.220000000005</v>
      </c>
      <c r="K33" s="37">
        <v>-26770.329999999998</v>
      </c>
      <c r="L33" s="37">
        <v>-26770.329999999998</v>
      </c>
      <c r="M33" s="37">
        <v>-23952.399999999998</v>
      </c>
      <c r="N33" s="37">
        <v>-22543.43</v>
      </c>
      <c r="O33" s="37">
        <v>-22543.43</v>
      </c>
      <c r="P33" s="37">
        <v>-22543.43</v>
      </c>
      <c r="Q33" s="37">
        <v>-18316.519999999997</v>
      </c>
      <c r="R33" s="37">
        <v>-18316.519999999997</v>
      </c>
      <c r="S33" s="37">
        <v>-18316.519999999997</v>
      </c>
      <c r="T33" s="37">
        <v>-14089.609999999999</v>
      </c>
      <c r="U33" s="37">
        <v>-14089.609999999999</v>
      </c>
      <c r="V33" s="37"/>
      <c r="W33" s="37">
        <v>-14089.609999999999</v>
      </c>
      <c r="X33" s="37">
        <v>-14089.609999999999</v>
      </c>
      <c r="Y33" s="37">
        <v>-14089.609999999999</v>
      </c>
      <c r="Z33" s="37">
        <v>-14089.609999999999</v>
      </c>
      <c r="AA33" s="37">
        <v>-14089.609999999999</v>
      </c>
      <c r="AB33" s="37">
        <v>-14089.609999999999</v>
      </c>
      <c r="AC33" s="37">
        <v>-14089.609999999999</v>
      </c>
      <c r="AD33" s="37">
        <v>-14089.609999999999</v>
      </c>
      <c r="AE33" s="37">
        <v>-14089.609999999999</v>
      </c>
      <c r="AF33" s="37">
        <v>-14089.609999999999</v>
      </c>
      <c r="AG33" s="37">
        <v>-14089.609999999999</v>
      </c>
      <c r="AH33" s="37">
        <v>-14089.609999999999</v>
      </c>
      <c r="AI33" s="37">
        <v>-14089.609999999999</v>
      </c>
      <c r="AJ33" s="37">
        <v>-14089.609999999999</v>
      </c>
      <c r="AK33" s="37">
        <v>-14089.609999999999</v>
      </c>
      <c r="AL33" s="37">
        <v>-14089.609999999999</v>
      </c>
      <c r="AM33" s="37">
        <v>-14089.609999999999</v>
      </c>
      <c r="AN33" s="37">
        <v>-14089.609999999999</v>
      </c>
      <c r="AO33" s="37">
        <v>-14089.609999999999</v>
      </c>
      <c r="AP33" s="37">
        <v>-14089.609999999999</v>
      </c>
      <c r="AQ33" s="37">
        <v>-14089.609999999999</v>
      </c>
      <c r="AR33" s="37">
        <v>-14089.609999999999</v>
      </c>
      <c r="AS33" s="37">
        <v>-14089.609999999999</v>
      </c>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row>
    <row r="34" spans="1:70" s="34" customFormat="1" ht="12.75" customHeight="1" x14ac:dyDescent="0.2">
      <c r="A34" s="49" t="s">
        <v>108</v>
      </c>
      <c r="B34" s="37" t="s">
        <v>109</v>
      </c>
      <c r="C34" s="37">
        <v>-358529.89000000007</v>
      </c>
      <c r="D34" s="37">
        <v>-358529.89000000007</v>
      </c>
      <c r="E34" s="37">
        <v>-361065.96</v>
      </c>
      <c r="F34" s="37">
        <v>-361065.96</v>
      </c>
      <c r="G34" s="37">
        <v>-361065.96</v>
      </c>
      <c r="H34" s="37">
        <v>-331528.97000000003</v>
      </c>
      <c r="I34" s="37">
        <v>-331528.97000000003</v>
      </c>
      <c r="J34" s="37">
        <v>-331528.97000000003</v>
      </c>
      <c r="K34" s="37">
        <v>-109022.70999999999</v>
      </c>
      <c r="L34" s="37">
        <v>-109022.70999999999</v>
      </c>
      <c r="M34" s="37">
        <v>-21544.499999999993</v>
      </c>
      <c r="N34" s="37">
        <v>95516.599999999991</v>
      </c>
      <c r="O34" s="37">
        <v>95516.599999999991</v>
      </c>
      <c r="P34" s="37">
        <v>95516.599999999991</v>
      </c>
      <c r="Q34" s="37">
        <v>321502.93</v>
      </c>
      <c r="R34" s="37">
        <v>321502.93</v>
      </c>
      <c r="S34" s="37">
        <v>321502.93</v>
      </c>
      <c r="T34" s="37">
        <v>592171.68999999994</v>
      </c>
      <c r="U34" s="37">
        <v>592171.68999999994</v>
      </c>
      <c r="V34" s="37"/>
      <c r="W34" s="37">
        <v>592171.68999999994</v>
      </c>
      <c r="X34" s="37">
        <v>592171.68999999994</v>
      </c>
      <c r="Y34" s="37">
        <v>592171.68999999994</v>
      </c>
      <c r="Z34" s="37">
        <v>592171.68999999994</v>
      </c>
      <c r="AA34" s="37">
        <v>592171.68999999994</v>
      </c>
      <c r="AB34" s="37">
        <v>592171.68999999994</v>
      </c>
      <c r="AC34" s="37">
        <v>592171.68999999994</v>
      </c>
      <c r="AD34" s="37">
        <v>592171.68999999994</v>
      </c>
      <c r="AE34" s="37">
        <v>592171.68999999994</v>
      </c>
      <c r="AF34" s="37">
        <v>592171.68999999994</v>
      </c>
      <c r="AG34" s="37">
        <v>592171.68999999994</v>
      </c>
      <c r="AH34" s="37">
        <v>592171.68999999994</v>
      </c>
      <c r="AI34" s="37">
        <v>592171.68999999994</v>
      </c>
      <c r="AJ34" s="37">
        <v>592171.68999999994</v>
      </c>
      <c r="AK34" s="37">
        <v>592171.68999999994</v>
      </c>
      <c r="AL34" s="37">
        <v>592171.68999999994</v>
      </c>
      <c r="AM34" s="37">
        <v>592171.68999999994</v>
      </c>
      <c r="AN34" s="37">
        <v>592171.68999999994</v>
      </c>
      <c r="AO34" s="37">
        <v>592171.68999999994</v>
      </c>
      <c r="AP34" s="37">
        <v>592171.68999999994</v>
      </c>
      <c r="AQ34" s="37">
        <v>592171.68999999994</v>
      </c>
      <c r="AR34" s="37">
        <v>592171.68999999994</v>
      </c>
      <c r="AS34" s="37">
        <v>592171.68999999994</v>
      </c>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row>
    <row r="35" spans="1:70" s="34" customFormat="1" ht="12.75" customHeight="1" x14ac:dyDescent="0.2">
      <c r="A35" s="49" t="s">
        <v>110</v>
      </c>
      <c r="B35" s="37" t="s">
        <v>111</v>
      </c>
      <c r="C35" s="37">
        <v>-4728.6000000000004</v>
      </c>
      <c r="D35" s="37">
        <v>-4728.6000000000004</v>
      </c>
      <c r="E35" s="37">
        <v>-4728.59</v>
      </c>
      <c r="F35" s="37">
        <v>-4728.59</v>
      </c>
      <c r="G35" s="37">
        <v>-4728.59</v>
      </c>
      <c r="H35" s="37">
        <v>-4728.59</v>
      </c>
      <c r="I35" s="37">
        <v>-4728.59</v>
      </c>
      <c r="J35" s="37">
        <v>-4728.59</v>
      </c>
      <c r="K35" s="37">
        <v>-4728.59</v>
      </c>
      <c r="L35" s="37">
        <v>-4728.59</v>
      </c>
      <c r="M35" s="37">
        <v>-4728.59</v>
      </c>
      <c r="N35" s="37">
        <v>-4728.59</v>
      </c>
      <c r="O35" s="37">
        <v>-4728.59</v>
      </c>
      <c r="P35" s="37">
        <v>-4728.59</v>
      </c>
      <c r="Q35" s="37">
        <v>-4728.59</v>
      </c>
      <c r="R35" s="37">
        <v>-4728.59</v>
      </c>
      <c r="S35" s="37">
        <v>-4728.59</v>
      </c>
      <c r="T35" s="37">
        <v>-4728.59</v>
      </c>
      <c r="U35" s="37">
        <v>-4728.59</v>
      </c>
      <c r="V35" s="37"/>
      <c r="W35" s="37">
        <v>-4728.59</v>
      </c>
      <c r="X35" s="37">
        <v>-4728.59</v>
      </c>
      <c r="Y35" s="37">
        <v>-4728.59</v>
      </c>
      <c r="Z35" s="37">
        <v>-4728.59</v>
      </c>
      <c r="AA35" s="37">
        <v>-4728.59</v>
      </c>
      <c r="AB35" s="37">
        <v>-4728.59</v>
      </c>
      <c r="AC35" s="37">
        <v>-4728.59</v>
      </c>
      <c r="AD35" s="37">
        <v>-4728.59</v>
      </c>
      <c r="AE35" s="37">
        <v>-4728.59</v>
      </c>
      <c r="AF35" s="37">
        <v>-4728.59</v>
      </c>
      <c r="AG35" s="37">
        <v>-4728.59</v>
      </c>
      <c r="AH35" s="37">
        <v>-4728.59</v>
      </c>
      <c r="AI35" s="37">
        <v>-4728.59</v>
      </c>
      <c r="AJ35" s="37">
        <v>-4728.59</v>
      </c>
      <c r="AK35" s="37">
        <v>-4728.59</v>
      </c>
      <c r="AL35" s="37">
        <v>-4728.59</v>
      </c>
      <c r="AM35" s="37">
        <v>-4728.59</v>
      </c>
      <c r="AN35" s="37">
        <v>-4728.59</v>
      </c>
      <c r="AO35" s="37">
        <v>-4728.59</v>
      </c>
      <c r="AP35" s="37">
        <v>-4728.59</v>
      </c>
      <c r="AQ35" s="37">
        <v>-4728.59</v>
      </c>
      <c r="AR35" s="37">
        <v>-4728.59</v>
      </c>
      <c r="AS35" s="37">
        <v>-4728.59</v>
      </c>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row>
    <row r="36" spans="1:70" s="34" customFormat="1" ht="12.75" customHeight="1" x14ac:dyDescent="0.2">
      <c r="A36" s="49" t="s">
        <v>112</v>
      </c>
      <c r="B36" s="37" t="s">
        <v>113</v>
      </c>
      <c r="C36" s="37">
        <v>2088351.52</v>
      </c>
      <c r="D36" s="37">
        <v>2088351.52</v>
      </c>
      <c r="E36" s="37">
        <v>2067674.9699999997</v>
      </c>
      <c r="F36" s="37">
        <v>2067674.9699999997</v>
      </c>
      <c r="G36" s="37">
        <v>2067674.9699999997</v>
      </c>
      <c r="H36" s="37">
        <v>2046483.14</v>
      </c>
      <c r="I36" s="37">
        <v>2046483.14</v>
      </c>
      <c r="J36" s="37">
        <v>2046483.14</v>
      </c>
      <c r="K36" s="37">
        <v>2024682.1099999999</v>
      </c>
      <c r="L36" s="37">
        <v>2024682.1099999999</v>
      </c>
      <c r="M36" s="37">
        <v>1964968.1099999999</v>
      </c>
      <c r="N36" s="37">
        <v>1957736.5299999998</v>
      </c>
      <c r="O36" s="37">
        <v>1957736.5299999998</v>
      </c>
      <c r="P36" s="37">
        <v>1957736.5299999998</v>
      </c>
      <c r="Q36" s="37">
        <v>1935884.47</v>
      </c>
      <c r="R36" s="37">
        <v>1935884.47</v>
      </c>
      <c r="S36" s="37">
        <v>1935884.47</v>
      </c>
      <c r="T36" s="37">
        <v>1516369.67</v>
      </c>
      <c r="U36" s="37">
        <v>1516369.67</v>
      </c>
      <c r="V36" s="37"/>
      <c r="W36" s="37">
        <v>1516369.67</v>
      </c>
      <c r="X36" s="37">
        <v>1516369.67</v>
      </c>
      <c r="Y36" s="37">
        <v>1516369.67</v>
      </c>
      <c r="Z36" s="37">
        <v>1516369.67</v>
      </c>
      <c r="AA36" s="37">
        <v>1516369.67</v>
      </c>
      <c r="AB36" s="37">
        <v>1516369.67</v>
      </c>
      <c r="AC36" s="37">
        <v>1516369.67</v>
      </c>
      <c r="AD36" s="37">
        <v>1516369.67</v>
      </c>
      <c r="AE36" s="37">
        <v>1516369.67</v>
      </c>
      <c r="AF36" s="37">
        <v>1516369.67</v>
      </c>
      <c r="AG36" s="37">
        <v>1516369.67</v>
      </c>
      <c r="AH36" s="37">
        <v>1516369.67</v>
      </c>
      <c r="AI36" s="37">
        <v>1516369.67</v>
      </c>
      <c r="AJ36" s="37">
        <v>1516369.67</v>
      </c>
      <c r="AK36" s="37">
        <v>1516369.67</v>
      </c>
      <c r="AL36" s="37">
        <v>1516369.67</v>
      </c>
      <c r="AM36" s="37">
        <v>1516369.67</v>
      </c>
      <c r="AN36" s="37">
        <v>1516369.67</v>
      </c>
      <c r="AO36" s="37">
        <v>1516369.67</v>
      </c>
      <c r="AP36" s="37">
        <v>1516369.67</v>
      </c>
      <c r="AQ36" s="37">
        <v>1516369.67</v>
      </c>
      <c r="AR36" s="37">
        <v>1516369.67</v>
      </c>
      <c r="AS36" s="37">
        <v>1516369.67</v>
      </c>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row>
    <row r="37" spans="1:70" s="34" customFormat="1" ht="12.75" customHeight="1" x14ac:dyDescent="0.2">
      <c r="A37" s="49" t="s">
        <v>114</v>
      </c>
      <c r="B37" s="37" t="s">
        <v>115</v>
      </c>
      <c r="C37" s="37">
        <v>32137.350000000002</v>
      </c>
      <c r="D37" s="37">
        <v>32137.350000000002</v>
      </c>
      <c r="E37" s="37">
        <v>32137.360000000001</v>
      </c>
      <c r="F37" s="37">
        <v>32137.360000000001</v>
      </c>
      <c r="G37" s="37">
        <v>32137.360000000001</v>
      </c>
      <c r="H37" s="37">
        <v>-70708.91</v>
      </c>
      <c r="I37" s="37">
        <v>-70708.91</v>
      </c>
      <c r="J37" s="37">
        <v>-70708.91</v>
      </c>
      <c r="K37" s="37">
        <v>-9.0000000000429736E-2</v>
      </c>
      <c r="L37" s="37">
        <v>-9.0000000000429736E-2</v>
      </c>
      <c r="M37" s="37">
        <v>-9.0000000000429736E-2</v>
      </c>
      <c r="N37" s="37">
        <v>-9.0000000000429736E-2</v>
      </c>
      <c r="O37" s="37">
        <v>-9.0000000000429736E-2</v>
      </c>
      <c r="P37" s="37">
        <v>-9.0000000000429736E-2</v>
      </c>
      <c r="Q37" s="37">
        <v>0</v>
      </c>
      <c r="R37" s="37">
        <v>0</v>
      </c>
      <c r="S37" s="37">
        <v>0</v>
      </c>
      <c r="T37" s="37">
        <v>0</v>
      </c>
      <c r="U37" s="37">
        <v>0</v>
      </c>
      <c r="V37" s="37"/>
      <c r="W37" s="37">
        <v>0</v>
      </c>
      <c r="X37" s="37">
        <v>0</v>
      </c>
      <c r="Y37" s="37">
        <v>0</v>
      </c>
      <c r="Z37" s="37">
        <v>0</v>
      </c>
      <c r="AA37" s="37">
        <v>0</v>
      </c>
      <c r="AB37" s="37">
        <v>0</v>
      </c>
      <c r="AC37" s="37">
        <v>0</v>
      </c>
      <c r="AD37" s="37">
        <v>0</v>
      </c>
      <c r="AE37" s="37">
        <v>0</v>
      </c>
      <c r="AF37" s="37">
        <v>0</v>
      </c>
      <c r="AG37" s="37">
        <v>0</v>
      </c>
      <c r="AH37" s="37">
        <v>0</v>
      </c>
      <c r="AI37" s="37">
        <v>0</v>
      </c>
      <c r="AJ37" s="37">
        <v>0</v>
      </c>
      <c r="AK37" s="37">
        <v>0</v>
      </c>
      <c r="AL37" s="37">
        <v>0</v>
      </c>
      <c r="AM37" s="37">
        <v>0</v>
      </c>
      <c r="AN37" s="37">
        <v>0</v>
      </c>
      <c r="AO37" s="37">
        <v>0</v>
      </c>
      <c r="AP37" s="37">
        <v>0</v>
      </c>
      <c r="AQ37" s="37">
        <v>0</v>
      </c>
      <c r="AR37" s="37">
        <v>0</v>
      </c>
      <c r="AS37" s="37">
        <v>0</v>
      </c>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row>
    <row r="38" spans="1:70" s="34" customFormat="1" ht="12.75" customHeight="1" x14ac:dyDescent="0.2">
      <c r="A38" s="49" t="s">
        <v>116</v>
      </c>
      <c r="B38" s="37" t="s">
        <v>117</v>
      </c>
      <c r="C38" s="37">
        <v>4313170.6600000011</v>
      </c>
      <c r="D38" s="37">
        <v>4313170.6600000011</v>
      </c>
      <c r="E38" s="37">
        <v>4389400.3899999997</v>
      </c>
      <c r="F38" s="37">
        <v>4389400.3899999997</v>
      </c>
      <c r="G38" s="37">
        <v>4389400.3899999997</v>
      </c>
      <c r="H38" s="37">
        <v>4465630.0999999996</v>
      </c>
      <c r="I38" s="37">
        <v>4465630.0999999996</v>
      </c>
      <c r="J38" s="37">
        <v>4465630.0999999996</v>
      </c>
      <c r="K38" s="37">
        <v>4264199.0699999994</v>
      </c>
      <c r="L38" s="37">
        <v>4264199.0699999994</v>
      </c>
      <c r="M38" s="37">
        <v>4315018.8699999992</v>
      </c>
      <c r="N38" s="37">
        <v>4400238.7399999984</v>
      </c>
      <c r="O38" s="37">
        <v>4400238.7399999984</v>
      </c>
      <c r="P38" s="37">
        <v>4400238.7399999984</v>
      </c>
      <c r="Q38" s="37">
        <v>4504296.1000000006</v>
      </c>
      <c r="R38" s="37">
        <v>4504296.1000000006</v>
      </c>
      <c r="S38" s="37">
        <v>4504296.1000000006</v>
      </c>
      <c r="T38" s="37">
        <v>4608353.4700000007</v>
      </c>
      <c r="U38" s="37">
        <v>4608353.4700000007</v>
      </c>
      <c r="V38" s="37"/>
      <c r="W38" s="37">
        <v>4608353.4700000007</v>
      </c>
      <c r="X38" s="37">
        <v>4584530.2943341509</v>
      </c>
      <c r="Y38" s="37">
        <v>4560707.118668301</v>
      </c>
      <c r="Z38" s="37">
        <v>4536883.9430024512</v>
      </c>
      <c r="AA38" s="37">
        <v>4513060.7673366014</v>
      </c>
      <c r="AB38" s="37">
        <v>4505129.0784738595</v>
      </c>
      <c r="AC38" s="37">
        <v>4497197.3896111175</v>
      </c>
      <c r="AD38" s="37">
        <v>4489265.7007483756</v>
      </c>
      <c r="AE38" s="37">
        <v>4481334.0118856337</v>
      </c>
      <c r="AF38" s="37">
        <v>4473402.3230228918</v>
      </c>
      <c r="AG38" s="37">
        <v>4465470.6341601498</v>
      </c>
      <c r="AH38" s="37">
        <v>4457538.9452974079</v>
      </c>
      <c r="AI38" s="37">
        <v>4449607.256434666</v>
      </c>
      <c r="AJ38" s="37">
        <v>4441675.5675719241</v>
      </c>
      <c r="AK38" s="37">
        <v>4433743.8787091821</v>
      </c>
      <c r="AL38" s="37">
        <v>4425812.1898464402</v>
      </c>
      <c r="AM38" s="37">
        <v>4417880.5009836983</v>
      </c>
      <c r="AN38" s="37">
        <v>4420176.7432200378</v>
      </c>
      <c r="AO38" s="37">
        <v>4422472.9854563773</v>
      </c>
      <c r="AP38" s="37">
        <v>4424769.2276927168</v>
      </c>
      <c r="AQ38" s="37">
        <v>4427065.4699290562</v>
      </c>
      <c r="AR38" s="37">
        <v>4429361.7121653957</v>
      </c>
      <c r="AS38" s="37">
        <v>4431657.9544017352</v>
      </c>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row>
    <row r="39" spans="1:70" s="34" customFormat="1" ht="12.75" customHeight="1" x14ac:dyDescent="0.2">
      <c r="A39" s="49" t="s">
        <v>118</v>
      </c>
      <c r="B39" s="37" t="s">
        <v>119</v>
      </c>
      <c r="C39" s="37">
        <v>6.1500000000007731</v>
      </c>
      <c r="D39" s="37">
        <v>6.1500000000007731</v>
      </c>
      <c r="E39" s="37">
        <v>6.15</v>
      </c>
      <c r="F39" s="37">
        <v>6.15</v>
      </c>
      <c r="G39" s="37">
        <v>6.15</v>
      </c>
      <c r="H39" s="37">
        <v>6.15</v>
      </c>
      <c r="I39" s="37">
        <v>6.15</v>
      </c>
      <c r="J39" s="37">
        <v>6.15</v>
      </c>
      <c r="K39" s="37">
        <v>6.15</v>
      </c>
      <c r="L39" s="37">
        <v>6.15</v>
      </c>
      <c r="M39" s="37">
        <v>6.15</v>
      </c>
      <c r="N39" s="37">
        <v>6.15</v>
      </c>
      <c r="O39" s="37">
        <v>6.15</v>
      </c>
      <c r="P39" s="37">
        <v>6.15</v>
      </c>
      <c r="Q39" s="37">
        <v>6.15</v>
      </c>
      <c r="R39" s="37">
        <v>6.15</v>
      </c>
      <c r="S39" s="37">
        <v>6.15</v>
      </c>
      <c r="T39" s="37">
        <v>6.15</v>
      </c>
      <c r="U39" s="37">
        <v>6.15</v>
      </c>
      <c r="V39" s="37"/>
      <c r="W39" s="37">
        <v>6.15</v>
      </c>
      <c r="X39" s="37">
        <v>6.15</v>
      </c>
      <c r="Y39" s="37">
        <v>6.15</v>
      </c>
      <c r="Z39" s="37">
        <v>6.15</v>
      </c>
      <c r="AA39" s="37">
        <v>6.15</v>
      </c>
      <c r="AB39" s="37">
        <v>6.15</v>
      </c>
      <c r="AC39" s="37">
        <v>6.15</v>
      </c>
      <c r="AD39" s="37">
        <v>6.15</v>
      </c>
      <c r="AE39" s="37">
        <v>6.15</v>
      </c>
      <c r="AF39" s="37">
        <v>6.15</v>
      </c>
      <c r="AG39" s="37">
        <v>6.15</v>
      </c>
      <c r="AH39" s="37">
        <v>6.15</v>
      </c>
      <c r="AI39" s="37">
        <v>6.15</v>
      </c>
      <c r="AJ39" s="37">
        <v>6.15</v>
      </c>
      <c r="AK39" s="37">
        <v>6.15</v>
      </c>
      <c r="AL39" s="37">
        <v>6.15</v>
      </c>
      <c r="AM39" s="37">
        <v>6.15</v>
      </c>
      <c r="AN39" s="37">
        <v>6.15</v>
      </c>
      <c r="AO39" s="37">
        <v>6.15</v>
      </c>
      <c r="AP39" s="37">
        <v>6.15</v>
      </c>
      <c r="AQ39" s="37">
        <v>6.15</v>
      </c>
      <c r="AR39" s="37">
        <v>6.15</v>
      </c>
      <c r="AS39" s="37">
        <v>6.15</v>
      </c>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row>
    <row r="40" spans="1:70" s="34" customFormat="1" ht="12.75" customHeight="1" x14ac:dyDescent="0.2">
      <c r="A40" s="49" t="s">
        <v>120</v>
      </c>
      <c r="B40" s="37" t="s">
        <v>121</v>
      </c>
      <c r="C40" s="37">
        <v>-170087.03999999998</v>
      </c>
      <c r="D40" s="37">
        <v>-170087.03999999998</v>
      </c>
      <c r="E40" s="37">
        <v>-170087.03999999998</v>
      </c>
      <c r="F40" s="37">
        <v>-170087.03999999998</v>
      </c>
      <c r="G40" s="37">
        <v>-170087.03999999998</v>
      </c>
      <c r="H40" s="37">
        <v>-170087.03999999998</v>
      </c>
      <c r="I40" s="37">
        <v>-170087.03999999998</v>
      </c>
      <c r="J40" s="37">
        <v>-170087.03999999998</v>
      </c>
      <c r="K40" s="37">
        <v>-5.9999999985848262E-2</v>
      </c>
      <c r="L40" s="37">
        <v>-5.9999999985848262E-2</v>
      </c>
      <c r="M40" s="37">
        <v>-367396.24000000005</v>
      </c>
      <c r="N40" s="37">
        <v>-367396.24000000005</v>
      </c>
      <c r="O40" s="37">
        <v>-367396.24000000005</v>
      </c>
      <c r="P40" s="37">
        <v>-367396.24000000005</v>
      </c>
      <c r="Q40" s="37">
        <v>-367396.24</v>
      </c>
      <c r="R40" s="37">
        <v>-367396.24</v>
      </c>
      <c r="S40" s="37">
        <v>-367396.24</v>
      </c>
      <c r="T40" s="37">
        <v>-367396.24</v>
      </c>
      <c r="U40" s="37">
        <v>-367396.24</v>
      </c>
      <c r="V40" s="37"/>
      <c r="W40" s="37">
        <v>-367396.24</v>
      </c>
      <c r="X40" s="37">
        <v>-758058.90832232498</v>
      </c>
      <c r="Y40" s="37">
        <v>-758058.90832232498</v>
      </c>
      <c r="Z40" s="37">
        <v>-758058.90832232498</v>
      </c>
      <c r="AA40" s="37">
        <v>-758058.90832232498</v>
      </c>
      <c r="AB40" s="37">
        <v>-758058.90832232498</v>
      </c>
      <c r="AC40" s="37">
        <v>-758058.90832232498</v>
      </c>
      <c r="AD40" s="37">
        <v>-758058.90832232498</v>
      </c>
      <c r="AE40" s="37">
        <v>-758058.90832232498</v>
      </c>
      <c r="AF40" s="37">
        <v>-758058.90832232498</v>
      </c>
      <c r="AG40" s="37">
        <v>-758058.90832232498</v>
      </c>
      <c r="AH40" s="37">
        <v>-758058.90832232498</v>
      </c>
      <c r="AI40" s="37">
        <v>-758058.90832232498</v>
      </c>
      <c r="AJ40" s="37">
        <v>-1148721.57664465</v>
      </c>
      <c r="AK40" s="37">
        <v>-1148721.57664465</v>
      </c>
      <c r="AL40" s="37">
        <v>-1148721.57664465</v>
      </c>
      <c r="AM40" s="37">
        <v>-1148721.57664465</v>
      </c>
      <c r="AN40" s="37">
        <v>-1148721.57664465</v>
      </c>
      <c r="AO40" s="37">
        <v>-1148721.57664465</v>
      </c>
      <c r="AP40" s="37">
        <v>-1148721.57664465</v>
      </c>
      <c r="AQ40" s="37">
        <v>-1148721.57664465</v>
      </c>
      <c r="AR40" s="37">
        <v>-1148721.57664465</v>
      </c>
      <c r="AS40" s="37">
        <v>-1148721.57664465</v>
      </c>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row>
    <row r="41" spans="1:70" s="34" customFormat="1" ht="12.75" customHeight="1" x14ac:dyDescent="0.2">
      <c r="A41" s="49" t="s">
        <v>122</v>
      </c>
      <c r="B41" s="37" t="s">
        <v>123</v>
      </c>
      <c r="C41" s="37">
        <v>-32042.61</v>
      </c>
      <c r="D41" s="37">
        <v>-32042.61</v>
      </c>
      <c r="E41" s="37">
        <v>-32587.07</v>
      </c>
      <c r="F41" s="37">
        <v>-32587.07</v>
      </c>
      <c r="G41" s="37">
        <v>-32587.07</v>
      </c>
      <c r="H41" s="37">
        <v>-37875.329999999994</v>
      </c>
      <c r="I41" s="37">
        <v>-37875.329999999994</v>
      </c>
      <c r="J41" s="37">
        <v>-37875.329999999994</v>
      </c>
      <c r="K41" s="37">
        <v>-38206.839999999997</v>
      </c>
      <c r="L41" s="37">
        <v>-38206.839999999997</v>
      </c>
      <c r="M41" s="37">
        <v>-39487.389999999992</v>
      </c>
      <c r="N41" s="37">
        <v>-39487.389999999992</v>
      </c>
      <c r="O41" s="37">
        <v>-39487.389999999992</v>
      </c>
      <c r="P41" s="37">
        <v>-39487.389999999992</v>
      </c>
      <c r="Q41" s="37">
        <v>-40763.259999999995</v>
      </c>
      <c r="R41" s="37">
        <v>-40763.259999999995</v>
      </c>
      <c r="S41" s="37">
        <v>-40763.259999999995</v>
      </c>
      <c r="T41" s="37">
        <v>-40763.179999999993</v>
      </c>
      <c r="U41" s="37">
        <v>-40763.179999999993</v>
      </c>
      <c r="V41" s="37"/>
      <c r="W41" s="37">
        <v>-40763.179999999993</v>
      </c>
      <c r="X41" s="37">
        <v>-40763.179999999993</v>
      </c>
      <c r="Y41" s="37">
        <v>-40763.179999999993</v>
      </c>
      <c r="Z41" s="37">
        <v>-40763.179999999993</v>
      </c>
      <c r="AA41" s="37">
        <v>-40763.179999999993</v>
      </c>
      <c r="AB41" s="37">
        <v>-40763.179999999993</v>
      </c>
      <c r="AC41" s="37">
        <v>-40763.179999999993</v>
      </c>
      <c r="AD41" s="37">
        <v>-40763.179999999993</v>
      </c>
      <c r="AE41" s="37">
        <v>-40763.179999999993</v>
      </c>
      <c r="AF41" s="37">
        <v>-40763.179999999993</v>
      </c>
      <c r="AG41" s="37">
        <v>-40763.179999999993</v>
      </c>
      <c r="AH41" s="37">
        <v>-40763.179999999993</v>
      </c>
      <c r="AI41" s="37">
        <v>-40763.179999999993</v>
      </c>
      <c r="AJ41" s="37">
        <v>-40763.179999999993</v>
      </c>
      <c r="AK41" s="37">
        <v>-40763.179999999993</v>
      </c>
      <c r="AL41" s="37">
        <v>-40763.179999999993</v>
      </c>
      <c r="AM41" s="37">
        <v>-40763.179999999993</v>
      </c>
      <c r="AN41" s="37">
        <v>-40763.179999999993</v>
      </c>
      <c r="AO41" s="37">
        <v>-40763.179999999993</v>
      </c>
      <c r="AP41" s="37">
        <v>-40763.179999999993</v>
      </c>
      <c r="AQ41" s="37">
        <v>-40763.179999999993</v>
      </c>
      <c r="AR41" s="37">
        <v>-40763.179999999993</v>
      </c>
      <c r="AS41" s="37">
        <v>-40763.179999999993</v>
      </c>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row>
    <row r="42" spans="1:70" s="34" customFormat="1" ht="12.75" customHeight="1" x14ac:dyDescent="0.2">
      <c r="A42" s="49" t="s">
        <v>124</v>
      </c>
      <c r="B42" s="37" t="s">
        <v>125</v>
      </c>
      <c r="C42" s="37">
        <v>160695.68999999997</v>
      </c>
      <c r="D42" s="37">
        <v>160695.68999999997</v>
      </c>
      <c r="E42" s="37">
        <v>74222.06</v>
      </c>
      <c r="F42" s="37">
        <v>74222.06</v>
      </c>
      <c r="G42" s="37">
        <v>74222.06</v>
      </c>
      <c r="H42" s="37">
        <v>91504.31</v>
      </c>
      <c r="I42" s="37">
        <v>91504.31</v>
      </c>
      <c r="J42" s="37">
        <v>91504.31</v>
      </c>
      <c r="K42" s="37">
        <v>79998.64</v>
      </c>
      <c r="L42" s="37">
        <v>79998.64</v>
      </c>
      <c r="M42" s="37">
        <v>100393.31</v>
      </c>
      <c r="N42" s="37">
        <v>91966.24</v>
      </c>
      <c r="O42" s="37">
        <v>91966.24</v>
      </c>
      <c r="P42" s="37">
        <v>91966.24</v>
      </c>
      <c r="Q42" s="37">
        <v>74937.499999999985</v>
      </c>
      <c r="R42" s="37">
        <v>74937.499999999985</v>
      </c>
      <c r="S42" s="37">
        <v>74937.499999999985</v>
      </c>
      <c r="T42" s="37">
        <v>103697.71</v>
      </c>
      <c r="U42" s="37">
        <v>103697.71</v>
      </c>
      <c r="V42" s="37"/>
      <c r="W42" s="37">
        <v>103697.71</v>
      </c>
      <c r="X42" s="37">
        <v>103697.71</v>
      </c>
      <c r="Y42" s="37">
        <v>103697.71</v>
      </c>
      <c r="Z42" s="37">
        <v>103697.71</v>
      </c>
      <c r="AA42" s="37">
        <v>103697.71</v>
      </c>
      <c r="AB42" s="37">
        <v>103697.71</v>
      </c>
      <c r="AC42" s="37">
        <v>103697.71</v>
      </c>
      <c r="AD42" s="37">
        <v>103697.71</v>
      </c>
      <c r="AE42" s="37">
        <v>103697.71</v>
      </c>
      <c r="AF42" s="37">
        <v>103697.71</v>
      </c>
      <c r="AG42" s="37">
        <v>103697.71</v>
      </c>
      <c r="AH42" s="37">
        <v>103697.71</v>
      </c>
      <c r="AI42" s="37">
        <v>103697.71</v>
      </c>
      <c r="AJ42" s="37">
        <v>103697.71</v>
      </c>
      <c r="AK42" s="37">
        <v>103697.71</v>
      </c>
      <c r="AL42" s="37">
        <v>103697.71</v>
      </c>
      <c r="AM42" s="37">
        <v>103697.71</v>
      </c>
      <c r="AN42" s="37">
        <v>103697.71</v>
      </c>
      <c r="AO42" s="37">
        <v>103697.71</v>
      </c>
      <c r="AP42" s="37">
        <v>103697.71</v>
      </c>
      <c r="AQ42" s="37">
        <v>103697.71</v>
      </c>
      <c r="AR42" s="37">
        <v>103697.71</v>
      </c>
      <c r="AS42" s="37">
        <v>103697.71</v>
      </c>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row>
    <row r="43" spans="1:70" s="34" customFormat="1" ht="12.75" customHeight="1" x14ac:dyDescent="0.2">
      <c r="A43" s="49" t="s">
        <v>126</v>
      </c>
      <c r="B43" s="37" t="s">
        <v>127</v>
      </c>
      <c r="C43" s="37">
        <v>17989.229999999996</v>
      </c>
      <c r="D43" s="37">
        <v>17989.229999999996</v>
      </c>
      <c r="E43" s="37">
        <v>4049.33</v>
      </c>
      <c r="F43" s="37">
        <v>4049.33</v>
      </c>
      <c r="G43" s="37">
        <v>4049.33</v>
      </c>
      <c r="H43" s="37">
        <v>4912.880000000001</v>
      </c>
      <c r="I43" s="37">
        <v>4912.880000000001</v>
      </c>
      <c r="J43" s="37">
        <v>4912.880000000001</v>
      </c>
      <c r="K43" s="37">
        <v>2183.0900000000011</v>
      </c>
      <c r="L43" s="37">
        <v>2183.0900000000011</v>
      </c>
      <c r="M43" s="37">
        <v>3106.05</v>
      </c>
      <c r="N43" s="37">
        <v>-1.0000000000218279E-2</v>
      </c>
      <c r="O43" s="37">
        <v>-1.0000000000218279E-2</v>
      </c>
      <c r="P43" s="37">
        <v>-1.0000000000218279E-2</v>
      </c>
      <c r="Q43" s="37">
        <v>-2183.09</v>
      </c>
      <c r="R43" s="37">
        <v>-2183.09</v>
      </c>
      <c r="S43" s="37">
        <v>-2183.09</v>
      </c>
      <c r="T43" s="37">
        <v>3669.61</v>
      </c>
      <c r="U43" s="37">
        <v>3669.61</v>
      </c>
      <c r="V43" s="37"/>
      <c r="W43" s="37">
        <v>3669.61</v>
      </c>
      <c r="X43" s="37">
        <v>3669.61</v>
      </c>
      <c r="Y43" s="37">
        <v>3669.61</v>
      </c>
      <c r="Z43" s="37">
        <v>3669.61</v>
      </c>
      <c r="AA43" s="37">
        <v>3669.61</v>
      </c>
      <c r="AB43" s="37">
        <v>3669.61</v>
      </c>
      <c r="AC43" s="37">
        <v>3669.61</v>
      </c>
      <c r="AD43" s="37">
        <v>3669.61</v>
      </c>
      <c r="AE43" s="37">
        <v>3669.61</v>
      </c>
      <c r="AF43" s="37">
        <v>3669.61</v>
      </c>
      <c r="AG43" s="37">
        <v>3669.61</v>
      </c>
      <c r="AH43" s="37">
        <v>3669.61</v>
      </c>
      <c r="AI43" s="37">
        <v>3669.61</v>
      </c>
      <c r="AJ43" s="37">
        <v>3669.61</v>
      </c>
      <c r="AK43" s="37">
        <v>3669.61</v>
      </c>
      <c r="AL43" s="37">
        <v>3669.61</v>
      </c>
      <c r="AM43" s="37">
        <v>3669.61</v>
      </c>
      <c r="AN43" s="37">
        <v>3669.61</v>
      </c>
      <c r="AO43" s="37">
        <v>3669.61</v>
      </c>
      <c r="AP43" s="37">
        <v>3669.61</v>
      </c>
      <c r="AQ43" s="37">
        <v>3669.61</v>
      </c>
      <c r="AR43" s="37">
        <v>3669.61</v>
      </c>
      <c r="AS43" s="37">
        <v>3669.61</v>
      </c>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row>
    <row r="44" spans="1:70" s="34" customFormat="1" ht="12.6" customHeight="1" x14ac:dyDescent="0.2">
      <c r="A44" s="49" t="s">
        <v>128</v>
      </c>
      <c r="B44" s="37" t="s">
        <v>129</v>
      </c>
      <c r="C44" s="37">
        <v>485462.89</v>
      </c>
      <c r="D44" s="37">
        <v>485462.89</v>
      </c>
      <c r="E44" s="37">
        <v>453466.61000000004</v>
      </c>
      <c r="F44" s="37">
        <v>453466.61000000004</v>
      </c>
      <c r="G44" s="37">
        <v>453466.61000000004</v>
      </c>
      <c r="H44" s="37">
        <v>431745.8</v>
      </c>
      <c r="I44" s="37">
        <v>431745.8</v>
      </c>
      <c r="J44" s="37">
        <v>431745.8</v>
      </c>
      <c r="K44" s="37">
        <v>582692.42999999993</v>
      </c>
      <c r="L44" s="37">
        <v>582692.42999999993</v>
      </c>
      <c r="M44" s="37">
        <v>594759.67000000004</v>
      </c>
      <c r="N44" s="37">
        <v>505638.31</v>
      </c>
      <c r="O44" s="37">
        <v>505638.31</v>
      </c>
      <c r="P44" s="37">
        <v>505638.31</v>
      </c>
      <c r="Q44" s="37">
        <v>500535.00000000006</v>
      </c>
      <c r="R44" s="37">
        <v>500535.00000000006</v>
      </c>
      <c r="S44" s="37">
        <v>500535.00000000006</v>
      </c>
      <c r="T44" s="37">
        <v>487913.94000000006</v>
      </c>
      <c r="U44" s="37">
        <v>487913.94000000006</v>
      </c>
      <c r="V44" s="37"/>
      <c r="W44" s="37">
        <v>487913.94000000006</v>
      </c>
      <c r="X44" s="37">
        <v>487913.94000000006</v>
      </c>
      <c r="Y44" s="37">
        <v>487913.94000000006</v>
      </c>
      <c r="Z44" s="37">
        <v>487913.94000000006</v>
      </c>
      <c r="AA44" s="37">
        <v>487913.94000000006</v>
      </c>
      <c r="AB44" s="37">
        <v>487913.94000000006</v>
      </c>
      <c r="AC44" s="37">
        <v>487913.94000000006</v>
      </c>
      <c r="AD44" s="37">
        <v>487913.94000000006</v>
      </c>
      <c r="AE44" s="37">
        <v>487913.94000000006</v>
      </c>
      <c r="AF44" s="37">
        <v>487913.94000000006</v>
      </c>
      <c r="AG44" s="37">
        <v>487913.94000000006</v>
      </c>
      <c r="AH44" s="37">
        <v>487913.94000000006</v>
      </c>
      <c r="AI44" s="37">
        <v>487913.94000000006</v>
      </c>
      <c r="AJ44" s="37">
        <v>487913.94000000006</v>
      </c>
      <c r="AK44" s="37">
        <v>487913.94000000006</v>
      </c>
      <c r="AL44" s="37">
        <v>487913.94000000006</v>
      </c>
      <c r="AM44" s="37">
        <v>487913.94000000006</v>
      </c>
      <c r="AN44" s="37">
        <v>487913.94000000006</v>
      </c>
      <c r="AO44" s="37">
        <v>487913.94000000006</v>
      </c>
      <c r="AP44" s="37">
        <v>487913.94000000006</v>
      </c>
      <c r="AQ44" s="37">
        <v>487913.94000000006</v>
      </c>
      <c r="AR44" s="37">
        <v>487913.94000000006</v>
      </c>
      <c r="AS44" s="37">
        <v>487913.94000000006</v>
      </c>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row>
    <row r="45" spans="1:70" s="34" customFormat="1" ht="12.75" customHeight="1" x14ac:dyDescent="0.2">
      <c r="A45" s="49" t="s">
        <v>130</v>
      </c>
      <c r="B45" s="50" t="s">
        <v>131</v>
      </c>
      <c r="C45" s="50">
        <v>337763.10000000003</v>
      </c>
      <c r="D45" s="50">
        <v>337763.10000000003</v>
      </c>
      <c r="E45" s="50">
        <v>373779.63999999996</v>
      </c>
      <c r="F45" s="50">
        <v>373779.63999999996</v>
      </c>
      <c r="G45" s="50">
        <v>373779.63999999996</v>
      </c>
      <c r="H45" s="50">
        <v>311627.74</v>
      </c>
      <c r="I45" s="50">
        <v>311627.74</v>
      </c>
      <c r="J45" s="50">
        <v>311627.74</v>
      </c>
      <c r="K45" s="50">
        <v>305177.33999999997</v>
      </c>
      <c r="L45" s="50">
        <v>305177.33999999997</v>
      </c>
      <c r="M45" s="50">
        <v>300543.95999999996</v>
      </c>
      <c r="N45" s="50">
        <v>294301.84999999998</v>
      </c>
      <c r="O45" s="50">
        <v>294301.84999999998</v>
      </c>
      <c r="P45" s="50">
        <v>294301.84999999998</v>
      </c>
      <c r="Q45" s="50">
        <v>289526.7</v>
      </c>
      <c r="R45" s="50">
        <v>289526.7</v>
      </c>
      <c r="S45" s="50">
        <v>289526.7</v>
      </c>
      <c r="T45" s="50">
        <v>363897.27999999997</v>
      </c>
      <c r="U45" s="50">
        <v>363897.27999999997</v>
      </c>
      <c r="V45" s="50"/>
      <c r="W45" s="50">
        <v>363897.27999999997</v>
      </c>
      <c r="X45" s="50">
        <v>363897.27999999997</v>
      </c>
      <c r="Y45" s="50">
        <v>363897.27999999997</v>
      </c>
      <c r="Z45" s="50">
        <v>363897.27999999997</v>
      </c>
      <c r="AA45" s="50">
        <v>363897.27999999997</v>
      </c>
      <c r="AB45" s="50">
        <v>363897.27999999997</v>
      </c>
      <c r="AC45" s="50">
        <v>363897.27999999997</v>
      </c>
      <c r="AD45" s="50">
        <v>363897.27999999997</v>
      </c>
      <c r="AE45" s="50">
        <v>363897.27999999997</v>
      </c>
      <c r="AF45" s="50">
        <v>363897.27999999997</v>
      </c>
      <c r="AG45" s="50">
        <v>363897.27999999997</v>
      </c>
      <c r="AH45" s="50">
        <v>363897.27999999997</v>
      </c>
      <c r="AI45" s="50">
        <v>363897.27999999997</v>
      </c>
      <c r="AJ45" s="50">
        <v>363897.27999999997</v>
      </c>
      <c r="AK45" s="50">
        <v>363897.27999999997</v>
      </c>
      <c r="AL45" s="50">
        <v>363897.27999999997</v>
      </c>
      <c r="AM45" s="50">
        <v>363897.27999999997</v>
      </c>
      <c r="AN45" s="50">
        <v>363897.27999999997</v>
      </c>
      <c r="AO45" s="50">
        <v>363897.27999999997</v>
      </c>
      <c r="AP45" s="50">
        <v>363897.27999999997</v>
      </c>
      <c r="AQ45" s="50">
        <v>363897.27999999997</v>
      </c>
      <c r="AR45" s="50">
        <v>363897.27999999997</v>
      </c>
      <c r="AS45" s="50">
        <v>363897.27999999997</v>
      </c>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row>
    <row r="46" spans="1:70" s="34" customFormat="1" ht="12.75" customHeight="1" x14ac:dyDescent="0.2">
      <c r="A46" s="31" t="s">
        <v>132</v>
      </c>
      <c r="B46" s="31" t="s">
        <v>50</v>
      </c>
      <c r="C46" s="37">
        <f t="shared" ref="C46:U46" si="0">SUM(C14:C45)</f>
        <v>11761244.720000004</v>
      </c>
      <c r="D46" s="37">
        <f t="shared" si="0"/>
        <v>11761244.720000004</v>
      </c>
      <c r="E46" s="37">
        <f t="shared" si="0"/>
        <v>11762897.120000003</v>
      </c>
      <c r="F46" s="37">
        <f t="shared" si="0"/>
        <v>11762897.120000003</v>
      </c>
      <c r="G46" s="37">
        <f t="shared" si="0"/>
        <v>11762897.120000003</v>
      </c>
      <c r="H46" s="37">
        <f t="shared" si="0"/>
        <v>11876351.960000003</v>
      </c>
      <c r="I46" s="37">
        <f t="shared" si="0"/>
        <v>11876351.960000003</v>
      </c>
      <c r="J46" s="37">
        <f t="shared" si="0"/>
        <v>11876351.960000003</v>
      </c>
      <c r="K46" s="37">
        <f t="shared" si="0"/>
        <v>12784790.440000001</v>
      </c>
      <c r="L46" s="37">
        <f t="shared" si="0"/>
        <v>12784790.440000001</v>
      </c>
      <c r="M46" s="37">
        <f t="shared" si="0"/>
        <v>15248558.82</v>
      </c>
      <c r="N46" s="37">
        <f t="shared" si="0"/>
        <v>14142596.269999998</v>
      </c>
      <c r="O46" s="37">
        <f t="shared" si="0"/>
        <v>14142596.269999998</v>
      </c>
      <c r="P46" s="37">
        <f t="shared" si="0"/>
        <v>14142596.269999998</v>
      </c>
      <c r="Q46" s="37">
        <f t="shared" si="0"/>
        <v>19032510.640000001</v>
      </c>
      <c r="R46" s="37">
        <f t="shared" si="0"/>
        <v>19032510.640000001</v>
      </c>
      <c r="S46" s="37">
        <f t="shared" si="0"/>
        <v>19032510.640000001</v>
      </c>
      <c r="T46" s="37">
        <f t="shared" si="0"/>
        <v>19468250.400000006</v>
      </c>
      <c r="U46" s="37">
        <f t="shared" si="0"/>
        <v>19468250.400000006</v>
      </c>
      <c r="V46" s="37"/>
      <c r="W46" s="37">
        <f>SUM(W14:W45)</f>
        <v>19468250.400000006</v>
      </c>
      <c r="X46" s="37">
        <v>20973689.772705268</v>
      </c>
      <c r="Y46" s="37">
        <v>21595211.639270563</v>
      </c>
      <c r="Z46" s="37">
        <v>22216733.505835865</v>
      </c>
      <c r="AA46" s="37">
        <v>22838255.372401159</v>
      </c>
      <c r="AB46" s="37">
        <v>22897226.853374425</v>
      </c>
      <c r="AC46" s="37">
        <v>22956198.334347691</v>
      </c>
      <c r="AD46" s="37">
        <v>23015169.815320957</v>
      </c>
      <c r="AE46" s="37">
        <v>23074141.296294224</v>
      </c>
      <c r="AF46" s="37">
        <v>23133112.77726749</v>
      </c>
      <c r="AG46" s="37">
        <v>23192084.258240756</v>
      </c>
      <c r="AH46" s="37">
        <v>23251055.739214022</v>
      </c>
      <c r="AI46" s="37">
        <v>23310027.22018728</v>
      </c>
      <c r="AJ46" s="37">
        <v>22978336.032838222</v>
      </c>
      <c r="AK46" s="37">
        <v>23037307.513811488</v>
      </c>
      <c r="AL46" s="37">
        <v>23096278.994784754</v>
      </c>
      <c r="AM46" s="37">
        <v>23155250.47575802</v>
      </c>
      <c r="AN46" s="37">
        <v>23251462.418190788</v>
      </c>
      <c r="AO46" s="37">
        <v>23347674.360623557</v>
      </c>
      <c r="AP46" s="37">
        <v>23443886.303056326</v>
      </c>
      <c r="AQ46" s="37">
        <v>23540098.245489094</v>
      </c>
      <c r="AR46" s="37">
        <v>23636310.187921867</v>
      </c>
      <c r="AS46" s="37">
        <v>23732522.130354635</v>
      </c>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row>
    <row r="47" spans="1:70" s="34" customFormat="1" ht="12.75" customHeight="1" x14ac:dyDescent="0.2">
      <c r="A47" s="31" t="s">
        <v>50</v>
      </c>
      <c r="B47" s="31" t="s">
        <v>50</v>
      </c>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row>
    <row r="48" spans="1:70" s="34" customFormat="1" ht="12.75" customHeight="1" x14ac:dyDescent="0.2">
      <c r="A48" s="31" t="s">
        <v>133</v>
      </c>
      <c r="B48" s="37" t="s">
        <v>134</v>
      </c>
      <c r="C48" s="31"/>
      <c r="D48" s="31"/>
      <c r="E48" s="31"/>
      <c r="F48" s="31"/>
      <c r="G48" s="31"/>
      <c r="H48" s="31"/>
      <c r="I48" s="31"/>
      <c r="J48" s="31"/>
      <c r="K48" s="31"/>
      <c r="L48" s="31" t="s">
        <v>50</v>
      </c>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row>
    <row r="49" spans="1:70" s="34" customFormat="1" ht="12.75" customHeight="1" x14ac:dyDescent="0.2">
      <c r="A49" s="49" t="s">
        <v>135</v>
      </c>
      <c r="B49" s="50" t="s">
        <v>136</v>
      </c>
      <c r="C49" s="50">
        <v>-72379.76999999999</v>
      </c>
      <c r="D49" s="50">
        <v>-72379.76999999999</v>
      </c>
      <c r="E49" s="50">
        <v>0</v>
      </c>
      <c r="F49" s="50">
        <v>0</v>
      </c>
      <c r="G49" s="50">
        <v>0</v>
      </c>
      <c r="H49" s="50">
        <v>58976.69</v>
      </c>
      <c r="I49" s="50">
        <v>58976.69</v>
      </c>
      <c r="J49" s="50">
        <v>58976.69</v>
      </c>
      <c r="K49" s="50">
        <v>146055.88</v>
      </c>
      <c r="L49" s="50">
        <v>146055.88</v>
      </c>
      <c r="M49" s="50">
        <v>146055.88</v>
      </c>
      <c r="N49" s="50">
        <v>30202</v>
      </c>
      <c r="O49" s="50">
        <v>30202</v>
      </c>
      <c r="P49" s="50">
        <v>30202</v>
      </c>
      <c r="Q49" s="50">
        <v>-0.61999999999898137</v>
      </c>
      <c r="R49" s="50">
        <v>-0.61999999999898137</v>
      </c>
      <c r="S49" s="50">
        <v>-0.61999999999898137</v>
      </c>
      <c r="T49" s="50">
        <v>-0.61999999999898137</v>
      </c>
      <c r="U49" s="50">
        <v>-0.61999999999898137</v>
      </c>
      <c r="V49" s="50"/>
      <c r="W49" s="50">
        <v>-0.61999999999898137</v>
      </c>
      <c r="X49" s="50">
        <v>0.38000000000101863</v>
      </c>
      <c r="Y49" s="50">
        <v>0.38000000000101863</v>
      </c>
      <c r="Z49" s="50">
        <v>0.38000000000101863</v>
      </c>
      <c r="AA49" s="50">
        <v>0.38000000000101863</v>
      </c>
      <c r="AB49" s="50">
        <v>0.38000000000101863</v>
      </c>
      <c r="AC49" s="50">
        <v>0.38000000000101863</v>
      </c>
      <c r="AD49" s="50">
        <v>0.38000000000101863</v>
      </c>
      <c r="AE49" s="50">
        <v>0.38000000000101863</v>
      </c>
      <c r="AF49" s="50">
        <v>0.38000000000101863</v>
      </c>
      <c r="AG49" s="50">
        <v>0.38000000000101863</v>
      </c>
      <c r="AH49" s="50">
        <v>0.38000000000101863</v>
      </c>
      <c r="AI49" s="50">
        <v>0.38000000000101863</v>
      </c>
      <c r="AJ49" s="50">
        <v>0.38000000000101863</v>
      </c>
      <c r="AK49" s="50">
        <v>0.38000000000101863</v>
      </c>
      <c r="AL49" s="50">
        <v>0.38000000000101863</v>
      </c>
      <c r="AM49" s="50">
        <v>0.38000000000101863</v>
      </c>
      <c r="AN49" s="50">
        <v>0.38000000000101863</v>
      </c>
      <c r="AO49" s="50">
        <v>0.38000000000101863</v>
      </c>
      <c r="AP49" s="50">
        <v>0.38000000000101863</v>
      </c>
      <c r="AQ49" s="50">
        <v>0.38000000000101863</v>
      </c>
      <c r="AR49" s="50">
        <v>0.38000000000101863</v>
      </c>
      <c r="AS49" s="50">
        <v>0.38000000000101863</v>
      </c>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row>
    <row r="50" spans="1:70" s="34" customFormat="1" ht="12.75" customHeight="1" x14ac:dyDescent="0.2">
      <c r="A50" s="31" t="s">
        <v>137</v>
      </c>
      <c r="B50" s="31" t="s">
        <v>50</v>
      </c>
      <c r="C50" s="37">
        <f>SUM(C49)</f>
        <v>-72379.76999999999</v>
      </c>
      <c r="D50" s="37">
        <f t="shared" ref="D50:W50" si="1">SUM(D49)</f>
        <v>-72379.76999999999</v>
      </c>
      <c r="E50" s="37">
        <f t="shared" si="1"/>
        <v>0</v>
      </c>
      <c r="F50" s="37">
        <f t="shared" si="1"/>
        <v>0</v>
      </c>
      <c r="G50" s="37">
        <f t="shared" si="1"/>
        <v>0</v>
      </c>
      <c r="H50" s="37">
        <f t="shared" si="1"/>
        <v>58976.69</v>
      </c>
      <c r="I50" s="37">
        <f t="shared" si="1"/>
        <v>58976.69</v>
      </c>
      <c r="J50" s="37">
        <f t="shared" si="1"/>
        <v>58976.69</v>
      </c>
      <c r="K50" s="37">
        <f t="shared" si="1"/>
        <v>146055.88</v>
      </c>
      <c r="L50" s="37">
        <f t="shared" si="1"/>
        <v>146055.88</v>
      </c>
      <c r="M50" s="37">
        <f t="shared" si="1"/>
        <v>146055.88</v>
      </c>
      <c r="N50" s="37">
        <f t="shared" si="1"/>
        <v>30202</v>
      </c>
      <c r="O50" s="37">
        <f t="shared" si="1"/>
        <v>30202</v>
      </c>
      <c r="P50" s="37">
        <f t="shared" si="1"/>
        <v>30202</v>
      </c>
      <c r="Q50" s="37">
        <f t="shared" si="1"/>
        <v>-0.61999999999898137</v>
      </c>
      <c r="R50" s="37">
        <f t="shared" si="1"/>
        <v>-0.61999999999898137</v>
      </c>
      <c r="S50" s="37">
        <f t="shared" si="1"/>
        <v>-0.61999999999898137</v>
      </c>
      <c r="T50" s="37">
        <f t="shared" si="1"/>
        <v>-0.61999999999898137</v>
      </c>
      <c r="U50" s="37">
        <f t="shared" si="1"/>
        <v>-0.61999999999898137</v>
      </c>
      <c r="V50" s="37"/>
      <c r="W50" s="37">
        <f t="shared" si="1"/>
        <v>-0.61999999999898137</v>
      </c>
      <c r="X50" s="37">
        <v>0.38000000000101863</v>
      </c>
      <c r="Y50" s="37">
        <v>0.38000000000101863</v>
      </c>
      <c r="Z50" s="37">
        <v>0.38000000000101863</v>
      </c>
      <c r="AA50" s="37">
        <v>0.38000000000101863</v>
      </c>
      <c r="AB50" s="37">
        <v>0.38000000000101863</v>
      </c>
      <c r="AC50" s="37">
        <v>0.38000000000101863</v>
      </c>
      <c r="AD50" s="37">
        <v>0.38000000000101863</v>
      </c>
      <c r="AE50" s="37">
        <v>0.38000000000101863</v>
      </c>
      <c r="AF50" s="37">
        <v>0.38000000000101863</v>
      </c>
      <c r="AG50" s="37">
        <v>0.38000000000101863</v>
      </c>
      <c r="AH50" s="37">
        <v>0.38000000000101863</v>
      </c>
      <c r="AI50" s="37">
        <v>0.38000000000101863</v>
      </c>
      <c r="AJ50" s="37">
        <v>0.38000000000101863</v>
      </c>
      <c r="AK50" s="37">
        <v>0.38000000000101863</v>
      </c>
      <c r="AL50" s="37">
        <v>0.38000000000101863</v>
      </c>
      <c r="AM50" s="37">
        <v>0.38000000000101863</v>
      </c>
      <c r="AN50" s="37">
        <v>0.38000000000101863</v>
      </c>
      <c r="AO50" s="37">
        <v>0.38000000000101863</v>
      </c>
      <c r="AP50" s="37">
        <v>0.38000000000101863</v>
      </c>
      <c r="AQ50" s="37">
        <v>0.38000000000101863</v>
      </c>
      <c r="AR50" s="37">
        <v>0.38000000000101863</v>
      </c>
      <c r="AS50" s="37">
        <v>0.38000000000101863</v>
      </c>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row>
    <row r="51" spans="1:70" s="34" customFormat="1" ht="12.75" customHeight="1" x14ac:dyDescent="0.2">
      <c r="A51" s="31" t="s">
        <v>50</v>
      </c>
      <c r="B51" s="31" t="s">
        <v>50</v>
      </c>
      <c r="C51" s="31"/>
      <c r="D51" s="31"/>
      <c r="E51" s="31"/>
      <c r="F51" s="31"/>
      <c r="G51" s="31"/>
      <c r="H51" s="31"/>
      <c r="I51" s="31"/>
      <c r="J51" s="31"/>
      <c r="K51" s="31"/>
      <c r="L51" s="31" t="s">
        <v>50</v>
      </c>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row>
    <row r="52" spans="1:70" s="34" customFormat="1" ht="12.75" customHeight="1" x14ac:dyDescent="0.2">
      <c r="A52" s="31" t="s">
        <v>138</v>
      </c>
      <c r="B52" s="37" t="s">
        <v>139</v>
      </c>
      <c r="C52" s="31"/>
      <c r="D52" s="31"/>
      <c r="E52" s="31"/>
      <c r="F52" s="31"/>
      <c r="G52" s="31"/>
      <c r="H52" s="31"/>
      <c r="I52" s="31"/>
      <c r="J52" s="31"/>
      <c r="K52" s="31"/>
      <c r="L52" s="31" t="s">
        <v>50</v>
      </c>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row>
    <row r="53" spans="1:70" s="34" customFormat="1" ht="12.75" customHeight="1" x14ac:dyDescent="0.2">
      <c r="A53" s="49" t="s">
        <v>140</v>
      </c>
      <c r="B53" s="50" t="s">
        <v>141</v>
      </c>
      <c r="C53" s="50">
        <v>34725.24</v>
      </c>
      <c r="D53" s="50">
        <v>34725.24</v>
      </c>
      <c r="E53" s="50">
        <v>34725.24</v>
      </c>
      <c r="F53" s="50">
        <v>34725.24</v>
      </c>
      <c r="G53" s="50">
        <v>34725.24</v>
      </c>
      <c r="H53" s="50">
        <v>34725.24</v>
      </c>
      <c r="I53" s="50">
        <v>34725.24</v>
      </c>
      <c r="J53" s="50">
        <v>34725.24</v>
      </c>
      <c r="K53" s="50">
        <v>34725.24</v>
      </c>
      <c r="L53" s="50">
        <v>34725.24</v>
      </c>
      <c r="M53" s="50">
        <v>34725.24</v>
      </c>
      <c r="N53" s="50">
        <v>34725.24</v>
      </c>
      <c r="O53" s="50">
        <v>34725.24</v>
      </c>
      <c r="P53" s="50">
        <v>34725.24</v>
      </c>
      <c r="Q53" s="50">
        <v>34725.24</v>
      </c>
      <c r="R53" s="50">
        <v>34725.24</v>
      </c>
      <c r="S53" s="50">
        <v>34725.24</v>
      </c>
      <c r="T53" s="50">
        <v>34725.24</v>
      </c>
      <c r="U53" s="50">
        <v>34725.24</v>
      </c>
      <c r="V53" s="50"/>
      <c r="W53" s="50">
        <v>34725.24</v>
      </c>
      <c r="X53" s="50">
        <v>34725.24</v>
      </c>
      <c r="Y53" s="50">
        <v>34725.24</v>
      </c>
      <c r="Z53" s="50">
        <v>0</v>
      </c>
      <c r="AA53" s="50">
        <v>0</v>
      </c>
      <c r="AB53" s="50">
        <v>0</v>
      </c>
      <c r="AC53" s="50">
        <v>0</v>
      </c>
      <c r="AD53" s="50">
        <v>0</v>
      </c>
      <c r="AE53" s="50">
        <v>0</v>
      </c>
      <c r="AF53" s="50">
        <v>0</v>
      </c>
      <c r="AG53" s="50">
        <v>0</v>
      </c>
      <c r="AH53" s="50">
        <v>0</v>
      </c>
      <c r="AI53" s="50">
        <v>0</v>
      </c>
      <c r="AJ53" s="50">
        <v>0</v>
      </c>
      <c r="AK53" s="50">
        <v>0</v>
      </c>
      <c r="AL53" s="50">
        <v>0</v>
      </c>
      <c r="AM53" s="50">
        <v>0</v>
      </c>
      <c r="AN53" s="50">
        <v>0</v>
      </c>
      <c r="AO53" s="50">
        <v>0</v>
      </c>
      <c r="AP53" s="50">
        <v>0</v>
      </c>
      <c r="AQ53" s="50">
        <v>0</v>
      </c>
      <c r="AR53" s="50">
        <v>0</v>
      </c>
      <c r="AS53" s="50">
        <v>0</v>
      </c>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row>
    <row r="54" spans="1:70" s="34" customFormat="1" ht="12.75" customHeight="1" x14ac:dyDescent="0.2">
      <c r="A54" s="31" t="s">
        <v>142</v>
      </c>
      <c r="B54" s="31" t="s">
        <v>50</v>
      </c>
      <c r="C54" s="37">
        <f>SUM(C53)</f>
        <v>34725.24</v>
      </c>
      <c r="D54" s="37">
        <f t="shared" ref="D54:W54" si="2">SUM(D53)</f>
        <v>34725.24</v>
      </c>
      <c r="E54" s="37">
        <f t="shared" si="2"/>
        <v>34725.24</v>
      </c>
      <c r="F54" s="37">
        <f t="shared" si="2"/>
        <v>34725.24</v>
      </c>
      <c r="G54" s="37">
        <f t="shared" si="2"/>
        <v>34725.24</v>
      </c>
      <c r="H54" s="37">
        <f t="shared" si="2"/>
        <v>34725.24</v>
      </c>
      <c r="I54" s="37">
        <f t="shared" si="2"/>
        <v>34725.24</v>
      </c>
      <c r="J54" s="37">
        <f t="shared" si="2"/>
        <v>34725.24</v>
      </c>
      <c r="K54" s="37">
        <f t="shared" si="2"/>
        <v>34725.24</v>
      </c>
      <c r="L54" s="37">
        <f t="shared" si="2"/>
        <v>34725.24</v>
      </c>
      <c r="M54" s="37">
        <f t="shared" si="2"/>
        <v>34725.24</v>
      </c>
      <c r="N54" s="37">
        <f t="shared" si="2"/>
        <v>34725.24</v>
      </c>
      <c r="O54" s="37">
        <f t="shared" si="2"/>
        <v>34725.24</v>
      </c>
      <c r="P54" s="37">
        <f t="shared" si="2"/>
        <v>34725.24</v>
      </c>
      <c r="Q54" s="37">
        <f t="shared" si="2"/>
        <v>34725.24</v>
      </c>
      <c r="R54" s="37">
        <f t="shared" si="2"/>
        <v>34725.24</v>
      </c>
      <c r="S54" s="37">
        <f t="shared" si="2"/>
        <v>34725.24</v>
      </c>
      <c r="T54" s="37">
        <f t="shared" si="2"/>
        <v>34725.24</v>
      </c>
      <c r="U54" s="37">
        <f t="shared" si="2"/>
        <v>34725.24</v>
      </c>
      <c r="V54" s="37"/>
      <c r="W54" s="37">
        <f t="shared" si="2"/>
        <v>34725.24</v>
      </c>
      <c r="X54" s="37">
        <v>34725.24</v>
      </c>
      <c r="Y54" s="37">
        <v>34725.24</v>
      </c>
      <c r="Z54" s="37">
        <v>0</v>
      </c>
      <c r="AA54" s="37">
        <v>0</v>
      </c>
      <c r="AB54" s="37">
        <v>0</v>
      </c>
      <c r="AC54" s="37">
        <v>0</v>
      </c>
      <c r="AD54" s="37">
        <v>0</v>
      </c>
      <c r="AE54" s="37">
        <v>0</v>
      </c>
      <c r="AF54" s="37">
        <v>0</v>
      </c>
      <c r="AG54" s="37">
        <v>0</v>
      </c>
      <c r="AH54" s="37">
        <v>0</v>
      </c>
      <c r="AI54" s="37">
        <v>0</v>
      </c>
      <c r="AJ54" s="37">
        <v>0</v>
      </c>
      <c r="AK54" s="37">
        <v>0</v>
      </c>
      <c r="AL54" s="37">
        <v>0</v>
      </c>
      <c r="AM54" s="37">
        <v>0</v>
      </c>
      <c r="AN54" s="37">
        <v>0</v>
      </c>
      <c r="AO54" s="37">
        <v>0</v>
      </c>
      <c r="AP54" s="37">
        <v>0</v>
      </c>
      <c r="AQ54" s="37">
        <v>0</v>
      </c>
      <c r="AR54" s="37">
        <v>0</v>
      </c>
      <c r="AS54" s="37">
        <v>0</v>
      </c>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row>
    <row r="55" spans="1:70" s="34" customFormat="1" ht="12.75" customHeight="1" x14ac:dyDescent="0.2">
      <c r="A55" s="31"/>
      <c r="B55" s="31"/>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row>
    <row r="56" spans="1:70" s="34" customFormat="1" ht="12.75" customHeight="1" x14ac:dyDescent="0.2">
      <c r="A56" s="17" t="s">
        <v>143</v>
      </c>
      <c r="B56" s="17" t="s">
        <v>50</v>
      </c>
      <c r="C56" s="53">
        <f>C54+C50+C46</f>
        <v>11723590.190000005</v>
      </c>
      <c r="D56" s="53">
        <f t="shared" ref="D56:U56" si="3">D54+D50+D46</f>
        <v>11723590.190000005</v>
      </c>
      <c r="E56" s="53">
        <f>E54+E50+E46</f>
        <v>11797622.360000003</v>
      </c>
      <c r="F56" s="53">
        <f t="shared" si="3"/>
        <v>11797622.360000003</v>
      </c>
      <c r="G56" s="53">
        <f t="shared" si="3"/>
        <v>11797622.360000003</v>
      </c>
      <c r="H56" s="53">
        <f t="shared" si="3"/>
        <v>11970053.890000002</v>
      </c>
      <c r="I56" s="53">
        <f t="shared" si="3"/>
        <v>11970053.890000002</v>
      </c>
      <c r="J56" s="53">
        <f t="shared" si="3"/>
        <v>11970053.890000002</v>
      </c>
      <c r="K56" s="53">
        <f t="shared" si="3"/>
        <v>12965571.560000001</v>
      </c>
      <c r="L56" s="53">
        <f t="shared" si="3"/>
        <v>12965571.560000001</v>
      </c>
      <c r="M56" s="53">
        <f t="shared" si="3"/>
        <v>15429339.939999999</v>
      </c>
      <c r="N56" s="53">
        <f t="shared" si="3"/>
        <v>14207523.509999998</v>
      </c>
      <c r="O56" s="53">
        <f t="shared" si="3"/>
        <v>14207523.509999998</v>
      </c>
      <c r="P56" s="53">
        <f t="shared" si="3"/>
        <v>14207523.509999998</v>
      </c>
      <c r="Q56" s="53">
        <f t="shared" si="3"/>
        <v>19067235.260000002</v>
      </c>
      <c r="R56" s="53">
        <f t="shared" si="3"/>
        <v>19067235.260000002</v>
      </c>
      <c r="S56" s="53">
        <f t="shared" si="3"/>
        <v>19067235.260000002</v>
      </c>
      <c r="T56" s="53">
        <f t="shared" si="3"/>
        <v>19502975.020000007</v>
      </c>
      <c r="U56" s="53">
        <f t="shared" si="3"/>
        <v>19502975.020000007</v>
      </c>
      <c r="V56" s="53"/>
      <c r="W56" s="53">
        <f t="shared" ref="W56" si="4">W54+W50+W46</f>
        <v>19502975.020000007</v>
      </c>
      <c r="X56" s="53">
        <v>21008415.392705269</v>
      </c>
      <c r="Y56" s="53">
        <v>21629937.259270564</v>
      </c>
      <c r="Z56" s="53">
        <v>22216733.885835864</v>
      </c>
      <c r="AA56" s="53">
        <v>22838255.752401158</v>
      </c>
      <c r="AB56" s="53">
        <v>22897227.233374424</v>
      </c>
      <c r="AC56" s="53">
        <v>22956198.71434769</v>
      </c>
      <c r="AD56" s="53">
        <v>23015170.195320956</v>
      </c>
      <c r="AE56" s="53">
        <v>23074141.676294222</v>
      </c>
      <c r="AF56" s="53">
        <v>23133113.157267489</v>
      </c>
      <c r="AG56" s="53">
        <v>23192084.638240755</v>
      </c>
      <c r="AH56" s="53">
        <v>23251056.119214021</v>
      </c>
      <c r="AI56" s="53">
        <v>23310027.600187279</v>
      </c>
      <c r="AJ56" s="53">
        <v>22978336.412838221</v>
      </c>
      <c r="AK56" s="53">
        <v>23037307.893811487</v>
      </c>
      <c r="AL56" s="53">
        <v>23096279.374784753</v>
      </c>
      <c r="AM56" s="53">
        <v>23155250.855758019</v>
      </c>
      <c r="AN56" s="53">
        <v>23251462.798190787</v>
      </c>
      <c r="AO56" s="53">
        <v>23347674.740623556</v>
      </c>
      <c r="AP56" s="53">
        <v>23443886.683056325</v>
      </c>
      <c r="AQ56" s="53">
        <v>23540098.625489093</v>
      </c>
      <c r="AR56" s="53">
        <v>23636310.567921866</v>
      </c>
      <c r="AS56" s="53">
        <v>23732522.510354634</v>
      </c>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row>
    <row r="57" spans="1:70" s="34" customFormat="1" ht="12.75" customHeight="1" x14ac:dyDescent="0.2">
      <c r="A57" s="17" t="s">
        <v>144</v>
      </c>
      <c r="B57" s="17"/>
      <c r="C57" s="34">
        <v>-377613.77</v>
      </c>
      <c r="D57" s="34">
        <v>-377613.77</v>
      </c>
      <c r="E57" s="34">
        <v>-377613.77</v>
      </c>
      <c r="F57" s="34">
        <v>-377613.77</v>
      </c>
      <c r="G57" s="34">
        <v>-377613.77</v>
      </c>
      <c r="H57" s="34">
        <v>-377613.77</v>
      </c>
      <c r="I57" s="34">
        <v>-377613.77</v>
      </c>
      <c r="J57" s="34">
        <v>-377613.77</v>
      </c>
      <c r="K57" s="34">
        <v>-405012.78</v>
      </c>
      <c r="L57" s="34">
        <v>-405012.78</v>
      </c>
      <c r="M57" s="34">
        <v>-405012.78</v>
      </c>
      <c r="N57" s="34">
        <v>-405012.78</v>
      </c>
      <c r="O57" s="34">
        <v>-405012.78</v>
      </c>
      <c r="P57" s="34">
        <v>-405012.78</v>
      </c>
      <c r="Q57" s="34">
        <v>-405012.78</v>
      </c>
      <c r="R57" s="34">
        <v>-405012.78</v>
      </c>
      <c r="S57" s="34">
        <v>-405012.78</v>
      </c>
      <c r="T57" s="34">
        <v>-405012.78</v>
      </c>
      <c r="U57" s="34">
        <v>-405012.78</v>
      </c>
      <c r="W57" s="34">
        <f>U57</f>
        <v>-405012.78</v>
      </c>
      <c r="X57" s="34">
        <v>-405012.78</v>
      </c>
      <c r="Y57" s="34">
        <v>-405012.78</v>
      </c>
      <c r="Z57" s="34">
        <v>-405012.78</v>
      </c>
      <c r="AA57" s="34">
        <v>-405012.78</v>
      </c>
      <c r="AB57" s="34">
        <v>-405012.78</v>
      </c>
      <c r="AC57" s="34">
        <v>-405012.78</v>
      </c>
      <c r="AD57" s="34">
        <v>-405012.78</v>
      </c>
      <c r="AE57" s="34">
        <v>-405012.78</v>
      </c>
      <c r="AF57" s="34">
        <v>-405012.78</v>
      </c>
      <c r="AG57" s="34">
        <v>-405012.78</v>
      </c>
      <c r="AH57" s="34">
        <v>-405012.78</v>
      </c>
      <c r="AI57" s="34">
        <v>-405012.78</v>
      </c>
      <c r="AJ57" s="34">
        <v>-405012.78</v>
      </c>
      <c r="AK57" s="34">
        <v>-405012.78</v>
      </c>
      <c r="AL57" s="34">
        <v>-405012.78</v>
      </c>
      <c r="AM57" s="34">
        <v>-405012.78</v>
      </c>
      <c r="AN57" s="34">
        <v>-405012.78</v>
      </c>
      <c r="AO57" s="34">
        <v>-405012.78</v>
      </c>
      <c r="AP57" s="34">
        <v>-405012.78</v>
      </c>
      <c r="AQ57" s="34">
        <v>-405012.78</v>
      </c>
      <c r="AR57" s="34">
        <v>-405012.78</v>
      </c>
      <c r="AS57" s="34">
        <v>-405012.78</v>
      </c>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row>
    <row r="58" spans="1:70" s="34" customFormat="1" ht="12.75" customHeight="1" x14ac:dyDescent="0.2">
      <c r="A58" s="17" t="s">
        <v>145</v>
      </c>
      <c r="B58" s="17"/>
      <c r="C58" s="54">
        <v>-362941.2099999818</v>
      </c>
      <c r="D58" s="54">
        <v>-362941.2099999818</v>
      </c>
      <c r="E58" s="54">
        <v>-417280.60999998776</v>
      </c>
      <c r="F58" s="54">
        <v>-417280.60999998776</v>
      </c>
      <c r="G58" s="54">
        <v>-417280.60999998776</v>
      </c>
      <c r="H58" s="54">
        <v>-417280.61000000266</v>
      </c>
      <c r="I58" s="54">
        <v>-417280.61000000266</v>
      </c>
      <c r="J58" s="54">
        <v>-417280.61000000266</v>
      </c>
      <c r="K58" s="54">
        <v>-417155.13999999431</v>
      </c>
      <c r="L58" s="54">
        <v>-417155.13999999431</v>
      </c>
      <c r="M58" s="54">
        <v>94064.18000002089</v>
      </c>
      <c r="N58" s="54">
        <v>-417280.61999999103</v>
      </c>
      <c r="O58" s="54">
        <v>-417280.61999999103</v>
      </c>
      <c r="P58" s="54">
        <v>-417280.61999999103</v>
      </c>
      <c r="Q58" s="54">
        <v>-417279.64999998477</v>
      </c>
      <c r="R58" s="54">
        <v>-417279.64999998477</v>
      </c>
      <c r="S58" s="54">
        <v>-417279.64999998477</v>
      </c>
      <c r="T58" s="54">
        <v>-417279.64999998477</v>
      </c>
      <c r="U58" s="54">
        <v>-417279.64999998477</v>
      </c>
      <c r="W58" s="54">
        <f>U58+1.31</f>
        <v>-417278.33999998478</v>
      </c>
      <c r="X58" s="54">
        <f>-417279.649999985+0.22</f>
        <v>-417279.42999998503</v>
      </c>
      <c r="Y58" s="54">
        <f>-417279.649999985+0.22</f>
        <v>-417279.42999998503</v>
      </c>
      <c r="Z58" s="54">
        <v>-0.5</v>
      </c>
      <c r="AA58" s="54">
        <f>Z58</f>
        <v>-0.5</v>
      </c>
      <c r="AB58" s="54">
        <f t="shared" ref="AB58:AS58" si="5">AA58</f>
        <v>-0.5</v>
      </c>
      <c r="AC58" s="54">
        <f>AB58</f>
        <v>-0.5</v>
      </c>
      <c r="AD58" s="54">
        <f t="shared" si="5"/>
        <v>-0.5</v>
      </c>
      <c r="AE58" s="54">
        <f t="shared" si="5"/>
        <v>-0.5</v>
      </c>
      <c r="AF58" s="54">
        <f t="shared" si="5"/>
        <v>-0.5</v>
      </c>
      <c r="AG58" s="54">
        <f t="shared" si="5"/>
        <v>-0.5</v>
      </c>
      <c r="AH58" s="54">
        <f t="shared" si="5"/>
        <v>-0.5</v>
      </c>
      <c r="AI58" s="54">
        <f t="shared" si="5"/>
        <v>-0.5</v>
      </c>
      <c r="AJ58" s="54">
        <f t="shared" si="5"/>
        <v>-0.5</v>
      </c>
      <c r="AK58" s="54">
        <f t="shared" si="5"/>
        <v>-0.5</v>
      </c>
      <c r="AL58" s="54">
        <f t="shared" si="5"/>
        <v>-0.5</v>
      </c>
      <c r="AM58" s="54">
        <f t="shared" si="5"/>
        <v>-0.5</v>
      </c>
      <c r="AN58" s="54">
        <f t="shared" si="5"/>
        <v>-0.5</v>
      </c>
      <c r="AO58" s="54">
        <f t="shared" si="5"/>
        <v>-0.5</v>
      </c>
      <c r="AP58" s="54">
        <f t="shared" si="5"/>
        <v>-0.5</v>
      </c>
      <c r="AQ58" s="54">
        <f t="shared" si="5"/>
        <v>-0.5</v>
      </c>
      <c r="AR58" s="54">
        <f t="shared" si="5"/>
        <v>-0.5</v>
      </c>
      <c r="AS58" s="54">
        <f t="shared" si="5"/>
        <v>-0.5</v>
      </c>
      <c r="AV58" s="17"/>
      <c r="AW58" s="17"/>
      <c r="AX58" s="17"/>
      <c r="AY58" s="17"/>
      <c r="AZ58" s="17"/>
      <c r="BA58" s="17"/>
      <c r="BB58" s="17"/>
      <c r="BC58" s="17"/>
      <c r="BD58" s="17"/>
      <c r="BE58" s="17"/>
      <c r="BF58" s="17"/>
      <c r="BG58" s="17"/>
      <c r="BH58" s="17"/>
      <c r="BI58" s="17"/>
      <c r="BJ58" s="17"/>
      <c r="BK58" s="17"/>
      <c r="BL58" s="17"/>
      <c r="BM58" s="17"/>
      <c r="BN58" s="17"/>
      <c r="BO58" s="17"/>
      <c r="BP58" s="17"/>
      <c r="BQ58" s="17"/>
      <c r="BR58" s="17"/>
    </row>
    <row r="59" spans="1:70" s="17" customFormat="1" ht="12.75" customHeight="1" x14ac:dyDescent="0.2">
      <c r="A59" s="17" t="s">
        <v>146</v>
      </c>
      <c r="C59" s="55">
        <f t="shared" ref="C59:U59" si="6">C56+C57+C58</f>
        <v>10983035.210000023</v>
      </c>
      <c r="D59" s="55">
        <f t="shared" si="6"/>
        <v>10983035.210000023</v>
      </c>
      <c r="E59" s="55">
        <f t="shared" si="6"/>
        <v>11002727.980000015</v>
      </c>
      <c r="F59" s="55">
        <f t="shared" si="6"/>
        <v>11002727.980000015</v>
      </c>
      <c r="G59" s="55">
        <f t="shared" si="6"/>
        <v>11002727.980000015</v>
      </c>
      <c r="H59" s="55">
        <f t="shared" si="6"/>
        <v>11175159.51</v>
      </c>
      <c r="I59" s="55">
        <f t="shared" si="6"/>
        <v>11175159.51</v>
      </c>
      <c r="J59" s="55">
        <f t="shared" si="6"/>
        <v>11175159.51</v>
      </c>
      <c r="K59" s="55">
        <f t="shared" si="6"/>
        <v>12143403.640000006</v>
      </c>
      <c r="L59" s="55">
        <f t="shared" si="6"/>
        <v>12143403.640000006</v>
      </c>
      <c r="M59" s="55">
        <f t="shared" si="6"/>
        <v>15118391.34000002</v>
      </c>
      <c r="N59" s="55">
        <f t="shared" si="6"/>
        <v>13385230.110000007</v>
      </c>
      <c r="O59" s="55">
        <f t="shared" si="6"/>
        <v>13385230.110000007</v>
      </c>
      <c r="P59" s="55">
        <f t="shared" si="6"/>
        <v>13385230.110000007</v>
      </c>
      <c r="Q59" s="55">
        <f t="shared" si="6"/>
        <v>18244942.830000017</v>
      </c>
      <c r="R59" s="55">
        <f t="shared" si="6"/>
        <v>18244942.830000017</v>
      </c>
      <c r="S59" s="55">
        <f t="shared" si="6"/>
        <v>18244942.830000017</v>
      </c>
      <c r="T59" s="55">
        <f t="shared" si="6"/>
        <v>18680682.590000022</v>
      </c>
      <c r="U59" s="55">
        <f t="shared" si="6"/>
        <v>18680682.590000022</v>
      </c>
      <c r="W59" s="55">
        <f>W56+W57+W58</f>
        <v>18680683.900000021</v>
      </c>
      <c r="X59" s="55">
        <f t="shared" ref="X59:AS59" si="7">X56+X57+X58</f>
        <v>20186123.182705283</v>
      </c>
      <c r="Y59" s="55">
        <f t="shared" si="7"/>
        <v>20807645.049270578</v>
      </c>
      <c r="Z59" s="55">
        <f t="shared" si="7"/>
        <v>21811720.605835862</v>
      </c>
      <c r="AA59" s="55">
        <f t="shared" si="7"/>
        <v>22433242.472401157</v>
      </c>
      <c r="AB59" s="55">
        <f t="shared" si="7"/>
        <v>22492213.953374423</v>
      </c>
      <c r="AC59" s="55">
        <f t="shared" si="7"/>
        <v>22551185.434347689</v>
      </c>
      <c r="AD59" s="55">
        <f t="shared" si="7"/>
        <v>22610156.915320955</v>
      </c>
      <c r="AE59" s="55">
        <f t="shared" si="7"/>
        <v>22669128.396294221</v>
      </c>
      <c r="AF59" s="55">
        <f t="shared" si="7"/>
        <v>22728099.877267487</v>
      </c>
      <c r="AG59" s="55">
        <f t="shared" si="7"/>
        <v>22787071.358240753</v>
      </c>
      <c r="AH59" s="55">
        <f t="shared" si="7"/>
        <v>22846042.839214019</v>
      </c>
      <c r="AI59" s="55">
        <f t="shared" si="7"/>
        <v>22905014.320187278</v>
      </c>
      <c r="AJ59" s="55">
        <f t="shared" si="7"/>
        <v>22573323.132838219</v>
      </c>
      <c r="AK59" s="55">
        <f t="shared" si="7"/>
        <v>22632294.613811485</v>
      </c>
      <c r="AL59" s="55">
        <f t="shared" si="7"/>
        <v>22691266.094784752</v>
      </c>
      <c r="AM59" s="55">
        <f t="shared" si="7"/>
        <v>22750237.575758018</v>
      </c>
      <c r="AN59" s="55">
        <f t="shared" si="7"/>
        <v>22846449.518190786</v>
      </c>
      <c r="AO59" s="55">
        <f t="shared" si="7"/>
        <v>22942661.460623555</v>
      </c>
      <c r="AP59" s="55">
        <f t="shared" si="7"/>
        <v>23038873.403056324</v>
      </c>
      <c r="AQ59" s="55">
        <f t="shared" si="7"/>
        <v>23135085.345489092</v>
      </c>
      <c r="AR59" s="55">
        <f t="shared" si="7"/>
        <v>23231297.287921865</v>
      </c>
      <c r="AS59" s="55">
        <f t="shared" si="7"/>
        <v>23327509.230354633</v>
      </c>
      <c r="AT59" s="34"/>
    </row>
    <row r="60" spans="1:70" s="56" customFormat="1" ht="12.75" customHeight="1" x14ac:dyDescent="0.2">
      <c r="A60" s="56" t="s">
        <v>258</v>
      </c>
      <c r="C60" s="56">
        <f>C59-'112(a) WPB-6'!F50</f>
        <v>-6.9999992847442627E-2</v>
      </c>
      <c r="D60" s="56">
        <f>D59-'112(a) WPB-6'!G50</f>
        <v>-6.9999992847442627E-2</v>
      </c>
      <c r="E60" s="56">
        <f>E59-'112(a) WPB-6'!H50</f>
        <v>-8.9999977499246597E-2</v>
      </c>
      <c r="F60" s="56">
        <f>F59-'112(a) WPB-6'!I50</f>
        <v>-8.9999977499246597E-2</v>
      </c>
      <c r="G60" s="56">
        <f>G59-'112(a) WPB-6'!J50</f>
        <v>-8.9999977499246597E-2</v>
      </c>
      <c r="H60" s="56">
        <f>H59-'112(a) WPB-6'!K50</f>
        <v>-8.999999426305294E-2</v>
      </c>
      <c r="I60" s="56">
        <f>I59-'112(a) WPB-6'!L50</f>
        <v>-8.999999426305294E-2</v>
      </c>
      <c r="J60" s="56">
        <f>J59-'112(a) WPB-6'!N50</f>
        <v>-8.999999426305294E-2</v>
      </c>
      <c r="K60" s="56">
        <f>K59-'112(a) WPB-6'!O50</f>
        <v>-8.9999990537762642E-2</v>
      </c>
      <c r="L60" s="56">
        <f>L59-'112(a) WPB-6'!P50</f>
        <v>-8.9999990537762642E-2</v>
      </c>
      <c r="M60" s="56">
        <f>M59-'112(a) WPB-6'!Q50</f>
        <v>-8.9999986812472343E-2</v>
      </c>
      <c r="N60" s="56">
        <f>N59-'112(a) WPB-6'!R50</f>
        <v>-8.999999612569809E-2</v>
      </c>
      <c r="O60" s="56">
        <f>O59-'112(a) WPB-6'!S50</f>
        <v>-8.999999612569809E-2</v>
      </c>
      <c r="P60" s="56">
        <f>P59-'112(a) WPB-6'!T50</f>
        <v>-8.999999612569809E-2</v>
      </c>
      <c r="Q60" s="56">
        <f>Q59-'112(a) WPB-6'!U50</f>
        <v>-8.9999977499246597E-2</v>
      </c>
      <c r="R60" s="56">
        <f>R59-'112(a) WPB-6'!V50</f>
        <v>-8.9999977499246597E-2</v>
      </c>
      <c r="S60" s="56">
        <f>S59-'112(a) WPB-6'!W50</f>
        <v>-8.9999977499246597E-2</v>
      </c>
      <c r="T60" s="56">
        <f>T59-'112(a) WPB-6'!X50</f>
        <v>-8.9999977499246597E-2</v>
      </c>
      <c r="U60" s="56">
        <f>U59-'112(a) WPB-6'!Y50</f>
        <v>-8.9999977499246597E-2</v>
      </c>
      <c r="AT60" s="57"/>
    </row>
    <row r="61" spans="1:70" s="56" customFormat="1" ht="12.75" customHeight="1" x14ac:dyDescent="0.2">
      <c r="AT61" s="57"/>
    </row>
    <row r="62" spans="1:70" s="77" customFormat="1" ht="12.75" customHeight="1" x14ac:dyDescent="0.2">
      <c r="A62" s="77" t="s">
        <v>259</v>
      </c>
      <c r="W62" s="80">
        <v>18680683.899999984</v>
      </c>
      <c r="X62" s="80">
        <v>20186123.18270525</v>
      </c>
      <c r="Y62" s="80">
        <v>20807645.049270548</v>
      </c>
      <c r="Z62" s="80">
        <v>21811720.605835844</v>
      </c>
      <c r="AA62" s="80">
        <v>22433242.472401142</v>
      </c>
      <c r="AB62" s="80">
        <v>22492213.953374408</v>
      </c>
      <c r="AC62" s="80">
        <v>22551185.434347674</v>
      </c>
      <c r="AD62" s="80">
        <v>22610156.91532094</v>
      </c>
      <c r="AE62" s="80">
        <v>22669128.396294206</v>
      </c>
      <c r="AF62" s="80">
        <v>22728099.877267472</v>
      </c>
      <c r="AG62" s="80">
        <v>22787071.358240739</v>
      </c>
      <c r="AH62" s="80">
        <v>22846042.839214005</v>
      </c>
      <c r="AI62" s="80">
        <v>22905014.320187271</v>
      </c>
      <c r="AJ62" s="80">
        <v>22573323.132838212</v>
      </c>
      <c r="AK62" s="80">
        <v>22632294.613811478</v>
      </c>
      <c r="AL62" s="80">
        <v>22691266.094784744</v>
      </c>
      <c r="AM62" s="80">
        <v>22750237.57575801</v>
      </c>
      <c r="AN62" s="80">
        <v>22846449.518190779</v>
      </c>
      <c r="AO62" s="80">
        <v>22942661.460623547</v>
      </c>
      <c r="AP62" s="80">
        <v>23038873.403056316</v>
      </c>
      <c r="AQ62" s="80">
        <v>23135085.345489085</v>
      </c>
      <c r="AR62" s="80">
        <v>23231297.287921853</v>
      </c>
      <c r="AS62" s="80">
        <v>23327509.230354622</v>
      </c>
      <c r="AT62" s="78"/>
    </row>
    <row r="63" spans="1:70" s="56" customFormat="1" ht="12.75" customHeight="1" x14ac:dyDescent="0.2">
      <c r="A63" s="56" t="s">
        <v>256</v>
      </c>
      <c r="W63" s="56">
        <f t="shared" ref="W63" si="8">W59-W62</f>
        <v>3.7252902984619141E-8</v>
      </c>
      <c r="X63" s="56">
        <f t="shared" ref="X63" si="9">X59-X62</f>
        <v>3.3527612686157227E-8</v>
      </c>
      <c r="Y63" s="56">
        <f t="shared" ref="Y63" si="10">Y59-Y62</f>
        <v>2.9802322387695313E-8</v>
      </c>
      <c r="Z63" s="56">
        <f t="shared" ref="Z63:AS63" si="11">Z59-Z62</f>
        <v>0</v>
      </c>
      <c r="AA63" s="56">
        <f t="shared" si="11"/>
        <v>0</v>
      </c>
      <c r="AB63" s="56">
        <f t="shared" si="11"/>
        <v>0</v>
      </c>
      <c r="AC63" s="56">
        <f t="shared" si="11"/>
        <v>0</v>
      </c>
      <c r="AD63" s="56">
        <f t="shared" si="11"/>
        <v>0</v>
      </c>
      <c r="AE63" s="56">
        <f t="shared" si="11"/>
        <v>0</v>
      </c>
      <c r="AF63" s="56">
        <f t="shared" si="11"/>
        <v>0</v>
      </c>
      <c r="AG63" s="56">
        <f t="shared" si="11"/>
        <v>0</v>
      </c>
      <c r="AH63" s="56">
        <f t="shared" si="11"/>
        <v>0</v>
      </c>
      <c r="AI63" s="56">
        <f t="shared" si="11"/>
        <v>0</v>
      </c>
      <c r="AJ63" s="56">
        <f t="shared" si="11"/>
        <v>0</v>
      </c>
      <c r="AK63" s="56">
        <f t="shared" si="11"/>
        <v>0</v>
      </c>
      <c r="AL63" s="56">
        <f t="shared" si="11"/>
        <v>0</v>
      </c>
      <c r="AM63" s="56">
        <f t="shared" si="11"/>
        <v>0</v>
      </c>
      <c r="AN63" s="56">
        <f t="shared" si="11"/>
        <v>0</v>
      </c>
      <c r="AO63" s="56">
        <f t="shared" si="11"/>
        <v>0</v>
      </c>
      <c r="AP63" s="56">
        <f t="shared" si="11"/>
        <v>0</v>
      </c>
      <c r="AQ63" s="56">
        <f t="shared" si="11"/>
        <v>0</v>
      </c>
      <c r="AR63" s="56">
        <f t="shared" si="11"/>
        <v>0</v>
      </c>
      <c r="AS63" s="56">
        <f t="shared" si="11"/>
        <v>0</v>
      </c>
      <c r="AT63" s="57"/>
    </row>
    <row r="64" spans="1:70" ht="12.75" customHeight="1" x14ac:dyDescent="0.2">
      <c r="A64" s="17"/>
      <c r="C64" s="58"/>
      <c r="AT64" s="34"/>
      <c r="AU64" s="31"/>
    </row>
    <row r="65" spans="1:70" ht="12.6" customHeight="1" x14ac:dyDescent="0.2">
      <c r="A65" s="31" t="s">
        <v>147</v>
      </c>
      <c r="B65" s="37" t="s">
        <v>148</v>
      </c>
      <c r="L65" s="31" t="s">
        <v>50</v>
      </c>
      <c r="AT65" s="34"/>
      <c r="AU65" s="31"/>
    </row>
    <row r="66" spans="1:70" ht="12.75" customHeight="1" x14ac:dyDescent="0.2">
      <c r="A66" s="49" t="s">
        <v>149</v>
      </c>
      <c r="B66" s="37" t="s">
        <v>150</v>
      </c>
      <c r="C66" s="37">
        <v>-77888.37000000001</v>
      </c>
      <c r="D66" s="37">
        <v>-77888.37000000001</v>
      </c>
      <c r="E66" s="37">
        <v>-72930.94</v>
      </c>
      <c r="F66" s="37">
        <v>-72930.94</v>
      </c>
      <c r="G66" s="37">
        <v>-72930.94</v>
      </c>
      <c r="H66" s="37">
        <v>-67973.509999999995</v>
      </c>
      <c r="I66" s="37">
        <v>-67973.509999999995</v>
      </c>
      <c r="J66" s="37">
        <v>-67973.509999999995</v>
      </c>
      <c r="K66" s="37">
        <v>-63016.089999999989</v>
      </c>
      <c r="L66" s="37">
        <v>-63016.089999999989</v>
      </c>
      <c r="M66" s="37">
        <v>-59711.13</v>
      </c>
      <c r="N66" s="37">
        <v>-58027.490000000005</v>
      </c>
      <c r="O66" s="37">
        <v>-58027.490000000005</v>
      </c>
      <c r="P66" s="37">
        <v>-58027.490000000005</v>
      </c>
      <c r="Q66" s="37">
        <v>-54763.13</v>
      </c>
      <c r="R66" s="37">
        <v>-54763.13</v>
      </c>
      <c r="S66" s="37">
        <v>-54763.13</v>
      </c>
      <c r="T66" s="37">
        <v>-51498.76</v>
      </c>
      <c r="U66" s="37">
        <v>-51498.76</v>
      </c>
      <c r="V66" s="37"/>
      <c r="W66" s="37">
        <v>-51498.76</v>
      </c>
      <c r="X66" s="37">
        <v>-50343.117931117355</v>
      </c>
      <c r="Y66" s="37">
        <v>-49187.475862234707</v>
      </c>
      <c r="Z66" s="37">
        <v>-48031.83379335206</v>
      </c>
      <c r="AA66" s="37">
        <v>-46876.191724469412</v>
      </c>
      <c r="AB66" s="37">
        <v>-45720.549655586765</v>
      </c>
      <c r="AC66" s="37">
        <v>-44564.907586704117</v>
      </c>
      <c r="AD66" s="37">
        <v>-43409.26551782147</v>
      </c>
      <c r="AE66" s="37">
        <v>-42253.623448938823</v>
      </c>
      <c r="AF66" s="37">
        <v>-41097.981380056175</v>
      </c>
      <c r="AG66" s="37">
        <v>-39942.339311173528</v>
      </c>
      <c r="AH66" s="37">
        <v>-39251.335068478715</v>
      </c>
      <c r="AI66" s="37">
        <v>-39024.968651971736</v>
      </c>
      <c r="AJ66" s="37">
        <v>-38798.602235464758</v>
      </c>
      <c r="AK66" s="37">
        <v>-38572.235818957779</v>
      </c>
      <c r="AL66" s="37">
        <v>-38345.8694024508</v>
      </c>
      <c r="AM66" s="37">
        <v>-38119.502985943822</v>
      </c>
      <c r="AN66" s="37">
        <v>-37893.136569436843</v>
      </c>
      <c r="AO66" s="37">
        <v>-37666.770152929865</v>
      </c>
      <c r="AP66" s="37">
        <v>-37440.403736422886</v>
      </c>
      <c r="AQ66" s="37">
        <v>-37214.037319915908</v>
      </c>
      <c r="AR66" s="37">
        <v>-36987.670903408929</v>
      </c>
      <c r="AS66" s="37">
        <v>-36761.30448690195</v>
      </c>
      <c r="AT66" s="34"/>
      <c r="AU66" s="31"/>
    </row>
    <row r="67" spans="1:70" ht="12.75" customHeight="1" x14ac:dyDescent="0.2">
      <c r="A67" s="49" t="s">
        <v>151</v>
      </c>
      <c r="B67" s="37" t="s">
        <v>152</v>
      </c>
      <c r="C67" s="37">
        <v>956407.5199999999</v>
      </c>
      <c r="D67" s="37">
        <v>956407.5199999999</v>
      </c>
      <c r="E67" s="37">
        <v>-223998.90000000002</v>
      </c>
      <c r="F67" s="37">
        <v>-223998.90000000002</v>
      </c>
      <c r="G67" s="37">
        <v>-223998.90000000002</v>
      </c>
      <c r="H67" s="37">
        <v>-1452284.94</v>
      </c>
      <c r="I67" s="37">
        <v>-1452284.94</v>
      </c>
      <c r="J67" s="37">
        <v>-1452284.94</v>
      </c>
      <c r="K67" s="37">
        <v>-1973537.0000000002</v>
      </c>
      <c r="L67" s="37">
        <v>-1973537.0000000002</v>
      </c>
      <c r="M67" s="37">
        <v>-1594445.0799999998</v>
      </c>
      <c r="N67" s="37">
        <v>-882368.89999999991</v>
      </c>
      <c r="O67" s="37">
        <v>-882368.89999999991</v>
      </c>
      <c r="P67" s="37">
        <v>-882368.89999999991</v>
      </c>
      <c r="Q67" s="37">
        <v>142025.29000000004</v>
      </c>
      <c r="R67" s="37">
        <v>142025.29000000004</v>
      </c>
      <c r="S67" s="37">
        <v>142025.29000000004</v>
      </c>
      <c r="T67" s="37">
        <v>697553.04999999993</v>
      </c>
      <c r="U67" s="37">
        <v>697553.04999999993</v>
      </c>
      <c r="V67" s="37"/>
      <c r="W67" s="37">
        <v>697553.04999999993</v>
      </c>
      <c r="X67" s="37">
        <v>697553.04999999993</v>
      </c>
      <c r="Y67" s="37">
        <v>697553.04999999993</v>
      </c>
      <c r="Z67" s="37">
        <v>697553.04999999993</v>
      </c>
      <c r="AA67" s="37">
        <v>697553.04999999993</v>
      </c>
      <c r="AB67" s="37">
        <v>697553.04999999993</v>
      </c>
      <c r="AC67" s="37">
        <v>697553.04999999993</v>
      </c>
      <c r="AD67" s="37">
        <v>697553.04999999993</v>
      </c>
      <c r="AE67" s="37">
        <v>697553.04999999993</v>
      </c>
      <c r="AF67" s="37">
        <v>697553.04999999993</v>
      </c>
      <c r="AG67" s="37">
        <v>697553.04999999993</v>
      </c>
      <c r="AH67" s="37">
        <v>697553.04999999993</v>
      </c>
      <c r="AI67" s="37">
        <v>697553.04999999993</v>
      </c>
      <c r="AJ67" s="37">
        <v>697553.04999999993</v>
      </c>
      <c r="AK67" s="37">
        <v>697553.04999999993</v>
      </c>
      <c r="AL67" s="37">
        <v>697553.04999999993</v>
      </c>
      <c r="AM67" s="37">
        <v>697553.04999999993</v>
      </c>
      <c r="AN67" s="37">
        <v>697553.04999999993</v>
      </c>
      <c r="AO67" s="37">
        <v>697553.04999999993</v>
      </c>
      <c r="AP67" s="37">
        <v>697553.04999999993</v>
      </c>
      <c r="AQ67" s="37">
        <v>697553.04999999993</v>
      </c>
      <c r="AR67" s="37">
        <v>697553.04999999993</v>
      </c>
      <c r="AS67" s="37">
        <v>697553.04999999993</v>
      </c>
      <c r="AT67" s="34"/>
      <c r="AU67" s="31"/>
    </row>
    <row r="68" spans="1:70" ht="12.75" customHeight="1" x14ac:dyDescent="0.2">
      <c r="A68" s="49" t="s">
        <v>153</v>
      </c>
      <c r="B68" s="37" t="s">
        <v>154</v>
      </c>
      <c r="C68" s="37">
        <v>0.5</v>
      </c>
      <c r="D68" s="37">
        <v>0.5</v>
      </c>
      <c r="E68" s="37">
        <v>0.5</v>
      </c>
      <c r="F68" s="37">
        <v>0.5</v>
      </c>
      <c r="G68" s="37">
        <v>0.5</v>
      </c>
      <c r="H68" s="37">
        <v>0.5</v>
      </c>
      <c r="I68" s="37">
        <v>0.5</v>
      </c>
      <c r="J68" s="37">
        <v>0.5</v>
      </c>
      <c r="K68" s="37">
        <v>0.5</v>
      </c>
      <c r="L68" s="37">
        <v>0.5</v>
      </c>
      <c r="M68" s="37">
        <v>0.5</v>
      </c>
      <c r="N68" s="37">
        <v>0.5</v>
      </c>
      <c r="O68" s="37">
        <v>0.5</v>
      </c>
      <c r="P68" s="37">
        <v>0.5</v>
      </c>
      <c r="Q68" s="37">
        <v>0.5</v>
      </c>
      <c r="R68" s="37">
        <v>0.5</v>
      </c>
      <c r="S68" s="37">
        <v>0.5</v>
      </c>
      <c r="T68" s="37">
        <v>0.5</v>
      </c>
      <c r="U68" s="37">
        <v>0.5</v>
      </c>
      <c r="V68" s="37"/>
      <c r="W68" s="37">
        <v>0.5</v>
      </c>
      <c r="X68" s="37">
        <v>0.5</v>
      </c>
      <c r="Y68" s="37">
        <v>0.5</v>
      </c>
      <c r="Z68" s="37">
        <v>0.5</v>
      </c>
      <c r="AA68" s="37">
        <v>0.5</v>
      </c>
      <c r="AB68" s="37">
        <v>0.5</v>
      </c>
      <c r="AC68" s="37">
        <v>0.5</v>
      </c>
      <c r="AD68" s="37">
        <v>0.5</v>
      </c>
      <c r="AE68" s="37">
        <v>0.5</v>
      </c>
      <c r="AF68" s="37">
        <v>0.5</v>
      </c>
      <c r="AG68" s="37">
        <v>0.5</v>
      </c>
      <c r="AH68" s="37">
        <v>0.5</v>
      </c>
      <c r="AI68" s="37">
        <v>0.5</v>
      </c>
      <c r="AJ68" s="37">
        <v>0.5</v>
      </c>
      <c r="AK68" s="37">
        <v>0.5</v>
      </c>
      <c r="AL68" s="37">
        <v>0.5</v>
      </c>
      <c r="AM68" s="37">
        <v>0.5</v>
      </c>
      <c r="AN68" s="37">
        <v>0.5</v>
      </c>
      <c r="AO68" s="37">
        <v>0.5</v>
      </c>
      <c r="AP68" s="37">
        <v>0.5</v>
      </c>
      <c r="AQ68" s="37">
        <v>0.5</v>
      </c>
      <c r="AR68" s="37">
        <v>0.5</v>
      </c>
      <c r="AS68" s="37">
        <v>0.5</v>
      </c>
      <c r="AT68" s="34"/>
      <c r="AU68" s="31"/>
    </row>
    <row r="69" spans="1:70" s="34" customFormat="1" ht="12.75" customHeight="1" x14ac:dyDescent="0.2">
      <c r="A69" s="49" t="s">
        <v>155</v>
      </c>
      <c r="B69" s="37" t="s">
        <v>156</v>
      </c>
      <c r="C69" s="37">
        <v>-81632.740000000034</v>
      </c>
      <c r="D69" s="37">
        <v>-81632.740000000034</v>
      </c>
      <c r="E69" s="37">
        <v>-20408.180000000004</v>
      </c>
      <c r="F69" s="37">
        <v>-20408.180000000004</v>
      </c>
      <c r="G69" s="37">
        <v>-20408.180000000004</v>
      </c>
      <c r="H69" s="37">
        <v>0</v>
      </c>
      <c r="I69" s="37">
        <v>0</v>
      </c>
      <c r="J69" s="37">
        <v>0</v>
      </c>
      <c r="K69" s="37">
        <v>0</v>
      </c>
      <c r="L69" s="37">
        <v>0</v>
      </c>
      <c r="M69" s="37">
        <v>-5.0000000008367351E-2</v>
      </c>
      <c r="N69" s="37">
        <v>-5.0000000008367351E-2</v>
      </c>
      <c r="O69" s="37">
        <v>-5.0000000008367351E-2</v>
      </c>
      <c r="P69" s="37">
        <v>-5.0000000008367351E-2</v>
      </c>
      <c r="Q69" s="37">
        <v>0</v>
      </c>
      <c r="R69" s="37">
        <v>0</v>
      </c>
      <c r="S69" s="37">
        <v>0</v>
      </c>
      <c r="T69" s="37">
        <v>0</v>
      </c>
      <c r="U69" s="37">
        <v>0</v>
      </c>
      <c r="V69" s="37"/>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row>
    <row r="70" spans="1:70" s="34" customFormat="1" ht="12.75" customHeight="1" x14ac:dyDescent="0.2">
      <c r="A70" s="49" t="s">
        <v>157</v>
      </c>
      <c r="B70" s="37" t="s">
        <v>158</v>
      </c>
      <c r="C70" s="37">
        <v>-44242.94</v>
      </c>
      <c r="D70" s="37">
        <v>-44242.94</v>
      </c>
      <c r="E70" s="37">
        <v>-39327.040000000001</v>
      </c>
      <c r="F70" s="37">
        <v>-39327.040000000001</v>
      </c>
      <c r="G70" s="37">
        <v>-39327.040000000001</v>
      </c>
      <c r="H70" s="37">
        <v>-34411.18</v>
      </c>
      <c r="I70" s="37">
        <v>-34411.18</v>
      </c>
      <c r="J70" s="37">
        <v>-34411.18</v>
      </c>
      <c r="K70" s="37">
        <v>-29495.29</v>
      </c>
      <c r="L70" s="37">
        <v>-29495.29</v>
      </c>
      <c r="M70" s="37">
        <v>-26218.04</v>
      </c>
      <c r="N70" s="37">
        <v>-24579.41</v>
      </c>
      <c r="O70" s="37">
        <v>-24579.41</v>
      </c>
      <c r="P70" s="37">
        <v>-24579.41</v>
      </c>
      <c r="Q70" s="37">
        <v>-20672.919999999998</v>
      </c>
      <c r="R70" s="37">
        <v>-20672.919999999998</v>
      </c>
      <c r="S70" s="37">
        <v>-20672.919999999998</v>
      </c>
      <c r="T70" s="37">
        <v>-33453.42</v>
      </c>
      <c r="U70" s="37">
        <v>-33453.42</v>
      </c>
      <c r="V70" s="37"/>
      <c r="W70" s="37">
        <v>-33453.42</v>
      </c>
      <c r="X70" s="37">
        <v>-33453.42</v>
      </c>
      <c r="Y70" s="37">
        <v>-33453.42</v>
      </c>
      <c r="Z70" s="37">
        <v>-33453.42</v>
      </c>
      <c r="AA70" s="37">
        <v>-33453.42</v>
      </c>
      <c r="AB70" s="37">
        <v>-33453.42</v>
      </c>
      <c r="AC70" s="37">
        <v>-33453.42</v>
      </c>
      <c r="AD70" s="37">
        <v>-33453.42</v>
      </c>
      <c r="AE70" s="37">
        <v>-33453.42</v>
      </c>
      <c r="AF70" s="37">
        <v>-33453.42</v>
      </c>
      <c r="AG70" s="37">
        <v>-33453.42</v>
      </c>
      <c r="AH70" s="37">
        <v>-33453.42</v>
      </c>
      <c r="AI70" s="37">
        <v>-33453.42</v>
      </c>
      <c r="AJ70" s="37">
        <v>-33453.42</v>
      </c>
      <c r="AK70" s="37">
        <v>-33453.42</v>
      </c>
      <c r="AL70" s="37">
        <v>-33453.42</v>
      </c>
      <c r="AM70" s="37">
        <v>-33453.42</v>
      </c>
      <c r="AN70" s="37">
        <v>-33453.42</v>
      </c>
      <c r="AO70" s="37">
        <v>-33453.42</v>
      </c>
      <c r="AP70" s="37">
        <v>-33453.42</v>
      </c>
      <c r="AQ70" s="37">
        <v>-33453.42</v>
      </c>
      <c r="AR70" s="37">
        <v>-33453.42</v>
      </c>
      <c r="AS70" s="37">
        <v>-33453.42</v>
      </c>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row>
    <row r="71" spans="1:70" s="34" customFormat="1" ht="12.75" customHeight="1" x14ac:dyDescent="0.2">
      <c r="A71" s="49" t="s">
        <v>159</v>
      </c>
      <c r="B71" s="37" t="s">
        <v>160</v>
      </c>
      <c r="C71" s="37">
        <v>-5053788.7499999991</v>
      </c>
      <c r="D71" s="37">
        <v>-5053788.7499999991</v>
      </c>
      <c r="E71" s="37">
        <v>-5047277.3600000013</v>
      </c>
      <c r="F71" s="37">
        <v>-5047277.3600000013</v>
      </c>
      <c r="G71" s="37">
        <v>-5047277.3600000013</v>
      </c>
      <c r="H71" s="37">
        <v>-5040765.9500000011</v>
      </c>
      <c r="I71" s="37">
        <v>-5040765.9500000011</v>
      </c>
      <c r="J71" s="37">
        <v>-5040765.9500000011</v>
      </c>
      <c r="K71" s="37">
        <v>-5034254.5600000005</v>
      </c>
      <c r="L71" s="37">
        <v>-5034254.5600000005</v>
      </c>
      <c r="M71" s="37">
        <v>-5029913.63</v>
      </c>
      <c r="N71" s="37">
        <v>-4994449.4500000011</v>
      </c>
      <c r="O71" s="37">
        <v>-4994449.4500000011</v>
      </c>
      <c r="P71" s="37">
        <v>-4994449.4500000011</v>
      </c>
      <c r="Q71" s="37">
        <v>-4976113.71</v>
      </c>
      <c r="R71" s="37">
        <v>-4976113.71</v>
      </c>
      <c r="S71" s="37">
        <v>-4976113.71</v>
      </c>
      <c r="T71" s="37">
        <v>-4957777.9799999995</v>
      </c>
      <c r="U71" s="37">
        <v>-4957777.9799999995</v>
      </c>
      <c r="V71" s="37"/>
      <c r="W71" s="37">
        <v>-4957777.9799999995</v>
      </c>
      <c r="X71" s="37">
        <v>-4957777.9799999995</v>
      </c>
      <c r="Y71" s="37">
        <v>-4957777.9799999995</v>
      </c>
      <c r="Z71" s="37">
        <v>-4957777.9799999995</v>
      </c>
      <c r="AA71" s="37">
        <v>-4957777.9799999995</v>
      </c>
      <c r="AB71" s="37">
        <v>-4957777.9799999995</v>
      </c>
      <c r="AC71" s="37">
        <v>-4957777.9799999995</v>
      </c>
      <c r="AD71" s="37">
        <v>-4957777.9799999995</v>
      </c>
      <c r="AE71" s="37">
        <v>-4957777.9799999995</v>
      </c>
      <c r="AF71" s="37">
        <v>-4957777.9799999995</v>
      </c>
      <c r="AG71" s="37">
        <v>-4957777.9799999995</v>
      </c>
      <c r="AH71" s="37">
        <v>-4957777.9799999995</v>
      </c>
      <c r="AI71" s="37">
        <v>-4957777.9799999995</v>
      </c>
      <c r="AJ71" s="37">
        <v>-4957777.9799999995</v>
      </c>
      <c r="AK71" s="37">
        <v>-4957777.9799999995</v>
      </c>
      <c r="AL71" s="37">
        <v>-4957777.9799999995</v>
      </c>
      <c r="AM71" s="37">
        <v>-4957777.9799999995</v>
      </c>
      <c r="AN71" s="37">
        <v>-4957777.9799999995</v>
      </c>
      <c r="AO71" s="37">
        <v>-4957777.9799999995</v>
      </c>
      <c r="AP71" s="37">
        <v>-4957777.9799999995</v>
      </c>
      <c r="AQ71" s="37">
        <v>-4957777.9799999995</v>
      </c>
      <c r="AR71" s="37">
        <v>-4957777.9799999995</v>
      </c>
      <c r="AS71" s="37">
        <v>-4957777.9799999995</v>
      </c>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row>
    <row r="72" spans="1:70" s="34" customFormat="1" ht="12.75" customHeight="1" x14ac:dyDescent="0.2">
      <c r="A72" s="49" t="s">
        <v>161</v>
      </c>
      <c r="B72" s="37" t="s">
        <v>162</v>
      </c>
      <c r="C72" s="37">
        <v>-265862.56</v>
      </c>
      <c r="D72" s="37">
        <v>-265862.56</v>
      </c>
      <c r="E72" s="37">
        <v>-253400.25999999998</v>
      </c>
      <c r="F72" s="37">
        <v>-253400.25999999998</v>
      </c>
      <c r="G72" s="37">
        <v>-253400.25999999998</v>
      </c>
      <c r="H72" s="37">
        <v>-240937.93999999997</v>
      </c>
      <c r="I72" s="37">
        <v>-240937.93999999997</v>
      </c>
      <c r="J72" s="37">
        <v>-240937.93999999997</v>
      </c>
      <c r="K72" s="37">
        <v>-228475.63999999996</v>
      </c>
      <c r="L72" s="37">
        <v>-228475.63999999996</v>
      </c>
      <c r="M72" s="37">
        <v>-220167.41999999998</v>
      </c>
      <c r="N72" s="37">
        <v>-216013.31</v>
      </c>
      <c r="O72" s="37">
        <v>-216013.31</v>
      </c>
      <c r="P72" s="37">
        <v>-216013.31</v>
      </c>
      <c r="Q72" s="37">
        <v>-203551.00999999998</v>
      </c>
      <c r="R72" s="37">
        <v>-203551.00999999998</v>
      </c>
      <c r="S72" s="37">
        <v>-203551.00999999998</v>
      </c>
      <c r="T72" s="37">
        <v>-191088.69</v>
      </c>
      <c r="U72" s="37">
        <v>-191088.69</v>
      </c>
      <c r="V72" s="37"/>
      <c r="W72" s="37">
        <v>-191088.69</v>
      </c>
      <c r="X72" s="37">
        <v>-186934.42108294999</v>
      </c>
      <c r="Y72" s="37">
        <v>-182780.15216589998</v>
      </c>
      <c r="Z72" s="37">
        <v>-178625.88324884998</v>
      </c>
      <c r="AA72" s="37">
        <v>-174471.61433179997</v>
      </c>
      <c r="AB72" s="37">
        <v>-170317.34541474999</v>
      </c>
      <c r="AC72" s="37">
        <v>-166163.07649770001</v>
      </c>
      <c r="AD72" s="37">
        <v>-162008.80758065003</v>
      </c>
      <c r="AE72" s="37">
        <v>-157854.53866360005</v>
      </c>
      <c r="AF72" s="37">
        <v>-153700.26974655007</v>
      </c>
      <c r="AG72" s="37">
        <v>-149546.00082950009</v>
      </c>
      <c r="AH72" s="37">
        <v>-145391.73191245011</v>
      </c>
      <c r="AI72" s="37">
        <v>-141237.46299540013</v>
      </c>
      <c r="AJ72" s="37">
        <v>-137083.19407835015</v>
      </c>
      <c r="AK72" s="37">
        <v>-132928.92516130017</v>
      </c>
      <c r="AL72" s="37">
        <v>-128774.65624425019</v>
      </c>
      <c r="AM72" s="37">
        <v>-124620.38732720021</v>
      </c>
      <c r="AN72" s="37">
        <v>-120466.11841015023</v>
      </c>
      <c r="AO72" s="37">
        <v>-116311.84949310025</v>
      </c>
      <c r="AP72" s="37">
        <v>-112157.58057605027</v>
      </c>
      <c r="AQ72" s="37">
        <v>-108003.31165900029</v>
      </c>
      <c r="AR72" s="37">
        <v>-103849.04274195031</v>
      </c>
      <c r="AS72" s="37">
        <v>-99694.773824900331</v>
      </c>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row>
    <row r="73" spans="1:70" s="34" customFormat="1" ht="12.75" customHeight="1" x14ac:dyDescent="0.2">
      <c r="A73" s="49" t="s">
        <v>163</v>
      </c>
      <c r="B73" s="37" t="s">
        <v>164</v>
      </c>
      <c r="C73" s="37">
        <v>-1501.2399999999993</v>
      </c>
      <c r="D73" s="37">
        <v>-1501.2399999999993</v>
      </c>
      <c r="E73" s="37">
        <v>-1505.66</v>
      </c>
      <c r="F73" s="37">
        <v>-1505.66</v>
      </c>
      <c r="G73" s="37">
        <v>-1505.66</v>
      </c>
      <c r="H73" s="37">
        <v>-1510.0700000000002</v>
      </c>
      <c r="I73" s="37">
        <v>-1510.0700000000002</v>
      </c>
      <c r="J73" s="37">
        <v>-1510.0700000000002</v>
      </c>
      <c r="K73" s="37">
        <v>-1514.5000000000002</v>
      </c>
      <c r="L73" s="37">
        <v>-1514.5000000000002</v>
      </c>
      <c r="M73" s="37">
        <v>-1517.44</v>
      </c>
      <c r="N73" s="37">
        <v>-1518.9</v>
      </c>
      <c r="O73" s="37">
        <v>-1518.9</v>
      </c>
      <c r="P73" s="37">
        <v>-1518.9</v>
      </c>
      <c r="Q73" s="37">
        <v>-1530.75</v>
      </c>
      <c r="R73" s="37">
        <v>-1530.75</v>
      </c>
      <c r="S73" s="37">
        <v>-1530.75</v>
      </c>
      <c r="T73" s="37">
        <v>-1542.6100000000001</v>
      </c>
      <c r="U73" s="37">
        <v>-1542.6100000000001</v>
      </c>
      <c r="V73" s="37"/>
      <c r="W73" s="37">
        <v>-1542.6100000000001</v>
      </c>
      <c r="X73" s="37">
        <v>-1542.6100000000001</v>
      </c>
      <c r="Y73" s="37">
        <v>-1542.6100000000001</v>
      </c>
      <c r="Z73" s="37">
        <v>-1542.6100000000001</v>
      </c>
      <c r="AA73" s="37">
        <v>-1542.6100000000001</v>
      </c>
      <c r="AB73" s="37">
        <v>-1542.6100000000001</v>
      </c>
      <c r="AC73" s="37">
        <v>-1542.6100000000001</v>
      </c>
      <c r="AD73" s="37">
        <v>-1542.6100000000001</v>
      </c>
      <c r="AE73" s="37">
        <v>-1542.6100000000001</v>
      </c>
      <c r="AF73" s="37">
        <v>-1542.6100000000001</v>
      </c>
      <c r="AG73" s="37">
        <v>-1542.6100000000001</v>
      </c>
      <c r="AH73" s="37">
        <v>-1542.6100000000001</v>
      </c>
      <c r="AI73" s="37">
        <v>-1542.6100000000001</v>
      </c>
      <c r="AJ73" s="37">
        <v>-1542.6100000000001</v>
      </c>
      <c r="AK73" s="37">
        <v>-1542.6100000000001</v>
      </c>
      <c r="AL73" s="37">
        <v>-1542.6100000000001</v>
      </c>
      <c r="AM73" s="37">
        <v>-1542.6100000000001</v>
      </c>
      <c r="AN73" s="37">
        <v>-1542.6100000000001</v>
      </c>
      <c r="AO73" s="37">
        <v>-1542.6100000000001</v>
      </c>
      <c r="AP73" s="37">
        <v>-1542.6100000000001</v>
      </c>
      <c r="AQ73" s="37">
        <v>-1542.6100000000001</v>
      </c>
      <c r="AR73" s="37">
        <v>-1542.6100000000001</v>
      </c>
      <c r="AS73" s="37">
        <v>-1542.6100000000001</v>
      </c>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row>
    <row r="74" spans="1:70" s="34" customFormat="1" ht="12.75" customHeight="1" x14ac:dyDescent="0.2">
      <c r="A74" s="49" t="s">
        <v>165</v>
      </c>
      <c r="B74" s="37" t="s">
        <v>166</v>
      </c>
      <c r="C74" s="37">
        <v>-182518.14</v>
      </c>
      <c r="D74" s="37">
        <v>-182518.14</v>
      </c>
      <c r="E74" s="37">
        <v>-175625.77</v>
      </c>
      <c r="F74" s="37">
        <v>-175625.77</v>
      </c>
      <c r="G74" s="37">
        <v>-175625.77</v>
      </c>
      <c r="H74" s="37">
        <v>-168733.39999999997</v>
      </c>
      <c r="I74" s="37">
        <v>-168733.39999999997</v>
      </c>
      <c r="J74" s="37">
        <v>-168733.39999999997</v>
      </c>
      <c r="K74" s="37">
        <v>-170795.68999999997</v>
      </c>
      <c r="L74" s="37">
        <v>-170795.68999999997</v>
      </c>
      <c r="M74" s="37">
        <v>-166200.76999999996</v>
      </c>
      <c r="N74" s="37">
        <v>-163924.76999999999</v>
      </c>
      <c r="O74" s="37">
        <v>-163924.76999999999</v>
      </c>
      <c r="P74" s="37">
        <v>-163924.76999999999</v>
      </c>
      <c r="Q74" s="37">
        <v>-313198.35999999993</v>
      </c>
      <c r="R74" s="37">
        <v>-313198.35999999993</v>
      </c>
      <c r="S74" s="37">
        <v>-313198.35999999993</v>
      </c>
      <c r="T74" s="37">
        <v>-307214.88999999996</v>
      </c>
      <c r="U74" s="37">
        <v>-307214.88999999996</v>
      </c>
      <c r="V74" s="37"/>
      <c r="W74" s="37">
        <v>-307214.88999999996</v>
      </c>
      <c r="X74" s="37">
        <v>-307214.88999999996</v>
      </c>
      <c r="Y74" s="37">
        <v>-307214.88999999996</v>
      </c>
      <c r="Z74" s="37">
        <v>-307214.88999999996</v>
      </c>
      <c r="AA74" s="37">
        <v>-307214.88999999996</v>
      </c>
      <c r="AB74" s="37">
        <v>-307214.88999999996</v>
      </c>
      <c r="AC74" s="37">
        <v>-307214.88999999996</v>
      </c>
      <c r="AD74" s="37">
        <v>-307214.88999999996</v>
      </c>
      <c r="AE74" s="37">
        <v>-307214.88999999996</v>
      </c>
      <c r="AF74" s="37">
        <v>-307214.88999999996</v>
      </c>
      <c r="AG74" s="37">
        <v>-307214.88999999996</v>
      </c>
      <c r="AH74" s="37">
        <v>-307214.88999999996</v>
      </c>
      <c r="AI74" s="37">
        <v>-307214.88999999996</v>
      </c>
      <c r="AJ74" s="37">
        <v>-307214.88999999996</v>
      </c>
      <c r="AK74" s="37">
        <v>-307214.88999999996</v>
      </c>
      <c r="AL74" s="37">
        <v>-307214.88999999996</v>
      </c>
      <c r="AM74" s="37">
        <v>-307214.88999999996</v>
      </c>
      <c r="AN74" s="37">
        <v>-307214.88999999996</v>
      </c>
      <c r="AO74" s="37">
        <v>-307214.88999999996</v>
      </c>
      <c r="AP74" s="37">
        <v>-307214.88999999996</v>
      </c>
      <c r="AQ74" s="37">
        <v>-307214.88999999996</v>
      </c>
      <c r="AR74" s="37">
        <v>-307214.88999999996</v>
      </c>
      <c r="AS74" s="37">
        <v>-307214.88999999996</v>
      </c>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row>
    <row r="75" spans="1:70" s="34" customFormat="1" ht="12.75" customHeight="1" x14ac:dyDescent="0.2">
      <c r="A75" s="49" t="s">
        <v>167</v>
      </c>
      <c r="B75" s="37" t="s">
        <v>168</v>
      </c>
      <c r="C75" s="37">
        <v>-1.0000000009313226E-2</v>
      </c>
      <c r="D75" s="37">
        <v>-1.0000000009313226E-2</v>
      </c>
      <c r="E75" s="37">
        <v>-0.01</v>
      </c>
      <c r="F75" s="37">
        <v>-0.01</v>
      </c>
      <c r="G75" s="37">
        <v>-0.01</v>
      </c>
      <c r="H75" s="37">
        <v>-0.01</v>
      </c>
      <c r="I75" s="37">
        <v>-0.01</v>
      </c>
      <c r="J75" s="37">
        <v>-0.01</v>
      </c>
      <c r="K75" s="37">
        <v>-0.01</v>
      </c>
      <c r="L75" s="37">
        <v>-0.01</v>
      </c>
      <c r="M75" s="37">
        <v>-0.01</v>
      </c>
      <c r="N75" s="37">
        <v>1189399.8</v>
      </c>
      <c r="O75" s="37">
        <v>1189399.8</v>
      </c>
      <c r="P75" s="37">
        <v>1189399.8</v>
      </c>
      <c r="Q75" s="37">
        <v>1189399.8</v>
      </c>
      <c r="R75" s="37">
        <v>1189399.8</v>
      </c>
      <c r="S75" s="37">
        <v>1189399.8</v>
      </c>
      <c r="T75" s="37">
        <v>1189399.8</v>
      </c>
      <c r="U75" s="37">
        <v>1189399.8</v>
      </c>
      <c r="V75" s="37"/>
      <c r="W75" s="37">
        <v>1189399.8</v>
      </c>
      <c r="X75" s="37">
        <v>1189399.8</v>
      </c>
      <c r="Y75" s="37">
        <v>1189399.8</v>
      </c>
      <c r="Z75" s="37">
        <v>1189399.8</v>
      </c>
      <c r="AA75" s="37">
        <v>1189399.8</v>
      </c>
      <c r="AB75" s="37">
        <v>1189399.8</v>
      </c>
      <c r="AC75" s="37">
        <v>1189399.8</v>
      </c>
      <c r="AD75" s="37">
        <v>1189399.8</v>
      </c>
      <c r="AE75" s="37">
        <v>1189399.8</v>
      </c>
      <c r="AF75" s="37">
        <v>1189399.8</v>
      </c>
      <c r="AG75" s="37">
        <v>1189399.8</v>
      </c>
      <c r="AH75" s="37">
        <v>1189399.8</v>
      </c>
      <c r="AI75" s="37">
        <v>1189399.8</v>
      </c>
      <c r="AJ75" s="37">
        <v>1189399.8</v>
      </c>
      <c r="AK75" s="37">
        <v>1189399.8</v>
      </c>
      <c r="AL75" s="37">
        <v>1189399.8</v>
      </c>
      <c r="AM75" s="37">
        <v>1189399.8</v>
      </c>
      <c r="AN75" s="37">
        <v>1189399.8</v>
      </c>
      <c r="AO75" s="37">
        <v>1189399.8</v>
      </c>
      <c r="AP75" s="37">
        <v>1189399.8</v>
      </c>
      <c r="AQ75" s="37">
        <v>1189399.8</v>
      </c>
      <c r="AR75" s="37">
        <v>1189399.8</v>
      </c>
      <c r="AS75" s="37">
        <v>1189399.8</v>
      </c>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row>
    <row r="76" spans="1:70" s="34" customFormat="1" ht="12.75" customHeight="1" x14ac:dyDescent="0.2">
      <c r="A76" s="49" t="s">
        <v>169</v>
      </c>
      <c r="B76" s="37" t="s">
        <v>170</v>
      </c>
      <c r="C76" s="37">
        <v>1093231.4099999999</v>
      </c>
      <c r="D76" s="37">
        <v>1093231.4099999999</v>
      </c>
      <c r="E76" s="37">
        <v>1068770.9999999998</v>
      </c>
      <c r="F76" s="37">
        <v>1068770.9999999998</v>
      </c>
      <c r="G76" s="37">
        <v>1068770.9999999998</v>
      </c>
      <c r="H76" s="37">
        <v>1044310.6</v>
      </c>
      <c r="I76" s="37">
        <v>1044310.6</v>
      </c>
      <c r="J76" s="37">
        <v>1044310.6</v>
      </c>
      <c r="K76" s="37">
        <v>868486.81</v>
      </c>
      <c r="L76" s="37">
        <v>868486.81</v>
      </c>
      <c r="M76" s="37">
        <v>852179.88</v>
      </c>
      <c r="N76" s="37">
        <v>-228905.61000000007</v>
      </c>
      <c r="O76" s="37">
        <v>-228905.61000000007</v>
      </c>
      <c r="P76" s="37">
        <v>-228905.61000000007</v>
      </c>
      <c r="Q76" s="37">
        <v>-271741.31</v>
      </c>
      <c r="R76" s="37">
        <v>-271741.31</v>
      </c>
      <c r="S76" s="37">
        <v>-271741.31</v>
      </c>
      <c r="T76" s="37">
        <v>-296701.83</v>
      </c>
      <c r="U76" s="37">
        <v>-296701.83</v>
      </c>
      <c r="V76" s="37"/>
      <c r="W76" s="37">
        <v>-296701.83</v>
      </c>
      <c r="X76" s="37">
        <v>-296701.83</v>
      </c>
      <c r="Y76" s="37">
        <v>-296701.83</v>
      </c>
      <c r="Z76" s="37">
        <v>-296701.83</v>
      </c>
      <c r="AA76" s="37">
        <v>-296701.83</v>
      </c>
      <c r="AB76" s="37">
        <v>-296701.83</v>
      </c>
      <c r="AC76" s="37">
        <v>-296701.83</v>
      </c>
      <c r="AD76" s="37">
        <v>-296701.83</v>
      </c>
      <c r="AE76" s="37">
        <v>-296701.83</v>
      </c>
      <c r="AF76" s="37">
        <v>-296701.83</v>
      </c>
      <c r="AG76" s="37">
        <v>-296701.83</v>
      </c>
      <c r="AH76" s="37">
        <v>-296701.83</v>
      </c>
      <c r="AI76" s="37">
        <v>-296701.83</v>
      </c>
      <c r="AJ76" s="37">
        <v>-296701.83</v>
      </c>
      <c r="AK76" s="37">
        <v>-296701.83</v>
      </c>
      <c r="AL76" s="37">
        <v>-296701.83</v>
      </c>
      <c r="AM76" s="37">
        <v>-296701.83</v>
      </c>
      <c r="AN76" s="37">
        <v>-296701.83</v>
      </c>
      <c r="AO76" s="37">
        <v>-296701.83</v>
      </c>
      <c r="AP76" s="37">
        <v>-296701.83</v>
      </c>
      <c r="AQ76" s="37">
        <v>-296701.83</v>
      </c>
      <c r="AR76" s="37">
        <v>-296701.83</v>
      </c>
      <c r="AS76" s="37">
        <v>-296701.83</v>
      </c>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row>
    <row r="77" spans="1:70" s="34" customFormat="1" ht="12.6" customHeight="1" x14ac:dyDescent="0.2">
      <c r="A77" s="49" t="s">
        <v>171</v>
      </c>
      <c r="B77" s="37" t="s">
        <v>172</v>
      </c>
      <c r="C77" s="37">
        <v>3174144.0100000002</v>
      </c>
      <c r="D77" s="37">
        <v>3174144.0100000002</v>
      </c>
      <c r="E77" s="37">
        <v>3160388.8399999994</v>
      </c>
      <c r="F77" s="37">
        <v>3160388.8399999994</v>
      </c>
      <c r="G77" s="37">
        <v>3160388.8399999994</v>
      </c>
      <c r="H77" s="37">
        <v>3146838.0499999993</v>
      </c>
      <c r="I77" s="37">
        <v>3146838.0499999993</v>
      </c>
      <c r="J77" s="37">
        <v>3146838.0499999993</v>
      </c>
      <c r="K77" s="37">
        <v>3133272.2999999993</v>
      </c>
      <c r="L77" s="37">
        <v>3133272.2999999993</v>
      </c>
      <c r="M77" s="37">
        <v>3101089.6599999997</v>
      </c>
      <c r="N77" s="37">
        <v>3119706.5599999991</v>
      </c>
      <c r="O77" s="37">
        <v>3119706.5599999991</v>
      </c>
      <c r="P77" s="37">
        <v>3119706.5599999991</v>
      </c>
      <c r="Q77" s="37">
        <v>3106438.0900000008</v>
      </c>
      <c r="R77" s="37">
        <v>3106438.0900000008</v>
      </c>
      <c r="S77" s="37">
        <v>3106438.0900000008</v>
      </c>
      <c r="T77" s="37">
        <v>3093318.2600000002</v>
      </c>
      <c r="U77" s="37">
        <v>3093318.2600000002</v>
      </c>
      <c r="V77" s="37"/>
      <c r="W77" s="37">
        <v>3093318.2600000002</v>
      </c>
      <c r="X77" s="37">
        <v>3093318.2600000002</v>
      </c>
      <c r="Y77" s="37">
        <v>3093318.2600000002</v>
      </c>
      <c r="Z77" s="37">
        <v>3093318.2600000002</v>
      </c>
      <c r="AA77" s="37">
        <v>3093318.2600000002</v>
      </c>
      <c r="AB77" s="37">
        <v>3093318.2600000002</v>
      </c>
      <c r="AC77" s="37">
        <v>3093318.2600000002</v>
      </c>
      <c r="AD77" s="37">
        <v>3093318.2600000002</v>
      </c>
      <c r="AE77" s="37">
        <v>3093318.2600000002</v>
      </c>
      <c r="AF77" s="37">
        <v>3093318.2600000002</v>
      </c>
      <c r="AG77" s="37">
        <v>3093318.2600000002</v>
      </c>
      <c r="AH77" s="37">
        <v>3093318.2600000002</v>
      </c>
      <c r="AI77" s="37">
        <v>3093318.2600000002</v>
      </c>
      <c r="AJ77" s="37">
        <v>3093318.2600000002</v>
      </c>
      <c r="AK77" s="37">
        <v>3093318.2600000002</v>
      </c>
      <c r="AL77" s="37">
        <v>3093318.2600000002</v>
      </c>
      <c r="AM77" s="37">
        <v>3093318.2600000002</v>
      </c>
      <c r="AN77" s="37">
        <v>3093318.2600000002</v>
      </c>
      <c r="AO77" s="37">
        <v>3093318.2600000002</v>
      </c>
      <c r="AP77" s="37">
        <v>3093318.2600000002</v>
      </c>
      <c r="AQ77" s="37">
        <v>3093318.2600000002</v>
      </c>
      <c r="AR77" s="37">
        <v>3093318.2600000002</v>
      </c>
      <c r="AS77" s="37">
        <v>3093318.2600000002</v>
      </c>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row>
    <row r="78" spans="1:70" s="34" customFormat="1" ht="12.75" customHeight="1" x14ac:dyDescent="0.2">
      <c r="A78" s="51" t="s">
        <v>173</v>
      </c>
      <c r="B78" s="52" t="s">
        <v>174</v>
      </c>
      <c r="C78" s="37">
        <v>0</v>
      </c>
      <c r="D78" s="37">
        <v>0</v>
      </c>
      <c r="E78" s="37">
        <v>0</v>
      </c>
      <c r="F78" s="37">
        <v>0</v>
      </c>
      <c r="G78" s="37">
        <v>0</v>
      </c>
      <c r="H78" s="37">
        <v>0</v>
      </c>
      <c r="I78" s="37">
        <v>0</v>
      </c>
      <c r="J78" s="37">
        <v>0</v>
      </c>
      <c r="K78" s="37">
        <v>0</v>
      </c>
      <c r="L78" s="37">
        <v>0</v>
      </c>
      <c r="M78" s="37">
        <v>0</v>
      </c>
      <c r="N78" s="37">
        <v>0</v>
      </c>
      <c r="O78" s="37">
        <v>0</v>
      </c>
      <c r="P78" s="37">
        <v>0</v>
      </c>
      <c r="Q78" s="37">
        <v>0</v>
      </c>
      <c r="R78" s="37">
        <v>0</v>
      </c>
      <c r="S78" s="37">
        <v>0</v>
      </c>
      <c r="T78" s="37">
        <v>0</v>
      </c>
      <c r="U78" s="37">
        <v>0</v>
      </c>
      <c r="V78" s="37"/>
      <c r="W78" s="37">
        <v>0</v>
      </c>
      <c r="X78" s="37">
        <v>42076.709759375</v>
      </c>
      <c r="Y78" s="37">
        <v>84153.419518750001</v>
      </c>
      <c r="Z78" s="37">
        <v>126230.12927812501</v>
      </c>
      <c r="AA78" s="37">
        <v>168306.8390375</v>
      </c>
      <c r="AB78" s="37">
        <v>210383.54879687499</v>
      </c>
      <c r="AC78" s="37">
        <v>252460.25855624999</v>
      </c>
      <c r="AD78" s="37">
        <v>294536.96831562498</v>
      </c>
      <c r="AE78" s="37">
        <v>336613.678075</v>
      </c>
      <c r="AF78" s="37">
        <v>378690.38783437503</v>
      </c>
      <c r="AG78" s="37">
        <v>420767.09759375005</v>
      </c>
      <c r="AH78" s="37">
        <v>462843.80735312507</v>
      </c>
      <c r="AI78" s="37">
        <v>504920.51711250009</v>
      </c>
      <c r="AJ78" s="37">
        <v>546997.22687187511</v>
      </c>
      <c r="AK78" s="37">
        <v>589073.93663125008</v>
      </c>
      <c r="AL78" s="37">
        <v>631150.64639062504</v>
      </c>
      <c r="AM78" s="37">
        <v>673227.35615000001</v>
      </c>
      <c r="AN78" s="37">
        <v>715304.06590937497</v>
      </c>
      <c r="AO78" s="37">
        <v>757380.77566874993</v>
      </c>
      <c r="AP78" s="37">
        <v>799457.4854281249</v>
      </c>
      <c r="AQ78" s="37">
        <v>841534.19518749986</v>
      </c>
      <c r="AR78" s="37">
        <v>883610.90494687483</v>
      </c>
      <c r="AS78" s="37">
        <v>925687.61470624979</v>
      </c>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row>
    <row r="79" spans="1:70" s="34" customFormat="1" ht="12.75" customHeight="1" x14ac:dyDescent="0.2">
      <c r="A79" s="49" t="s">
        <v>175</v>
      </c>
      <c r="B79" s="37" t="s">
        <v>176</v>
      </c>
      <c r="C79" s="37">
        <v>-122255.62999999999</v>
      </c>
      <c r="D79" s="37">
        <v>-122255.62999999999</v>
      </c>
      <c r="E79" s="37">
        <v>-109156.81000000001</v>
      </c>
      <c r="F79" s="37">
        <v>-109156.81000000001</v>
      </c>
      <c r="G79" s="37">
        <v>-109156.81000000001</v>
      </c>
      <c r="H79" s="37">
        <v>-96057.98</v>
      </c>
      <c r="I79" s="37">
        <v>-96057.98</v>
      </c>
      <c r="J79" s="37">
        <v>-96057.98</v>
      </c>
      <c r="K79" s="37">
        <v>-82959.159999999989</v>
      </c>
      <c r="L79" s="37">
        <v>-82959.159999999989</v>
      </c>
      <c r="M79" s="37">
        <v>-74226.600000000006</v>
      </c>
      <c r="N79" s="37">
        <v>-69860.33</v>
      </c>
      <c r="O79" s="37">
        <v>-69860.33</v>
      </c>
      <c r="P79" s="37">
        <v>-69860.33</v>
      </c>
      <c r="Q79" s="37">
        <v>-56761.520000000004</v>
      </c>
      <c r="R79" s="37">
        <v>-56761.520000000004</v>
      </c>
      <c r="S79" s="37">
        <v>-56761.520000000004</v>
      </c>
      <c r="T79" s="37">
        <v>-43662.689999999995</v>
      </c>
      <c r="U79" s="37">
        <v>-43662.689999999995</v>
      </c>
      <c r="V79" s="37"/>
      <c r="W79" s="37">
        <v>-43662.689999999995</v>
      </c>
      <c r="X79" s="37">
        <v>-39296.308354299996</v>
      </c>
      <c r="Y79" s="37">
        <v>-34929.926708599996</v>
      </c>
      <c r="Z79" s="37">
        <v>-30563.545062899997</v>
      </c>
      <c r="AA79" s="37">
        <v>-26197.163417199998</v>
      </c>
      <c r="AB79" s="37">
        <v>-21831.031022649997</v>
      </c>
      <c r="AC79" s="37">
        <v>-17464.898628099996</v>
      </c>
      <c r="AD79" s="37">
        <v>-13098.766233549995</v>
      </c>
      <c r="AE79" s="37">
        <v>-8732.6338389999946</v>
      </c>
      <c r="AF79" s="37">
        <v>-8732.6338389999946</v>
      </c>
      <c r="AG79" s="37">
        <v>-8732.6338389999946</v>
      </c>
      <c r="AH79" s="37">
        <v>-8732.6338389999946</v>
      </c>
      <c r="AI79" s="37">
        <v>-8732.6338389999946</v>
      </c>
      <c r="AJ79" s="37">
        <v>-8732.6338389999946</v>
      </c>
      <c r="AK79" s="37">
        <v>-8732.6338389999946</v>
      </c>
      <c r="AL79" s="37">
        <v>-8732.6338389999946</v>
      </c>
      <c r="AM79" s="37">
        <v>-8732.6338389999946</v>
      </c>
      <c r="AN79" s="37">
        <v>-8732.6338389999946</v>
      </c>
      <c r="AO79" s="37">
        <v>-8732.6338389999946</v>
      </c>
      <c r="AP79" s="37">
        <v>-8732.6338389999946</v>
      </c>
      <c r="AQ79" s="37">
        <v>-8732.6338389999946</v>
      </c>
      <c r="AR79" s="37">
        <v>-8732.6338389999946</v>
      </c>
      <c r="AS79" s="37">
        <v>-8732.6338389999946</v>
      </c>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row>
    <row r="80" spans="1:70" s="34" customFormat="1" ht="12.75" customHeight="1" x14ac:dyDescent="0.2">
      <c r="A80" s="49" t="s">
        <v>177</v>
      </c>
      <c r="B80" s="37" t="s">
        <v>178</v>
      </c>
      <c r="C80" s="37">
        <v>-2612.17</v>
      </c>
      <c r="D80" s="37">
        <v>-2612.17</v>
      </c>
      <c r="E80" s="37">
        <v>-653.06000000000029</v>
      </c>
      <c r="F80" s="37">
        <v>-653.06000000000029</v>
      </c>
      <c r="G80" s="37">
        <v>-653.06000000000029</v>
      </c>
      <c r="H80" s="37">
        <v>-1.999999999998181E-2</v>
      </c>
      <c r="I80" s="37">
        <v>-1.999999999998181E-2</v>
      </c>
      <c r="J80" s="37">
        <v>-1.999999999998181E-2</v>
      </c>
      <c r="K80" s="37">
        <v>-1.999999999998181E-2</v>
      </c>
      <c r="L80" s="37">
        <v>-1.999999999998181E-2</v>
      </c>
      <c r="M80" s="37">
        <v>-7.0000000000163709E-2</v>
      </c>
      <c r="N80" s="37">
        <v>-7.0000000000163709E-2</v>
      </c>
      <c r="O80" s="37">
        <v>-7.0000000000163709E-2</v>
      </c>
      <c r="P80" s="37">
        <v>-7.0000000000163709E-2</v>
      </c>
      <c r="Q80" s="37">
        <v>0</v>
      </c>
      <c r="R80" s="37">
        <v>0</v>
      </c>
      <c r="S80" s="37">
        <v>0</v>
      </c>
      <c r="T80" s="37">
        <v>0</v>
      </c>
      <c r="U80" s="37">
        <v>0</v>
      </c>
      <c r="V80" s="37"/>
      <c r="W80" s="37">
        <v>0</v>
      </c>
      <c r="X80" s="37">
        <v>0</v>
      </c>
      <c r="Y80" s="37">
        <v>0</v>
      </c>
      <c r="Z80" s="37">
        <v>0</v>
      </c>
      <c r="AA80" s="37">
        <v>0</v>
      </c>
      <c r="AB80" s="37">
        <v>0</v>
      </c>
      <c r="AC80" s="37">
        <v>0</v>
      </c>
      <c r="AD80" s="37">
        <v>0</v>
      </c>
      <c r="AE80" s="37">
        <v>0</v>
      </c>
      <c r="AF80" s="37">
        <v>0</v>
      </c>
      <c r="AG80" s="37">
        <v>0</v>
      </c>
      <c r="AH80" s="37">
        <v>0</v>
      </c>
      <c r="AI80" s="37">
        <v>0</v>
      </c>
      <c r="AJ80" s="37">
        <v>0</v>
      </c>
      <c r="AK80" s="37">
        <v>0</v>
      </c>
      <c r="AL80" s="37">
        <v>0</v>
      </c>
      <c r="AM80" s="37">
        <v>0</v>
      </c>
      <c r="AN80" s="37">
        <v>0</v>
      </c>
      <c r="AO80" s="37">
        <v>0</v>
      </c>
      <c r="AP80" s="37">
        <v>0</v>
      </c>
      <c r="AQ80" s="37">
        <v>0</v>
      </c>
      <c r="AR80" s="37">
        <v>0</v>
      </c>
      <c r="AS80" s="37">
        <v>0</v>
      </c>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row>
    <row r="81" spans="1:70" s="34" customFormat="1" ht="12.75" customHeight="1" x14ac:dyDescent="0.2">
      <c r="A81" s="49" t="s">
        <v>179</v>
      </c>
      <c r="B81" s="37" t="s">
        <v>180</v>
      </c>
      <c r="C81" s="37">
        <v>-780121.49</v>
      </c>
      <c r="D81" s="37">
        <v>-780121.49</v>
      </c>
      <c r="E81" s="37">
        <v>-757153.76</v>
      </c>
      <c r="F81" s="37">
        <v>-757153.76</v>
      </c>
      <c r="G81" s="37">
        <v>-757153.76</v>
      </c>
      <c r="H81" s="37">
        <v>-734186.01</v>
      </c>
      <c r="I81" s="37">
        <v>-734186.01</v>
      </c>
      <c r="J81" s="37">
        <v>-734186.01</v>
      </c>
      <c r="K81" s="37">
        <v>-711218.25</v>
      </c>
      <c r="L81" s="37">
        <v>-711218.25</v>
      </c>
      <c r="M81" s="37">
        <v>-695906.42000000016</v>
      </c>
      <c r="N81" s="37">
        <v>-688250.5</v>
      </c>
      <c r="O81" s="37">
        <v>-688250.5</v>
      </c>
      <c r="P81" s="37">
        <v>-688250.5</v>
      </c>
      <c r="Q81" s="37">
        <v>-665282.77</v>
      </c>
      <c r="R81" s="37">
        <v>-665282.77</v>
      </c>
      <c r="S81" s="37">
        <v>-665282.77</v>
      </c>
      <c r="T81" s="37">
        <v>-642315.02</v>
      </c>
      <c r="U81" s="37">
        <v>-642315.02</v>
      </c>
      <c r="V81" s="37"/>
      <c r="W81" s="37">
        <v>-642315.02</v>
      </c>
      <c r="X81" s="37">
        <v>-642315.02</v>
      </c>
      <c r="Y81" s="37">
        <v>-642315.02</v>
      </c>
      <c r="Z81" s="37">
        <v>-642315.02</v>
      </c>
      <c r="AA81" s="37">
        <v>-642315.02</v>
      </c>
      <c r="AB81" s="37">
        <v>-642315.02</v>
      </c>
      <c r="AC81" s="37">
        <v>-642315.02</v>
      </c>
      <c r="AD81" s="37">
        <v>-642315.02</v>
      </c>
      <c r="AE81" s="37">
        <v>-642315.02</v>
      </c>
      <c r="AF81" s="37">
        <v>-642315.02</v>
      </c>
      <c r="AG81" s="37">
        <v>-642315.02</v>
      </c>
      <c r="AH81" s="37">
        <v>-642315.02</v>
      </c>
      <c r="AI81" s="37">
        <v>-642315.02</v>
      </c>
      <c r="AJ81" s="37">
        <v>-642315.02</v>
      </c>
      <c r="AK81" s="37">
        <v>-642315.02</v>
      </c>
      <c r="AL81" s="37">
        <v>-642315.02</v>
      </c>
      <c r="AM81" s="37">
        <v>-642315.02</v>
      </c>
      <c r="AN81" s="37">
        <v>-642315.02</v>
      </c>
      <c r="AO81" s="37">
        <v>-642315.02</v>
      </c>
      <c r="AP81" s="37">
        <v>-642315.02</v>
      </c>
      <c r="AQ81" s="37">
        <v>-642315.02</v>
      </c>
      <c r="AR81" s="37">
        <v>-642315.02</v>
      </c>
      <c r="AS81" s="37">
        <v>-642315.02</v>
      </c>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row>
    <row r="82" spans="1:70" s="34" customFormat="1" ht="12.75" customHeight="1" x14ac:dyDescent="0.2">
      <c r="A82" s="49" t="s">
        <v>181</v>
      </c>
      <c r="B82" s="37" t="s">
        <v>182</v>
      </c>
      <c r="C82" s="37">
        <v>-3790415.1200000006</v>
      </c>
      <c r="D82" s="37">
        <v>-3790415.1200000006</v>
      </c>
      <c r="E82" s="37">
        <v>-3791714.4699999993</v>
      </c>
      <c r="F82" s="37">
        <v>-3791714.4699999993</v>
      </c>
      <c r="G82" s="37">
        <v>-3791714.4699999993</v>
      </c>
      <c r="H82" s="37">
        <v>-3817850.1199999996</v>
      </c>
      <c r="I82" s="37">
        <v>-3817850.1199999996</v>
      </c>
      <c r="J82" s="37">
        <v>-3817850.1199999996</v>
      </c>
      <c r="K82" s="37">
        <v>-3817850.1199999996</v>
      </c>
      <c r="L82" s="37">
        <v>-3817850.1199999996</v>
      </c>
      <c r="M82" s="37">
        <v>-4053929.4599999995</v>
      </c>
      <c r="N82" s="37">
        <v>-4011852.8599999994</v>
      </c>
      <c r="O82" s="37">
        <v>-4011852.8599999994</v>
      </c>
      <c r="P82" s="37">
        <v>-4011852.8599999994</v>
      </c>
      <c r="Q82" s="37">
        <v>-3885623.04</v>
      </c>
      <c r="R82" s="37">
        <v>-3885623.04</v>
      </c>
      <c r="S82" s="37">
        <v>-3885623.04</v>
      </c>
      <c r="T82" s="37">
        <v>-3759393.2199999997</v>
      </c>
      <c r="U82" s="37">
        <v>-3759393.2199999997</v>
      </c>
      <c r="V82" s="37"/>
      <c r="W82" s="37">
        <v>-3759393.2199999997</v>
      </c>
      <c r="X82" s="37">
        <v>-3760476.4654978998</v>
      </c>
      <c r="Y82" s="37">
        <v>-3761559.7109957999</v>
      </c>
      <c r="Z82" s="37">
        <v>-3762642.9564936999</v>
      </c>
      <c r="AA82" s="37">
        <v>-3763726.2019916</v>
      </c>
      <c r="AB82" s="37">
        <v>-3769070.3958987501</v>
      </c>
      <c r="AC82" s="37">
        <v>-3774414.5898059001</v>
      </c>
      <c r="AD82" s="37">
        <v>-3779758.7837130502</v>
      </c>
      <c r="AE82" s="37">
        <v>-3785102.9776202003</v>
      </c>
      <c r="AF82" s="37">
        <v>-3788808.5944672502</v>
      </c>
      <c r="AG82" s="37">
        <v>-3792514.2113143001</v>
      </c>
      <c r="AH82" s="37">
        <v>-3796219.82816135</v>
      </c>
      <c r="AI82" s="37">
        <v>-3799925.4450083999</v>
      </c>
      <c r="AJ82" s="37">
        <v>-3803631.0618554498</v>
      </c>
      <c r="AK82" s="37">
        <v>-3807336.6787024997</v>
      </c>
      <c r="AL82" s="37">
        <v>-3811042.2955495496</v>
      </c>
      <c r="AM82" s="37">
        <v>-3814747.9123965995</v>
      </c>
      <c r="AN82" s="37">
        <v>-3818453.5292436494</v>
      </c>
      <c r="AO82" s="37">
        <v>-3822159.1460906994</v>
      </c>
      <c r="AP82" s="37">
        <v>-3825864.7629377493</v>
      </c>
      <c r="AQ82" s="37">
        <v>-3829570.3797847992</v>
      </c>
      <c r="AR82" s="37">
        <v>-3833275.9966318491</v>
      </c>
      <c r="AS82" s="37">
        <v>-3836981.613478899</v>
      </c>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row>
    <row r="83" spans="1:70" s="34" customFormat="1" ht="12.75" customHeight="1" x14ac:dyDescent="0.2">
      <c r="A83" s="49" t="s">
        <v>183</v>
      </c>
      <c r="B83" s="31" t="s">
        <v>184</v>
      </c>
      <c r="C83" s="37">
        <v>-75433.12999999999</v>
      </c>
      <c r="D83" s="37">
        <v>-75433.12999999999</v>
      </c>
      <c r="E83" s="37">
        <v>-149395.54</v>
      </c>
      <c r="F83" s="37">
        <v>-149395.54</v>
      </c>
      <c r="G83" s="37">
        <v>-149395.54</v>
      </c>
      <c r="H83" s="37">
        <v>-239939.22999999998</v>
      </c>
      <c r="I83" s="37">
        <v>-239939.22999999998</v>
      </c>
      <c r="J83" s="37">
        <v>-239939.22999999998</v>
      </c>
      <c r="K83" s="37">
        <v>-246940.12</v>
      </c>
      <c r="L83" s="37">
        <v>-246940.12</v>
      </c>
      <c r="M83" s="37">
        <v>-248364.03000000003</v>
      </c>
      <c r="N83" s="37">
        <v>-192519</v>
      </c>
      <c r="O83" s="37">
        <v>-192519</v>
      </c>
      <c r="P83" s="37">
        <v>-192519</v>
      </c>
      <c r="Q83" s="37">
        <v>-186817.64</v>
      </c>
      <c r="R83" s="37">
        <v>-186817.64</v>
      </c>
      <c r="S83" s="37">
        <v>-186817.64</v>
      </c>
      <c r="T83" s="37">
        <v>-179101.26</v>
      </c>
      <c r="U83" s="37">
        <v>-179101.26</v>
      </c>
      <c r="V83" s="37"/>
      <c r="W83" s="37">
        <v>-179101.26</v>
      </c>
      <c r="X83" s="37">
        <v>-179101.26</v>
      </c>
      <c r="Y83" s="37">
        <v>-179101.26</v>
      </c>
      <c r="Z83" s="37">
        <v>-179101.26</v>
      </c>
      <c r="AA83" s="37">
        <v>-179101.26</v>
      </c>
      <c r="AB83" s="37">
        <v>-179101.26</v>
      </c>
      <c r="AC83" s="37">
        <v>-179101.26</v>
      </c>
      <c r="AD83" s="37">
        <v>-179101.26</v>
      </c>
      <c r="AE83" s="37">
        <v>-179101.26</v>
      </c>
      <c r="AF83" s="37">
        <v>-179101.26</v>
      </c>
      <c r="AG83" s="37">
        <v>-179101.26</v>
      </c>
      <c r="AH83" s="37">
        <v>-179101.26</v>
      </c>
      <c r="AI83" s="37">
        <v>-179101.26</v>
      </c>
      <c r="AJ83" s="37">
        <v>-179101.26</v>
      </c>
      <c r="AK83" s="37">
        <v>-179101.26</v>
      </c>
      <c r="AL83" s="37">
        <v>-179101.26</v>
      </c>
      <c r="AM83" s="37">
        <v>-179101.26</v>
      </c>
      <c r="AN83" s="37">
        <v>-179101.26</v>
      </c>
      <c r="AO83" s="37">
        <v>-179101.26</v>
      </c>
      <c r="AP83" s="37">
        <v>-179101.26</v>
      </c>
      <c r="AQ83" s="37">
        <v>-179101.26</v>
      </c>
      <c r="AR83" s="37">
        <v>-179101.26</v>
      </c>
      <c r="AS83" s="37">
        <v>-179101.26</v>
      </c>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row>
    <row r="84" spans="1:70" s="34" customFormat="1" ht="12.75" customHeight="1" x14ac:dyDescent="0.2">
      <c r="A84" s="49" t="s">
        <v>185</v>
      </c>
      <c r="B84" s="37" t="s">
        <v>186</v>
      </c>
      <c r="C84" s="37">
        <v>-202296.94999999998</v>
      </c>
      <c r="D84" s="37">
        <v>-202296.94999999998</v>
      </c>
      <c r="E84" s="37">
        <v>-202296.93</v>
      </c>
      <c r="F84" s="37">
        <v>-202296.93</v>
      </c>
      <c r="G84" s="37">
        <v>-202296.93</v>
      </c>
      <c r="H84" s="37">
        <v>-202296.93</v>
      </c>
      <c r="I84" s="37">
        <v>-202296.93</v>
      </c>
      <c r="J84" s="37">
        <v>-202296.93</v>
      </c>
      <c r="K84" s="37">
        <v>-202296.93</v>
      </c>
      <c r="L84" s="37">
        <v>-202296.93</v>
      </c>
      <c r="M84" s="37">
        <v>-202296.93</v>
      </c>
      <c r="N84" s="37">
        <v>-204653.44999999998</v>
      </c>
      <c r="O84" s="37">
        <v>-204653.44999999998</v>
      </c>
      <c r="P84" s="37">
        <v>-204653.44999999998</v>
      </c>
      <c r="Q84" s="37">
        <v>-204653.47</v>
      </c>
      <c r="R84" s="37">
        <v>-204653.47</v>
      </c>
      <c r="S84" s="37">
        <v>-204653.47</v>
      </c>
      <c r="T84" s="37">
        <v>-204653.47</v>
      </c>
      <c r="U84" s="37">
        <v>-204653.47</v>
      </c>
      <c r="V84" s="37"/>
      <c r="W84" s="37">
        <v>-204653.47</v>
      </c>
      <c r="X84" s="37">
        <v>-204653.47</v>
      </c>
      <c r="Y84" s="37">
        <v>-204653.47</v>
      </c>
      <c r="Z84" s="37">
        <v>-204653.47</v>
      </c>
      <c r="AA84" s="37">
        <v>-204653.47</v>
      </c>
      <c r="AB84" s="37">
        <v>-204653.47</v>
      </c>
      <c r="AC84" s="37">
        <v>-204653.47</v>
      </c>
      <c r="AD84" s="37">
        <v>-204653.47</v>
      </c>
      <c r="AE84" s="37">
        <v>-204653.47</v>
      </c>
      <c r="AF84" s="37">
        <v>-204653.47</v>
      </c>
      <c r="AG84" s="37">
        <v>-204653.47</v>
      </c>
      <c r="AH84" s="37">
        <v>-204653.47</v>
      </c>
      <c r="AI84" s="37">
        <v>-204653.47</v>
      </c>
      <c r="AJ84" s="37">
        <v>-204653.47</v>
      </c>
      <c r="AK84" s="37">
        <v>-204653.47</v>
      </c>
      <c r="AL84" s="37">
        <v>-204653.47</v>
      </c>
      <c r="AM84" s="37">
        <v>-204653.47</v>
      </c>
      <c r="AN84" s="37">
        <v>-204653.47</v>
      </c>
      <c r="AO84" s="37">
        <v>-204653.47</v>
      </c>
      <c r="AP84" s="37">
        <v>-204653.47</v>
      </c>
      <c r="AQ84" s="37">
        <v>-204653.47</v>
      </c>
      <c r="AR84" s="37">
        <v>-204653.47</v>
      </c>
      <c r="AS84" s="37">
        <v>-204653.47</v>
      </c>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row>
    <row r="85" spans="1:70" ht="12.75" customHeight="1" x14ac:dyDescent="0.2">
      <c r="A85" s="49" t="s">
        <v>187</v>
      </c>
      <c r="B85" s="37" t="s">
        <v>188</v>
      </c>
      <c r="C85" s="37">
        <v>-1184093.53</v>
      </c>
      <c r="D85" s="37">
        <v>-1184093.53</v>
      </c>
      <c r="E85" s="37">
        <v>-814830.19000000006</v>
      </c>
      <c r="F85" s="37">
        <v>-814830.19000000006</v>
      </c>
      <c r="G85" s="37">
        <v>-814830.19000000006</v>
      </c>
      <c r="H85" s="37">
        <v>-843220.65</v>
      </c>
      <c r="I85" s="37">
        <v>-843220.65</v>
      </c>
      <c r="J85" s="37">
        <v>-843220.65</v>
      </c>
      <c r="K85" s="37">
        <v>-800396.81</v>
      </c>
      <c r="L85" s="37">
        <v>-800396.81</v>
      </c>
      <c r="M85" s="37">
        <v>-487032.03000000009</v>
      </c>
      <c r="N85" s="37">
        <v>-1222510.8599999999</v>
      </c>
      <c r="O85" s="37">
        <v>-1222510.8599999999</v>
      </c>
      <c r="P85" s="37">
        <v>-1222510.8599999999</v>
      </c>
      <c r="Q85" s="37">
        <v>-1268777.6099999999</v>
      </c>
      <c r="R85" s="37">
        <v>-1268777.6099999999</v>
      </c>
      <c r="S85" s="37">
        <v>-1268777.6099999999</v>
      </c>
      <c r="T85" s="37">
        <v>-1347078.6099999999</v>
      </c>
      <c r="U85" s="37">
        <v>-1347078.6099999999</v>
      </c>
      <c r="V85" s="37"/>
      <c r="W85" s="37">
        <v>-1347078.6099999999</v>
      </c>
      <c r="X85" s="37">
        <v>-1347078.6099999999</v>
      </c>
      <c r="Y85" s="37">
        <v>-1347078.6099999999</v>
      </c>
      <c r="Z85" s="37">
        <v>-1347078.6099999999</v>
      </c>
      <c r="AA85" s="37">
        <v>-1347078.6099999999</v>
      </c>
      <c r="AB85" s="37">
        <v>-1347078.6099999999</v>
      </c>
      <c r="AC85" s="37">
        <v>-1347078.6099999999</v>
      </c>
      <c r="AD85" s="37">
        <v>-1347078.6099999999</v>
      </c>
      <c r="AE85" s="37">
        <v>-1347078.6099999999</v>
      </c>
      <c r="AF85" s="37">
        <v>-1347078.6099999999</v>
      </c>
      <c r="AG85" s="37">
        <v>-1347078.6099999999</v>
      </c>
      <c r="AH85" s="37">
        <v>-1347078.6099999999</v>
      </c>
      <c r="AI85" s="37">
        <v>-1347078.6099999999</v>
      </c>
      <c r="AJ85" s="37">
        <v>-1347078.6099999999</v>
      </c>
      <c r="AK85" s="37">
        <v>-1347078.6099999999</v>
      </c>
      <c r="AL85" s="37">
        <v>-1347078.6099999999</v>
      </c>
      <c r="AM85" s="37">
        <v>-1347078.6099999999</v>
      </c>
      <c r="AN85" s="37">
        <v>-1347078.6099999999</v>
      </c>
      <c r="AO85" s="37">
        <v>-1347078.6099999999</v>
      </c>
      <c r="AP85" s="37">
        <v>-1347078.6099999999</v>
      </c>
      <c r="AQ85" s="37">
        <v>-1347078.6099999999</v>
      </c>
      <c r="AR85" s="37">
        <v>-1347078.6099999999</v>
      </c>
      <c r="AS85" s="37">
        <v>-1347078.6099999999</v>
      </c>
      <c r="AT85" s="34"/>
      <c r="AU85" s="31"/>
    </row>
    <row r="86" spans="1:70" ht="12.75" customHeight="1" x14ac:dyDescent="0.2">
      <c r="A86" s="49" t="s">
        <v>189</v>
      </c>
      <c r="B86" s="37" t="s">
        <v>190</v>
      </c>
      <c r="C86" s="37">
        <v>0</v>
      </c>
      <c r="D86" s="37">
        <v>0</v>
      </c>
      <c r="E86" s="37">
        <v>0</v>
      </c>
      <c r="F86" s="37">
        <v>0</v>
      </c>
      <c r="G86" s="37">
        <v>0</v>
      </c>
      <c r="H86" s="37">
        <v>0</v>
      </c>
      <c r="I86" s="37">
        <v>0</v>
      </c>
      <c r="J86" s="37">
        <v>0</v>
      </c>
      <c r="K86" s="37">
        <v>0</v>
      </c>
      <c r="L86" s="37">
        <v>0</v>
      </c>
      <c r="M86" s="37">
        <v>0</v>
      </c>
      <c r="N86" s="37">
        <v>-228.62</v>
      </c>
      <c r="O86" s="37">
        <v>-228.62</v>
      </c>
      <c r="P86" s="37">
        <v>-228.62</v>
      </c>
      <c r="Q86" s="37">
        <v>-228.62</v>
      </c>
      <c r="R86" s="37">
        <v>-228.62</v>
      </c>
      <c r="S86" s="37">
        <v>-228.62</v>
      </c>
      <c r="T86" s="37">
        <v>-228.62</v>
      </c>
      <c r="U86" s="37">
        <v>-228.62</v>
      </c>
      <c r="V86" s="37"/>
      <c r="W86" s="37">
        <v>-228.62</v>
      </c>
      <c r="X86" s="37">
        <v>-228.62</v>
      </c>
      <c r="Y86" s="37">
        <v>-228.62</v>
      </c>
      <c r="Z86" s="37">
        <v>-228.62</v>
      </c>
      <c r="AA86" s="37">
        <v>-228.62</v>
      </c>
      <c r="AB86" s="37">
        <v>-228.62</v>
      </c>
      <c r="AC86" s="37">
        <v>-228.62</v>
      </c>
      <c r="AD86" s="37">
        <v>-228.62</v>
      </c>
      <c r="AE86" s="37">
        <v>-228.62</v>
      </c>
      <c r="AF86" s="37">
        <v>-228.62</v>
      </c>
      <c r="AG86" s="37">
        <v>-228.62</v>
      </c>
      <c r="AH86" s="37">
        <v>-228.62</v>
      </c>
      <c r="AI86" s="37">
        <v>-228.62</v>
      </c>
      <c r="AJ86" s="37">
        <v>-228.62</v>
      </c>
      <c r="AK86" s="37">
        <v>-228.62</v>
      </c>
      <c r="AL86" s="37">
        <v>-228.62</v>
      </c>
      <c r="AM86" s="37">
        <v>-228.62</v>
      </c>
      <c r="AN86" s="37">
        <v>-228.62</v>
      </c>
      <c r="AO86" s="37">
        <v>-228.62</v>
      </c>
      <c r="AP86" s="37">
        <v>-228.62</v>
      </c>
      <c r="AQ86" s="37">
        <v>-228.62</v>
      </c>
      <c r="AR86" s="37">
        <v>-228.62</v>
      </c>
      <c r="AS86" s="37">
        <v>-228.62</v>
      </c>
      <c r="AT86" s="34"/>
      <c r="AU86" s="31"/>
    </row>
    <row r="87" spans="1:70" ht="12.75" customHeight="1" x14ac:dyDescent="0.2">
      <c r="A87" s="49" t="s">
        <v>191</v>
      </c>
      <c r="B87" s="37" t="s">
        <v>192</v>
      </c>
      <c r="C87" s="37">
        <v>-8104304.6499999976</v>
      </c>
      <c r="D87" s="37">
        <v>-8104304.6499999976</v>
      </c>
      <c r="E87" s="37">
        <v>-7854754.8200000003</v>
      </c>
      <c r="F87" s="37">
        <v>-7854754.8200000003</v>
      </c>
      <c r="G87" s="37">
        <v>-7854754.8200000003</v>
      </c>
      <c r="H87" s="37">
        <v>-7602899.5900000008</v>
      </c>
      <c r="I87" s="37">
        <v>-7602899.5900000008</v>
      </c>
      <c r="J87" s="37">
        <v>-7602899.5900000008</v>
      </c>
      <c r="K87" s="37">
        <v>-7348637.2600000007</v>
      </c>
      <c r="L87" s="37">
        <v>-7348637.2600000007</v>
      </c>
      <c r="M87" s="37">
        <v>-7177824.9500000011</v>
      </c>
      <c r="N87" s="37">
        <v>-7092019.6399999997</v>
      </c>
      <c r="O87" s="37">
        <v>-7092019.6399999997</v>
      </c>
      <c r="P87" s="37">
        <v>-7092019.6399999997</v>
      </c>
      <c r="Q87" s="37">
        <v>-6832995.7400000002</v>
      </c>
      <c r="R87" s="37">
        <v>-6832995.7400000002</v>
      </c>
      <c r="S87" s="37">
        <v>-6832995.7400000002</v>
      </c>
      <c r="T87" s="37">
        <v>-6571539.96</v>
      </c>
      <c r="U87" s="37">
        <v>-6571539.96</v>
      </c>
      <c r="V87" s="37"/>
      <c r="W87" s="37">
        <v>-6571539.96</v>
      </c>
      <c r="X87" s="37">
        <v>-6468636.6227225</v>
      </c>
      <c r="Y87" s="37">
        <v>-6365733.285445</v>
      </c>
      <c r="Z87" s="37">
        <v>-6262829.9481675001</v>
      </c>
      <c r="AA87" s="37">
        <v>-6159926.6108900001</v>
      </c>
      <c r="AB87" s="37">
        <v>-6057023.2736125002</v>
      </c>
      <c r="AC87" s="37">
        <v>-5954119.9363350002</v>
      </c>
      <c r="AD87" s="37">
        <v>-5851216.5990575003</v>
      </c>
      <c r="AE87" s="37">
        <v>-5748313.2617800003</v>
      </c>
      <c r="AF87" s="37">
        <v>-5645409.9245025003</v>
      </c>
      <c r="AG87" s="37">
        <v>-5542506.5872250004</v>
      </c>
      <c r="AH87" s="37">
        <v>-5439603.2499475004</v>
      </c>
      <c r="AI87" s="37">
        <v>-5336699.9126700005</v>
      </c>
      <c r="AJ87" s="37">
        <v>-5233796.5753925005</v>
      </c>
      <c r="AK87" s="37">
        <v>-5130893.2381150005</v>
      </c>
      <c r="AL87" s="37">
        <v>-5027989.9008375006</v>
      </c>
      <c r="AM87" s="37">
        <v>-4925086.5635600006</v>
      </c>
      <c r="AN87" s="37">
        <v>-4822183.2262825007</v>
      </c>
      <c r="AO87" s="37">
        <v>-4719279.8890050007</v>
      </c>
      <c r="AP87" s="37">
        <v>-4616376.5517275007</v>
      </c>
      <c r="AQ87" s="37">
        <v>-4513473.2144500008</v>
      </c>
      <c r="AR87" s="37">
        <v>-4410569.8771725008</v>
      </c>
      <c r="AS87" s="37">
        <v>-4307666.5398950009</v>
      </c>
      <c r="AT87" s="34"/>
      <c r="AU87" s="31"/>
    </row>
    <row r="88" spans="1:70" ht="12.75" customHeight="1" x14ac:dyDescent="0.2">
      <c r="A88" s="49" t="s">
        <v>193</v>
      </c>
      <c r="B88" s="37" t="s">
        <v>194</v>
      </c>
      <c r="C88" s="37">
        <v>53682.509999999987</v>
      </c>
      <c r="D88" s="37">
        <v>53682.509999999987</v>
      </c>
      <c r="E88" s="37">
        <v>49414.48</v>
      </c>
      <c r="F88" s="37">
        <v>49414.48</v>
      </c>
      <c r="G88" s="37">
        <v>49414.48</v>
      </c>
      <c r="H88" s="37">
        <v>45434.509999999995</v>
      </c>
      <c r="I88" s="37">
        <v>45434.509999999995</v>
      </c>
      <c r="J88" s="37">
        <v>45434.509999999995</v>
      </c>
      <c r="K88" s="37">
        <v>41830.319999999992</v>
      </c>
      <c r="L88" s="37">
        <v>41830.319999999992</v>
      </c>
      <c r="M88" s="37">
        <v>39495.949999999997</v>
      </c>
      <c r="N88" s="37">
        <v>-105771.84000000001</v>
      </c>
      <c r="O88" s="37">
        <v>-105771.84000000001</v>
      </c>
      <c r="P88" s="37">
        <v>-105771.84000000001</v>
      </c>
      <c r="Q88" s="37">
        <v>-109273.40999999999</v>
      </c>
      <c r="R88" s="37">
        <v>-109273.40999999999</v>
      </c>
      <c r="S88" s="37">
        <v>-109273.40999999999</v>
      </c>
      <c r="T88" s="37">
        <v>-112475.4</v>
      </c>
      <c r="U88" s="37">
        <v>-112475.4</v>
      </c>
      <c r="V88" s="37"/>
      <c r="W88" s="37">
        <v>-112475.4</v>
      </c>
      <c r="X88" s="37">
        <v>-112475.4</v>
      </c>
      <c r="Y88" s="37">
        <v>-112475.4</v>
      </c>
      <c r="Z88" s="37">
        <v>-112475.4</v>
      </c>
      <c r="AA88" s="37">
        <v>-112475.4</v>
      </c>
      <c r="AB88" s="37">
        <v>-112475.4</v>
      </c>
      <c r="AC88" s="37">
        <v>-112475.4</v>
      </c>
      <c r="AD88" s="37">
        <v>-112475.4</v>
      </c>
      <c r="AE88" s="37">
        <v>-112475.4</v>
      </c>
      <c r="AF88" s="37">
        <v>-112475.4</v>
      </c>
      <c r="AG88" s="37">
        <v>-112475.4</v>
      </c>
      <c r="AH88" s="37">
        <v>-112475.4</v>
      </c>
      <c r="AI88" s="37">
        <v>-112475.4</v>
      </c>
      <c r="AJ88" s="37">
        <v>-112475.4</v>
      </c>
      <c r="AK88" s="37">
        <v>-112475.4</v>
      </c>
      <c r="AL88" s="37">
        <v>-112475.4</v>
      </c>
      <c r="AM88" s="37">
        <v>-112475.4</v>
      </c>
      <c r="AN88" s="37">
        <v>-112475.4</v>
      </c>
      <c r="AO88" s="37">
        <v>-112475.4</v>
      </c>
      <c r="AP88" s="37">
        <v>-112475.4</v>
      </c>
      <c r="AQ88" s="37">
        <v>-112475.4</v>
      </c>
      <c r="AR88" s="37">
        <v>-112475.4</v>
      </c>
      <c r="AS88" s="37">
        <v>-112475.4</v>
      </c>
      <c r="AT88" s="34"/>
      <c r="AU88" s="31"/>
    </row>
    <row r="89" spans="1:70" ht="12.75" customHeight="1" x14ac:dyDescent="0.2">
      <c r="A89" s="49" t="s">
        <v>195</v>
      </c>
      <c r="B89" s="37" t="s">
        <v>196</v>
      </c>
      <c r="C89" s="50">
        <v>-2914255.0100000002</v>
      </c>
      <c r="D89" s="50">
        <v>-2914255.0100000002</v>
      </c>
      <c r="E89" s="50">
        <v>-3008938.94</v>
      </c>
      <c r="F89" s="50">
        <v>-3008938.94</v>
      </c>
      <c r="G89" s="50">
        <v>-3008938.94</v>
      </c>
      <c r="H89" s="50">
        <v>-3103622.86</v>
      </c>
      <c r="I89" s="50">
        <v>-3103622.86</v>
      </c>
      <c r="J89" s="50">
        <v>-3103622.86</v>
      </c>
      <c r="K89" s="50">
        <v>-3198306.7699999996</v>
      </c>
      <c r="L89" s="50">
        <v>-3198306.7699999996</v>
      </c>
      <c r="M89" s="50">
        <v>-3261429.3899999997</v>
      </c>
      <c r="N89" s="50">
        <v>-3376292.7499999995</v>
      </c>
      <c r="O89" s="50">
        <v>-3376292.7499999995</v>
      </c>
      <c r="P89" s="50">
        <v>-3376292.7499999995</v>
      </c>
      <c r="Q89" s="50">
        <v>-3516107.08</v>
      </c>
      <c r="R89" s="50">
        <v>-3516107.08</v>
      </c>
      <c r="S89" s="50">
        <v>-3516107.08</v>
      </c>
      <c r="T89" s="50">
        <v>-3655921.39</v>
      </c>
      <c r="U89" s="50">
        <v>-3655921.39</v>
      </c>
      <c r="V89" s="37"/>
      <c r="W89" s="50">
        <v>-3655921.39</v>
      </c>
      <c r="X89" s="50">
        <v>-3655921.39</v>
      </c>
      <c r="Y89" s="50">
        <v>-3655921.39</v>
      </c>
      <c r="Z89" s="50">
        <v>-3655921.39</v>
      </c>
      <c r="AA89" s="50">
        <v>-3655921.39</v>
      </c>
      <c r="AB89" s="50">
        <v>-3655921.39</v>
      </c>
      <c r="AC89" s="50">
        <v>-3655921.39</v>
      </c>
      <c r="AD89" s="50">
        <v>-3655921.39</v>
      </c>
      <c r="AE89" s="50">
        <v>-3655921.39</v>
      </c>
      <c r="AF89" s="50">
        <v>-3655921.39</v>
      </c>
      <c r="AG89" s="50">
        <v>-3655921.39</v>
      </c>
      <c r="AH89" s="50">
        <v>-3655921.39</v>
      </c>
      <c r="AI89" s="50">
        <v>-3655921.39</v>
      </c>
      <c r="AJ89" s="50">
        <v>-3655921.39</v>
      </c>
      <c r="AK89" s="50">
        <v>-3655921.39</v>
      </c>
      <c r="AL89" s="50">
        <v>-3655921.39</v>
      </c>
      <c r="AM89" s="50">
        <v>-3655921.39</v>
      </c>
      <c r="AN89" s="50">
        <v>-3655921.39</v>
      </c>
      <c r="AO89" s="50">
        <v>-3655921.39</v>
      </c>
      <c r="AP89" s="50">
        <v>-3655921.39</v>
      </c>
      <c r="AQ89" s="50">
        <v>-3655921.39</v>
      </c>
      <c r="AR89" s="50">
        <v>-3655921.39</v>
      </c>
      <c r="AS89" s="50">
        <v>-3655921.39</v>
      </c>
      <c r="AT89" s="34"/>
      <c r="AU89" s="31"/>
    </row>
    <row r="90" spans="1:70" ht="12.75" customHeight="1" x14ac:dyDescent="0.2">
      <c r="A90" s="31" t="s">
        <v>197</v>
      </c>
      <c r="B90" s="31" t="s">
        <v>50</v>
      </c>
      <c r="C90" s="37">
        <f t="shared" ref="C90:U90" si="12">SUM(C66:C89)</f>
        <v>-17605756.479999997</v>
      </c>
      <c r="D90" s="37">
        <f t="shared" si="12"/>
        <v>-17605756.479999997</v>
      </c>
      <c r="E90" s="37">
        <f t="shared" si="12"/>
        <v>-18244793.82</v>
      </c>
      <c r="F90" s="37">
        <f t="shared" si="12"/>
        <v>-18244793.82</v>
      </c>
      <c r="G90" s="37">
        <f t="shared" si="12"/>
        <v>-18244793.82</v>
      </c>
      <c r="H90" s="37">
        <f t="shared" si="12"/>
        <v>-19410106.730000004</v>
      </c>
      <c r="I90" s="37">
        <f t="shared" si="12"/>
        <v>-19410106.730000004</v>
      </c>
      <c r="J90" s="37">
        <f t="shared" si="12"/>
        <v>-19410106.730000004</v>
      </c>
      <c r="K90" s="37">
        <f t="shared" si="12"/>
        <v>-19866104.290000003</v>
      </c>
      <c r="L90" s="37">
        <f t="shared" si="12"/>
        <v>-19866104.290000003</v>
      </c>
      <c r="M90" s="37">
        <f t="shared" si="12"/>
        <v>-19306417.460000001</v>
      </c>
      <c r="N90" s="37">
        <f t="shared" si="12"/>
        <v>-19224640.949999999</v>
      </c>
      <c r="O90" s="37">
        <f t="shared" si="12"/>
        <v>-19224640.949999999</v>
      </c>
      <c r="P90" s="37">
        <f t="shared" si="12"/>
        <v>-19224640.949999999</v>
      </c>
      <c r="Q90" s="37">
        <f t="shared" si="12"/>
        <v>-18130228.409999996</v>
      </c>
      <c r="R90" s="37">
        <f t="shared" si="12"/>
        <v>-18130228.409999996</v>
      </c>
      <c r="S90" s="37">
        <f t="shared" si="12"/>
        <v>-18130228.409999996</v>
      </c>
      <c r="T90" s="37">
        <f t="shared" si="12"/>
        <v>-17375376.210000001</v>
      </c>
      <c r="U90" s="37">
        <f t="shared" si="12"/>
        <v>-17375376.210000001</v>
      </c>
      <c r="V90" s="37"/>
      <c r="W90" s="37">
        <f>SUM(W66:W89)</f>
        <v>-17375376.210000001</v>
      </c>
      <c r="X90" s="37">
        <v>-17221803.115829393</v>
      </c>
      <c r="Y90" s="37">
        <v>-17068230.021658786</v>
      </c>
      <c r="Z90" s="37">
        <v>-16914656.927488178</v>
      </c>
      <c r="AA90" s="37">
        <v>-16761083.83331757</v>
      </c>
      <c r="AB90" s="37">
        <v>-16611771.936807362</v>
      </c>
      <c r="AC90" s="37">
        <v>-16462460.040297154</v>
      </c>
      <c r="AD90" s="37">
        <v>-16313148.143786946</v>
      </c>
      <c r="AE90" s="37">
        <v>-16163836.24727674</v>
      </c>
      <c r="AF90" s="37">
        <v>-16017251.906100983</v>
      </c>
      <c r="AG90" s="37">
        <v>-15870667.564925224</v>
      </c>
      <c r="AH90" s="37">
        <v>-15724547.861575654</v>
      </c>
      <c r="AI90" s="37">
        <v>-15578892.796052272</v>
      </c>
      <c r="AJ90" s="37">
        <v>-15433237.730528891</v>
      </c>
      <c r="AK90" s="37">
        <v>-15287582.665005509</v>
      </c>
      <c r="AL90" s="37">
        <v>-15141927.599482127</v>
      </c>
      <c r="AM90" s="37">
        <v>-14996272.533958744</v>
      </c>
      <c r="AN90" s="37">
        <v>-14850617.468435362</v>
      </c>
      <c r="AO90" s="37">
        <v>-14704962.402911982</v>
      </c>
      <c r="AP90" s="37">
        <v>-14559307.337388597</v>
      </c>
      <c r="AQ90" s="37">
        <v>-14413652.271865217</v>
      </c>
      <c r="AR90" s="37">
        <v>-14267997.206341835</v>
      </c>
      <c r="AS90" s="37">
        <v>-14122342.140818452</v>
      </c>
      <c r="AT90" s="37"/>
      <c r="AU90" s="31"/>
    </row>
    <row r="91" spans="1:70" ht="12.75" customHeight="1" x14ac:dyDescent="0.2">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1"/>
    </row>
    <row r="92" spans="1:70" s="17" customFormat="1" ht="12.6" customHeight="1" x14ac:dyDescent="0.2">
      <c r="A92" s="17" t="s">
        <v>198</v>
      </c>
      <c r="C92" s="53">
        <f t="shared" ref="C92:U92" si="13">C90</f>
        <v>-17605756.479999997</v>
      </c>
      <c r="D92" s="53">
        <f t="shared" si="13"/>
        <v>-17605756.479999997</v>
      </c>
      <c r="E92" s="53">
        <f t="shared" si="13"/>
        <v>-18244793.82</v>
      </c>
      <c r="F92" s="53">
        <f t="shared" si="13"/>
        <v>-18244793.82</v>
      </c>
      <c r="G92" s="53">
        <f t="shared" si="13"/>
        <v>-18244793.82</v>
      </c>
      <c r="H92" s="53">
        <f t="shared" si="13"/>
        <v>-19410106.730000004</v>
      </c>
      <c r="I92" s="53">
        <f t="shared" si="13"/>
        <v>-19410106.730000004</v>
      </c>
      <c r="J92" s="53">
        <f t="shared" si="13"/>
        <v>-19410106.730000004</v>
      </c>
      <c r="K92" s="53">
        <f t="shared" si="13"/>
        <v>-19866104.290000003</v>
      </c>
      <c r="L92" s="53">
        <f t="shared" si="13"/>
        <v>-19866104.290000003</v>
      </c>
      <c r="M92" s="53">
        <f t="shared" si="13"/>
        <v>-19306417.460000001</v>
      </c>
      <c r="N92" s="53">
        <f t="shared" si="13"/>
        <v>-19224640.949999999</v>
      </c>
      <c r="O92" s="53">
        <f t="shared" si="13"/>
        <v>-19224640.949999999</v>
      </c>
      <c r="P92" s="53">
        <f t="shared" si="13"/>
        <v>-19224640.949999999</v>
      </c>
      <c r="Q92" s="53">
        <f t="shared" si="13"/>
        <v>-18130228.409999996</v>
      </c>
      <c r="R92" s="53">
        <f t="shared" si="13"/>
        <v>-18130228.409999996</v>
      </c>
      <c r="S92" s="53">
        <f t="shared" si="13"/>
        <v>-18130228.409999996</v>
      </c>
      <c r="T92" s="53">
        <f t="shared" si="13"/>
        <v>-17375376.210000001</v>
      </c>
      <c r="U92" s="53">
        <f t="shared" si="13"/>
        <v>-17375376.210000001</v>
      </c>
      <c r="V92" s="59"/>
      <c r="W92" s="53">
        <f t="shared" ref="W92:AS92" si="14">W90</f>
        <v>-17375376.210000001</v>
      </c>
      <c r="X92" s="53">
        <f t="shared" si="14"/>
        <v>-17221803.115829393</v>
      </c>
      <c r="Y92" s="53">
        <f t="shared" si="14"/>
        <v>-17068230.021658786</v>
      </c>
      <c r="Z92" s="53">
        <f t="shared" si="14"/>
        <v>-16914656.927488178</v>
      </c>
      <c r="AA92" s="53">
        <f t="shared" si="14"/>
        <v>-16761083.83331757</v>
      </c>
      <c r="AB92" s="53">
        <f t="shared" si="14"/>
        <v>-16611771.936807362</v>
      </c>
      <c r="AC92" s="53">
        <f t="shared" si="14"/>
        <v>-16462460.040297154</v>
      </c>
      <c r="AD92" s="53">
        <f t="shared" si="14"/>
        <v>-16313148.143786946</v>
      </c>
      <c r="AE92" s="53">
        <f t="shared" si="14"/>
        <v>-16163836.24727674</v>
      </c>
      <c r="AF92" s="53">
        <f t="shared" si="14"/>
        <v>-16017251.906100983</v>
      </c>
      <c r="AG92" s="53">
        <f t="shared" si="14"/>
        <v>-15870667.564925224</v>
      </c>
      <c r="AH92" s="53">
        <f t="shared" si="14"/>
        <v>-15724547.861575654</v>
      </c>
      <c r="AI92" s="53">
        <f t="shared" si="14"/>
        <v>-15578892.796052272</v>
      </c>
      <c r="AJ92" s="53">
        <f t="shared" si="14"/>
        <v>-15433237.730528891</v>
      </c>
      <c r="AK92" s="53">
        <f t="shared" si="14"/>
        <v>-15287582.665005509</v>
      </c>
      <c r="AL92" s="53">
        <f t="shared" si="14"/>
        <v>-15141927.599482127</v>
      </c>
      <c r="AM92" s="53">
        <f t="shared" si="14"/>
        <v>-14996272.533958744</v>
      </c>
      <c r="AN92" s="53">
        <f t="shared" si="14"/>
        <v>-14850617.468435362</v>
      </c>
      <c r="AO92" s="53">
        <f t="shared" si="14"/>
        <v>-14704962.402911982</v>
      </c>
      <c r="AP92" s="53">
        <f t="shared" si="14"/>
        <v>-14559307.337388597</v>
      </c>
      <c r="AQ92" s="53">
        <f t="shared" si="14"/>
        <v>-14413652.271865217</v>
      </c>
      <c r="AR92" s="53">
        <f t="shared" si="14"/>
        <v>-14267997.206341835</v>
      </c>
      <c r="AS92" s="53">
        <f t="shared" si="14"/>
        <v>-14122342.140818452</v>
      </c>
      <c r="AT92" s="34"/>
    </row>
    <row r="93" spans="1:70" ht="13.5" customHeight="1" x14ac:dyDescent="0.2">
      <c r="A93" s="17" t="s">
        <v>145</v>
      </c>
      <c r="B93" s="37"/>
      <c r="C93" s="53">
        <v>1717.6399999931455</v>
      </c>
      <c r="D93" s="53">
        <v>0.64999999105930328</v>
      </c>
      <c r="E93" s="53">
        <v>-75.78999999538064</v>
      </c>
      <c r="F93" s="53">
        <v>-75.78999999538064</v>
      </c>
      <c r="G93" s="53">
        <v>-75.78999999538064</v>
      </c>
      <c r="H93" s="53">
        <v>0.58000000193715096</v>
      </c>
      <c r="I93" s="53">
        <v>0.58000000193715096</v>
      </c>
      <c r="J93" s="53">
        <v>0.58000000193715096</v>
      </c>
      <c r="K93" s="53">
        <v>0.57999999821186066</v>
      </c>
      <c r="L93" s="53">
        <v>0.57999999821186066</v>
      </c>
      <c r="M93" s="53">
        <v>0.58000000566244125</v>
      </c>
      <c r="N93" s="53">
        <v>-4879.160000000149</v>
      </c>
      <c r="O93" s="53">
        <v>-4879.160000000149</v>
      </c>
      <c r="P93" s="53">
        <v>0.57999999821186066</v>
      </c>
      <c r="Q93" s="53">
        <v>0.48999999836087227</v>
      </c>
      <c r="R93" s="53">
        <v>0.48999999836087227</v>
      </c>
      <c r="S93" s="53">
        <v>0.48999999836087227</v>
      </c>
      <c r="T93" s="53">
        <v>0.48999999463558197</v>
      </c>
      <c r="U93" s="53">
        <v>0.48999999463558197</v>
      </c>
      <c r="W93" s="53">
        <v>0.48999999463558197</v>
      </c>
      <c r="X93" s="53">
        <v>0</v>
      </c>
      <c r="Y93" s="53">
        <v>0</v>
      </c>
      <c r="Z93" s="53">
        <v>0</v>
      </c>
      <c r="AA93" s="53">
        <v>0</v>
      </c>
      <c r="AB93" s="53">
        <v>0</v>
      </c>
      <c r="AC93" s="53">
        <v>0</v>
      </c>
      <c r="AD93" s="53">
        <v>0</v>
      </c>
      <c r="AE93" s="53">
        <v>0</v>
      </c>
      <c r="AF93" s="53">
        <v>0</v>
      </c>
      <c r="AG93" s="53">
        <v>0</v>
      </c>
      <c r="AH93" s="53">
        <v>0</v>
      </c>
      <c r="AI93" s="53">
        <v>0</v>
      </c>
      <c r="AJ93" s="53">
        <v>0</v>
      </c>
      <c r="AK93" s="53">
        <v>0</v>
      </c>
      <c r="AL93" s="53">
        <v>0</v>
      </c>
      <c r="AM93" s="53">
        <v>0</v>
      </c>
      <c r="AN93" s="53">
        <v>0</v>
      </c>
      <c r="AO93" s="53">
        <v>0</v>
      </c>
      <c r="AP93" s="53">
        <v>0</v>
      </c>
      <c r="AQ93" s="53">
        <v>0</v>
      </c>
      <c r="AR93" s="53">
        <v>0</v>
      </c>
      <c r="AS93" s="53">
        <v>0</v>
      </c>
      <c r="AT93" s="34"/>
      <c r="AU93" s="31"/>
    </row>
    <row r="94" spans="1:70" ht="13.5" customHeight="1" x14ac:dyDescent="0.2">
      <c r="A94" s="17" t="s">
        <v>200</v>
      </c>
      <c r="B94" s="37"/>
      <c r="C94" s="60">
        <f t="shared" ref="C94:U94" si="15">C92+C93</f>
        <v>-17604038.840000004</v>
      </c>
      <c r="D94" s="60">
        <f t="shared" si="15"/>
        <v>-17605755.830000006</v>
      </c>
      <c r="E94" s="60">
        <f t="shared" si="15"/>
        <v>-18244869.609999996</v>
      </c>
      <c r="F94" s="60">
        <f t="shared" si="15"/>
        <v>-18244869.609999996</v>
      </c>
      <c r="G94" s="60">
        <f t="shared" si="15"/>
        <v>-18244869.609999996</v>
      </c>
      <c r="H94" s="60">
        <f t="shared" si="15"/>
        <v>-19410106.150000002</v>
      </c>
      <c r="I94" s="60">
        <f t="shared" si="15"/>
        <v>-19410106.150000002</v>
      </c>
      <c r="J94" s="60">
        <f t="shared" si="15"/>
        <v>-19410106.150000002</v>
      </c>
      <c r="K94" s="60">
        <f t="shared" si="15"/>
        <v>-19866103.710000005</v>
      </c>
      <c r="L94" s="60">
        <f t="shared" si="15"/>
        <v>-19866103.710000005</v>
      </c>
      <c r="M94" s="60">
        <f t="shared" si="15"/>
        <v>-19306416.879999995</v>
      </c>
      <c r="N94" s="60">
        <f t="shared" si="15"/>
        <v>-19229520.109999999</v>
      </c>
      <c r="O94" s="60">
        <f t="shared" si="15"/>
        <v>-19229520.109999999</v>
      </c>
      <c r="P94" s="60">
        <f t="shared" si="15"/>
        <v>-19224640.370000001</v>
      </c>
      <c r="Q94" s="60">
        <f t="shared" si="15"/>
        <v>-18130227.919999998</v>
      </c>
      <c r="R94" s="60">
        <f t="shared" si="15"/>
        <v>-18130227.919999998</v>
      </c>
      <c r="S94" s="60">
        <f t="shared" si="15"/>
        <v>-18130227.919999998</v>
      </c>
      <c r="T94" s="60">
        <f t="shared" si="15"/>
        <v>-17375375.720000006</v>
      </c>
      <c r="U94" s="60">
        <f t="shared" si="15"/>
        <v>-17375375.720000006</v>
      </c>
      <c r="W94" s="60">
        <f t="shared" ref="W94:AS94" si="16">W92+W93</f>
        <v>-17375375.720000006</v>
      </c>
      <c r="X94" s="60">
        <f t="shared" si="16"/>
        <v>-17221803.115829393</v>
      </c>
      <c r="Y94" s="60">
        <f t="shared" si="16"/>
        <v>-17068230.021658786</v>
      </c>
      <c r="Z94" s="60">
        <f t="shared" si="16"/>
        <v>-16914656.927488178</v>
      </c>
      <c r="AA94" s="60">
        <f t="shared" si="16"/>
        <v>-16761083.83331757</v>
      </c>
      <c r="AB94" s="60">
        <f t="shared" si="16"/>
        <v>-16611771.936807362</v>
      </c>
      <c r="AC94" s="60">
        <f t="shared" si="16"/>
        <v>-16462460.040297154</v>
      </c>
      <c r="AD94" s="60">
        <f t="shared" si="16"/>
        <v>-16313148.143786946</v>
      </c>
      <c r="AE94" s="60">
        <f t="shared" si="16"/>
        <v>-16163836.24727674</v>
      </c>
      <c r="AF94" s="60">
        <f t="shared" si="16"/>
        <v>-16017251.906100983</v>
      </c>
      <c r="AG94" s="60">
        <f t="shared" si="16"/>
        <v>-15870667.564925224</v>
      </c>
      <c r="AH94" s="60">
        <f t="shared" si="16"/>
        <v>-15724547.861575654</v>
      </c>
      <c r="AI94" s="60">
        <f t="shared" si="16"/>
        <v>-15578892.796052272</v>
      </c>
      <c r="AJ94" s="60">
        <f t="shared" si="16"/>
        <v>-15433237.730528891</v>
      </c>
      <c r="AK94" s="60">
        <f t="shared" si="16"/>
        <v>-15287582.665005509</v>
      </c>
      <c r="AL94" s="60">
        <f t="shared" si="16"/>
        <v>-15141927.599482127</v>
      </c>
      <c r="AM94" s="60">
        <f t="shared" si="16"/>
        <v>-14996272.533958744</v>
      </c>
      <c r="AN94" s="60">
        <f t="shared" si="16"/>
        <v>-14850617.468435362</v>
      </c>
      <c r="AO94" s="60">
        <f t="shared" si="16"/>
        <v>-14704962.402911982</v>
      </c>
      <c r="AP94" s="60">
        <f t="shared" si="16"/>
        <v>-14559307.337388597</v>
      </c>
      <c r="AQ94" s="60">
        <f t="shared" si="16"/>
        <v>-14413652.271865217</v>
      </c>
      <c r="AR94" s="60">
        <f t="shared" si="16"/>
        <v>-14267997.206341835</v>
      </c>
      <c r="AS94" s="60">
        <f t="shared" si="16"/>
        <v>-14122342.140818452</v>
      </c>
      <c r="AT94" s="34"/>
      <c r="AU94" s="37"/>
    </row>
    <row r="95" spans="1:70" customFormat="1" ht="13.5" customHeight="1" x14ac:dyDescent="0.2">
      <c r="A95" s="56" t="s">
        <v>258</v>
      </c>
      <c r="B95" s="37"/>
      <c r="C95" s="61">
        <f>C94-'112(a) WPB-6'!F54</f>
        <v>0</v>
      </c>
      <c r="D95" s="61">
        <f>D94-'112(a) WPB-6'!G54</f>
        <v>0</v>
      </c>
      <c r="E95" s="61">
        <f>E94-'112(a) WPB-6'!H54</f>
        <v>0</v>
      </c>
      <c r="F95" s="61">
        <f>F94-'112(a) WPB-6'!I54</f>
        <v>0</v>
      </c>
      <c r="G95" s="61">
        <f>G94-'112(a) WPB-6'!J54</f>
        <v>0</v>
      </c>
      <c r="H95" s="61">
        <f>H94-'112(a) WPB-6'!K54</f>
        <v>0</v>
      </c>
      <c r="I95" s="61">
        <f>I94-'112(a) WPB-6'!L54</f>
        <v>0</v>
      </c>
      <c r="J95" s="61">
        <f>J94-'112(a) WPB-6'!N54</f>
        <v>0</v>
      </c>
      <c r="K95" s="61">
        <f>K94-'112(a) WPB-6'!O54</f>
        <v>0</v>
      </c>
      <c r="L95" s="61">
        <f>L94-'112(a) WPB-6'!P54</f>
        <v>0</v>
      </c>
      <c r="M95" s="61">
        <f>M94-'112(a) WPB-6'!Q54</f>
        <v>0</v>
      </c>
      <c r="N95" s="61">
        <f>N94-'112(a) WPB-6'!R54</f>
        <v>0</v>
      </c>
      <c r="O95" s="61">
        <f>O94-'112(a) WPB-6'!S54</f>
        <v>0</v>
      </c>
      <c r="P95" s="61">
        <f>P94-'112(a) WPB-6'!T54</f>
        <v>0</v>
      </c>
      <c r="Q95" s="61">
        <f>Q94-'112(a) WPB-6'!U54</f>
        <v>0</v>
      </c>
      <c r="R95" s="61">
        <f>R94-'112(a) WPB-6'!V54</f>
        <v>0</v>
      </c>
      <c r="S95" s="61">
        <f>S94-'112(a) WPB-6'!W54</f>
        <v>0</v>
      </c>
      <c r="T95" s="61">
        <f>T94-'112(a) WPB-6'!X54</f>
        <v>0</v>
      </c>
      <c r="U95" s="61">
        <f>U94-'112(a) WPB-6'!Y54</f>
        <v>0</v>
      </c>
      <c r="V95" s="61"/>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41"/>
    </row>
    <row r="96" spans="1:70" ht="13.5" customHeight="1" x14ac:dyDescent="0.2">
      <c r="B96" s="37"/>
      <c r="C96" s="61"/>
      <c r="D96" s="61"/>
      <c r="E96" s="61"/>
      <c r="F96" s="61"/>
      <c r="G96" s="61"/>
      <c r="H96" s="61"/>
      <c r="I96" s="61"/>
      <c r="J96" s="61"/>
      <c r="K96" s="61"/>
      <c r="L96" s="61"/>
      <c r="M96" s="61"/>
      <c r="N96" s="61"/>
      <c r="O96" s="61"/>
      <c r="P96" s="61"/>
      <c r="Q96" s="61"/>
      <c r="R96" s="61"/>
      <c r="S96" s="61"/>
      <c r="T96" s="61"/>
      <c r="U96" s="61"/>
      <c r="W96" s="37"/>
      <c r="X96" s="37"/>
      <c r="AT96" s="34"/>
      <c r="AU96" s="31"/>
    </row>
    <row r="97" spans="1:69" s="77" customFormat="1" ht="12.75" customHeight="1" x14ac:dyDescent="0.2">
      <c r="A97" s="77" t="s">
        <v>259</v>
      </c>
      <c r="W97" s="79">
        <v>-17375376.209999993</v>
      </c>
      <c r="X97" s="79">
        <v>-17221803.115829386</v>
      </c>
      <c r="Y97" s="79">
        <v>-17068230.021658778</v>
      </c>
      <c r="Z97" s="79">
        <v>-16914656.927488171</v>
      </c>
      <c r="AA97" s="79">
        <v>-16761083.833317563</v>
      </c>
      <c r="AB97" s="79">
        <v>-16611771.936807355</v>
      </c>
      <c r="AC97" s="79">
        <v>-16462460.040297147</v>
      </c>
      <c r="AD97" s="79">
        <v>-16313148.143786939</v>
      </c>
      <c r="AE97" s="79">
        <v>-16163836.247276731</v>
      </c>
      <c r="AF97" s="79">
        <v>-16017251.906100973</v>
      </c>
      <c r="AG97" s="79">
        <v>-15870667.564925216</v>
      </c>
      <c r="AH97" s="79">
        <v>-15724547.861575646</v>
      </c>
      <c r="AI97" s="79">
        <v>-15578892.796052264</v>
      </c>
      <c r="AJ97" s="79">
        <v>-15433237.730528882</v>
      </c>
      <c r="AK97" s="79">
        <v>-15287582.665005499</v>
      </c>
      <c r="AL97" s="79">
        <v>-15141927.599482117</v>
      </c>
      <c r="AM97" s="79">
        <v>-14996272.533958735</v>
      </c>
      <c r="AN97" s="79">
        <v>-14850617.468435353</v>
      </c>
      <c r="AO97" s="79">
        <v>-14704962.40291197</v>
      </c>
      <c r="AP97" s="79">
        <v>-14559307.337388588</v>
      </c>
      <c r="AQ97" s="79">
        <v>-14413652.271865206</v>
      </c>
      <c r="AR97" s="79">
        <v>-14267997.206341824</v>
      </c>
      <c r="AS97" s="79">
        <v>-14122342.140818441</v>
      </c>
      <c r="AT97" s="78"/>
    </row>
    <row r="98" spans="1:69" s="56" customFormat="1" ht="12.75" customHeight="1" x14ac:dyDescent="0.2">
      <c r="A98" s="56" t="s">
        <v>256</v>
      </c>
      <c r="W98" s="56">
        <f>W94-W97</f>
        <v>0.48999998718500137</v>
      </c>
      <c r="X98" s="56">
        <f t="shared" ref="X98" si="17">X94-X97</f>
        <v>0</v>
      </c>
      <c r="Y98" s="56">
        <f t="shared" ref="Y98" si="18">Y94-Y97</f>
        <v>0</v>
      </c>
      <c r="Z98" s="56">
        <f t="shared" ref="Z98" si="19">Z94-Z97</f>
        <v>0</v>
      </c>
      <c r="AA98" s="56">
        <f t="shared" ref="AA98" si="20">AA94-AA97</f>
        <v>0</v>
      </c>
      <c r="AB98" s="56">
        <f t="shared" ref="AB98" si="21">AB94-AB97</f>
        <v>0</v>
      </c>
      <c r="AC98" s="56">
        <f t="shared" ref="AC98" si="22">AC94-AC97</f>
        <v>0</v>
      </c>
      <c r="AD98" s="56">
        <f t="shared" ref="AD98" si="23">AD94-AD97</f>
        <v>0</v>
      </c>
      <c r="AE98" s="56">
        <f t="shared" ref="AE98" si="24">AE94-AE97</f>
        <v>0</v>
      </c>
      <c r="AF98" s="56">
        <f t="shared" ref="AF98" si="25">AF94-AF97</f>
        <v>0</v>
      </c>
      <c r="AG98" s="56">
        <f t="shared" ref="AG98" si="26">AG94-AG97</f>
        <v>0</v>
      </c>
      <c r="AH98" s="56">
        <f t="shared" ref="AH98" si="27">AH94-AH97</f>
        <v>0</v>
      </c>
      <c r="AI98" s="56">
        <f t="shared" ref="AI98" si="28">AI94-AI97</f>
        <v>0</v>
      </c>
      <c r="AJ98" s="56">
        <f t="shared" ref="AJ98" si="29">AJ94-AJ97</f>
        <v>0</v>
      </c>
      <c r="AK98" s="56">
        <f t="shared" ref="AK98" si="30">AK94-AK97</f>
        <v>0</v>
      </c>
      <c r="AL98" s="56">
        <f t="shared" ref="AL98" si="31">AL94-AL97</f>
        <v>0</v>
      </c>
      <c r="AM98" s="56">
        <f t="shared" ref="AM98" si="32">AM94-AM97</f>
        <v>0</v>
      </c>
      <c r="AN98" s="56">
        <f t="shared" ref="AN98" si="33">AN94-AN97</f>
        <v>0</v>
      </c>
      <c r="AO98" s="56">
        <f t="shared" ref="AO98" si="34">AO94-AO97</f>
        <v>0</v>
      </c>
      <c r="AP98" s="56">
        <f t="shared" ref="AP98" si="35">AP94-AP97</f>
        <v>0</v>
      </c>
      <c r="AQ98" s="56">
        <f t="shared" ref="AQ98" si="36">AQ94-AQ97</f>
        <v>0</v>
      </c>
      <c r="AR98" s="56">
        <f t="shared" ref="AR98" si="37">AR94-AR97</f>
        <v>0</v>
      </c>
      <c r="AS98" s="56">
        <f t="shared" ref="AS98" si="38">AS94-AS97</f>
        <v>0</v>
      </c>
      <c r="AT98" s="57"/>
    </row>
    <row r="99" spans="1:69" ht="13.5" customHeight="1" x14ac:dyDescent="0.2">
      <c r="B99" s="37"/>
      <c r="C99" s="61"/>
      <c r="D99" s="61"/>
      <c r="E99" s="61"/>
      <c r="F99" s="61"/>
      <c r="G99" s="61"/>
      <c r="H99" s="61"/>
      <c r="I99" s="61"/>
      <c r="J99" s="61"/>
      <c r="K99" s="61"/>
      <c r="L99" s="61"/>
      <c r="M99" s="61"/>
      <c r="N99" s="61"/>
      <c r="O99" s="61"/>
      <c r="P99" s="61"/>
      <c r="Q99" s="61"/>
      <c r="R99" s="61"/>
      <c r="S99" s="61"/>
      <c r="T99" s="61"/>
      <c r="U99" s="61"/>
      <c r="W99" s="37"/>
      <c r="X99" s="37"/>
      <c r="AT99" s="34"/>
      <c r="AU99" s="31"/>
    </row>
    <row r="100" spans="1:69" ht="13.5" customHeight="1" x14ac:dyDescent="0.2">
      <c r="B100" s="37"/>
      <c r="C100" s="61"/>
      <c r="D100" s="61"/>
      <c r="E100" s="61"/>
      <c r="F100" s="61"/>
      <c r="G100" s="61"/>
      <c r="H100" s="61"/>
      <c r="I100" s="61"/>
      <c r="J100" s="61"/>
      <c r="K100" s="61"/>
      <c r="L100" s="61"/>
      <c r="M100" s="61"/>
      <c r="N100" s="61"/>
      <c r="O100" s="61"/>
      <c r="P100" s="61"/>
      <c r="Q100" s="61"/>
      <c r="R100" s="61"/>
      <c r="S100" s="61"/>
      <c r="T100" s="61"/>
      <c r="U100" s="61"/>
      <c r="W100" s="37"/>
      <c r="X100" s="37"/>
    </row>
    <row r="101" spans="1:69" collapsed="1" x14ac:dyDescent="0.2">
      <c r="A101" s="31" t="s">
        <v>199</v>
      </c>
    </row>
    <row r="102" spans="1:69" x14ac:dyDescent="0.2">
      <c r="A102" s="17" t="s">
        <v>42</v>
      </c>
      <c r="B102" s="58"/>
      <c r="C102" s="63" t="s">
        <v>201</v>
      </c>
      <c r="D102" s="63" t="s">
        <v>201</v>
      </c>
      <c r="E102" s="63" t="s">
        <v>201</v>
      </c>
      <c r="F102" s="63" t="s">
        <v>201</v>
      </c>
      <c r="G102" s="63" t="s">
        <v>201</v>
      </c>
      <c r="H102" s="63" t="s">
        <v>201</v>
      </c>
      <c r="I102" s="63" t="s">
        <v>201</v>
      </c>
      <c r="J102" s="63" t="s">
        <v>201</v>
      </c>
      <c r="K102" s="63" t="s">
        <v>201</v>
      </c>
      <c r="L102" s="63" t="s">
        <v>201</v>
      </c>
      <c r="M102" s="63" t="s">
        <v>201</v>
      </c>
      <c r="N102" s="63" t="s">
        <v>201</v>
      </c>
      <c r="O102" s="63" t="s">
        <v>201</v>
      </c>
      <c r="P102" s="63" t="s">
        <v>201</v>
      </c>
      <c r="Q102" s="63" t="s">
        <v>201</v>
      </c>
      <c r="R102" s="63" t="s">
        <v>201</v>
      </c>
      <c r="S102" s="63" t="s">
        <v>201</v>
      </c>
      <c r="T102" s="63" t="s">
        <v>201</v>
      </c>
      <c r="U102" s="63" t="s">
        <v>201</v>
      </c>
      <c r="W102" s="63" t="s">
        <v>201</v>
      </c>
      <c r="X102" s="64" t="s">
        <v>202</v>
      </c>
      <c r="Y102" s="64" t="s">
        <v>202</v>
      </c>
      <c r="Z102" s="64" t="s">
        <v>202</v>
      </c>
      <c r="AA102" s="64" t="s">
        <v>202</v>
      </c>
      <c r="AB102" s="64" t="s">
        <v>202</v>
      </c>
      <c r="AC102" s="64" t="s">
        <v>202</v>
      </c>
      <c r="AD102" s="64" t="s">
        <v>202</v>
      </c>
      <c r="AE102" s="64" t="s">
        <v>202</v>
      </c>
      <c r="AF102" s="64" t="s">
        <v>202</v>
      </c>
      <c r="AG102" s="64" t="s">
        <v>202</v>
      </c>
      <c r="AH102" s="64" t="s">
        <v>202</v>
      </c>
      <c r="AI102" s="64" t="s">
        <v>202</v>
      </c>
      <c r="AJ102" s="64" t="s">
        <v>202</v>
      </c>
      <c r="AK102" s="64" t="s">
        <v>202</v>
      </c>
      <c r="AL102" s="64" t="s">
        <v>202</v>
      </c>
      <c r="AM102" s="64" t="s">
        <v>202</v>
      </c>
      <c r="AN102" s="64" t="s">
        <v>202</v>
      </c>
      <c r="AO102" s="64" t="s">
        <v>202</v>
      </c>
      <c r="AP102" s="64" t="s">
        <v>202</v>
      </c>
      <c r="AQ102" s="64" t="s">
        <v>202</v>
      </c>
      <c r="AR102" s="64" t="s">
        <v>202</v>
      </c>
      <c r="AS102" s="64" t="s">
        <v>202</v>
      </c>
      <c r="AT102" s="64"/>
      <c r="AU102" s="31"/>
      <c r="BQ102" s="34"/>
    </row>
    <row r="103" spans="1:69" x14ac:dyDescent="0.2">
      <c r="A103" s="58" t="s">
        <v>203</v>
      </c>
      <c r="B103" s="58" t="s">
        <v>204</v>
      </c>
      <c r="C103" s="65">
        <v>44927</v>
      </c>
      <c r="D103" s="65">
        <v>44958</v>
      </c>
      <c r="E103" s="65">
        <v>44986</v>
      </c>
      <c r="F103" s="65">
        <v>45017</v>
      </c>
      <c r="G103" s="65">
        <v>45047</v>
      </c>
      <c r="H103" s="65">
        <v>45078</v>
      </c>
      <c r="I103" s="65">
        <v>45108</v>
      </c>
      <c r="J103" s="65">
        <v>45139</v>
      </c>
      <c r="K103" s="65">
        <v>45170</v>
      </c>
      <c r="L103" s="65">
        <v>45200</v>
      </c>
      <c r="M103" s="65">
        <v>45231</v>
      </c>
      <c r="N103" s="65">
        <v>45261</v>
      </c>
      <c r="O103" s="65">
        <v>45292</v>
      </c>
      <c r="P103" s="65">
        <v>45323</v>
      </c>
      <c r="Q103" s="65">
        <v>45352</v>
      </c>
      <c r="R103" s="65">
        <v>45383</v>
      </c>
      <c r="S103" s="65">
        <v>45413</v>
      </c>
      <c r="T103" s="65">
        <v>45444</v>
      </c>
      <c r="U103" s="65">
        <v>45474</v>
      </c>
      <c r="V103" s="65"/>
      <c r="W103" s="65">
        <v>45505</v>
      </c>
      <c r="X103" s="65">
        <v>45536</v>
      </c>
      <c r="Y103" s="65">
        <v>45566</v>
      </c>
      <c r="Z103" s="65">
        <v>45597</v>
      </c>
      <c r="AA103" s="65">
        <v>45627</v>
      </c>
      <c r="AB103" s="65">
        <v>45658</v>
      </c>
      <c r="AC103" s="66">
        <v>45689</v>
      </c>
      <c r="AD103" s="65">
        <v>45717</v>
      </c>
      <c r="AE103" s="65">
        <v>45748</v>
      </c>
      <c r="AF103" s="65">
        <v>45778</v>
      </c>
      <c r="AG103" s="65">
        <v>45809</v>
      </c>
      <c r="AH103" s="65">
        <v>45839</v>
      </c>
      <c r="AI103" s="65">
        <v>45870</v>
      </c>
      <c r="AJ103" s="65">
        <v>45901</v>
      </c>
      <c r="AK103" s="65">
        <v>45931</v>
      </c>
      <c r="AL103" s="65">
        <v>45962</v>
      </c>
      <c r="AM103" s="66">
        <v>45992</v>
      </c>
      <c r="AN103" s="65">
        <v>46023</v>
      </c>
      <c r="AO103" s="65">
        <v>46054</v>
      </c>
      <c r="AP103" s="65">
        <v>46082</v>
      </c>
      <c r="AQ103" s="65">
        <v>46113</v>
      </c>
      <c r="AR103" s="65">
        <v>46143</v>
      </c>
      <c r="AS103" s="65">
        <v>46174</v>
      </c>
      <c r="AT103" s="65"/>
      <c r="AU103" s="31"/>
      <c r="BQ103" s="34"/>
    </row>
    <row r="104" spans="1:69" x14ac:dyDescent="0.2">
      <c r="A104" s="58" t="s">
        <v>205</v>
      </c>
      <c r="B104" s="67" t="s">
        <v>206</v>
      </c>
      <c r="C104" s="41">
        <v>-4454679.3974644775</v>
      </c>
      <c r="D104" s="41">
        <v>-4454679.3974644775</v>
      </c>
      <c r="E104" s="41">
        <v>-4339693.6716361195</v>
      </c>
      <c r="F104" s="41">
        <v>-4339693.6716361195</v>
      </c>
      <c r="G104" s="41">
        <v>-4339693.6716361195</v>
      </c>
      <c r="H104" s="41">
        <v>-4362582.4420066113</v>
      </c>
      <c r="I104" s="41">
        <v>-4362582.4420066113</v>
      </c>
      <c r="J104" s="41">
        <v>-4362582.4420066113</v>
      </c>
      <c r="K104" s="41">
        <v>-4270260.2696282482</v>
      </c>
      <c r="L104" s="41">
        <v>-4270260.2696282482</v>
      </c>
      <c r="M104" s="41">
        <v>-4279878.2405262003</v>
      </c>
      <c r="N104" s="41">
        <v>-4361859.2074456559</v>
      </c>
      <c r="O104" s="41">
        <v>-4361859.2074456559</v>
      </c>
      <c r="P104" s="41">
        <v>-4361859.2074456559</v>
      </c>
      <c r="Q104" s="41">
        <v>-4410740.9992269175</v>
      </c>
      <c r="R104" s="41">
        <v>-4410740.9992269175</v>
      </c>
      <c r="S104" s="41">
        <v>-4410740.9992269175</v>
      </c>
      <c r="T104" s="41">
        <v>-4416013.6046214253</v>
      </c>
      <c r="U104" s="41">
        <v>-4416013.6046214253</v>
      </c>
      <c r="V104" s="41"/>
      <c r="W104" s="41">
        <v>-4416013.6046214253</v>
      </c>
      <c r="X104" s="41">
        <v>-4430149.8530086474</v>
      </c>
      <c r="Y104" s="41">
        <v>-4440895.762187208</v>
      </c>
      <c r="Z104" s="41">
        <v>-4451709.2539499002</v>
      </c>
      <c r="AA104" s="41">
        <v>-4462954.3881500447</v>
      </c>
      <c r="AB104" s="41">
        <v>-4471069.6470003743</v>
      </c>
      <c r="AC104" s="41">
        <v>-4479704.5324707069</v>
      </c>
      <c r="AD104" s="41">
        <v>-4491434.9153294973</v>
      </c>
      <c r="AE104" s="41">
        <v>-4499660.9459838988</v>
      </c>
      <c r="AF104" s="41">
        <v>-4512771.1344055124</v>
      </c>
      <c r="AG104" s="41">
        <v>-4525674.322954597</v>
      </c>
      <c r="AH104" s="41">
        <v>-4533785.6617331468</v>
      </c>
      <c r="AI104" s="41">
        <v>-4542518.5386759825</v>
      </c>
      <c r="AJ104" s="41">
        <v>-4557859.7351062568</v>
      </c>
      <c r="AK104" s="41">
        <v>-4571884.9464485822</v>
      </c>
      <c r="AL104" s="41">
        <v>-4585798.2417309629</v>
      </c>
      <c r="AM104" s="41">
        <v>-4601923.7075076355</v>
      </c>
      <c r="AN104" s="41">
        <v>-4608163.2696702909</v>
      </c>
      <c r="AO104" s="41">
        <v>-4613945.2161118975</v>
      </c>
      <c r="AP104" s="41">
        <v>-4620236.2292022863</v>
      </c>
      <c r="AQ104" s="41">
        <v>-4625402.5505749667</v>
      </c>
      <c r="AR104" s="41">
        <v>-4633326.1013586996</v>
      </c>
      <c r="AS104" s="41">
        <v>-4641437.6469804849</v>
      </c>
      <c r="AT104" s="41"/>
      <c r="AU104" s="31"/>
      <c r="BQ104" s="34"/>
    </row>
    <row r="105" spans="1:69" x14ac:dyDescent="0.2">
      <c r="A105" s="58" t="s">
        <v>205</v>
      </c>
      <c r="B105" s="67" t="s">
        <v>207</v>
      </c>
      <c r="C105" s="41">
        <v>-157231080.77948466</v>
      </c>
      <c r="D105" s="41">
        <v>-157231080.77948466</v>
      </c>
      <c r="E105" s="41">
        <v>-153172577.723912</v>
      </c>
      <c r="F105" s="41">
        <v>-153172577.723912</v>
      </c>
      <c r="G105" s="41">
        <v>-153172577.723912</v>
      </c>
      <c r="H105" s="41">
        <v>-153980453.16947475</v>
      </c>
      <c r="I105" s="41">
        <v>-153980453.16947475</v>
      </c>
      <c r="J105" s="41">
        <v>-153980453.16947475</v>
      </c>
      <c r="K105" s="41">
        <v>-150721876.3679159</v>
      </c>
      <c r="L105" s="41">
        <v>-150721876.3679159</v>
      </c>
      <c r="M105" s="41">
        <v>-151061349.49813744</v>
      </c>
      <c r="N105" s="41">
        <v>-153954926.0907492</v>
      </c>
      <c r="O105" s="41">
        <v>-153954926.0907492</v>
      </c>
      <c r="P105" s="41">
        <v>-153954926.0907492</v>
      </c>
      <c r="Q105" s="41">
        <v>-155680243.73236898</v>
      </c>
      <c r="R105" s="41">
        <v>-155680243.73236898</v>
      </c>
      <c r="S105" s="41">
        <v>-155680243.73236898</v>
      </c>
      <c r="T105" s="41">
        <v>-155866344.09352493</v>
      </c>
      <c r="U105" s="41">
        <v>-155866344.09352493</v>
      </c>
      <c r="V105" s="41"/>
      <c r="W105" s="41">
        <v>-155866344.09352493</v>
      </c>
      <c r="X105" s="41">
        <v>-156365293.04445398</v>
      </c>
      <c r="Y105" s="41">
        <v>-156744577.55930933</v>
      </c>
      <c r="Z105" s="41">
        <v>-157126247.449586</v>
      </c>
      <c r="AA105" s="41">
        <v>-157523152.46699432</v>
      </c>
      <c r="AB105" s="41">
        <v>-157809586.30566043</v>
      </c>
      <c r="AC105" s="41">
        <v>-158114360.73582035</v>
      </c>
      <c r="AD105" s="41">
        <v>-158528392.95010152</v>
      </c>
      <c r="AE105" s="41">
        <v>-158818736.55845475</v>
      </c>
      <c r="AF105" s="41">
        <v>-159281469.99240878</v>
      </c>
      <c r="AG105" s="41">
        <v>-159736897.21849129</v>
      </c>
      <c r="AH105" s="41">
        <v>-160023192.69543305</v>
      </c>
      <c r="AI105" s="41">
        <v>-160331425.80437866</v>
      </c>
      <c r="AJ105" s="41">
        <v>-160872904.25433293</v>
      </c>
      <c r="AK105" s="41">
        <v>-161367934.0737111</v>
      </c>
      <c r="AL105" s="41">
        <v>-161859013.7360765</v>
      </c>
      <c r="AM105" s="41">
        <v>-162428173.53096139</v>
      </c>
      <c r="AN105" s="41">
        <v>-162648403.31966031</v>
      </c>
      <c r="AO105" s="41">
        <v>-162852481.23569179</v>
      </c>
      <c r="AP105" s="41">
        <v>-163074527.02151483</v>
      </c>
      <c r="AQ105" s="41">
        <v>-163256876.01245299</v>
      </c>
      <c r="AR105" s="41">
        <v>-163536543.37842476</v>
      </c>
      <c r="AS105" s="41">
        <v>-163822846.15604579</v>
      </c>
      <c r="AT105" s="41"/>
      <c r="AU105" s="31"/>
      <c r="BQ105" s="34"/>
    </row>
    <row r="106" spans="1:69" x14ac:dyDescent="0.2">
      <c r="A106" s="58" t="s">
        <v>205</v>
      </c>
      <c r="B106" s="67" t="s">
        <v>208</v>
      </c>
      <c r="C106" s="41">
        <v>-23656.043589891942</v>
      </c>
      <c r="D106" s="41">
        <v>-23656.043589891942</v>
      </c>
      <c r="E106" s="41">
        <v>-23045.425608279344</v>
      </c>
      <c r="F106" s="41">
        <v>-23045.425608279344</v>
      </c>
      <c r="G106" s="41">
        <v>-23045.425608279344</v>
      </c>
      <c r="H106" s="41">
        <v>-23166.973693178912</v>
      </c>
      <c r="I106" s="41">
        <v>-23166.973693178912</v>
      </c>
      <c r="J106" s="41">
        <v>-23166.973693178912</v>
      </c>
      <c r="K106" s="41">
        <v>-22676.707808873267</v>
      </c>
      <c r="L106" s="41">
        <v>-22676.707808873267</v>
      </c>
      <c r="M106" s="41">
        <v>-22727.782896103512</v>
      </c>
      <c r="N106" s="41">
        <v>-23163.133042309761</v>
      </c>
      <c r="O106" s="41">
        <v>-23163.133042309761</v>
      </c>
      <c r="P106" s="41">
        <v>-23163.133042309761</v>
      </c>
      <c r="Q106" s="41">
        <v>-23422.713966985895</v>
      </c>
      <c r="R106" s="41">
        <v>-23422.713966985895</v>
      </c>
      <c r="S106" s="41">
        <v>-23422.713966985895</v>
      </c>
      <c r="T106" s="41">
        <v>-23450.713509021574</v>
      </c>
      <c r="U106" s="41">
        <v>-23450.713509021574</v>
      </c>
      <c r="V106" s="41"/>
      <c r="W106" s="41">
        <v>-23450.713509021574</v>
      </c>
      <c r="X106" s="41">
        <v>-23525.782369922319</v>
      </c>
      <c r="Y106" s="41">
        <v>-23582.847238852224</v>
      </c>
      <c r="Z106" s="41">
        <v>-23640.27099703396</v>
      </c>
      <c r="AA106" s="41">
        <v>-23699.986940893854</v>
      </c>
      <c r="AB106" s="41">
        <v>-23743.082055037405</v>
      </c>
      <c r="AC106" s="41">
        <v>-23788.93658436586</v>
      </c>
      <c r="AD106" s="41">
        <v>-23851.22938334745</v>
      </c>
      <c r="AE106" s="41">
        <v>-23894.912737943756</v>
      </c>
      <c r="AF106" s="41">
        <v>-23964.53282978469</v>
      </c>
      <c r="AG106" s="41">
        <v>-24033.053673493327</v>
      </c>
      <c r="AH106" s="41">
        <v>-24076.12797056327</v>
      </c>
      <c r="AI106" s="41">
        <v>-24122.502871918121</v>
      </c>
      <c r="AJ106" s="41">
        <v>-24203.970465676317</v>
      </c>
      <c r="AK106" s="41">
        <v>-24278.449677594541</v>
      </c>
      <c r="AL106" s="41">
        <v>-24352.334572625681</v>
      </c>
      <c r="AM106" s="41">
        <v>-24437.966935200951</v>
      </c>
      <c r="AN106" s="41">
        <v>-24471.101385816102</v>
      </c>
      <c r="AO106" s="41">
        <v>-24501.805722728637</v>
      </c>
      <c r="AP106" s="41">
        <v>-24535.213397358493</v>
      </c>
      <c r="AQ106" s="41">
        <v>-24562.648530773724</v>
      </c>
      <c r="AR106" s="41">
        <v>-24604.725602096387</v>
      </c>
      <c r="AS106" s="41">
        <v>-24647.800997582661</v>
      </c>
      <c r="AT106" s="41"/>
      <c r="AU106" s="31"/>
      <c r="BQ106" s="34"/>
    </row>
    <row r="107" spans="1:69" x14ac:dyDescent="0.2">
      <c r="A107" s="58" t="s">
        <v>205</v>
      </c>
      <c r="B107" s="67" t="s">
        <v>209</v>
      </c>
      <c r="C107" s="41">
        <v>-2152250.4640617906</v>
      </c>
      <c r="D107" s="41">
        <v>-2152250.4640617906</v>
      </c>
      <c r="E107" s="41">
        <v>-2096695.8304521474</v>
      </c>
      <c r="F107" s="41">
        <v>-2096695.8304521474</v>
      </c>
      <c r="G107" s="41">
        <v>-2096695.8304521474</v>
      </c>
      <c r="H107" s="41">
        <v>-2107754.3965702238</v>
      </c>
      <c r="I107" s="41">
        <v>-2107754.3965702238</v>
      </c>
      <c r="J107" s="41">
        <v>-2107754.3965702238</v>
      </c>
      <c r="K107" s="41">
        <v>-2063149.5169334041</v>
      </c>
      <c r="L107" s="41">
        <v>-2063149.5169334041</v>
      </c>
      <c r="M107" s="41">
        <v>-2067796.3793631073</v>
      </c>
      <c r="N107" s="41">
        <v>-2107404.9703196329</v>
      </c>
      <c r="O107" s="41">
        <v>-2107404.9703196329</v>
      </c>
      <c r="P107" s="41">
        <v>-2107404.9703196329</v>
      </c>
      <c r="Q107" s="41">
        <v>-2131021.9020129158</v>
      </c>
      <c r="R107" s="41">
        <v>-2131021.9020129158</v>
      </c>
      <c r="S107" s="41">
        <v>-2131021.9020129158</v>
      </c>
      <c r="T107" s="41">
        <v>-2133569.3283021348</v>
      </c>
      <c r="U107" s="41">
        <v>-2133569.3283021348</v>
      </c>
      <c r="V107" s="41"/>
      <c r="W107" s="41">
        <v>-2133569.3283021348</v>
      </c>
      <c r="X107" s="41">
        <v>-2140399.1682158238</v>
      </c>
      <c r="Y107" s="41">
        <v>-2145590.9869647752</v>
      </c>
      <c r="Z107" s="41">
        <v>-2150815.4578161743</v>
      </c>
      <c r="AA107" s="41">
        <v>-2156248.4740090957</v>
      </c>
      <c r="AB107" s="41">
        <v>-2160169.3105201465</v>
      </c>
      <c r="AC107" s="41">
        <v>-2164341.2013797266</v>
      </c>
      <c r="AD107" s="41">
        <v>-2170008.662424359</v>
      </c>
      <c r="AE107" s="41">
        <v>-2173983.0176391019</v>
      </c>
      <c r="AF107" s="41">
        <v>-2180317.1231036647</v>
      </c>
      <c r="AG107" s="41">
        <v>-2186551.2178756595</v>
      </c>
      <c r="AH107" s="41">
        <v>-2190470.1604285692</v>
      </c>
      <c r="AI107" s="41">
        <v>-2194689.395254652</v>
      </c>
      <c r="AJ107" s="41">
        <v>-2202101.3982722233</v>
      </c>
      <c r="AK107" s="41">
        <v>-2208877.5913327755</v>
      </c>
      <c r="AL107" s="41">
        <v>-2215599.7128495737</v>
      </c>
      <c r="AM107" s="41">
        <v>-2223390.6306922385</v>
      </c>
      <c r="AN107" s="41">
        <v>-2226405.2360907234</v>
      </c>
      <c r="AO107" s="41">
        <v>-2229198.747318313</v>
      </c>
      <c r="AP107" s="41">
        <v>-2232238.2109104437</v>
      </c>
      <c r="AQ107" s="41">
        <v>-2234734.2867398676</v>
      </c>
      <c r="AR107" s="41">
        <v>-2238562.5006986572</v>
      </c>
      <c r="AS107" s="41">
        <v>-2242481.5431865817</v>
      </c>
      <c r="AT107" s="41"/>
      <c r="AU107" s="31"/>
      <c r="BQ107" s="34"/>
    </row>
    <row r="108" spans="1:69" x14ac:dyDescent="0.2">
      <c r="A108" s="58" t="s">
        <v>205</v>
      </c>
      <c r="B108" s="67" t="s">
        <v>210</v>
      </c>
      <c r="C108" s="41">
        <v>-3183018.9039734425</v>
      </c>
      <c r="D108" s="41">
        <v>-3183018.9039734425</v>
      </c>
      <c r="E108" s="41">
        <v>-3100857.7187696118</v>
      </c>
      <c r="F108" s="41">
        <v>-3100857.7187696118</v>
      </c>
      <c r="G108" s="41">
        <v>-3100857.7187696118</v>
      </c>
      <c r="H108" s="41">
        <v>-3117212.5183584327</v>
      </c>
      <c r="I108" s="41">
        <v>-3117212.5183584327</v>
      </c>
      <c r="J108" s="41">
        <v>-3117212.5183584327</v>
      </c>
      <c r="K108" s="41">
        <v>-3051245.207646132</v>
      </c>
      <c r="L108" s="41">
        <v>-3051245.207646132</v>
      </c>
      <c r="M108" s="41">
        <v>-3058117.5727378763</v>
      </c>
      <c r="N108" s="41">
        <v>-3116695.7428345107</v>
      </c>
      <c r="O108" s="41">
        <v>-3116695.7428345107</v>
      </c>
      <c r="P108" s="41">
        <v>-3116695.7428345107</v>
      </c>
      <c r="Q108" s="41">
        <v>-3151623.4342388376</v>
      </c>
      <c r="R108" s="41">
        <v>-3151623.4342388376</v>
      </c>
      <c r="S108" s="41">
        <v>-3151623.4342388376</v>
      </c>
      <c r="T108" s="41">
        <v>-3155390.8888963968</v>
      </c>
      <c r="U108" s="41">
        <v>-3155390.8888963968</v>
      </c>
      <c r="V108" s="41"/>
      <c r="W108" s="41">
        <v>-3155390.8888963968</v>
      </c>
      <c r="X108" s="41">
        <v>-3165491.7158769877</v>
      </c>
      <c r="Y108" s="41">
        <v>-3173170.0309708216</v>
      </c>
      <c r="Z108" s="41">
        <v>-3180896.6361038862</v>
      </c>
      <c r="AA108" s="41">
        <v>-3188931.6643389491</v>
      </c>
      <c r="AB108" s="41">
        <v>-3194730.2909126012</v>
      </c>
      <c r="AC108" s="41">
        <v>-3200900.2082586973</v>
      </c>
      <c r="AD108" s="41">
        <v>-3209281.9630515627</v>
      </c>
      <c r="AE108" s="41">
        <v>-3215159.7398209814</v>
      </c>
      <c r="AF108" s="41">
        <v>-3224527.4122968954</v>
      </c>
      <c r="AG108" s="41">
        <v>-3233747.1763716452</v>
      </c>
      <c r="AH108" s="41">
        <v>-3239543.0019215941</v>
      </c>
      <c r="AI108" s="41">
        <v>-3245782.9374848455</v>
      </c>
      <c r="AJ108" s="41">
        <v>-3256744.7405441017</v>
      </c>
      <c r="AK108" s="41">
        <v>-3266766.227805397</v>
      </c>
      <c r="AL108" s="41">
        <v>-3276707.7472614525</v>
      </c>
      <c r="AM108" s="41">
        <v>-3288229.937260522</v>
      </c>
      <c r="AN108" s="41">
        <v>-3292688.3151917267</v>
      </c>
      <c r="AO108" s="41">
        <v>-3296819.7112324545</v>
      </c>
      <c r="AP108" s="41">
        <v>-3301314.8525894848</v>
      </c>
      <c r="AQ108" s="41">
        <v>-3305006.3637232832</v>
      </c>
      <c r="AR108" s="41">
        <v>-3310668.008407651</v>
      </c>
      <c r="AS108" s="41">
        <v>-3316463.9817540781</v>
      </c>
      <c r="AT108" s="41"/>
      <c r="AU108" s="31"/>
      <c r="BQ108" s="34"/>
    </row>
    <row r="109" spans="1:69" x14ac:dyDescent="0.2">
      <c r="A109" s="58" t="s">
        <v>205</v>
      </c>
      <c r="B109" s="67" t="s">
        <v>211</v>
      </c>
      <c r="C109" s="41">
        <v>-17704696.132131457</v>
      </c>
      <c r="D109" s="41">
        <v>-17704696.132131457</v>
      </c>
      <c r="E109" s="41">
        <v>-17247696.390133776</v>
      </c>
      <c r="F109" s="41">
        <v>-17247696.390133776</v>
      </c>
      <c r="G109" s="41">
        <v>-17247696.390133776</v>
      </c>
      <c r="H109" s="41">
        <v>-17338665.613301292</v>
      </c>
      <c r="I109" s="41">
        <v>-17338665.613301292</v>
      </c>
      <c r="J109" s="41">
        <v>-17338665.613301292</v>
      </c>
      <c r="K109" s="41">
        <v>-16971739.991415344</v>
      </c>
      <c r="L109" s="41">
        <v>-16971739.991415344</v>
      </c>
      <c r="M109" s="41">
        <v>-17009965.694538414</v>
      </c>
      <c r="N109" s="41">
        <v>-17335791.186885498</v>
      </c>
      <c r="O109" s="41">
        <v>-17335791.186885498</v>
      </c>
      <c r="P109" s="41">
        <v>-17335791.186885498</v>
      </c>
      <c r="Q109" s="41">
        <v>-17530067.181331687</v>
      </c>
      <c r="R109" s="41">
        <v>-17530067.181331687</v>
      </c>
      <c r="S109" s="41">
        <v>-17530067.181331687</v>
      </c>
      <c r="T109" s="41">
        <v>-17551022.645912938</v>
      </c>
      <c r="U109" s="41">
        <v>-17551022.645912938</v>
      </c>
      <c r="V109" s="41"/>
      <c r="W109" s="41">
        <v>-17551022.645912938</v>
      </c>
      <c r="X109" s="41">
        <v>-17607205.809685972</v>
      </c>
      <c r="Y109" s="41">
        <v>-17649914.395353932</v>
      </c>
      <c r="Z109" s="41">
        <v>-17692891.581522416</v>
      </c>
      <c r="AA109" s="41">
        <v>-17737584.289170902</v>
      </c>
      <c r="AB109" s="41">
        <v>-17769837.607346945</v>
      </c>
      <c r="AC109" s="41">
        <v>-17804156.131700233</v>
      </c>
      <c r="AD109" s="41">
        <v>-17850777.413614858</v>
      </c>
      <c r="AE109" s="41">
        <v>-17883470.983704921</v>
      </c>
      <c r="AF109" s="41">
        <v>-17935576.170527518</v>
      </c>
      <c r="AG109" s="41">
        <v>-17986858.656204753</v>
      </c>
      <c r="AH109" s="41">
        <v>-18019096.394431375</v>
      </c>
      <c r="AI109" s="41">
        <v>-18053804.376496308</v>
      </c>
      <c r="AJ109" s="41">
        <v>-18114776.490731046</v>
      </c>
      <c r="AK109" s="41">
        <v>-18170518.348415826</v>
      </c>
      <c r="AL109" s="41">
        <v>-18225815.406451333</v>
      </c>
      <c r="AM109" s="41">
        <v>-18289904.524004344</v>
      </c>
      <c r="AN109" s="41">
        <v>-18314703.065544784</v>
      </c>
      <c r="AO109" s="41">
        <v>-18337682.857280001</v>
      </c>
      <c r="AP109" s="41">
        <v>-18362685.88559939</v>
      </c>
      <c r="AQ109" s="41">
        <v>-18383218.934526838</v>
      </c>
      <c r="AR109" s="41">
        <v>-18414710.327373955</v>
      </c>
      <c r="AS109" s="41">
        <v>-18446948.887679186</v>
      </c>
      <c r="AT109" s="41"/>
      <c r="AU109" s="31"/>
      <c r="BQ109" s="34"/>
    </row>
    <row r="110" spans="1:69" x14ac:dyDescent="0.2">
      <c r="A110" s="58" t="s">
        <v>205</v>
      </c>
      <c r="B110" s="67" t="s">
        <v>212</v>
      </c>
      <c r="C110" s="41">
        <v>-753338.45074871555</v>
      </c>
      <c r="D110" s="41">
        <v>-753338.45074871555</v>
      </c>
      <c r="E110" s="41">
        <v>-733893.01801947004</v>
      </c>
      <c r="F110" s="41">
        <v>-733893.01801947004</v>
      </c>
      <c r="G110" s="41">
        <v>-733893.01801947004</v>
      </c>
      <c r="H110" s="41">
        <v>-737763.77711837704</v>
      </c>
      <c r="I110" s="41">
        <v>-737763.77711837704</v>
      </c>
      <c r="J110" s="41">
        <v>-737763.77711837704</v>
      </c>
      <c r="K110" s="41">
        <v>-722151.01666947512</v>
      </c>
      <c r="L110" s="41">
        <v>-722151.01666947512</v>
      </c>
      <c r="M110" s="41">
        <v>-723777.5281754958</v>
      </c>
      <c r="N110" s="41">
        <v>-737641.46968498733</v>
      </c>
      <c r="O110" s="41">
        <v>-737641.46968498733</v>
      </c>
      <c r="P110" s="41">
        <v>-737641.46968498733</v>
      </c>
      <c r="Q110" s="41">
        <v>-745907.95308473031</v>
      </c>
      <c r="R110" s="41">
        <v>-745907.95308473031</v>
      </c>
      <c r="S110" s="41">
        <v>-745907.95308473031</v>
      </c>
      <c r="T110" s="41">
        <v>-746799.61239955516</v>
      </c>
      <c r="U110" s="41">
        <v>-746799.61239955516</v>
      </c>
      <c r="V110" s="41"/>
      <c r="W110" s="41">
        <v>-746799.61239955516</v>
      </c>
      <c r="X110" s="41">
        <v>-749190.2175383874</v>
      </c>
      <c r="Y110" s="41">
        <v>-751007.47661590297</v>
      </c>
      <c r="Z110" s="41">
        <v>-752836.16469979216</v>
      </c>
      <c r="AA110" s="41">
        <v>-754737.84857442079</v>
      </c>
      <c r="AB110" s="41">
        <v>-756110.23387631518</v>
      </c>
      <c r="AC110" s="41">
        <v>-757570.49412451964</v>
      </c>
      <c r="AD110" s="41">
        <v>-759554.23922962439</v>
      </c>
      <c r="AE110" s="41">
        <v>-760945.35734073352</v>
      </c>
      <c r="AF110" s="41">
        <v>-763162.44372414052</v>
      </c>
      <c r="AG110" s="41">
        <v>-765344.52400511852</v>
      </c>
      <c r="AH110" s="41">
        <v>-766716.24637697055</v>
      </c>
      <c r="AI110" s="41">
        <v>-768193.07813066314</v>
      </c>
      <c r="AJ110" s="41">
        <v>-770787.45409360947</v>
      </c>
      <c r="AK110" s="41">
        <v>-773159.28156789741</v>
      </c>
      <c r="AL110" s="41">
        <v>-775512.18272590311</v>
      </c>
      <c r="AM110" s="41">
        <v>-778239.18781917973</v>
      </c>
      <c r="AN110" s="41">
        <v>-779294.37084663624</v>
      </c>
      <c r="AO110" s="41">
        <v>-780272.16569694842</v>
      </c>
      <c r="AP110" s="41">
        <v>-781336.04967877909</v>
      </c>
      <c r="AQ110" s="41">
        <v>-782209.73512091883</v>
      </c>
      <c r="AR110" s="41">
        <v>-783549.70034383563</v>
      </c>
      <c r="AS110" s="41">
        <v>-784921.45769530092</v>
      </c>
      <c r="AT110" s="41"/>
      <c r="AU110" s="31"/>
      <c r="BQ110" s="34"/>
    </row>
    <row r="111" spans="1:69" x14ac:dyDescent="0.2">
      <c r="A111" s="58" t="s">
        <v>205</v>
      </c>
      <c r="B111" s="67" t="s">
        <v>213</v>
      </c>
      <c r="C111" s="41">
        <v>3749969.6630942775</v>
      </c>
      <c r="D111" s="41">
        <v>3749969.6630942775</v>
      </c>
      <c r="E111" s="41">
        <v>3653174.1487435377</v>
      </c>
      <c r="F111" s="41">
        <v>3653174.1487435377</v>
      </c>
      <c r="G111" s="41">
        <v>3653174.1487435377</v>
      </c>
      <c r="H111" s="41">
        <v>3672442.021211246</v>
      </c>
      <c r="I111" s="41">
        <v>3672442.021211246</v>
      </c>
      <c r="J111" s="41">
        <v>3672442.021211246</v>
      </c>
      <c r="K111" s="41">
        <v>3594724.7906857738</v>
      </c>
      <c r="L111" s="41">
        <v>3594724.7906857738</v>
      </c>
      <c r="M111" s="41">
        <v>3602821.2429486173</v>
      </c>
      <c r="N111" s="41">
        <v>3671833.1990220607</v>
      </c>
      <c r="O111" s="41">
        <v>3671833.1990220607</v>
      </c>
      <c r="P111" s="41">
        <v>3671833.1990220607</v>
      </c>
      <c r="Q111" s="41">
        <v>3712982.1168009154</v>
      </c>
      <c r="R111" s="41">
        <v>3712982.1168009154</v>
      </c>
      <c r="S111" s="41">
        <v>3712982.1168009154</v>
      </c>
      <c r="T111" s="41">
        <v>3717420.620340839</v>
      </c>
      <c r="U111" s="41">
        <v>3717420.620340839</v>
      </c>
      <c r="V111" s="41"/>
      <c r="W111" s="41">
        <v>3717420.620340839</v>
      </c>
      <c r="X111" s="41">
        <v>3729320.5794337918</v>
      </c>
      <c r="Y111" s="41">
        <v>3738366.5353436396</v>
      </c>
      <c r="Z111" s="41">
        <v>3747469.3825845192</v>
      </c>
      <c r="AA111" s="41">
        <v>3756935.5884201103</v>
      </c>
      <c r="AB111" s="41">
        <v>3763767.0507503101</v>
      </c>
      <c r="AC111" s="41">
        <v>3771035.9371659001</v>
      </c>
      <c r="AD111" s="41">
        <v>3780910.6275604516</v>
      </c>
      <c r="AE111" s="41">
        <v>3787835.3381062304</v>
      </c>
      <c r="AF111" s="41">
        <v>3798871.5551876402</v>
      </c>
      <c r="AG111" s="41">
        <v>3809733.5188216101</v>
      </c>
      <c r="AH111" s="41">
        <v>3816561.681217304</v>
      </c>
      <c r="AI111" s="41">
        <v>3823913.0573064145</v>
      </c>
      <c r="AJ111" s="41">
        <v>3836827.3472195878</v>
      </c>
      <c r="AK111" s="41">
        <v>3848633.8348160107</v>
      </c>
      <c r="AL111" s="41">
        <v>3860346.1109569827</v>
      </c>
      <c r="AM111" s="41">
        <v>3873920.6024232386</v>
      </c>
      <c r="AN111" s="41">
        <v>3879173.0946304812</v>
      </c>
      <c r="AO111" s="41">
        <v>3884040.3638130855</v>
      </c>
      <c r="AP111" s="41">
        <v>3889336.1676486018</v>
      </c>
      <c r="AQ111" s="41">
        <v>3893685.2008087379</v>
      </c>
      <c r="AR111" s="41">
        <v>3900355.2824042612</v>
      </c>
      <c r="AS111" s="41">
        <v>3907183.6189215449</v>
      </c>
      <c r="AT111" s="41"/>
      <c r="AU111" s="31"/>
      <c r="BQ111" s="34"/>
    </row>
    <row r="112" spans="1:69" x14ac:dyDescent="0.2">
      <c r="A112" s="58" t="s">
        <v>205</v>
      </c>
      <c r="B112" s="67" t="s">
        <v>214</v>
      </c>
      <c r="C112" s="41">
        <v>3691772.5156653281</v>
      </c>
      <c r="D112" s="41">
        <v>3691772.5156653281</v>
      </c>
      <c r="E112" s="41">
        <v>3596479.2062189565</v>
      </c>
      <c r="F112" s="41">
        <v>3596479.2062189565</v>
      </c>
      <c r="G112" s="41">
        <v>3596479.2062189565</v>
      </c>
      <c r="H112" s="41">
        <v>3615448.0535436934</v>
      </c>
      <c r="I112" s="41">
        <v>3615448.0535436934</v>
      </c>
      <c r="J112" s="41">
        <v>3615448.0535436934</v>
      </c>
      <c r="K112" s="41">
        <v>3538936.9450749331</v>
      </c>
      <c r="L112" s="41">
        <v>3538936.9450749331</v>
      </c>
      <c r="M112" s="41">
        <v>3546907.7455410091</v>
      </c>
      <c r="N112" s="41">
        <v>3614848.6798881991</v>
      </c>
      <c r="O112" s="41">
        <v>3614848.6798881991</v>
      </c>
      <c r="P112" s="41">
        <v>3614848.6798881991</v>
      </c>
      <c r="Q112" s="41">
        <v>3655358.9925983017</v>
      </c>
      <c r="R112" s="41">
        <v>3655358.9925983017</v>
      </c>
      <c r="S112" s="41">
        <v>3655358.9925983017</v>
      </c>
      <c r="T112" s="41">
        <v>3659728.6133823409</v>
      </c>
      <c r="U112" s="41">
        <v>3659728.6133823409</v>
      </c>
      <c r="V112" s="41"/>
      <c r="W112" s="41">
        <v>3659728.6133823409</v>
      </c>
      <c r="X112" s="41">
        <v>3671443.8926682682</v>
      </c>
      <c r="Y112" s="41">
        <v>3680349.4610878113</v>
      </c>
      <c r="Z112" s="41">
        <v>3689311.0379210622</v>
      </c>
      <c r="AA112" s="41">
        <v>3698630.3342544171</v>
      </c>
      <c r="AB112" s="41">
        <v>3705355.7766281622</v>
      </c>
      <c r="AC112" s="41">
        <v>3712511.8545433171</v>
      </c>
      <c r="AD112" s="41">
        <v>3722233.2960147201</v>
      </c>
      <c r="AE112" s="41">
        <v>3729050.5394509649</v>
      </c>
      <c r="AF112" s="41">
        <v>3739915.4814527743</v>
      </c>
      <c r="AG112" s="41">
        <v>3750608.8743099733</v>
      </c>
      <c r="AH112" s="41">
        <v>3757331.0679621007</v>
      </c>
      <c r="AI112" s="41">
        <v>3764568.3553634346</v>
      </c>
      <c r="AJ112" s="41">
        <v>3777282.223699491</v>
      </c>
      <c r="AK112" s="41">
        <v>3788905.482107148</v>
      </c>
      <c r="AL112" s="41">
        <v>3800435.991161305</v>
      </c>
      <c r="AM112" s="41">
        <v>3813799.8151416583</v>
      </c>
      <c r="AN112" s="41">
        <v>3818970.7920058938</v>
      </c>
      <c r="AO112" s="41">
        <v>3823762.5242621643</v>
      </c>
      <c r="AP112" s="41">
        <v>3828976.1405857112</v>
      </c>
      <c r="AQ112" s="41">
        <v>3833257.6795134307</v>
      </c>
      <c r="AR112" s="41">
        <v>3839824.2456790037</v>
      </c>
      <c r="AS112" s="41">
        <v>3846546.6107504638</v>
      </c>
      <c r="AT112" s="41"/>
      <c r="AU112" s="31"/>
      <c r="BQ112" s="34"/>
    </row>
    <row r="113" spans="1:69" x14ac:dyDescent="0.2">
      <c r="A113" s="58" t="s">
        <v>205</v>
      </c>
      <c r="B113" s="67" t="s">
        <v>215</v>
      </c>
      <c r="C113" s="41">
        <v>570254.88704166876</v>
      </c>
      <c r="D113" s="41">
        <v>570254.88704166876</v>
      </c>
      <c r="E113" s="41">
        <v>555535.27060171205</v>
      </c>
      <c r="F113" s="41">
        <v>555535.27060171205</v>
      </c>
      <c r="G113" s="41">
        <v>555535.27060171205</v>
      </c>
      <c r="H113" s="41">
        <v>558465.3205553802</v>
      </c>
      <c r="I113" s="41">
        <v>558465.3205553802</v>
      </c>
      <c r="J113" s="41">
        <v>558465.3205553802</v>
      </c>
      <c r="K113" s="41">
        <v>546646.92347588879</v>
      </c>
      <c r="L113" s="41">
        <v>546646.92347588879</v>
      </c>
      <c r="M113" s="41">
        <v>547878.14449509478</v>
      </c>
      <c r="N113" s="41">
        <v>558372.73745207163</v>
      </c>
      <c r="O113" s="41">
        <v>558372.73745207163</v>
      </c>
      <c r="P113" s="41">
        <v>558372.73745207163</v>
      </c>
      <c r="Q113" s="41">
        <v>564630.22046341561</v>
      </c>
      <c r="R113" s="41">
        <v>564630.22046341561</v>
      </c>
      <c r="S113" s="41">
        <v>564630.22046341561</v>
      </c>
      <c r="T113" s="41">
        <v>565305.18014634401</v>
      </c>
      <c r="U113" s="41">
        <v>565305.18014634401</v>
      </c>
      <c r="V113" s="41"/>
      <c r="W113" s="41">
        <v>565305.18014634401</v>
      </c>
      <c r="X113" s="41">
        <v>567114.79740675481</v>
      </c>
      <c r="Y113" s="41">
        <v>568490.40868604649</v>
      </c>
      <c r="Z113" s="41">
        <v>569874.67138454039</v>
      </c>
      <c r="AA113" s="41">
        <v>571314.18973387929</v>
      </c>
      <c r="AB113" s="41">
        <v>572353.04474590172</v>
      </c>
      <c r="AC113" s="41">
        <v>573458.4184886911</v>
      </c>
      <c r="AD113" s="41">
        <v>574960.05475816154</v>
      </c>
      <c r="AE113" s="41">
        <v>576013.0899517372</v>
      </c>
      <c r="AF113" s="41">
        <v>577691.35865536553</v>
      </c>
      <c r="AG113" s="41">
        <v>579343.12877662806</v>
      </c>
      <c r="AH113" s="41">
        <v>580381.48197024979</v>
      </c>
      <c r="AI113" s="41">
        <v>581499.39985170739</v>
      </c>
      <c r="AJ113" s="41">
        <v>583463.26558857923</v>
      </c>
      <c r="AK113" s="41">
        <v>585258.66871328128</v>
      </c>
      <c r="AL113" s="41">
        <v>587039.7451773131</v>
      </c>
      <c r="AM113" s="41">
        <v>589104.00723626278</v>
      </c>
      <c r="AN113" s="41">
        <v>589902.74952471559</v>
      </c>
      <c r="AO113" s="41">
        <v>590642.91125595407</v>
      </c>
      <c r="AP113" s="41">
        <v>591448.23990907311</v>
      </c>
      <c r="AQ113" s="41">
        <v>592109.59390291513</v>
      </c>
      <c r="AR113" s="41">
        <v>593123.90787570481</v>
      </c>
      <c r="AS113" s="41">
        <v>594162.28754785738</v>
      </c>
      <c r="AT113" s="41"/>
      <c r="AU113" s="31"/>
      <c r="BQ113" s="34"/>
    </row>
    <row r="114" spans="1:69" x14ac:dyDescent="0.2">
      <c r="A114" s="58" t="s">
        <v>205</v>
      </c>
      <c r="B114" s="67" t="s">
        <v>216</v>
      </c>
      <c r="C114" s="41">
        <v>3964.0086868268468</v>
      </c>
      <c r="D114" s="41">
        <v>3964.0086868268468</v>
      </c>
      <c r="E114" s="41">
        <v>3861.6883231427319</v>
      </c>
      <c r="F114" s="41">
        <v>3861.6883231427319</v>
      </c>
      <c r="G114" s="41">
        <v>3861.6883231427319</v>
      </c>
      <c r="H114" s="41">
        <v>3882.0559582706505</v>
      </c>
      <c r="I114" s="41">
        <v>3882.0559582706505</v>
      </c>
      <c r="J114" s="41">
        <v>3882.0559582706505</v>
      </c>
      <c r="K114" s="41">
        <v>3799.902819819687</v>
      </c>
      <c r="L114" s="41">
        <v>3799.902819819687</v>
      </c>
      <c r="M114" s="41">
        <v>3808.4613976178625</v>
      </c>
      <c r="N114" s="41">
        <v>3881.4123860118093</v>
      </c>
      <c r="O114" s="41">
        <v>3881.4123860118093</v>
      </c>
      <c r="P114" s="41">
        <v>3881.4123860118093</v>
      </c>
      <c r="Q114" s="41">
        <v>3924.9099825748467</v>
      </c>
      <c r="R114" s="41">
        <v>3924.9099825748467</v>
      </c>
      <c r="S114" s="41">
        <v>3924.9099825748467</v>
      </c>
      <c r="T114" s="41">
        <v>3929.6018249547797</v>
      </c>
      <c r="U114" s="41">
        <v>3929.6018249547797</v>
      </c>
      <c r="V114" s="41"/>
      <c r="W114" s="41">
        <v>3929.6018249547797</v>
      </c>
      <c r="X114" s="41">
        <v>3942.1810043763076</v>
      </c>
      <c r="Y114" s="41">
        <v>3951.7432811488884</v>
      </c>
      <c r="Z114" s="41">
        <v>3961.3656964694246</v>
      </c>
      <c r="AA114" s="41">
        <v>3971.3722099974866</v>
      </c>
      <c r="AB114" s="41">
        <v>3978.5935953561875</v>
      </c>
      <c r="AC114" s="41">
        <v>3986.2773718887101</v>
      </c>
      <c r="AD114" s="41">
        <v>3996.7156852673384</v>
      </c>
      <c r="AE114" s="41">
        <v>4004.0356412198835</v>
      </c>
      <c r="AF114" s="41">
        <v>4015.701778365195</v>
      </c>
      <c r="AG114" s="41">
        <v>4027.1837161058661</v>
      </c>
      <c r="AH114" s="41">
        <v>4034.4016131779349</v>
      </c>
      <c r="AI114" s="41">
        <v>4042.1725876911842</v>
      </c>
      <c r="AJ114" s="41">
        <v>4055.8239934355652</v>
      </c>
      <c r="AK114" s="41">
        <v>4068.3043662379723</v>
      </c>
      <c r="AL114" s="41">
        <v>4080.6851502273071</v>
      </c>
      <c r="AM114" s="41">
        <v>4095.0344402018541</v>
      </c>
      <c r="AN114" s="41">
        <v>4100.5867317155462</v>
      </c>
      <c r="AO114" s="41">
        <v>4105.731812624027</v>
      </c>
      <c r="AP114" s="41">
        <v>4111.32988788696</v>
      </c>
      <c r="AQ114" s="41">
        <v>4115.9271531383947</v>
      </c>
      <c r="AR114" s="41">
        <v>4122.9779465479287</v>
      </c>
      <c r="AS114" s="41">
        <v>4130.1960276800182</v>
      </c>
      <c r="AT114" s="41"/>
      <c r="AU114" s="31"/>
      <c r="BQ114" s="34"/>
    </row>
    <row r="115" spans="1:69" x14ac:dyDescent="0.2">
      <c r="A115" s="58" t="s">
        <v>205</v>
      </c>
      <c r="B115" s="67" t="s">
        <v>217</v>
      </c>
      <c r="C115" s="41">
        <v>3751327.9565287512</v>
      </c>
      <c r="D115" s="41">
        <v>3751327.9565287512</v>
      </c>
      <c r="E115" s="41">
        <v>3654497.3814379415</v>
      </c>
      <c r="F115" s="41">
        <v>3654497.3814379415</v>
      </c>
      <c r="G115" s="41">
        <v>3654497.3814379415</v>
      </c>
      <c r="H115" s="41">
        <v>3673772.2330086883</v>
      </c>
      <c r="I115" s="41">
        <v>3673772.2330086883</v>
      </c>
      <c r="J115" s="41">
        <v>3673772.2330086883</v>
      </c>
      <c r="K115" s="41">
        <v>3596026.852174426</v>
      </c>
      <c r="L115" s="41">
        <v>3596026.852174426</v>
      </c>
      <c r="M115" s="41">
        <v>3604126.2370897811</v>
      </c>
      <c r="N115" s="41">
        <v>3673163.1902952702</v>
      </c>
      <c r="O115" s="41">
        <v>3673163.1902952702</v>
      </c>
      <c r="P115" s="41">
        <v>3673163.1902952702</v>
      </c>
      <c r="Q115" s="41">
        <v>3714327.0128093297</v>
      </c>
      <c r="R115" s="41">
        <v>3714327.0128093297</v>
      </c>
      <c r="S115" s="41">
        <v>3714327.0128093297</v>
      </c>
      <c r="T115" s="41">
        <v>3718767.1240396509</v>
      </c>
      <c r="U115" s="41">
        <v>3718767.1240396509</v>
      </c>
      <c r="V115" s="41"/>
      <c r="W115" s="41">
        <v>3718767.1240396509</v>
      </c>
      <c r="X115" s="41">
        <v>3730671.3934704885</v>
      </c>
      <c r="Y115" s="41">
        <v>3739720.6259568492</v>
      </c>
      <c r="Z115" s="41">
        <v>3748826.770381107</v>
      </c>
      <c r="AA115" s="41">
        <v>3758296.4050138327</v>
      </c>
      <c r="AB115" s="41">
        <v>3765130.3417988317</v>
      </c>
      <c r="AC115" s="41">
        <v>3772401.8611105736</v>
      </c>
      <c r="AD115" s="41">
        <v>3782280.1282612951</v>
      </c>
      <c r="AE115" s="41">
        <v>3789207.3470377307</v>
      </c>
      <c r="AF115" s="41">
        <v>3800247.5615971335</v>
      </c>
      <c r="AG115" s="41">
        <v>3811113.4595919689</v>
      </c>
      <c r="AH115" s="41">
        <v>3817944.0952471783</v>
      </c>
      <c r="AI115" s="41">
        <v>3825298.134111397</v>
      </c>
      <c r="AJ115" s="41">
        <v>3838217.1017677989</v>
      </c>
      <c r="AK115" s="41">
        <v>3850027.8658453748</v>
      </c>
      <c r="AL115" s="41">
        <v>3861744.3843427426</v>
      </c>
      <c r="AM115" s="41">
        <v>3875323.7926868107</v>
      </c>
      <c r="AN115" s="41">
        <v>3880578.1874229596</v>
      </c>
      <c r="AO115" s="41">
        <v>3885447.2196010994</v>
      </c>
      <c r="AP115" s="41">
        <v>3890744.9416536218</v>
      </c>
      <c r="AQ115" s="41">
        <v>3895095.5500966851</v>
      </c>
      <c r="AR115" s="41">
        <v>3901768.0476925639</v>
      </c>
      <c r="AS115" s="41">
        <v>3908598.8575324323</v>
      </c>
      <c r="AT115" s="41"/>
      <c r="AU115" s="31"/>
      <c r="BQ115" s="34"/>
    </row>
    <row r="116" spans="1:69" x14ac:dyDescent="0.2">
      <c r="A116" s="58" t="s">
        <v>205</v>
      </c>
      <c r="B116" s="67" t="s">
        <v>218</v>
      </c>
      <c r="C116" s="41">
        <v>-29272.168698597969</v>
      </c>
      <c r="D116" s="41">
        <v>-29272.168698597969</v>
      </c>
      <c r="E116" s="41">
        <v>-28516.585352623799</v>
      </c>
      <c r="F116" s="41">
        <v>-28516.585352623799</v>
      </c>
      <c r="G116" s="41">
        <v>-28516.585352623799</v>
      </c>
      <c r="H116" s="41">
        <v>-28666.989879596007</v>
      </c>
      <c r="I116" s="41">
        <v>-28666.989879596007</v>
      </c>
      <c r="J116" s="41">
        <v>-28666.989879596007</v>
      </c>
      <c r="K116" s="41">
        <v>-28060.331136428395</v>
      </c>
      <c r="L116" s="41">
        <v>-28060.331136428395</v>
      </c>
      <c r="M116" s="41">
        <v>-28123.531838778221</v>
      </c>
      <c r="N116" s="41">
        <v>-28662.237428928293</v>
      </c>
      <c r="O116" s="41">
        <v>-28662.237428928293</v>
      </c>
      <c r="P116" s="41">
        <v>-28662.237428928293</v>
      </c>
      <c r="Q116" s="41">
        <v>-28983.444844242014</v>
      </c>
      <c r="R116" s="41">
        <v>-28983.444844242014</v>
      </c>
      <c r="S116" s="41">
        <v>-28983.444844242014</v>
      </c>
      <c r="T116" s="41">
        <v>-29018.091691033507</v>
      </c>
      <c r="U116" s="41">
        <v>-29018.091691033507</v>
      </c>
      <c r="V116" s="41"/>
      <c r="W116" s="41">
        <v>-29018.091691033507</v>
      </c>
      <c r="X116" s="41">
        <v>-29110.982471858624</v>
      </c>
      <c r="Y116" s="41">
        <v>-29181.594975751428</v>
      </c>
      <c r="Z116" s="41">
        <v>-29252.651571940725</v>
      </c>
      <c r="AA116" s="41">
        <v>-29326.544536164449</v>
      </c>
      <c r="AB116" s="41">
        <v>-29379.870758975198</v>
      </c>
      <c r="AC116" s="41">
        <v>-29436.611503174321</v>
      </c>
      <c r="AD116" s="41">
        <v>-29513.693087572319</v>
      </c>
      <c r="AE116" s="41">
        <v>-29567.74720360422</v>
      </c>
      <c r="AF116" s="41">
        <v>-29653.895636051751</v>
      </c>
      <c r="AG116" s="41">
        <v>-29738.683850479396</v>
      </c>
      <c r="AH116" s="41">
        <v>-29791.984314084548</v>
      </c>
      <c r="AI116" s="41">
        <v>-29849.368970596599</v>
      </c>
      <c r="AJ116" s="41">
        <v>-29950.177592245309</v>
      </c>
      <c r="AK116" s="41">
        <v>-30042.338736923804</v>
      </c>
      <c r="AL116" s="41">
        <v>-30133.764469354981</v>
      </c>
      <c r="AM116" s="41">
        <v>-30239.726607691333</v>
      </c>
      <c r="AN116" s="41">
        <v>-30280.727429509079</v>
      </c>
      <c r="AO116" s="41">
        <v>-30318.721210103326</v>
      </c>
      <c r="AP116" s="41">
        <v>-30360.060121400013</v>
      </c>
      <c r="AQ116" s="41">
        <v>-30394.008564661348</v>
      </c>
      <c r="AR116" s="41">
        <v>-30446.07505352368</v>
      </c>
      <c r="AS116" s="41">
        <v>-30499.376876317572</v>
      </c>
      <c r="AT116" s="41"/>
      <c r="AU116" s="31"/>
      <c r="BQ116" s="34"/>
    </row>
    <row r="117" spans="1:69" x14ac:dyDescent="0.2">
      <c r="A117" s="58" t="s">
        <v>205</v>
      </c>
      <c r="B117" s="67" t="s">
        <v>219</v>
      </c>
      <c r="C117" s="41">
        <v>-622.18528484593401</v>
      </c>
      <c r="D117" s="41">
        <v>-622.18528484593401</v>
      </c>
      <c r="E117" s="41">
        <v>-606.12522301107924</v>
      </c>
      <c r="F117" s="41">
        <v>-606.12522301107924</v>
      </c>
      <c r="G117" s="41">
        <v>-606.12522301107924</v>
      </c>
      <c r="H117" s="41">
        <v>-609.32209866521566</v>
      </c>
      <c r="I117" s="41">
        <v>-609.32209866521566</v>
      </c>
      <c r="J117" s="41">
        <v>-609.32209866521566</v>
      </c>
      <c r="K117" s="41">
        <v>-596.42745642642251</v>
      </c>
      <c r="L117" s="41">
        <v>-596.42745642642251</v>
      </c>
      <c r="M117" s="41">
        <v>-597.77079888248977</v>
      </c>
      <c r="N117" s="41">
        <v>-609.22108445944036</v>
      </c>
      <c r="O117" s="41">
        <v>-609.22108445944036</v>
      </c>
      <c r="P117" s="41">
        <v>-609.22108445944036</v>
      </c>
      <c r="Q117" s="41">
        <v>-616.04840665921859</v>
      </c>
      <c r="R117" s="41">
        <v>-616.04840665921859</v>
      </c>
      <c r="S117" s="41">
        <v>-616.04840665921859</v>
      </c>
      <c r="T117" s="41">
        <v>-616.78483170725451</v>
      </c>
      <c r="U117" s="41">
        <v>-616.78483170725451</v>
      </c>
      <c r="V117" s="41"/>
      <c r="W117" s="41">
        <v>-616.78483170725451</v>
      </c>
      <c r="X117" s="41">
        <v>-618.75924219669685</v>
      </c>
      <c r="Y117" s="41">
        <v>-620.26012384645094</v>
      </c>
      <c r="Z117" s="41">
        <v>-621.77044475896787</v>
      </c>
      <c r="AA117" s="41">
        <v>-623.3410531914019</v>
      </c>
      <c r="AB117" s="41">
        <v>-624.47451178379015</v>
      </c>
      <c r="AC117" s="41">
        <v>-625.68054665108696</v>
      </c>
      <c r="AD117" s="41">
        <v>-627.31892978691997</v>
      </c>
      <c r="AE117" s="41">
        <v>-628.46785988248939</v>
      </c>
      <c r="AF117" s="41">
        <v>-630.29896052738161</v>
      </c>
      <c r="AG117" s="41">
        <v>-632.10114949016145</v>
      </c>
      <c r="AH117" s="41">
        <v>-633.23406056593626</v>
      </c>
      <c r="AI117" s="41">
        <v>-634.453781906892</v>
      </c>
      <c r="AJ117" s="41">
        <v>-636.59648754723059</v>
      </c>
      <c r="AK117" s="41">
        <v>-638.55538948729304</v>
      </c>
      <c r="AL117" s="41">
        <v>-640.49866010590165</v>
      </c>
      <c r="AM117" s="41">
        <v>-642.75090468342228</v>
      </c>
      <c r="AN117" s="41">
        <v>-643.62238462958749</v>
      </c>
      <c r="AO117" s="41">
        <v>-644.4299493660717</v>
      </c>
      <c r="AP117" s="41">
        <v>-645.3086154657783</v>
      </c>
      <c r="AQ117" s="41">
        <v>-646.03019581939395</v>
      </c>
      <c r="AR117" s="41">
        <v>-647.13687853693682</v>
      </c>
      <c r="AS117" s="41">
        <v>-648.26981850251616</v>
      </c>
      <c r="AT117" s="41"/>
      <c r="AU117" s="31"/>
      <c r="BQ117" s="34"/>
    </row>
    <row r="118" spans="1:69" x14ac:dyDescent="0.2">
      <c r="A118" s="58" t="s">
        <v>205</v>
      </c>
      <c r="B118" s="67" t="s">
        <v>220</v>
      </c>
      <c r="C118" s="41">
        <v>-71146.300137543163</v>
      </c>
      <c r="D118" s="41">
        <v>-71146.300137543163</v>
      </c>
      <c r="E118" s="41">
        <v>-69309.847223339297</v>
      </c>
      <c r="F118" s="41">
        <v>-69309.847223339297</v>
      </c>
      <c r="G118" s="41">
        <v>-69309.847223339297</v>
      </c>
      <c r="H118" s="41">
        <v>-69675.406937352658</v>
      </c>
      <c r="I118" s="41">
        <v>-69675.406937352658</v>
      </c>
      <c r="J118" s="41">
        <v>-69675.406937352658</v>
      </c>
      <c r="K118" s="41">
        <v>-68200.916766607799</v>
      </c>
      <c r="L118" s="41">
        <v>-68200.916766607799</v>
      </c>
      <c r="M118" s="41">
        <v>-68354.526708685633</v>
      </c>
      <c r="N118" s="41">
        <v>-69663.85605825395</v>
      </c>
      <c r="O118" s="41">
        <v>-69663.85605825395</v>
      </c>
      <c r="P118" s="41">
        <v>-69663.85605825395</v>
      </c>
      <c r="Q118" s="41">
        <v>-70444.553908543705</v>
      </c>
      <c r="R118" s="41">
        <v>-70444.553908543705</v>
      </c>
      <c r="S118" s="41">
        <v>-70444.553908543705</v>
      </c>
      <c r="T118" s="41">
        <v>-70528.763417788752</v>
      </c>
      <c r="U118" s="41">
        <v>-70528.763417788752</v>
      </c>
      <c r="V118" s="41"/>
      <c r="W118" s="41">
        <v>-70528.763417788752</v>
      </c>
      <c r="X118" s="41">
        <v>-70754.535393915387</v>
      </c>
      <c r="Y118" s="41">
        <v>-70926.159794114399</v>
      </c>
      <c r="Z118" s="41">
        <v>-71098.863565102089</v>
      </c>
      <c r="AA118" s="41">
        <v>-71278.461157096201</v>
      </c>
      <c r="AB118" s="41">
        <v>-71408.071077439308</v>
      </c>
      <c r="AC118" s="41">
        <v>-71545.980026324658</v>
      </c>
      <c r="AD118" s="41">
        <v>-71733.327591690395</v>
      </c>
      <c r="AE118" s="41">
        <v>-71864.706663821096</v>
      </c>
      <c r="AF118" s="41">
        <v>-72074.091294471451</v>
      </c>
      <c r="AG118" s="41">
        <v>-72280.169901557529</v>
      </c>
      <c r="AH118" s="41">
        <v>-72409.717213892596</v>
      </c>
      <c r="AI118" s="41">
        <v>-72549.191198124303</v>
      </c>
      <c r="AJ118" s="41">
        <v>-72794.207565928125</v>
      </c>
      <c r="AK118" s="41">
        <v>-73018.206154069296</v>
      </c>
      <c r="AL118" s="41">
        <v>-73240.417315354207</v>
      </c>
      <c r="AM118" s="41">
        <v>-73497.959357247906</v>
      </c>
      <c r="AN118" s="41">
        <v>-73597.612266636585</v>
      </c>
      <c r="AO118" s="41">
        <v>-73689.956532117925</v>
      </c>
      <c r="AP118" s="41">
        <v>-73790.431171382166</v>
      </c>
      <c r="AQ118" s="41">
        <v>-73872.943203829869</v>
      </c>
      <c r="AR118" s="41">
        <v>-73999.491328154007</v>
      </c>
      <c r="AS118" s="41">
        <v>-74129.041944010969</v>
      </c>
      <c r="AT118" s="41"/>
      <c r="AU118" s="31"/>
      <c r="BQ118" s="34"/>
    </row>
    <row r="119" spans="1:69" x14ac:dyDescent="0.2">
      <c r="A119" s="58" t="s">
        <v>205</v>
      </c>
      <c r="B119" s="67" t="s">
        <v>221</v>
      </c>
      <c r="C119" s="41">
        <v>-1945.8238469768107</v>
      </c>
      <c r="D119" s="41">
        <v>-1945.8238469768107</v>
      </c>
      <c r="E119" s="41">
        <v>-1895.5975686264303</v>
      </c>
      <c r="F119" s="41">
        <v>-1895.5975686264303</v>
      </c>
      <c r="G119" s="41">
        <v>-1895.5975686264303</v>
      </c>
      <c r="H119" s="41">
        <v>-1905.595485702175</v>
      </c>
      <c r="I119" s="41">
        <v>-1905.595485702175</v>
      </c>
      <c r="J119" s="41">
        <v>-1905.595485702175</v>
      </c>
      <c r="K119" s="41">
        <v>-1865.2687486712744</v>
      </c>
      <c r="L119" s="41">
        <v>-1865.2687486712744</v>
      </c>
      <c r="M119" s="41">
        <v>-1869.4699212951484</v>
      </c>
      <c r="N119" s="41">
        <v>-1905.2795736173537</v>
      </c>
      <c r="O119" s="41">
        <v>-1905.2795736173537</v>
      </c>
      <c r="P119" s="41">
        <v>-1905.2795736173537</v>
      </c>
      <c r="Q119" s="41">
        <v>-1926.631358480945</v>
      </c>
      <c r="R119" s="41">
        <v>-1926.631358480945</v>
      </c>
      <c r="S119" s="41">
        <v>-1926.631358480945</v>
      </c>
      <c r="T119" s="41">
        <v>-1928.9344560547393</v>
      </c>
      <c r="U119" s="41">
        <v>-1928.9344560547393</v>
      </c>
      <c r="V119" s="41"/>
      <c r="W119" s="41">
        <v>-1928.9344560547393</v>
      </c>
      <c r="X119" s="41">
        <v>-1935.1092324559995</v>
      </c>
      <c r="Y119" s="41">
        <v>-1939.8030935560805</v>
      </c>
      <c r="Z119" s="41">
        <v>-1944.5264750306058</v>
      </c>
      <c r="AA119" s="41">
        <v>-1949.4383998487083</v>
      </c>
      <c r="AB119" s="41">
        <v>-1952.9831811419142</v>
      </c>
      <c r="AC119" s="41">
        <v>-1956.7549376624056</v>
      </c>
      <c r="AD119" s="41">
        <v>-1961.8788212608067</v>
      </c>
      <c r="AE119" s="41">
        <v>-1965.471988172528</v>
      </c>
      <c r="AF119" s="41">
        <v>-1971.1985770003694</v>
      </c>
      <c r="AG119" s="41">
        <v>-1976.8347473598208</v>
      </c>
      <c r="AH119" s="41">
        <v>-1980.3778163481729</v>
      </c>
      <c r="AI119" s="41">
        <v>-1984.1923759812989</v>
      </c>
      <c r="AJ119" s="41">
        <v>-1990.8934790667809</v>
      </c>
      <c r="AK119" s="41">
        <v>-1997.0197539911489</v>
      </c>
      <c r="AL119" s="41">
        <v>-2003.0971434809283</v>
      </c>
      <c r="AM119" s="41">
        <v>-2010.1408189179795</v>
      </c>
      <c r="AN119" s="41">
        <v>-2012.8662875246987</v>
      </c>
      <c r="AO119" s="41">
        <v>-2015.3918675416187</v>
      </c>
      <c r="AP119" s="41">
        <v>-2018.1398101432546</v>
      </c>
      <c r="AQ119" s="41">
        <v>-2020.3964823818512</v>
      </c>
      <c r="AR119" s="41">
        <v>-2023.8575247357624</v>
      </c>
      <c r="AS119" s="41">
        <v>-2027.4006840741633</v>
      </c>
      <c r="AT119" s="41"/>
      <c r="AU119" s="31"/>
      <c r="BQ119" s="34"/>
    </row>
    <row r="120" spans="1:69" x14ac:dyDescent="0.2">
      <c r="A120" s="58" t="s">
        <v>205</v>
      </c>
      <c r="B120" s="67" t="s">
        <v>222</v>
      </c>
      <c r="C120" s="41">
        <v>48808.500535833875</v>
      </c>
      <c r="D120" s="41">
        <v>48808.500535833875</v>
      </c>
      <c r="E120" s="41">
        <v>47548.638633336239</v>
      </c>
      <c r="F120" s="41">
        <v>47548.638633336239</v>
      </c>
      <c r="G120" s="41">
        <v>47548.638633336239</v>
      </c>
      <c r="H120" s="41">
        <v>47799.423585790631</v>
      </c>
      <c r="I120" s="41">
        <v>47799.423585790631</v>
      </c>
      <c r="J120" s="41">
        <v>47799.423585790631</v>
      </c>
      <c r="K120" s="41">
        <v>46787.879005823001</v>
      </c>
      <c r="L120" s="41">
        <v>46787.879005823001</v>
      </c>
      <c r="M120" s="41">
        <v>46893.260043568058</v>
      </c>
      <c r="N120" s="41">
        <v>47791.499335512148</v>
      </c>
      <c r="O120" s="41">
        <v>47791.499335512148</v>
      </c>
      <c r="P120" s="41">
        <v>47791.499335512148</v>
      </c>
      <c r="Q120" s="41">
        <v>48327.081528409406</v>
      </c>
      <c r="R120" s="41">
        <v>48327.081528409406</v>
      </c>
      <c r="S120" s="41">
        <v>48327.081528409406</v>
      </c>
      <c r="T120" s="41">
        <v>48384.851783070051</v>
      </c>
      <c r="U120" s="41">
        <v>48384.851783070051</v>
      </c>
      <c r="V120" s="41"/>
      <c r="W120" s="41">
        <v>48384.851783070051</v>
      </c>
      <c r="X120" s="41">
        <v>48539.73814534679</v>
      </c>
      <c r="Y120" s="41">
        <v>48657.477642873448</v>
      </c>
      <c r="Z120" s="41">
        <v>48775.957621206784</v>
      </c>
      <c r="AA120" s="41">
        <v>48899.166967977217</v>
      </c>
      <c r="AB120" s="41">
        <v>48988.083269377086</v>
      </c>
      <c r="AC120" s="41">
        <v>49082.69295382384</v>
      </c>
      <c r="AD120" s="41">
        <v>49211.219015289622</v>
      </c>
      <c r="AE120" s="41">
        <v>49301.349007996083</v>
      </c>
      <c r="AF120" s="41">
        <v>49444.993158676247</v>
      </c>
      <c r="AG120" s="41">
        <v>49586.369277813006</v>
      </c>
      <c r="AH120" s="41">
        <v>49675.242628237385</v>
      </c>
      <c r="AI120" s="41">
        <v>49770.925973976344</v>
      </c>
      <c r="AJ120" s="41">
        <v>49939.014567425635</v>
      </c>
      <c r="AK120" s="41">
        <v>50092.684332236706</v>
      </c>
      <c r="AL120" s="41">
        <v>50245.127868494747</v>
      </c>
      <c r="AM120" s="41">
        <v>50421.809450888592</v>
      </c>
      <c r="AN120" s="41">
        <v>50490.17434227284</v>
      </c>
      <c r="AO120" s="41">
        <v>50553.52528424051</v>
      </c>
      <c r="AP120" s="41">
        <v>50622.453907020405</v>
      </c>
      <c r="AQ120" s="41">
        <v>50679.059641572312</v>
      </c>
      <c r="AR120" s="41">
        <v>50765.8754588663</v>
      </c>
      <c r="AS120" s="41">
        <v>50854.751075606</v>
      </c>
      <c r="AT120" s="41"/>
      <c r="AU120" s="31"/>
      <c r="BQ120" s="34"/>
    </row>
    <row r="121" spans="1:69" x14ac:dyDescent="0.2">
      <c r="A121" s="58" t="s">
        <v>205</v>
      </c>
      <c r="B121" s="67" t="s">
        <v>223</v>
      </c>
      <c r="C121" s="41">
        <v>-38374.194302890013</v>
      </c>
      <c r="D121" s="41">
        <v>-38374.194302890013</v>
      </c>
      <c r="E121" s="41">
        <v>-37383.666322917372</v>
      </c>
      <c r="F121" s="41">
        <v>-37383.666322917372</v>
      </c>
      <c r="G121" s="41">
        <v>-37383.666322917372</v>
      </c>
      <c r="H121" s="41">
        <v>-37580.838339842179</v>
      </c>
      <c r="I121" s="41">
        <v>-37580.838339842179</v>
      </c>
      <c r="J121" s="41">
        <v>-37580.838339842179</v>
      </c>
      <c r="K121" s="41">
        <v>-36785.54227805855</v>
      </c>
      <c r="L121" s="41">
        <v>-36785.54227805855</v>
      </c>
      <c r="M121" s="41">
        <v>-36868.394903602741</v>
      </c>
      <c r="N121" s="41">
        <v>-37574.608139845193</v>
      </c>
      <c r="O121" s="41">
        <v>-37574.608139845193</v>
      </c>
      <c r="P121" s="41">
        <v>-37574.608139845193</v>
      </c>
      <c r="Q121" s="41">
        <v>-37995.693297343896</v>
      </c>
      <c r="R121" s="41">
        <v>-37995.693297343896</v>
      </c>
      <c r="S121" s="41">
        <v>-37995.693297343896</v>
      </c>
      <c r="T121" s="41">
        <v>-38041.113397386667</v>
      </c>
      <c r="U121" s="41">
        <v>-38041.113397386667</v>
      </c>
      <c r="V121" s="41"/>
      <c r="W121" s="41">
        <v>-38041.113397386667</v>
      </c>
      <c r="X121" s="41">
        <v>-38162.888073839014</v>
      </c>
      <c r="Y121" s="41">
        <v>-38255.45716130556</v>
      </c>
      <c r="Z121" s="41">
        <v>-38348.608429212836</v>
      </c>
      <c r="AA121" s="41">
        <v>-38445.478018751426</v>
      </c>
      <c r="AB121" s="41">
        <v>-38515.385747715736</v>
      </c>
      <c r="AC121" s="41">
        <v>-38589.769725384322</v>
      </c>
      <c r="AD121" s="41">
        <v>-38690.819419628708</v>
      </c>
      <c r="AE121" s="41">
        <v>-38761.681376350709</v>
      </c>
      <c r="AF121" s="41">
        <v>-38874.617206957249</v>
      </c>
      <c r="AG121" s="41">
        <v>-38985.769866964889</v>
      </c>
      <c r="AH121" s="41">
        <v>-39055.64382703523</v>
      </c>
      <c r="AI121" s="41">
        <v>-39130.8719381353</v>
      </c>
      <c r="AJ121" s="41">
        <v>-39263.026466021009</v>
      </c>
      <c r="AK121" s="41">
        <v>-39383.844629836756</v>
      </c>
      <c r="AL121" s="41">
        <v>-39503.698708867334</v>
      </c>
      <c r="AM121" s="41">
        <v>-39642.609212121693</v>
      </c>
      <c r="AN121" s="41">
        <v>-39696.359022025179</v>
      </c>
      <c r="AO121" s="41">
        <v>-39746.166767185343</v>
      </c>
      <c r="AP121" s="41">
        <v>-39800.359793698095</v>
      </c>
      <c r="AQ121" s="41">
        <v>-39844.86432533717</v>
      </c>
      <c r="AR121" s="41">
        <v>-39913.120612763123</v>
      </c>
      <c r="AS121" s="41">
        <v>-39982.996354654737</v>
      </c>
      <c r="AT121" s="41"/>
      <c r="AU121" s="31"/>
      <c r="BQ121" s="34"/>
    </row>
    <row r="122" spans="1:69" x14ac:dyDescent="0.2">
      <c r="A122" s="58" t="s">
        <v>205</v>
      </c>
      <c r="B122" s="67" t="s">
        <v>224</v>
      </c>
      <c r="C122" s="41">
        <v>253863.4678623566</v>
      </c>
      <c r="D122" s="41">
        <v>253863.4678623566</v>
      </c>
      <c r="E122" s="41">
        <v>247310.65619872225</v>
      </c>
      <c r="F122" s="41">
        <v>247310.65619872225</v>
      </c>
      <c r="G122" s="41">
        <v>247310.65619872225</v>
      </c>
      <c r="H122" s="41">
        <v>248615.04246379563</v>
      </c>
      <c r="I122" s="41">
        <v>248615.04246379563</v>
      </c>
      <c r="J122" s="41">
        <v>248615.04246379563</v>
      </c>
      <c r="K122" s="41">
        <v>243353.78239334087</v>
      </c>
      <c r="L122" s="41">
        <v>243353.78239334087</v>
      </c>
      <c r="M122" s="41">
        <v>243901.891747146</v>
      </c>
      <c r="N122" s="41">
        <v>248573.82674043145</v>
      </c>
      <c r="O122" s="41">
        <v>248573.82674043145</v>
      </c>
      <c r="P122" s="41">
        <v>248573.82674043145</v>
      </c>
      <c r="Q122" s="41">
        <v>251359.50446708896</v>
      </c>
      <c r="R122" s="41">
        <v>251359.50446708896</v>
      </c>
      <c r="S122" s="41">
        <v>251359.50446708896</v>
      </c>
      <c r="T122" s="41">
        <v>251659.97993809174</v>
      </c>
      <c r="U122" s="41">
        <v>251659.97993809174</v>
      </c>
      <c r="V122" s="41"/>
      <c r="W122" s="41">
        <v>251659.97993809174</v>
      </c>
      <c r="X122" s="41">
        <v>252465.57709064698</v>
      </c>
      <c r="Y122" s="41">
        <v>253077.96544141276</v>
      </c>
      <c r="Z122" s="41">
        <v>253694.20519149225</v>
      </c>
      <c r="AA122" s="41">
        <v>254335.04340001769</v>
      </c>
      <c r="AB122" s="41">
        <v>254797.51613273963</v>
      </c>
      <c r="AC122" s="41">
        <v>255289.60137042037</v>
      </c>
      <c r="AD122" s="41">
        <v>255958.09295111208</v>
      </c>
      <c r="AE122" s="41">
        <v>256426.87835233688</v>
      </c>
      <c r="AF122" s="41">
        <v>257174.00235388323</v>
      </c>
      <c r="AG122" s="41">
        <v>257909.32983747657</v>
      </c>
      <c r="AH122" s="41">
        <v>258371.57917297329</v>
      </c>
      <c r="AI122" s="41">
        <v>258869.2487530525</v>
      </c>
      <c r="AJ122" s="41">
        <v>259743.51353833955</v>
      </c>
      <c r="AK122" s="41">
        <v>260542.7829068359</v>
      </c>
      <c r="AL122" s="41">
        <v>261335.67439792471</v>
      </c>
      <c r="AM122" s="41">
        <v>262254.63315964659</v>
      </c>
      <c r="AN122" s="41">
        <v>262610.21360600955</v>
      </c>
      <c r="AO122" s="41">
        <v>262939.71542728454</v>
      </c>
      <c r="AP122" s="41">
        <v>263298.22796140827</v>
      </c>
      <c r="AQ122" s="41">
        <v>263592.64651384245</v>
      </c>
      <c r="AR122" s="41">
        <v>264044.19417872874</v>
      </c>
      <c r="AS122" s="41">
        <v>264506.45530181692</v>
      </c>
      <c r="AT122" s="41"/>
      <c r="AU122" s="31"/>
      <c r="BQ122" s="34"/>
    </row>
    <row r="123" spans="1:69" x14ac:dyDescent="0.2">
      <c r="A123" s="58" t="s">
        <v>205</v>
      </c>
      <c r="B123" s="67" t="s">
        <v>225</v>
      </c>
      <c r="C123" s="41">
        <v>-574911.26933387888</v>
      </c>
      <c r="D123" s="41">
        <v>-574911.26933387888</v>
      </c>
      <c r="E123" s="41">
        <v>-560071.46074319002</v>
      </c>
      <c r="F123" s="41">
        <v>-560071.46074319002</v>
      </c>
      <c r="G123" s="41">
        <v>-560071.46074319002</v>
      </c>
      <c r="H123" s="41">
        <v>-563025.43584512</v>
      </c>
      <c r="I123" s="41">
        <v>-563025.43584512</v>
      </c>
      <c r="J123" s="41">
        <v>-563025.43584512</v>
      </c>
      <c r="K123" s="41">
        <v>-551110.53634866781</v>
      </c>
      <c r="L123" s="41">
        <v>-551110.53634866781</v>
      </c>
      <c r="M123" s="41">
        <v>-552351.81082972372</v>
      </c>
      <c r="N123" s="41">
        <v>-562932.0967599994</v>
      </c>
      <c r="O123" s="41">
        <v>-562932.0967599994</v>
      </c>
      <c r="P123" s="41">
        <v>-562932.0967599994</v>
      </c>
      <c r="Q123" s="41">
        <v>-569240.67487591843</v>
      </c>
      <c r="R123" s="41">
        <v>-569240.67487591843</v>
      </c>
      <c r="S123" s="41">
        <v>-569240.67487591843</v>
      </c>
      <c r="T123" s="41">
        <v>-569921.14590190933</v>
      </c>
      <c r="U123" s="41">
        <v>-569921.14590190933</v>
      </c>
      <c r="V123" s="41"/>
      <c r="W123" s="41">
        <v>-569921.14590190933</v>
      </c>
      <c r="X123" s="41">
        <v>-571745.53948420449</v>
      </c>
      <c r="Y123" s="41">
        <v>-573132.38323540904</v>
      </c>
      <c r="Z123" s="41">
        <v>-574527.94904846372</v>
      </c>
      <c r="AA123" s="41">
        <v>-575979.22169908695</v>
      </c>
      <c r="AB123" s="41">
        <v>-577026.55941979284</v>
      </c>
      <c r="AC123" s="41">
        <v>-578140.95902599732</v>
      </c>
      <c r="AD123" s="41">
        <v>-579654.85681692662</v>
      </c>
      <c r="AE123" s="41">
        <v>-580716.49050661328</v>
      </c>
      <c r="AF123" s="41">
        <v>-582408.46301331406</v>
      </c>
      <c r="AG123" s="41">
        <v>-584073.7205650541</v>
      </c>
      <c r="AH123" s="41">
        <v>-585120.5523697912</v>
      </c>
      <c r="AI123" s="41">
        <v>-586247.59854308038</v>
      </c>
      <c r="AJ123" s="41">
        <v>-588227.50010857789</v>
      </c>
      <c r="AK123" s="41">
        <v>-590037.56349048624</v>
      </c>
      <c r="AL123" s="41">
        <v>-591833.18322823069</v>
      </c>
      <c r="AM123" s="41">
        <v>-593914.30089598999</v>
      </c>
      <c r="AN123" s="41">
        <v>-594719.56526699313</v>
      </c>
      <c r="AO123" s="41">
        <v>-595465.7707447334</v>
      </c>
      <c r="AP123" s="41">
        <v>-596277.67526097095</v>
      </c>
      <c r="AQ123" s="41">
        <v>-596944.42950143211</v>
      </c>
      <c r="AR123" s="41">
        <v>-597967.02579451213</v>
      </c>
      <c r="AS123" s="41">
        <v>-599013.88429398893</v>
      </c>
      <c r="AT123" s="41"/>
      <c r="AU123" s="31"/>
      <c r="BQ123" s="34"/>
    </row>
    <row r="124" spans="1:69" x14ac:dyDescent="0.2">
      <c r="A124" s="58" t="s">
        <v>205</v>
      </c>
      <c r="B124" s="67" t="s">
        <v>226</v>
      </c>
      <c r="C124" s="41">
        <v>966824.4640674775</v>
      </c>
      <c r="D124" s="41">
        <v>966824.4640674775</v>
      </c>
      <c r="E124" s="41">
        <v>941868.45650098729</v>
      </c>
      <c r="F124" s="41">
        <v>941868.45650098729</v>
      </c>
      <c r="G124" s="41">
        <v>941868.45650098729</v>
      </c>
      <c r="H124" s="41">
        <v>946836.13681468379</v>
      </c>
      <c r="I124" s="41">
        <v>946836.13681468379</v>
      </c>
      <c r="J124" s="41">
        <v>946836.13681468379</v>
      </c>
      <c r="K124" s="41">
        <v>926798.92944975861</v>
      </c>
      <c r="L124" s="41">
        <v>926798.92944975861</v>
      </c>
      <c r="M124" s="41">
        <v>928886.37250214128</v>
      </c>
      <c r="N124" s="41">
        <v>946679.16909503413</v>
      </c>
      <c r="O124" s="41">
        <v>946679.16909503413</v>
      </c>
      <c r="P124" s="41">
        <v>946679.16909503413</v>
      </c>
      <c r="Q124" s="41">
        <v>957288.2630218555</v>
      </c>
      <c r="R124" s="41">
        <v>957288.2630218555</v>
      </c>
      <c r="S124" s="41">
        <v>957288.2630218555</v>
      </c>
      <c r="T124" s="41">
        <v>958432.60662774683</v>
      </c>
      <c r="U124" s="41">
        <v>958432.60662774683</v>
      </c>
      <c r="V124" s="41"/>
      <c r="W124" s="41">
        <v>958432.60662774683</v>
      </c>
      <c r="X124" s="41">
        <v>961500.67720061005</v>
      </c>
      <c r="Y124" s="41">
        <v>963832.92312798114</v>
      </c>
      <c r="Z124" s="41">
        <v>966179.83688884857</v>
      </c>
      <c r="AA124" s="41">
        <v>968620.43246854621</v>
      </c>
      <c r="AB124" s="41">
        <v>970381.73335884255</v>
      </c>
      <c r="AC124" s="41">
        <v>972255.81177667202</v>
      </c>
      <c r="AD124" s="41">
        <v>974801.72363897401</v>
      </c>
      <c r="AE124" s="41">
        <v>976587.06596537598</v>
      </c>
      <c r="AF124" s="41">
        <v>979432.44489472487</v>
      </c>
      <c r="AG124" s="41">
        <v>982232.89746171131</v>
      </c>
      <c r="AH124" s="41">
        <v>983993.34755648219</v>
      </c>
      <c r="AI124" s="41">
        <v>985888.69362220156</v>
      </c>
      <c r="AJ124" s="41">
        <v>989218.28093779949</v>
      </c>
      <c r="AK124" s="41">
        <v>992262.25250782876</v>
      </c>
      <c r="AL124" s="41">
        <v>995281.93429737724</v>
      </c>
      <c r="AM124" s="41">
        <v>998781.73606004589</v>
      </c>
      <c r="AN124" s="41">
        <v>1000135.9438055817</v>
      </c>
      <c r="AO124" s="41">
        <v>1001390.8326024847</v>
      </c>
      <c r="AP124" s="41">
        <v>1002756.2070361688</v>
      </c>
      <c r="AQ124" s="41">
        <v>1003877.4832149181</v>
      </c>
      <c r="AR124" s="41">
        <v>1005597.176610666</v>
      </c>
      <c r="AS124" s="41">
        <v>1007357.6715978035</v>
      </c>
      <c r="AT124" s="41"/>
      <c r="AU124" s="31"/>
      <c r="BQ124" s="34"/>
    </row>
    <row r="125" spans="1:69" x14ac:dyDescent="0.2">
      <c r="A125" s="58" t="s">
        <v>205</v>
      </c>
      <c r="B125" s="67" t="s">
        <v>227</v>
      </c>
      <c r="C125" s="41">
        <v>-38987.220583863127</v>
      </c>
      <c r="D125" s="41">
        <v>-38987.220583863127</v>
      </c>
      <c r="E125" s="41">
        <v>-37980.868957432409</v>
      </c>
      <c r="F125" s="41">
        <v>-37980.868957432409</v>
      </c>
      <c r="G125" s="41">
        <v>-37980.868957432409</v>
      </c>
      <c r="H125" s="41">
        <v>-38181.190789759028</v>
      </c>
      <c r="I125" s="41">
        <v>-38181.190789759028</v>
      </c>
      <c r="J125" s="41">
        <v>-38181.190789759028</v>
      </c>
      <c r="K125" s="41">
        <v>-37373.189903916304</v>
      </c>
      <c r="L125" s="41">
        <v>-37373.189903916304</v>
      </c>
      <c r="M125" s="41">
        <v>-37457.366096973215</v>
      </c>
      <c r="N125" s="41">
        <v>-38174.861062556243</v>
      </c>
      <c r="O125" s="41">
        <v>-38174.861062556243</v>
      </c>
      <c r="P125" s="41">
        <v>-38174.861062556243</v>
      </c>
      <c r="Q125" s="41">
        <v>-38602.673039282396</v>
      </c>
      <c r="R125" s="41">
        <v>-38602.673039282396</v>
      </c>
      <c r="S125" s="41">
        <v>-38602.673039282396</v>
      </c>
      <c r="T125" s="41">
        <v>-38648.818723679869</v>
      </c>
      <c r="U125" s="41">
        <v>-38648.818723679869</v>
      </c>
      <c r="V125" s="41"/>
      <c r="W125" s="41">
        <v>-38648.818723679869</v>
      </c>
      <c r="X125" s="41">
        <v>-38772.538745914149</v>
      </c>
      <c r="Y125" s="41">
        <v>-38866.58662099966</v>
      </c>
      <c r="Z125" s="41">
        <v>-38961.225976836082</v>
      </c>
      <c r="AA125" s="41">
        <v>-39059.643054349166</v>
      </c>
      <c r="AB125" s="41">
        <v>-39130.667556600223</v>
      </c>
      <c r="AC125" s="41">
        <v>-39206.2398154568</v>
      </c>
      <c r="AD125" s="41">
        <v>-39308.903774687882</v>
      </c>
      <c r="AE125" s="41">
        <v>-39380.897748448442</v>
      </c>
      <c r="AF125" s="41">
        <v>-39495.637724613814</v>
      </c>
      <c r="AG125" s="41">
        <v>-39608.566044098421</v>
      </c>
      <c r="AH125" s="41">
        <v>-39679.556237998731</v>
      </c>
      <c r="AI125" s="41">
        <v>-39755.986115285952</v>
      </c>
      <c r="AJ125" s="41">
        <v>-39890.251806681808</v>
      </c>
      <c r="AK125" s="41">
        <v>-40013.000036026839</v>
      </c>
      <c r="AL125" s="41">
        <v>-40134.768779369253</v>
      </c>
      <c r="AM125" s="41">
        <v>-40275.898372580945</v>
      </c>
      <c r="AN125" s="41">
        <v>-40330.506833634427</v>
      </c>
      <c r="AO125" s="41">
        <v>-40381.110255611617</v>
      </c>
      <c r="AP125" s="41">
        <v>-40436.169013642684</v>
      </c>
      <c r="AQ125" s="41">
        <v>-40481.384503466361</v>
      </c>
      <c r="AR125" s="41">
        <v>-40550.731182463889</v>
      </c>
      <c r="AS125" s="41">
        <v>-40621.723186649993</v>
      </c>
      <c r="AT125" s="41"/>
      <c r="AU125" s="31"/>
      <c r="BQ125" s="34"/>
    </row>
    <row r="126" spans="1:69" x14ac:dyDescent="0.2">
      <c r="A126" s="58" t="s">
        <v>205</v>
      </c>
      <c r="B126" s="67" t="s">
        <v>228</v>
      </c>
      <c r="C126" s="41">
        <v>53404.872031507315</v>
      </c>
      <c r="D126" s="41">
        <v>53404.872031507315</v>
      </c>
      <c r="E126" s="41">
        <v>52026.366997720004</v>
      </c>
      <c r="F126" s="41">
        <v>52026.366997720004</v>
      </c>
      <c r="G126" s="41">
        <v>52026.366997720004</v>
      </c>
      <c r="H126" s="41">
        <v>52300.768754508696</v>
      </c>
      <c r="I126" s="41">
        <v>52300.768754508696</v>
      </c>
      <c r="J126" s="41">
        <v>52300.768754508696</v>
      </c>
      <c r="K126" s="41">
        <v>51193.965467083901</v>
      </c>
      <c r="L126" s="41">
        <v>51193.965467083901</v>
      </c>
      <c r="M126" s="41">
        <v>51309.270399084227</v>
      </c>
      <c r="N126" s="41">
        <v>52292.098265404915</v>
      </c>
      <c r="O126" s="41">
        <v>52292.098265404915</v>
      </c>
      <c r="P126" s="41">
        <v>52292.098265404915</v>
      </c>
      <c r="Q126" s="41">
        <v>52878.117056394665</v>
      </c>
      <c r="R126" s="41">
        <v>52878.117056394665</v>
      </c>
      <c r="S126" s="41">
        <v>52878.117056394665</v>
      </c>
      <c r="T126" s="41">
        <v>52941.327624707752</v>
      </c>
      <c r="U126" s="41">
        <v>52941.327624707752</v>
      </c>
      <c r="V126" s="41"/>
      <c r="W126" s="41">
        <v>52941.327624707752</v>
      </c>
      <c r="X126" s="41">
        <v>53110.79987372188</v>
      </c>
      <c r="Y126" s="41">
        <v>53239.62708065172</v>
      </c>
      <c r="Z126" s="41">
        <v>53369.264500603647</v>
      </c>
      <c r="AA126" s="41">
        <v>53504.076660885636</v>
      </c>
      <c r="AB126" s="41">
        <v>53601.36634701908</v>
      </c>
      <c r="AC126" s="41">
        <v>53704.885570829501</v>
      </c>
      <c r="AD126" s="41">
        <v>53845.515128999476</v>
      </c>
      <c r="AE126" s="41">
        <v>53944.13280161484</v>
      </c>
      <c r="AF126" s="41">
        <v>54101.304142691311</v>
      </c>
      <c r="AG126" s="41">
        <v>54255.993868208825</v>
      </c>
      <c r="AH126" s="41">
        <v>54353.236558607416</v>
      </c>
      <c r="AI126" s="41">
        <v>54457.930552043741</v>
      </c>
      <c r="AJ126" s="41">
        <v>54641.84830662678</v>
      </c>
      <c r="AK126" s="41">
        <v>54809.989389322436</v>
      </c>
      <c r="AL126" s="41">
        <v>54976.788767637983</v>
      </c>
      <c r="AM126" s="41">
        <v>55170.108726138656</v>
      </c>
      <c r="AN126" s="41">
        <v>55244.911644395557</v>
      </c>
      <c r="AO126" s="41">
        <v>55314.228441914769</v>
      </c>
      <c r="AP126" s="41">
        <v>55389.648179019081</v>
      </c>
      <c r="AQ126" s="41">
        <v>55451.584562575365</v>
      </c>
      <c r="AR126" s="41">
        <v>55546.575958787012</v>
      </c>
      <c r="AS126" s="41">
        <v>55643.821128923315</v>
      </c>
      <c r="AT126" s="41"/>
      <c r="AU126" s="31"/>
      <c r="BQ126" s="34"/>
    </row>
    <row r="127" spans="1:69" x14ac:dyDescent="0.2">
      <c r="A127" s="58" t="s">
        <v>205</v>
      </c>
      <c r="B127" s="67" t="s">
        <v>229</v>
      </c>
      <c r="C127" s="41">
        <v>45983.148730248293</v>
      </c>
      <c r="D127" s="41">
        <v>45983.148730248293</v>
      </c>
      <c r="E127" s="41">
        <v>44796.215786065957</v>
      </c>
      <c r="F127" s="41">
        <v>44796.215786065957</v>
      </c>
      <c r="G127" s="41">
        <v>44796.215786065957</v>
      </c>
      <c r="H127" s="41">
        <v>45032.483682875289</v>
      </c>
      <c r="I127" s="41">
        <v>45032.483682875289</v>
      </c>
      <c r="J127" s="41">
        <v>45032.483682875289</v>
      </c>
      <c r="K127" s="41">
        <v>44079.493847963677</v>
      </c>
      <c r="L127" s="41">
        <v>44079.493847963677</v>
      </c>
      <c r="M127" s="41">
        <v>44178.77474942102</v>
      </c>
      <c r="N127" s="41">
        <v>45025.018139473403</v>
      </c>
      <c r="O127" s="41">
        <v>45025.018139473403</v>
      </c>
      <c r="P127" s="41">
        <v>45025.018139473403</v>
      </c>
      <c r="Q127" s="41">
        <v>45529.597369789772</v>
      </c>
      <c r="R127" s="41">
        <v>45529.597369789772</v>
      </c>
      <c r="S127" s="41">
        <v>45529.597369789772</v>
      </c>
      <c r="T127" s="41">
        <v>45584.023508332888</v>
      </c>
      <c r="U127" s="41">
        <v>45584.023508332888</v>
      </c>
      <c r="V127" s="41"/>
      <c r="W127" s="41">
        <v>45584.023508332888</v>
      </c>
      <c r="X127" s="41">
        <v>45729.944045834942</v>
      </c>
      <c r="Y127" s="41">
        <v>45840.868019461595</v>
      </c>
      <c r="Z127" s="41">
        <v>45952.489610074867</v>
      </c>
      <c r="AA127" s="41">
        <v>46068.566802680725</v>
      </c>
      <c r="AB127" s="41">
        <v>46152.336053260595</v>
      </c>
      <c r="AC127" s="41">
        <v>46241.469117039989</v>
      </c>
      <c r="AD127" s="41">
        <v>46362.5552584951</v>
      </c>
      <c r="AE127" s="41">
        <v>46447.467944076059</v>
      </c>
      <c r="AF127" s="41">
        <v>46582.797041926693</v>
      </c>
      <c r="AG127" s="41">
        <v>46715.989396573968</v>
      </c>
      <c r="AH127" s="41">
        <v>46799.718182458702</v>
      </c>
      <c r="AI127" s="41">
        <v>46889.86275706804</v>
      </c>
      <c r="AJ127" s="41">
        <v>47048.221295182986</v>
      </c>
      <c r="AK127" s="41">
        <v>47192.99565975216</v>
      </c>
      <c r="AL127" s="41">
        <v>47336.614777810741</v>
      </c>
      <c r="AM127" s="41">
        <v>47503.068887072863</v>
      </c>
      <c r="AN127" s="41">
        <v>47567.476376217943</v>
      </c>
      <c r="AO127" s="41">
        <v>47627.160155779282</v>
      </c>
      <c r="AP127" s="41">
        <v>47692.098743899442</v>
      </c>
      <c r="AQ127" s="41">
        <v>47745.427772292249</v>
      </c>
      <c r="AR127" s="41">
        <v>47827.21812837656</v>
      </c>
      <c r="AS127" s="41">
        <v>47910.949049387622</v>
      </c>
      <c r="AT127" s="41"/>
      <c r="AU127" s="31"/>
      <c r="BQ127" s="34"/>
    </row>
    <row r="128" spans="1:69" x14ac:dyDescent="0.2">
      <c r="A128" s="58" t="s">
        <v>205</v>
      </c>
      <c r="B128" s="67" t="s">
        <v>230</v>
      </c>
      <c r="C128" s="41">
        <v>1948564.4978295702</v>
      </c>
      <c r="D128" s="41">
        <v>1948564.4978295702</v>
      </c>
      <c r="E128" s="41">
        <v>1898267.4768511737</v>
      </c>
      <c r="F128" s="41">
        <v>1898267.4768511737</v>
      </c>
      <c r="G128" s="41">
        <v>1898267.4768511737</v>
      </c>
      <c r="H128" s="41">
        <v>1908279.4757771341</v>
      </c>
      <c r="I128" s="41">
        <v>1908279.4757771341</v>
      </c>
      <c r="J128" s="41">
        <v>1908279.4757771341</v>
      </c>
      <c r="K128" s="41">
        <v>1867895.9394083053</v>
      </c>
      <c r="L128" s="41">
        <v>1867895.9394083053</v>
      </c>
      <c r="M128" s="41">
        <v>1872103.0292930622</v>
      </c>
      <c r="N128" s="41">
        <v>1907963.1187369658</v>
      </c>
      <c r="O128" s="41">
        <v>1907963.1187369658</v>
      </c>
      <c r="P128" s="41">
        <v>1907963.1187369658</v>
      </c>
      <c r="Q128" s="41">
        <v>1929344.9771282743</v>
      </c>
      <c r="R128" s="41">
        <v>1929344.9771282743</v>
      </c>
      <c r="S128" s="41">
        <v>1929344.9771282743</v>
      </c>
      <c r="T128" s="41">
        <v>1931651.3185652473</v>
      </c>
      <c r="U128" s="41">
        <v>1931651.3185652473</v>
      </c>
      <c r="V128" s="41"/>
      <c r="W128" s="41">
        <v>1931651.3185652473</v>
      </c>
      <c r="X128" s="41">
        <v>1937834.7920056747</v>
      </c>
      <c r="Y128" s="41">
        <v>1942535.2643077136</v>
      </c>
      <c r="Z128" s="41">
        <v>1947265.2985630061</v>
      </c>
      <c r="AA128" s="41">
        <v>1952184.1417211024</v>
      </c>
      <c r="AB128" s="41">
        <v>1955733.9157621819</v>
      </c>
      <c r="AC128" s="41">
        <v>1959510.9847202511</v>
      </c>
      <c r="AD128" s="41">
        <v>1964642.0851980092</v>
      </c>
      <c r="AE128" s="41">
        <v>1968240.3130077021</v>
      </c>
      <c r="AF128" s="41">
        <v>1973974.9676121958</v>
      </c>
      <c r="AG128" s="41">
        <v>1979619.0763958399</v>
      </c>
      <c r="AH128" s="41">
        <v>1983167.1357203214</v>
      </c>
      <c r="AI128" s="41">
        <v>1986987.0680782844</v>
      </c>
      <c r="AJ128" s="41">
        <v>1993697.609522698</v>
      </c>
      <c r="AK128" s="41">
        <v>1999832.5131729511</v>
      </c>
      <c r="AL128" s="41">
        <v>2005918.4625345366</v>
      </c>
      <c r="AM128" s="41">
        <v>2012972.0588362759</v>
      </c>
      <c r="AN128" s="41">
        <v>2015701.3662066495</v>
      </c>
      <c r="AO128" s="41">
        <v>2018230.503448463</v>
      </c>
      <c r="AP128" s="41">
        <v>2020982.3164678896</v>
      </c>
      <c r="AQ128" s="41">
        <v>2023242.1671805833</v>
      </c>
      <c r="AR128" s="41">
        <v>2026708.0843378808</v>
      </c>
      <c r="AS128" s="41">
        <v>2030256.2341396669</v>
      </c>
      <c r="AT128" s="41"/>
      <c r="AU128" s="31"/>
      <c r="BQ128" s="34"/>
    </row>
    <row r="129" spans="1:69" x14ac:dyDescent="0.2">
      <c r="A129" s="58" t="s">
        <v>205</v>
      </c>
      <c r="B129" s="67" t="s">
        <v>231</v>
      </c>
      <c r="C129" s="41">
        <v>-1896901.8275103343</v>
      </c>
      <c r="D129" s="41">
        <v>-1896901.8275103343</v>
      </c>
      <c r="E129" s="41">
        <v>-1847938.3412523645</v>
      </c>
      <c r="F129" s="41">
        <v>-1847938.3412523645</v>
      </c>
      <c r="G129" s="41">
        <v>-1847938.3412523645</v>
      </c>
      <c r="H129" s="41">
        <v>-1857684.8900993951</v>
      </c>
      <c r="I129" s="41">
        <v>-1857684.8900993951</v>
      </c>
      <c r="J129" s="41">
        <v>-1857684.8900993951</v>
      </c>
      <c r="K129" s="41">
        <v>-1818372.0503013351</v>
      </c>
      <c r="L129" s="41">
        <v>-1818372.0503013351</v>
      </c>
      <c r="M129" s="41">
        <v>-1822467.5967919873</v>
      </c>
      <c r="N129" s="41">
        <v>-1857376.920695093</v>
      </c>
      <c r="O129" s="41">
        <v>-1857376.920695093</v>
      </c>
      <c r="P129" s="41">
        <v>-1857376.920695093</v>
      </c>
      <c r="Q129" s="41">
        <v>-1878191.877707405</v>
      </c>
      <c r="R129" s="41">
        <v>-1878191.877707405</v>
      </c>
      <c r="S129" s="41">
        <v>-1878191.877707405</v>
      </c>
      <c r="T129" s="41">
        <v>-1880437.0706643383</v>
      </c>
      <c r="U129" s="41">
        <v>-1880437.0706643383</v>
      </c>
      <c r="V129" s="41"/>
      <c r="W129" s="41">
        <v>-1880437.0706643383</v>
      </c>
      <c r="X129" s="41">
        <v>-1886456.6004682393</v>
      </c>
      <c r="Y129" s="41">
        <v>-1891032.4482319809</v>
      </c>
      <c r="Z129" s="41">
        <v>-1895637.0741671473</v>
      </c>
      <c r="AA129" s="41">
        <v>-1900425.5030778777</v>
      </c>
      <c r="AB129" s="41">
        <v>-1903881.1612679311</v>
      </c>
      <c r="AC129" s="41">
        <v>-1907558.088060539</v>
      </c>
      <c r="AD129" s="41">
        <v>-1912553.1466712442</v>
      </c>
      <c r="AE129" s="41">
        <v>-1916055.9739657003</v>
      </c>
      <c r="AF129" s="41">
        <v>-1921638.5845549423</v>
      </c>
      <c r="AG129" s="41">
        <v>-1927133.0499823312</v>
      </c>
      <c r="AH129" s="41">
        <v>-1930587.038918402</v>
      </c>
      <c r="AI129" s="41">
        <v>-1934305.6926652279</v>
      </c>
      <c r="AJ129" s="41">
        <v>-1940838.3162163964</v>
      </c>
      <c r="AK129" s="41">
        <v>-1946810.5639704363</v>
      </c>
      <c r="AL129" s="41">
        <v>-1952735.1553704059</v>
      </c>
      <c r="AM129" s="41">
        <v>-1959601.738298604</v>
      </c>
      <c r="AN129" s="41">
        <v>-1962258.6830107064</v>
      </c>
      <c r="AO129" s="41">
        <v>-1964720.7647438822</v>
      </c>
      <c r="AP129" s="41">
        <v>-1967399.6184083777</v>
      </c>
      <c r="AQ129" s="41">
        <v>-1969599.5532586658</v>
      </c>
      <c r="AR129" s="41">
        <v>-1972973.5778788414</v>
      </c>
      <c r="AS129" s="41">
        <v>-1976427.6548933745</v>
      </c>
      <c r="AT129" s="41"/>
      <c r="AU129" s="31"/>
      <c r="BQ129" s="34"/>
    </row>
    <row r="130" spans="1:69" x14ac:dyDescent="0.2">
      <c r="A130" s="58" t="s">
        <v>205</v>
      </c>
      <c r="B130" s="67" t="s">
        <v>232</v>
      </c>
      <c r="C130" s="41">
        <v>-188393.79753554598</v>
      </c>
      <c r="D130" s="41">
        <v>-188393.79753554598</v>
      </c>
      <c r="E130" s="41">
        <v>-183530.91165345188</v>
      </c>
      <c r="F130" s="41">
        <v>-183530.91165345188</v>
      </c>
      <c r="G130" s="41">
        <v>-183530.91165345188</v>
      </c>
      <c r="H130" s="41">
        <v>-184498.90552826817</v>
      </c>
      <c r="I130" s="41">
        <v>-184498.90552826817</v>
      </c>
      <c r="J130" s="41">
        <v>-184498.90552826817</v>
      </c>
      <c r="K130" s="41">
        <v>-180594.48882411866</v>
      </c>
      <c r="L130" s="41">
        <v>-180594.48882411866</v>
      </c>
      <c r="M130" s="41">
        <v>-181001.24448493746</v>
      </c>
      <c r="N130" s="41">
        <v>-184468.31906102996</v>
      </c>
      <c r="O130" s="41">
        <v>-184468.31906102996</v>
      </c>
      <c r="P130" s="41">
        <v>-184468.31906102996</v>
      </c>
      <c r="Q130" s="41">
        <v>-186535.58935420873</v>
      </c>
      <c r="R130" s="41">
        <v>-186535.58935420873</v>
      </c>
      <c r="S130" s="41">
        <v>-186535.58935420873</v>
      </c>
      <c r="T130" s="41">
        <v>-186758.57423472407</v>
      </c>
      <c r="U130" s="41">
        <v>-186758.57423472407</v>
      </c>
      <c r="V130" s="41"/>
      <c r="W130" s="41">
        <v>-186758.57423472407</v>
      </c>
      <c r="X130" s="41">
        <v>-187356.41333355807</v>
      </c>
      <c r="Y130" s="41">
        <v>-187810.87087303295</v>
      </c>
      <c r="Z130" s="41">
        <v>-188268.18656200316</v>
      </c>
      <c r="AA130" s="41">
        <v>-188743.75693345748</v>
      </c>
      <c r="AB130" s="41">
        <v>-189086.9610782199</v>
      </c>
      <c r="AC130" s="41">
        <v>-189452.14086331651</v>
      </c>
      <c r="AD130" s="41">
        <v>-189948.23298940115</v>
      </c>
      <c r="AE130" s="41">
        <v>-190296.12180818091</v>
      </c>
      <c r="AF130" s="41">
        <v>-190850.56758593096</v>
      </c>
      <c r="AG130" s="41">
        <v>-191396.2590878745</v>
      </c>
      <c r="AH130" s="41">
        <v>-191739.29744804424</v>
      </c>
      <c r="AI130" s="41">
        <v>-192108.6214114271</v>
      </c>
      <c r="AJ130" s="41">
        <v>-192757.41922522333</v>
      </c>
      <c r="AK130" s="41">
        <v>-193350.5624326836</v>
      </c>
      <c r="AL130" s="41">
        <v>-193938.97257415712</v>
      </c>
      <c r="AM130" s="41">
        <v>-194620.93809033453</v>
      </c>
      <c r="AN130" s="41">
        <v>-194884.8167459906</v>
      </c>
      <c r="AO130" s="41">
        <v>-195129.34227748035</v>
      </c>
      <c r="AP130" s="41">
        <v>-195395.39685530672</v>
      </c>
      <c r="AQ130" s="41">
        <v>-195613.88685556178</v>
      </c>
      <c r="AR130" s="41">
        <v>-195948.98343354737</v>
      </c>
      <c r="AS130" s="41">
        <v>-196292.03054136856</v>
      </c>
      <c r="AT130" s="41"/>
      <c r="AU130" s="31"/>
      <c r="BQ130" s="34"/>
    </row>
    <row r="131" spans="1:69" x14ac:dyDescent="0.2">
      <c r="A131" s="58" t="s">
        <v>205</v>
      </c>
      <c r="B131" s="67" t="s">
        <v>233</v>
      </c>
      <c r="C131" s="41">
        <v>2476.6442935296959</v>
      </c>
      <c r="D131" s="41">
        <v>2476.6442935296959</v>
      </c>
      <c r="E131" s="41">
        <v>2412.7162941607039</v>
      </c>
      <c r="F131" s="41">
        <v>2412.7162941607039</v>
      </c>
      <c r="G131" s="41">
        <v>2412.7162941607039</v>
      </c>
      <c r="H131" s="41">
        <v>2425.4416414789089</v>
      </c>
      <c r="I131" s="41">
        <v>2425.4416414789089</v>
      </c>
      <c r="J131" s="41">
        <v>2425.4416414789089</v>
      </c>
      <c r="K131" s="41">
        <v>2374.1137767806595</v>
      </c>
      <c r="L131" s="41">
        <v>2374.1137767806595</v>
      </c>
      <c r="M131" s="41">
        <v>2379.4610286509751</v>
      </c>
      <c r="N131" s="41">
        <v>2425.0395486258763</v>
      </c>
      <c r="O131" s="41">
        <v>2425.0395486258763</v>
      </c>
      <c r="P131" s="41">
        <v>2425.0395486258763</v>
      </c>
      <c r="Q131" s="41">
        <v>2452.2160971203598</v>
      </c>
      <c r="R131" s="41">
        <v>2452.2160971203598</v>
      </c>
      <c r="S131" s="41">
        <v>2452.2160971203598</v>
      </c>
      <c r="T131" s="41">
        <v>2455.1474793585012</v>
      </c>
      <c r="U131" s="41">
        <v>2455.1474793585012</v>
      </c>
      <c r="V131" s="41"/>
      <c r="W131" s="41">
        <v>2455.1474793585012</v>
      </c>
      <c r="X131" s="41">
        <v>2463.0067338135041</v>
      </c>
      <c r="Y131" s="41">
        <v>2468.9810795006529</v>
      </c>
      <c r="Z131" s="41">
        <v>2474.9929987158589</v>
      </c>
      <c r="AA131" s="41">
        <v>2481.2448958698078</v>
      </c>
      <c r="AB131" s="41">
        <v>2485.7566929552786</v>
      </c>
      <c r="AC131" s="41">
        <v>2490.5573840751722</v>
      </c>
      <c r="AD131" s="41">
        <v>2497.0790623321259</v>
      </c>
      <c r="AE131" s="41">
        <v>2501.6524446254102</v>
      </c>
      <c r="AF131" s="41">
        <v>2508.9412460058124</v>
      </c>
      <c r="AG131" s="41">
        <v>2516.1149627735372</v>
      </c>
      <c r="AH131" s="41">
        <v>2520.6245804376531</v>
      </c>
      <c r="AI131" s="41">
        <v>2525.4797513527328</v>
      </c>
      <c r="AJ131" s="41">
        <v>2534.0089143305627</v>
      </c>
      <c r="AK131" s="41">
        <v>2541.8064361132274</v>
      </c>
      <c r="AL131" s="41">
        <v>2549.5417365222575</v>
      </c>
      <c r="AM131" s="41">
        <v>2558.5069255365411</v>
      </c>
      <c r="AN131" s="41">
        <v>2561.9759015605077</v>
      </c>
      <c r="AO131" s="41">
        <v>2565.1904594180837</v>
      </c>
      <c r="AP131" s="41">
        <v>2568.6880403393279</v>
      </c>
      <c r="AQ131" s="41">
        <v>2571.5603324179615</v>
      </c>
      <c r="AR131" s="41">
        <v>2575.9655465943611</v>
      </c>
      <c r="AS131" s="41">
        <v>2580.4752792560053</v>
      </c>
      <c r="AT131" s="41"/>
      <c r="AU131" s="31"/>
      <c r="BQ131" s="34"/>
    </row>
    <row r="132" spans="1:69" x14ac:dyDescent="0.2">
      <c r="A132" s="58" t="s">
        <v>205</v>
      </c>
      <c r="B132" s="67" t="s">
        <v>234</v>
      </c>
      <c r="C132" s="41">
        <v>-558.55336774991281</v>
      </c>
      <c r="D132" s="41">
        <v>-558.55336774991281</v>
      </c>
      <c r="E132" s="41">
        <v>-544.13579497438309</v>
      </c>
      <c r="F132" s="41">
        <v>-544.13579497438309</v>
      </c>
      <c r="G132" s="41">
        <v>-544.13579497438309</v>
      </c>
      <c r="H132" s="41">
        <v>-547.0057208732859</v>
      </c>
      <c r="I132" s="41">
        <v>-547.0057208732859</v>
      </c>
      <c r="J132" s="41">
        <v>-547.0057208732859</v>
      </c>
      <c r="K132" s="41">
        <v>-535.42983500161733</v>
      </c>
      <c r="L132" s="41">
        <v>-535.42983500161733</v>
      </c>
      <c r="M132" s="41">
        <v>-536.63579160514519</v>
      </c>
      <c r="N132" s="41">
        <v>-546.9150375572375</v>
      </c>
      <c r="O132" s="41">
        <v>-546.9150375572375</v>
      </c>
      <c r="P132" s="41">
        <v>-546.9150375572375</v>
      </c>
      <c r="Q132" s="41">
        <v>-553.04411823510054</v>
      </c>
      <c r="R132" s="41">
        <v>-553.04411823510054</v>
      </c>
      <c r="S132" s="41">
        <v>-553.04411823510054</v>
      </c>
      <c r="T132" s="41">
        <v>-553.7052278767045</v>
      </c>
      <c r="U132" s="41">
        <v>-553.7052278767045</v>
      </c>
      <c r="V132" s="41"/>
      <c r="W132" s="41">
        <v>-553.7052278767045</v>
      </c>
      <c r="X132" s="41">
        <v>-555.47771214314264</v>
      </c>
      <c r="Y132" s="41">
        <v>-556.82509614672244</v>
      </c>
      <c r="Z132" s="41">
        <v>-558.18095404406631</v>
      </c>
      <c r="AA132" s="41">
        <v>-559.59093375705436</v>
      </c>
      <c r="AB132" s="41">
        <v>-560.60847166642532</v>
      </c>
      <c r="AC132" s="41">
        <v>-561.69116335515469</v>
      </c>
      <c r="AD132" s="41">
        <v>-563.16198634064335</v>
      </c>
      <c r="AE132" s="41">
        <v>-564.19341345700218</v>
      </c>
      <c r="AF132" s="41">
        <v>-565.83724441347829</v>
      </c>
      <c r="AG132" s="41">
        <v>-567.4551205333413</v>
      </c>
      <c r="AH132" s="41">
        <v>-568.47216692152756</v>
      </c>
      <c r="AI132" s="41">
        <v>-569.56714534564117</v>
      </c>
      <c r="AJ132" s="41">
        <v>-571.49071293982524</v>
      </c>
      <c r="AK132" s="41">
        <v>-573.24927474185279</v>
      </c>
      <c r="AL132" s="41">
        <v>-574.99380386349867</v>
      </c>
      <c r="AM132" s="41">
        <v>-577.01570766677196</v>
      </c>
      <c r="AN132" s="41">
        <v>-577.79805991892727</v>
      </c>
      <c r="AO132" s="41">
        <v>-578.52303367550041</v>
      </c>
      <c r="AP132" s="41">
        <v>-579.31183714140093</v>
      </c>
      <c r="AQ132" s="41">
        <v>-579.95962028001054</v>
      </c>
      <c r="AR132" s="41">
        <v>-580.95312072749743</v>
      </c>
      <c r="AS132" s="41">
        <v>-581.9701930508802</v>
      </c>
      <c r="AT132" s="41"/>
      <c r="AU132" s="31"/>
      <c r="BQ132" s="34"/>
    </row>
    <row r="133" spans="1:69" x14ac:dyDescent="0.2">
      <c r="A133" s="58" t="s">
        <v>205</v>
      </c>
      <c r="B133" s="67" t="s">
        <v>235</v>
      </c>
      <c r="C133" s="41">
        <v>-51165.269104750441</v>
      </c>
      <c r="D133" s="41">
        <v>-51165.269104750441</v>
      </c>
      <c r="E133" s="41">
        <v>-49844.573476561891</v>
      </c>
      <c r="F133" s="41">
        <v>-49844.573476561891</v>
      </c>
      <c r="G133" s="41">
        <v>-49844.573476561891</v>
      </c>
      <c r="H133" s="41">
        <v>-50107.467837971963</v>
      </c>
      <c r="I133" s="41">
        <v>-50107.467837971963</v>
      </c>
      <c r="J133" s="41">
        <v>-50107.467837971963</v>
      </c>
      <c r="K133" s="41">
        <v>-49047.079789224226</v>
      </c>
      <c r="L133" s="41">
        <v>-49047.079789224226</v>
      </c>
      <c r="M133" s="41">
        <v>-49157.54925859064</v>
      </c>
      <c r="N133" s="41">
        <v>-50099.160957131513</v>
      </c>
      <c r="O133" s="41">
        <v>-50099.160957131513</v>
      </c>
      <c r="P133" s="41">
        <v>-50099.160957131513</v>
      </c>
      <c r="Q133" s="41">
        <v>-50660.604286192232</v>
      </c>
      <c r="R133" s="41">
        <v>-50660.604286192232</v>
      </c>
      <c r="S133" s="41">
        <v>-50660.604286192232</v>
      </c>
      <c r="T133" s="41">
        <v>-50721.164036922375</v>
      </c>
      <c r="U133" s="41">
        <v>-50721.164036922375</v>
      </c>
      <c r="V133" s="41"/>
      <c r="W133" s="41">
        <v>-50721.164036922375</v>
      </c>
      <c r="X133" s="41">
        <v>-50883.529246251579</v>
      </c>
      <c r="Y133" s="41">
        <v>-51006.953916320817</v>
      </c>
      <c r="Z133" s="41">
        <v>-51131.154822072873</v>
      </c>
      <c r="AA133" s="41">
        <v>-51260.313458673503</v>
      </c>
      <c r="AB133" s="41">
        <v>-51353.523174992974</v>
      </c>
      <c r="AC133" s="41">
        <v>-51452.701185206162</v>
      </c>
      <c r="AD133" s="41">
        <v>-51587.433259530844</v>
      </c>
      <c r="AE133" s="41">
        <v>-51681.91527148796</v>
      </c>
      <c r="AF133" s="41">
        <v>-51832.49542748923</v>
      </c>
      <c r="AG133" s="41">
        <v>-51980.698037715018</v>
      </c>
      <c r="AH133" s="41">
        <v>-52073.862729127039</v>
      </c>
      <c r="AI133" s="41">
        <v>-52174.166243470456</v>
      </c>
      <c r="AJ133" s="41">
        <v>-52350.371167261503</v>
      </c>
      <c r="AK133" s="41">
        <v>-52511.461034467102</v>
      </c>
      <c r="AL133" s="41">
        <v>-52671.265463414798</v>
      </c>
      <c r="AM133" s="41">
        <v>-52856.478297445574</v>
      </c>
      <c r="AN133" s="41">
        <v>-52928.144257812957</v>
      </c>
      <c r="AO133" s="41">
        <v>-52994.554165067435</v>
      </c>
      <c r="AP133" s="41">
        <v>-53066.81107717978</v>
      </c>
      <c r="AQ133" s="41">
        <v>-53126.15007775191</v>
      </c>
      <c r="AR133" s="41">
        <v>-53217.157885933491</v>
      </c>
      <c r="AS133" s="41">
        <v>-53310.324953092189</v>
      </c>
      <c r="AT133" s="41"/>
      <c r="AU133" s="31"/>
      <c r="BQ133" s="34"/>
    </row>
    <row r="134" spans="1:69" x14ac:dyDescent="0.2">
      <c r="A134" s="58" t="s">
        <v>205</v>
      </c>
      <c r="B134" s="67" t="s">
        <v>236</v>
      </c>
      <c r="C134" s="41">
        <v>-1101782.8340152171</v>
      </c>
      <c r="D134" s="41">
        <v>-1101782.8340152171</v>
      </c>
      <c r="E134" s="41">
        <v>-1073343.2343110109</v>
      </c>
      <c r="F134" s="41">
        <v>-1073343.2343110109</v>
      </c>
      <c r="G134" s="41">
        <v>-1073343.2343110109</v>
      </c>
      <c r="H134" s="41">
        <v>-1079004.3497439818</v>
      </c>
      <c r="I134" s="41">
        <v>-1079004.3497439818</v>
      </c>
      <c r="J134" s="41">
        <v>-1079004.3497439818</v>
      </c>
      <c r="K134" s="41">
        <v>-1056170.1622189782</v>
      </c>
      <c r="L134" s="41">
        <v>-1056170.1622189782</v>
      </c>
      <c r="M134" s="41">
        <v>-1058548.9900285515</v>
      </c>
      <c r="N134" s="41">
        <v>-1078825.4710070114</v>
      </c>
      <c r="O134" s="41">
        <v>-1078825.4710070114</v>
      </c>
      <c r="P134" s="41">
        <v>-1078825.4710070114</v>
      </c>
      <c r="Q134" s="41">
        <v>-1090915.4811458229</v>
      </c>
      <c r="R134" s="41">
        <v>-1090915.4811458229</v>
      </c>
      <c r="S134" s="41">
        <v>-1090915.4811458229</v>
      </c>
      <c r="T134" s="41">
        <v>-1092219.5628980387</v>
      </c>
      <c r="U134" s="41">
        <v>-1092219.5628980387</v>
      </c>
      <c r="V134" s="41"/>
      <c r="W134" s="41">
        <v>-1092219.5628980387</v>
      </c>
      <c r="X134" s="41">
        <v>-1095715.9033573053</v>
      </c>
      <c r="Y134" s="41">
        <v>-1098373.7059088345</v>
      </c>
      <c r="Z134" s="41">
        <v>-1101048.2237667704</v>
      </c>
      <c r="AA134" s="41">
        <v>-1103829.5004249669</v>
      </c>
      <c r="AB134" s="41">
        <v>-1105836.6601096736</v>
      </c>
      <c r="AC134" s="41">
        <v>-1107972.3398603452</v>
      </c>
      <c r="AD134" s="41">
        <v>-1110873.6338294686</v>
      </c>
      <c r="AE134" s="41">
        <v>-1112908.1908780099</v>
      </c>
      <c r="AF134" s="41">
        <v>-1116150.754318571</v>
      </c>
      <c r="AG134" s="41">
        <v>-1119342.1201563762</v>
      </c>
      <c r="AH134" s="41">
        <v>-1121348.310283588</v>
      </c>
      <c r="AI134" s="41">
        <v>-1123508.2264186665</v>
      </c>
      <c r="AJ134" s="41">
        <v>-1127302.5885650762</v>
      </c>
      <c r="AK134" s="41">
        <v>-1130771.4660580796</v>
      </c>
      <c r="AL134" s="41">
        <v>-1134212.6631766504</v>
      </c>
      <c r="AM134" s="41">
        <v>-1138200.9998891309</v>
      </c>
      <c r="AN134" s="41">
        <v>-1139744.2405736339</v>
      </c>
      <c r="AO134" s="41">
        <v>-1141174.2984449554</v>
      </c>
      <c r="AP134" s="41">
        <v>-1142730.2645680171</v>
      </c>
      <c r="AQ134" s="41">
        <v>-1144008.0589266112</v>
      </c>
      <c r="AR134" s="41">
        <v>-1145967.803154879</v>
      </c>
      <c r="AS134" s="41">
        <v>-1147974.0444409524</v>
      </c>
      <c r="AT134" s="41"/>
      <c r="AU134" s="31"/>
      <c r="BQ134" s="34"/>
    </row>
    <row r="135" spans="1:69" x14ac:dyDescent="0.2">
      <c r="A135" s="58" t="s">
        <v>205</v>
      </c>
      <c r="B135" s="67" t="s">
        <v>237</v>
      </c>
      <c r="C135" s="41">
        <v>134359.07701764102</v>
      </c>
      <c r="D135" s="41">
        <v>134359.07701764102</v>
      </c>
      <c r="E135" s="41">
        <v>130890.95403637887</v>
      </c>
      <c r="F135" s="41">
        <v>130890.95403637887</v>
      </c>
      <c r="G135" s="41">
        <v>130890.95403637887</v>
      </c>
      <c r="H135" s="41">
        <v>131581.30990414307</v>
      </c>
      <c r="I135" s="41">
        <v>131581.30990414307</v>
      </c>
      <c r="J135" s="41">
        <v>131581.30990414307</v>
      </c>
      <c r="K135" s="41">
        <v>128796.74994768905</v>
      </c>
      <c r="L135" s="41">
        <v>128796.74994768905</v>
      </c>
      <c r="M135" s="41">
        <v>129086.84078865213</v>
      </c>
      <c r="N135" s="41">
        <v>131559.49618436507</v>
      </c>
      <c r="O135" s="41">
        <v>131559.49618436507</v>
      </c>
      <c r="P135" s="41">
        <v>131559.49618436507</v>
      </c>
      <c r="Q135" s="41">
        <v>133033.83627502053</v>
      </c>
      <c r="R135" s="41">
        <v>133033.83627502053</v>
      </c>
      <c r="S135" s="41">
        <v>133033.83627502053</v>
      </c>
      <c r="T135" s="41">
        <v>133192.86509192878</v>
      </c>
      <c r="U135" s="41">
        <v>133192.86509192878</v>
      </c>
      <c r="V135" s="41"/>
      <c r="W135" s="41">
        <v>133192.86509192878</v>
      </c>
      <c r="X135" s="41">
        <v>133619.23321325312</v>
      </c>
      <c r="Y135" s="41">
        <v>133943.34417840332</v>
      </c>
      <c r="Z135" s="41">
        <v>134269.49352450442</v>
      </c>
      <c r="AA135" s="41">
        <v>134608.66178270295</v>
      </c>
      <c r="AB135" s="41">
        <v>134853.42882239388</v>
      </c>
      <c r="AC135" s="41">
        <v>135113.86849457482</v>
      </c>
      <c r="AD135" s="41">
        <v>135467.67250005901</v>
      </c>
      <c r="AE135" s="41">
        <v>135715.78056522598</v>
      </c>
      <c r="AF135" s="41">
        <v>136111.20134833734</v>
      </c>
      <c r="AG135" s="41">
        <v>136500.37873897658</v>
      </c>
      <c r="AH135" s="41">
        <v>136745.02754406983</v>
      </c>
      <c r="AI135" s="41">
        <v>137008.4227698668</v>
      </c>
      <c r="AJ135" s="41">
        <v>137471.13373261108</v>
      </c>
      <c r="AK135" s="41">
        <v>137894.15282844202</v>
      </c>
      <c r="AL135" s="41">
        <v>138313.79638651237</v>
      </c>
      <c r="AM135" s="41">
        <v>138800.16195963675</v>
      </c>
      <c r="AN135" s="41">
        <v>138988.35548342788</v>
      </c>
      <c r="AO135" s="41">
        <v>139162.74670621756</v>
      </c>
      <c r="AP135" s="41">
        <v>139352.4920586691</v>
      </c>
      <c r="AQ135" s="41">
        <v>139508.31520760432</v>
      </c>
      <c r="AR135" s="41">
        <v>139747.30007610255</v>
      </c>
      <c r="AS135" s="41">
        <v>139991.95511986391</v>
      </c>
      <c r="AT135" s="41"/>
      <c r="AU135" s="31"/>
      <c r="BQ135" s="34"/>
    </row>
    <row r="136" spans="1:69" x14ac:dyDescent="0.2">
      <c r="A136" s="58" t="s">
        <v>205</v>
      </c>
      <c r="B136" s="67" t="s">
        <v>238</v>
      </c>
      <c r="C136" s="41">
        <v>46573.294135663389</v>
      </c>
      <c r="D136" s="41">
        <v>46573.294135663389</v>
      </c>
      <c r="E136" s="41">
        <v>45371.128154099162</v>
      </c>
      <c r="F136" s="41">
        <v>45371.128154099162</v>
      </c>
      <c r="G136" s="41">
        <v>45371.128154099162</v>
      </c>
      <c r="H136" s="41">
        <v>45610.428301147971</v>
      </c>
      <c r="I136" s="41">
        <v>45610.428301147971</v>
      </c>
      <c r="J136" s="41">
        <v>45610.428301147971</v>
      </c>
      <c r="K136" s="41">
        <v>44645.207842888223</v>
      </c>
      <c r="L136" s="41">
        <v>44645.207842888223</v>
      </c>
      <c r="M136" s="41">
        <v>44745.762910414196</v>
      </c>
      <c r="N136" s="41">
        <v>45602.8669453396</v>
      </c>
      <c r="O136" s="41">
        <v>45602.8669453396</v>
      </c>
      <c r="P136" s="41">
        <v>45602.8669453396</v>
      </c>
      <c r="Q136" s="41">
        <v>46113.92191998104</v>
      </c>
      <c r="R136" s="41">
        <v>46113.92191998104</v>
      </c>
      <c r="S136" s="41">
        <v>46113.92191998104</v>
      </c>
      <c r="T136" s="41">
        <v>46169.046560833864</v>
      </c>
      <c r="U136" s="41">
        <v>46169.046560833864</v>
      </c>
      <c r="V136" s="41"/>
      <c r="W136" s="41">
        <v>46169.046560833864</v>
      </c>
      <c r="X136" s="41">
        <v>46316.839835134953</v>
      </c>
      <c r="Y136" s="41">
        <v>46429.187401429648</v>
      </c>
      <c r="Z136" s="41">
        <v>46542.2415378921</v>
      </c>
      <c r="AA136" s="41">
        <v>46659.808459317785</v>
      </c>
      <c r="AB136" s="41">
        <v>46744.652800223346</v>
      </c>
      <c r="AC136" s="41">
        <v>46834.929793235788</v>
      </c>
      <c r="AD136" s="41">
        <v>46957.569948106946</v>
      </c>
      <c r="AE136" s="41">
        <v>47043.572398800585</v>
      </c>
      <c r="AF136" s="41">
        <v>47180.63830344937</v>
      </c>
      <c r="AG136" s="41">
        <v>47315.540042040593</v>
      </c>
      <c r="AH136" s="41">
        <v>47400.343398929173</v>
      </c>
      <c r="AI136" s="41">
        <v>47491.644884450398</v>
      </c>
      <c r="AJ136" s="41">
        <v>47652.035788035239</v>
      </c>
      <c r="AK136" s="41">
        <v>47798.668179477987</v>
      </c>
      <c r="AL136" s="41">
        <v>47944.13049803485</v>
      </c>
      <c r="AM136" s="41">
        <v>48112.720870917583</v>
      </c>
      <c r="AN136" s="41">
        <v>48177.954962521231</v>
      </c>
      <c r="AO136" s="41">
        <v>48238.404720691229</v>
      </c>
      <c r="AP136" s="41">
        <v>48304.176727367354</v>
      </c>
      <c r="AQ136" s="41">
        <v>48358.190177813674</v>
      </c>
      <c r="AR136" s="41">
        <v>48441.030227191797</v>
      </c>
      <c r="AS136" s="41">
        <v>48525.835746608805</v>
      </c>
      <c r="AT136" s="41"/>
      <c r="AU136" s="31"/>
      <c r="BQ136" s="34"/>
    </row>
    <row r="137" spans="1:69" x14ac:dyDescent="0.2">
      <c r="A137" s="58" t="s">
        <v>205</v>
      </c>
      <c r="B137" s="67" t="s">
        <v>239</v>
      </c>
      <c r="C137" s="41">
        <v>-6130.3600553716906</v>
      </c>
      <c r="D137" s="41">
        <v>-6130.3600553716906</v>
      </c>
      <c r="E137" s="41">
        <v>-5972.1210806528143</v>
      </c>
      <c r="F137" s="41">
        <v>-5972.1210806528143</v>
      </c>
      <c r="G137" s="41">
        <v>-5972.1210806528143</v>
      </c>
      <c r="H137" s="41">
        <v>-6003.6197343327403</v>
      </c>
      <c r="I137" s="41">
        <v>-6003.6197343327403</v>
      </c>
      <c r="J137" s="41">
        <v>-6003.6197343327403</v>
      </c>
      <c r="K137" s="41">
        <v>-5876.569478348978</v>
      </c>
      <c r="L137" s="41">
        <v>-5876.569478348978</v>
      </c>
      <c r="M137" s="41">
        <v>-5889.8053634364869</v>
      </c>
      <c r="N137" s="41">
        <v>-6002.6244464865104</v>
      </c>
      <c r="O137" s="41">
        <v>-6002.6244464865104</v>
      </c>
      <c r="P137" s="41">
        <v>-6002.6244464865104</v>
      </c>
      <c r="Q137" s="41">
        <v>-6069.8937058503625</v>
      </c>
      <c r="R137" s="41">
        <v>-6069.8937058503625</v>
      </c>
      <c r="S137" s="41">
        <v>-6069.8937058503625</v>
      </c>
      <c r="T137" s="41">
        <v>-6077.1496644983918</v>
      </c>
      <c r="U137" s="41">
        <v>-6077.1496644983918</v>
      </c>
      <c r="V137" s="41"/>
      <c r="W137" s="41">
        <v>-6077.1496644983918</v>
      </c>
      <c r="X137" s="41">
        <v>-6096.6034309120114</v>
      </c>
      <c r="Y137" s="41">
        <v>-6111.3915416847867</v>
      </c>
      <c r="Z137" s="41">
        <v>-6126.2726570348223</v>
      </c>
      <c r="AA137" s="41">
        <v>-6141.7477822609153</v>
      </c>
      <c r="AB137" s="41">
        <v>-6152.9156922845596</v>
      </c>
      <c r="AC137" s="41">
        <v>-6164.7986926639278</v>
      </c>
      <c r="AD137" s="41">
        <v>-6180.9415986051899</v>
      </c>
      <c r="AE137" s="41">
        <v>-6192.2619485649893</v>
      </c>
      <c r="AF137" s="41">
        <v>-6210.3036903486964</v>
      </c>
      <c r="AG137" s="41">
        <v>-6228.0605667949039</v>
      </c>
      <c r="AH137" s="41">
        <v>-6239.2230821651247</v>
      </c>
      <c r="AI137" s="41">
        <v>-6251.2409346752993</v>
      </c>
      <c r="AJ137" s="41">
        <v>-6272.3529046750464</v>
      </c>
      <c r="AK137" s="41">
        <v>-6291.6538661381937</v>
      </c>
      <c r="AL137" s="41">
        <v>-6310.8008129838518</v>
      </c>
      <c r="AM137" s="41">
        <v>-6332.9920645760185</v>
      </c>
      <c r="AN137" s="41">
        <v>-6341.5787122855527</v>
      </c>
      <c r="AO137" s="41">
        <v>-6349.5356066757759</v>
      </c>
      <c r="AP137" s="41">
        <v>-6358.1930591916835</v>
      </c>
      <c r="AQ137" s="41">
        <v>-6365.3027538184888</v>
      </c>
      <c r="AR137" s="41">
        <v>-6376.2068425053094</v>
      </c>
      <c r="AS137" s="41">
        <v>-6387.3696425253102</v>
      </c>
      <c r="AT137" s="41"/>
      <c r="AU137" s="31"/>
      <c r="BQ137" s="34"/>
    </row>
    <row r="138" spans="1:69" x14ac:dyDescent="0.2">
      <c r="A138" s="58" t="s">
        <v>205</v>
      </c>
      <c r="B138" s="67" t="s">
        <v>240</v>
      </c>
      <c r="C138" s="41">
        <v>-13803.243254938454</v>
      </c>
      <c r="D138" s="41">
        <v>-13803.243254938454</v>
      </c>
      <c r="E138" s="41">
        <v>-13446.949164423686</v>
      </c>
      <c r="F138" s="41">
        <v>-13446.949164423686</v>
      </c>
      <c r="G138" s="41">
        <v>-13446.949164423686</v>
      </c>
      <c r="H138" s="41">
        <v>-13517.872173026763</v>
      </c>
      <c r="I138" s="41">
        <v>-13517.872173026763</v>
      </c>
      <c r="J138" s="41">
        <v>-13517.872173026763</v>
      </c>
      <c r="K138" s="41">
        <v>-13231.803235296198</v>
      </c>
      <c r="L138" s="41">
        <v>-13231.803235296198</v>
      </c>
      <c r="M138" s="41">
        <v>-13261.60542308078</v>
      </c>
      <c r="N138" s="41">
        <v>-13515.631162690323</v>
      </c>
      <c r="O138" s="41">
        <v>-13515.631162690323</v>
      </c>
      <c r="P138" s="41">
        <v>-13515.631162690323</v>
      </c>
      <c r="Q138" s="41">
        <v>-13667.095993824536</v>
      </c>
      <c r="R138" s="41">
        <v>-13667.095993824536</v>
      </c>
      <c r="S138" s="41">
        <v>-13667.095993824536</v>
      </c>
      <c r="T138" s="41">
        <v>-13683.433657740174</v>
      </c>
      <c r="U138" s="41">
        <v>-13683.433657740174</v>
      </c>
      <c r="V138" s="41"/>
      <c r="W138" s="41">
        <v>-13683.433657740174</v>
      </c>
      <c r="X138" s="41">
        <v>-13727.236153451115</v>
      </c>
      <c r="Y138" s="41">
        <v>-13760.533364126159</v>
      </c>
      <c r="Z138" s="41">
        <v>-13794.039985796993</v>
      </c>
      <c r="AA138" s="41">
        <v>-13828.884092173621</v>
      </c>
      <c r="AB138" s="41">
        <v>-13854.029985288096</v>
      </c>
      <c r="AC138" s="41">
        <v>-13880.785990376447</v>
      </c>
      <c r="AD138" s="41">
        <v>-13917.133685379058</v>
      </c>
      <c r="AE138" s="41">
        <v>-13942.622815350995</v>
      </c>
      <c r="AF138" s="41">
        <v>-13983.245967716261</v>
      </c>
      <c r="AG138" s="41">
        <v>-14023.227711499827</v>
      </c>
      <c r="AH138" s="41">
        <v>-14048.361457903047</v>
      </c>
      <c r="AI138" s="41">
        <v>-14075.421098788995</v>
      </c>
      <c r="AJ138" s="41">
        <v>-14122.957239385194</v>
      </c>
      <c r="AK138" s="41">
        <v>-14166.415676365019</v>
      </c>
      <c r="AL138" s="41">
        <v>-14209.527330902898</v>
      </c>
      <c r="AM138" s="41">
        <v>-14259.493603861012</v>
      </c>
      <c r="AN138" s="41">
        <v>-14278.827474303958</v>
      </c>
      <c r="AO138" s="41">
        <v>-14296.743379378058</v>
      </c>
      <c r="AP138" s="41">
        <v>-14316.236675361619</v>
      </c>
      <c r="AQ138" s="41">
        <v>-14332.245008235333</v>
      </c>
      <c r="AR138" s="41">
        <v>-14356.7968758676</v>
      </c>
      <c r="AS138" s="41">
        <v>-14381.931263194048</v>
      </c>
      <c r="AT138" s="41"/>
      <c r="AU138" s="31"/>
      <c r="BQ138" s="34"/>
    </row>
    <row r="139" spans="1:69" x14ac:dyDescent="0.2">
      <c r="A139" s="58" t="s">
        <v>205</v>
      </c>
      <c r="B139" s="67" t="s">
        <v>241</v>
      </c>
      <c r="C139" s="41">
        <v>-77449741.226150811</v>
      </c>
      <c r="D139" s="41">
        <v>-77449741.226150811</v>
      </c>
      <c r="E139" s="41">
        <v>-75450581.709715948</v>
      </c>
      <c r="F139" s="41">
        <v>-75450581.709715948</v>
      </c>
      <c r="G139" s="41">
        <v>-75450581.709715948</v>
      </c>
      <c r="H139" s="41">
        <v>-75848529.392143637</v>
      </c>
      <c r="I139" s="41">
        <v>-75848529.392143637</v>
      </c>
      <c r="J139" s="41">
        <v>-75848529.392143637</v>
      </c>
      <c r="K139" s="41">
        <v>-74243401.902113691</v>
      </c>
      <c r="L139" s="41">
        <v>-74243401.902113691</v>
      </c>
      <c r="M139" s="41">
        <v>-74410621.42358835</v>
      </c>
      <c r="N139" s="41">
        <v>-75835955.124818429</v>
      </c>
      <c r="O139" s="41">
        <v>-75835955.124818429</v>
      </c>
      <c r="P139" s="41">
        <v>-75835955.124818429</v>
      </c>
      <c r="Q139" s="41">
        <v>-76685821.47575812</v>
      </c>
      <c r="R139" s="41">
        <v>-76685821.47575812</v>
      </c>
      <c r="S139" s="41">
        <v>-76685821.47575812</v>
      </c>
      <c r="T139" s="41">
        <v>-76777491.804182798</v>
      </c>
      <c r="U139" s="41">
        <v>-76777491.804182798</v>
      </c>
      <c r="V139" s="41"/>
      <c r="W139" s="41">
        <v>-76777491.804182798</v>
      </c>
      <c r="X139" s="41">
        <v>-77023266.793090433</v>
      </c>
      <c r="Y139" s="41">
        <v>-77210096.823012009</v>
      </c>
      <c r="Z139" s="41">
        <v>-77398101.854136869</v>
      </c>
      <c r="AA139" s="41">
        <v>-77593611.487074822</v>
      </c>
      <c r="AB139" s="41">
        <v>-77734704.625741318</v>
      </c>
      <c r="AC139" s="41">
        <v>-77884832.072752506</v>
      </c>
      <c r="AD139" s="41">
        <v>-78088778.313510969</v>
      </c>
      <c r="AE139" s="41">
        <v>-78231797.347802058</v>
      </c>
      <c r="AF139" s="41">
        <v>-78459733.100318387</v>
      </c>
      <c r="AG139" s="41">
        <v>-78684069.921210065</v>
      </c>
      <c r="AH139" s="41">
        <v>-78825094.904905602</v>
      </c>
      <c r="AI139" s="41">
        <v>-78976926.046730861</v>
      </c>
      <c r="AJ139" s="41">
        <v>-79243650.447660938</v>
      </c>
      <c r="AK139" s="41">
        <v>-79487494.929426208</v>
      </c>
      <c r="AL139" s="41">
        <v>-79729393.62135829</v>
      </c>
      <c r="AM139" s="41">
        <v>-80009753.449781701</v>
      </c>
      <c r="AN139" s="41">
        <v>-80118235.437315345</v>
      </c>
      <c r="AO139" s="41">
        <v>-80218761.247532085</v>
      </c>
      <c r="AP139" s="41">
        <v>-80328137.768809527</v>
      </c>
      <c r="AQ139" s="41">
        <v>-80417960.226882026</v>
      </c>
      <c r="AR139" s="41">
        <v>-80555720.299614027</v>
      </c>
      <c r="AS139" s="41">
        <v>-80696748.879517868</v>
      </c>
      <c r="AT139" s="41"/>
      <c r="AU139" s="31"/>
      <c r="BQ139" s="34"/>
    </row>
    <row r="140" spans="1:69" x14ac:dyDescent="0.2">
      <c r="A140" s="58" t="s">
        <v>205</v>
      </c>
      <c r="B140" s="67" t="s">
        <v>242</v>
      </c>
      <c r="C140" s="41">
        <v>667686.72729574039</v>
      </c>
      <c r="D140" s="41">
        <v>667686.72729574039</v>
      </c>
      <c r="E140" s="41">
        <v>650452.16648587387</v>
      </c>
      <c r="F140" s="41">
        <v>650452.16648587387</v>
      </c>
      <c r="G140" s="41">
        <v>650452.16648587387</v>
      </c>
      <c r="H140" s="41">
        <v>653882.83496208233</v>
      </c>
      <c r="I140" s="41">
        <v>653882.83496208233</v>
      </c>
      <c r="J140" s="41">
        <v>653882.83496208233</v>
      </c>
      <c r="K140" s="41">
        <v>640045.18613661861</v>
      </c>
      <c r="L140" s="41">
        <v>640045.18613661861</v>
      </c>
      <c r="M140" s="41">
        <v>641486.76945588831</v>
      </c>
      <c r="N140" s="41">
        <v>653774.4334197971</v>
      </c>
      <c r="O140" s="41">
        <v>653774.4334197971</v>
      </c>
      <c r="P140" s="41">
        <v>653774.4334197971</v>
      </c>
      <c r="Q140" s="41">
        <v>661101.04902256292</v>
      </c>
      <c r="R140" s="41">
        <v>661101.04902256292</v>
      </c>
      <c r="S140" s="41">
        <v>661101.04902256292</v>
      </c>
      <c r="T140" s="41">
        <v>661891.33005652123</v>
      </c>
      <c r="U140" s="41">
        <v>661891.33005652123</v>
      </c>
      <c r="V140" s="41"/>
      <c r="W140" s="41">
        <v>661891.33005652123</v>
      </c>
      <c r="X140" s="41">
        <v>664010.1324617574</v>
      </c>
      <c r="Y140" s="41">
        <v>665620.77607739775</v>
      </c>
      <c r="Z140" s="41">
        <v>667241.54926475219</v>
      </c>
      <c r="AA140" s="41">
        <v>668927.01889840746</v>
      </c>
      <c r="AB140" s="41">
        <v>670143.36919872731</v>
      </c>
      <c r="AC140" s="41">
        <v>671437.60339738626</v>
      </c>
      <c r="AD140" s="41">
        <v>673195.80421097786</v>
      </c>
      <c r="AE140" s="41">
        <v>674428.75747118285</v>
      </c>
      <c r="AF140" s="41">
        <v>676393.76954510226</v>
      </c>
      <c r="AG140" s="41">
        <v>678327.755577615</v>
      </c>
      <c r="AH140" s="41">
        <v>679543.51832052274</v>
      </c>
      <c r="AI140" s="41">
        <v>680852.43990737316</v>
      </c>
      <c r="AJ140" s="41">
        <v>683151.84516719065</v>
      </c>
      <c r="AK140" s="41">
        <v>685254.0048570931</v>
      </c>
      <c r="AL140" s="41">
        <v>687339.39008106221</v>
      </c>
      <c r="AM140" s="41">
        <v>689756.34504232707</v>
      </c>
      <c r="AN140" s="41">
        <v>690691.55776324985</v>
      </c>
      <c r="AO140" s="41">
        <v>691558.18104913505</v>
      </c>
      <c r="AP140" s="41">
        <v>692501.10545893374</v>
      </c>
      <c r="AQ140" s="41">
        <v>693275.45618133282</v>
      </c>
      <c r="AR140" s="41">
        <v>694463.072442643</v>
      </c>
      <c r="AS140" s="41">
        <v>695678.86618811474</v>
      </c>
      <c r="AT140" s="41"/>
      <c r="AU140" s="31"/>
      <c r="BQ140" s="34"/>
    </row>
    <row r="141" spans="1:69" x14ac:dyDescent="0.2">
      <c r="A141" s="58" t="s">
        <v>205</v>
      </c>
      <c r="B141" s="67" t="s">
        <v>243</v>
      </c>
      <c r="C141" s="41">
        <v>3920508.9998213449</v>
      </c>
      <c r="D141" s="41">
        <v>3920508.9998213449</v>
      </c>
      <c r="E141" s="41">
        <v>3819311.4651081502</v>
      </c>
      <c r="F141" s="41">
        <v>3819311.4651081502</v>
      </c>
      <c r="G141" s="41">
        <v>3819311.4651081502</v>
      </c>
      <c r="H141" s="41">
        <v>3839455.5927154995</v>
      </c>
      <c r="I141" s="41">
        <v>3839455.5927154995</v>
      </c>
      <c r="J141" s="41">
        <v>3839455.5927154995</v>
      </c>
      <c r="K141" s="41">
        <v>3758203.974945107</v>
      </c>
      <c r="L141" s="41">
        <v>3758203.974945107</v>
      </c>
      <c r="M141" s="41">
        <v>3766668.6338130161</v>
      </c>
      <c r="N141" s="41">
        <v>3838819.0828003706</v>
      </c>
      <c r="O141" s="41">
        <v>3838819.0828003706</v>
      </c>
      <c r="P141" s="41">
        <v>3838819.0828003706</v>
      </c>
      <c r="Q141" s="41">
        <v>3881839.3514901693</v>
      </c>
      <c r="R141" s="41">
        <v>3881839.3514901693</v>
      </c>
      <c r="S141" s="41">
        <v>3881839.3514901693</v>
      </c>
      <c r="T141" s="41">
        <v>3886479.7071829806</v>
      </c>
      <c r="U141" s="41">
        <v>3886479.7071829806</v>
      </c>
      <c r="V141" s="41"/>
      <c r="W141" s="41">
        <v>3886479.7071829806</v>
      </c>
      <c r="X141" s="41">
        <v>3898920.8469555434</v>
      </c>
      <c r="Y141" s="41">
        <v>3908378.1905457</v>
      </c>
      <c r="Z141" s="41">
        <v>3917895.0127437813</v>
      </c>
      <c r="AA141" s="41">
        <v>3927791.7181859189</v>
      </c>
      <c r="AB141" s="41">
        <v>3934933.8585106991</v>
      </c>
      <c r="AC141" s="41">
        <v>3942533.3158853715</v>
      </c>
      <c r="AD141" s="41">
        <v>3952857.0827529528</v>
      </c>
      <c r="AE141" s="41">
        <v>3960096.7119913087</v>
      </c>
      <c r="AF141" s="41">
        <v>3971634.8289039526</v>
      </c>
      <c r="AG141" s="41">
        <v>3982990.7677537547</v>
      </c>
      <c r="AH141" s="41">
        <v>3990129.4580711769</v>
      </c>
      <c r="AI141" s="41">
        <v>3997815.1565455073</v>
      </c>
      <c r="AJ141" s="41">
        <v>4011316.7563928831</v>
      </c>
      <c r="AK141" s="41">
        <v>4023660.1738166558</v>
      </c>
      <c r="AL141" s="41">
        <v>4035905.0952812159</v>
      </c>
      <c r="AM141" s="41">
        <v>4050096.9210138912</v>
      </c>
      <c r="AN141" s="41">
        <v>4055588.2835634742</v>
      </c>
      <c r="AO141" s="41">
        <v>4060676.9040989289</v>
      </c>
      <c r="AP141" s="41">
        <v>4066213.5479824152</v>
      </c>
      <c r="AQ141" s="41">
        <v>4070760.3644040618</v>
      </c>
      <c r="AR141" s="41">
        <v>4077733.7847978724</v>
      </c>
      <c r="AS141" s="41">
        <v>4084872.6571555035</v>
      </c>
      <c r="AT141" s="41"/>
      <c r="AU141" s="31"/>
      <c r="BQ141" s="34"/>
    </row>
    <row r="142" spans="1:69" s="17" customFormat="1" x14ac:dyDescent="0.2">
      <c r="A142" s="68" t="s">
        <v>244</v>
      </c>
      <c r="B142" s="68"/>
      <c r="C142" s="55">
        <f t="shared" ref="C142:U142" si="39">SUM(C104:C141)</f>
        <v>-247110113.71999997</v>
      </c>
      <c r="D142" s="55">
        <f t="shared" si="39"/>
        <v>-247110113.71999997</v>
      </c>
      <c r="E142" s="55">
        <f t="shared" si="39"/>
        <v>-240731621.96999994</v>
      </c>
      <c r="F142" s="55">
        <f t="shared" si="39"/>
        <v>-240731621.96999994</v>
      </c>
      <c r="G142" s="55">
        <f t="shared" si="39"/>
        <v>-240731621.96999994</v>
      </c>
      <c r="H142" s="55">
        <f t="shared" si="39"/>
        <v>-242001308.5500001</v>
      </c>
      <c r="I142" s="55">
        <f t="shared" si="39"/>
        <v>-242001308.5500001</v>
      </c>
      <c r="J142" s="55">
        <f t="shared" si="39"/>
        <v>-242001308.5500001</v>
      </c>
      <c r="K142" s="55">
        <f t="shared" si="39"/>
        <v>-236880010.13999999</v>
      </c>
      <c r="L142" s="55">
        <f t="shared" si="39"/>
        <v>-236880010.13999999</v>
      </c>
      <c r="M142" s="55">
        <f t="shared" si="39"/>
        <v>-237413538.51999995</v>
      </c>
      <c r="N142" s="55">
        <f t="shared" si="39"/>
        <v>-241961189.25999999</v>
      </c>
      <c r="O142" s="55">
        <f t="shared" si="39"/>
        <v>-241961189.25999999</v>
      </c>
      <c r="P142" s="55">
        <f t="shared" si="39"/>
        <v>-241961189.25999999</v>
      </c>
      <c r="Q142" s="55">
        <f t="shared" si="39"/>
        <v>-244672761.53000006</v>
      </c>
      <c r="R142" s="55">
        <f t="shared" si="39"/>
        <v>-244672761.53000006</v>
      </c>
      <c r="S142" s="55">
        <f t="shared" si="39"/>
        <v>-244672761.53000006</v>
      </c>
      <c r="T142" s="55">
        <f t="shared" si="39"/>
        <v>-244965243.66</v>
      </c>
      <c r="U142" s="55">
        <f t="shared" si="39"/>
        <v>-244965243.66</v>
      </c>
      <c r="V142" s="55"/>
      <c r="W142" s="55">
        <f t="shared" ref="W142:AS142" si="40">SUM(W104:W141)</f>
        <v>-244965243.66</v>
      </c>
      <c r="X142" s="55">
        <f t="shared" si="40"/>
        <v>-245749410.06904137</v>
      </c>
      <c r="Y142" s="55">
        <f t="shared" si="40"/>
        <v>-246345507.47633186</v>
      </c>
      <c r="Z142" s="55">
        <f>SUM(Z104:Z141)</f>
        <v>-246945353.82682577</v>
      </c>
      <c r="AA142" s="55">
        <f t="shared" si="40"/>
        <v>-247569144.25999942</v>
      </c>
      <c r="AB142" s="55">
        <f t="shared" si="40"/>
        <v>-248019314.15067962</v>
      </c>
      <c r="AC142" s="55">
        <f t="shared" si="40"/>
        <v>-248498308.7853435</v>
      </c>
      <c r="AD142" s="55">
        <f t="shared" si="40"/>
        <v>-249149016.94716194</v>
      </c>
      <c r="AE142" s="55">
        <f t="shared" si="40"/>
        <v>-249605331.57479379</v>
      </c>
      <c r="AF142" s="55">
        <f t="shared" si="40"/>
        <v>-250332580.35359484</v>
      </c>
      <c r="AG142" s="55">
        <f t="shared" si="40"/>
        <v>-251048346.42904565</v>
      </c>
      <c r="AH142" s="55">
        <f t="shared" si="40"/>
        <v>-251498298.86538252</v>
      </c>
      <c r="AI142" s="55">
        <f t="shared" si="40"/>
        <v>-251982729.28604877</v>
      </c>
      <c r="AJ142" s="55">
        <f t="shared" si="40"/>
        <v>-252833736.61031184</v>
      </c>
      <c r="AK142" s="55">
        <f t="shared" si="40"/>
        <v>-253611743.56895429</v>
      </c>
      <c r="AL142" s="55">
        <f t="shared" si="40"/>
        <v>-254383542.31644812</v>
      </c>
      <c r="AM142" s="55">
        <f t="shared" si="40"/>
        <v>-255278054.65422246</v>
      </c>
      <c r="AN142" s="55">
        <f t="shared" si="40"/>
        <v>-255624175.84006009</v>
      </c>
      <c r="AO142" s="55">
        <f t="shared" si="40"/>
        <v>-255944912.1524246</v>
      </c>
      <c r="AP142" s="55">
        <f t="shared" si="40"/>
        <v>-256293887.42572132</v>
      </c>
      <c r="AQ142" s="55">
        <f t="shared" si="40"/>
        <v>-256580473.76516554</v>
      </c>
      <c r="AR142" s="55">
        <f t="shared" si="40"/>
        <v>-257020009.22002885</v>
      </c>
      <c r="AS142" s="55">
        <f t="shared" si="40"/>
        <v>-257469973.13038009</v>
      </c>
      <c r="AT142" s="34"/>
      <c r="BQ142" s="34"/>
    </row>
    <row r="144" spans="1:69" x14ac:dyDescent="0.2">
      <c r="A144" s="68" t="s">
        <v>244</v>
      </c>
      <c r="C144" s="41">
        <f>C142</f>
        <v>-247110113.71999997</v>
      </c>
      <c r="D144" s="41">
        <f t="shared" ref="D144:U144" si="41">D142</f>
        <v>-247110113.71999997</v>
      </c>
      <c r="E144" s="41">
        <f t="shared" si="41"/>
        <v>-240731621.96999994</v>
      </c>
      <c r="F144" s="41">
        <f t="shared" si="41"/>
        <v>-240731621.96999994</v>
      </c>
      <c r="G144" s="41">
        <f t="shared" si="41"/>
        <v>-240731621.96999994</v>
      </c>
      <c r="H144" s="41">
        <f t="shared" si="41"/>
        <v>-242001308.5500001</v>
      </c>
      <c r="I144" s="41">
        <f t="shared" si="41"/>
        <v>-242001308.5500001</v>
      </c>
      <c r="J144" s="41">
        <f t="shared" si="41"/>
        <v>-242001308.5500001</v>
      </c>
      <c r="K144" s="41">
        <f t="shared" si="41"/>
        <v>-236880010.13999999</v>
      </c>
      <c r="L144" s="41">
        <f t="shared" si="41"/>
        <v>-236880010.13999999</v>
      </c>
      <c r="M144" s="41">
        <f t="shared" si="41"/>
        <v>-237413538.51999995</v>
      </c>
      <c r="N144" s="41">
        <f t="shared" si="41"/>
        <v>-241961189.25999999</v>
      </c>
      <c r="O144" s="41">
        <f t="shared" si="41"/>
        <v>-241961189.25999999</v>
      </c>
      <c r="P144" s="41">
        <f t="shared" si="41"/>
        <v>-241961189.25999999</v>
      </c>
      <c r="Q144" s="41">
        <f t="shared" si="41"/>
        <v>-244672761.53000006</v>
      </c>
      <c r="R144" s="41">
        <f t="shared" si="41"/>
        <v>-244672761.53000006</v>
      </c>
      <c r="S144" s="41">
        <f t="shared" si="41"/>
        <v>-244672761.53000006</v>
      </c>
      <c r="T144" s="41">
        <f t="shared" si="41"/>
        <v>-244965243.66</v>
      </c>
      <c r="U144" s="41">
        <f t="shared" si="41"/>
        <v>-244965243.66</v>
      </c>
      <c r="W144" s="41">
        <f>W142</f>
        <v>-244965243.66</v>
      </c>
      <c r="X144" s="41">
        <f>X142</f>
        <v>-245749410.06904137</v>
      </c>
      <c r="Y144" s="41">
        <f>Y142</f>
        <v>-246345507.47633186</v>
      </c>
      <c r="Z144" s="41">
        <f>Z142</f>
        <v>-246945353.82682577</v>
      </c>
      <c r="AA144" s="41">
        <f t="shared" ref="AA144:AS144" si="42">AA142</f>
        <v>-247569144.25999942</v>
      </c>
      <c r="AB144" s="41">
        <f t="shared" si="42"/>
        <v>-248019314.15067962</v>
      </c>
      <c r="AC144" s="41">
        <f t="shared" si="42"/>
        <v>-248498308.7853435</v>
      </c>
      <c r="AD144" s="41">
        <f t="shared" si="42"/>
        <v>-249149016.94716194</v>
      </c>
      <c r="AE144" s="41">
        <f t="shared" si="42"/>
        <v>-249605331.57479379</v>
      </c>
      <c r="AF144" s="41">
        <f t="shared" si="42"/>
        <v>-250332580.35359484</v>
      </c>
      <c r="AG144" s="41">
        <f t="shared" si="42"/>
        <v>-251048346.42904565</v>
      </c>
      <c r="AH144" s="41">
        <f t="shared" si="42"/>
        <v>-251498298.86538252</v>
      </c>
      <c r="AI144" s="41">
        <f t="shared" si="42"/>
        <v>-251982729.28604877</v>
      </c>
      <c r="AJ144" s="41">
        <f t="shared" si="42"/>
        <v>-252833736.61031184</v>
      </c>
      <c r="AK144" s="41">
        <f t="shared" si="42"/>
        <v>-253611743.56895429</v>
      </c>
      <c r="AL144" s="41">
        <f t="shared" si="42"/>
        <v>-254383542.31644812</v>
      </c>
      <c r="AM144" s="41">
        <f t="shared" si="42"/>
        <v>-255278054.65422246</v>
      </c>
      <c r="AN144" s="41">
        <f t="shared" si="42"/>
        <v>-255624175.84006009</v>
      </c>
      <c r="AO144" s="41">
        <f t="shared" si="42"/>
        <v>-255944912.1524246</v>
      </c>
      <c r="AP144" s="41">
        <f t="shared" si="42"/>
        <v>-256293887.42572132</v>
      </c>
      <c r="AQ144" s="41">
        <f t="shared" si="42"/>
        <v>-256580473.76516554</v>
      </c>
      <c r="AR144" s="41">
        <f t="shared" si="42"/>
        <v>-257020009.22002885</v>
      </c>
      <c r="AS144" s="41">
        <f t="shared" si="42"/>
        <v>-257469973.13038009</v>
      </c>
    </row>
    <row r="145" spans="1:69" x14ac:dyDescent="0.2">
      <c r="A145" s="68" t="s">
        <v>245</v>
      </c>
      <c r="C145" s="41">
        <v>-26614008.669999998</v>
      </c>
      <c r="D145" s="41">
        <v>-26614008.669999998</v>
      </c>
      <c r="E145" s="41">
        <v>-18091214.800000004</v>
      </c>
      <c r="F145" s="41">
        <v>-18091214.800000004</v>
      </c>
      <c r="G145" s="41">
        <v>-18091214.800000004</v>
      </c>
      <c r="H145" s="41">
        <v>-17226252.580000006</v>
      </c>
      <c r="I145" s="41">
        <v>-17226252.580000006</v>
      </c>
      <c r="J145" s="41">
        <v>-17226252.580000006</v>
      </c>
      <c r="K145" s="41">
        <v>-13760764.190000001</v>
      </c>
      <c r="L145" s="41">
        <v>-13760764.190000001</v>
      </c>
      <c r="M145" s="41">
        <v>-13493256.509999998</v>
      </c>
      <c r="N145" s="41">
        <v>-13444093.380000001</v>
      </c>
      <c r="O145" s="41">
        <v>-13444093.380000001</v>
      </c>
      <c r="P145" s="41">
        <v>-13444093.380000001</v>
      </c>
      <c r="Q145" s="41">
        <v>-14118393.16</v>
      </c>
      <c r="R145" s="41">
        <v>-14118393.16</v>
      </c>
      <c r="S145" s="41">
        <v>-14118393.16</v>
      </c>
      <c r="T145" s="41">
        <v>-12761296.060000002</v>
      </c>
      <c r="U145" s="41">
        <v>-12761296.060000002</v>
      </c>
      <c r="W145" s="41">
        <v>-12761296.060000002</v>
      </c>
      <c r="X145" s="41">
        <v>-12761296.060000002</v>
      </c>
      <c r="Y145" s="41">
        <f>X145</f>
        <v>-12761296.060000002</v>
      </c>
      <c r="Z145" s="41">
        <f>Y145</f>
        <v>-12761296.060000002</v>
      </c>
      <c r="AA145" s="41">
        <f t="shared" ref="AA145:AS146" si="43">Z145</f>
        <v>-12761296.060000002</v>
      </c>
      <c r="AB145" s="41">
        <f t="shared" si="43"/>
        <v>-12761296.060000002</v>
      </c>
      <c r="AC145" s="41">
        <f t="shared" si="43"/>
        <v>-12761296.060000002</v>
      </c>
      <c r="AD145" s="41">
        <f t="shared" si="43"/>
        <v>-12761296.060000002</v>
      </c>
      <c r="AE145" s="41">
        <f t="shared" si="43"/>
        <v>-12761296.060000002</v>
      </c>
      <c r="AF145" s="41">
        <f t="shared" si="43"/>
        <v>-12761296.060000002</v>
      </c>
      <c r="AG145" s="41">
        <f t="shared" si="43"/>
        <v>-12761296.060000002</v>
      </c>
      <c r="AH145" s="41">
        <f t="shared" si="43"/>
        <v>-12761296.060000002</v>
      </c>
      <c r="AI145" s="41">
        <f t="shared" si="43"/>
        <v>-12761296.060000002</v>
      </c>
      <c r="AJ145" s="41">
        <f t="shared" si="43"/>
        <v>-12761296.060000002</v>
      </c>
      <c r="AK145" s="41">
        <f t="shared" si="43"/>
        <v>-12761296.060000002</v>
      </c>
      <c r="AL145" s="41">
        <f t="shared" si="43"/>
        <v>-12761296.060000002</v>
      </c>
      <c r="AM145" s="41">
        <f t="shared" si="43"/>
        <v>-12761296.060000002</v>
      </c>
      <c r="AN145" s="41">
        <f t="shared" si="43"/>
        <v>-12761296.060000002</v>
      </c>
      <c r="AO145" s="41">
        <f t="shared" si="43"/>
        <v>-12761296.060000002</v>
      </c>
      <c r="AP145" s="41">
        <f t="shared" si="43"/>
        <v>-12761296.060000002</v>
      </c>
      <c r="AQ145" s="41">
        <f t="shared" si="43"/>
        <v>-12761296.060000002</v>
      </c>
      <c r="AR145" s="41">
        <f t="shared" si="43"/>
        <v>-12761296.060000002</v>
      </c>
      <c r="AS145" s="41">
        <f t="shared" si="43"/>
        <v>-12761296.060000002</v>
      </c>
    </row>
    <row r="146" spans="1:69" x14ac:dyDescent="0.2">
      <c r="A146" s="68" t="s">
        <v>246</v>
      </c>
      <c r="C146" s="41">
        <v>-2552626.290000001</v>
      </c>
      <c r="D146" s="41">
        <v>-2552626.290000001</v>
      </c>
      <c r="E146" s="41">
        <v>-2535703.9800000004</v>
      </c>
      <c r="F146" s="41">
        <v>-2535703.9800000004</v>
      </c>
      <c r="G146" s="41">
        <v>-2535703.9800000004</v>
      </c>
      <c r="H146" s="41">
        <v>-2561143.9200000018</v>
      </c>
      <c r="I146" s="41">
        <v>-2561143.9200000018</v>
      </c>
      <c r="J146" s="41">
        <v>-2561143.9200000018</v>
      </c>
      <c r="K146" s="41">
        <v>-2565402.9699999997</v>
      </c>
      <c r="L146" s="41">
        <v>-2565402.9699999997</v>
      </c>
      <c r="M146" s="41">
        <v>-2732480.08</v>
      </c>
      <c r="N146" s="41">
        <v>-3309186.0100000016</v>
      </c>
      <c r="O146" s="41">
        <v>-3309186.0100000016</v>
      </c>
      <c r="P146" s="41">
        <v>-3309186.0100000016</v>
      </c>
      <c r="Q146" s="41">
        <v>-3405903.0100000016</v>
      </c>
      <c r="R146" s="41">
        <v>-3405903.0100000016</v>
      </c>
      <c r="S146" s="41">
        <v>-3405903.0100000016</v>
      </c>
      <c r="T146" s="41">
        <v>-3502619.7500000019</v>
      </c>
      <c r="U146" s="41">
        <v>-3502619.7500000019</v>
      </c>
      <c r="W146" s="41">
        <v>-3502619.7500000019</v>
      </c>
      <c r="X146" s="41">
        <f>W146</f>
        <v>-3502619.7500000019</v>
      </c>
      <c r="Y146" s="41">
        <f>X146</f>
        <v>-3502619.7500000019</v>
      </c>
      <c r="Z146" s="41">
        <f>Y146</f>
        <v>-3502619.7500000019</v>
      </c>
      <c r="AA146" s="41">
        <f t="shared" si="43"/>
        <v>-3502619.7500000019</v>
      </c>
      <c r="AB146" s="41">
        <f t="shared" si="43"/>
        <v>-3502619.7500000019</v>
      </c>
      <c r="AC146" s="41">
        <f t="shared" si="43"/>
        <v>-3502619.7500000019</v>
      </c>
      <c r="AD146" s="41">
        <f t="shared" si="43"/>
        <v>-3502619.7500000019</v>
      </c>
      <c r="AE146" s="41">
        <f t="shared" si="43"/>
        <v>-3502619.7500000019</v>
      </c>
      <c r="AF146" s="41">
        <f t="shared" si="43"/>
        <v>-3502619.7500000019</v>
      </c>
      <c r="AG146" s="41">
        <f t="shared" si="43"/>
        <v>-3502619.7500000019</v>
      </c>
      <c r="AH146" s="41">
        <f t="shared" si="43"/>
        <v>-3502619.7500000019</v>
      </c>
      <c r="AI146" s="41">
        <f t="shared" si="43"/>
        <v>-3502619.7500000019</v>
      </c>
      <c r="AJ146" s="41">
        <f t="shared" si="43"/>
        <v>-3502619.7500000019</v>
      </c>
      <c r="AK146" s="41">
        <f t="shared" si="43"/>
        <v>-3502619.7500000019</v>
      </c>
      <c r="AL146" s="41">
        <f t="shared" si="43"/>
        <v>-3502619.7500000019</v>
      </c>
      <c r="AM146" s="41">
        <f t="shared" si="43"/>
        <v>-3502619.7500000019</v>
      </c>
      <c r="AN146" s="41">
        <f t="shared" si="43"/>
        <v>-3502619.7500000019</v>
      </c>
      <c r="AO146" s="41">
        <f t="shared" si="43"/>
        <v>-3502619.7500000019</v>
      </c>
      <c r="AP146" s="41">
        <f t="shared" si="43"/>
        <v>-3502619.7500000019</v>
      </c>
      <c r="AQ146" s="41">
        <f t="shared" si="43"/>
        <v>-3502619.7500000019</v>
      </c>
      <c r="AR146" s="41">
        <f t="shared" si="43"/>
        <v>-3502619.7500000019</v>
      </c>
      <c r="AS146" s="41">
        <f t="shared" si="43"/>
        <v>-3502619.7500000019</v>
      </c>
    </row>
    <row r="147" spans="1:69" x14ac:dyDescent="0.2">
      <c r="A147" s="68" t="s">
        <v>247</v>
      </c>
      <c r="C147" s="69">
        <f>C144-SUM(C145:C146)</f>
        <v>-217943478.75999996</v>
      </c>
      <c r="D147" s="69">
        <f t="shared" ref="D147:W147" si="44">D144-SUM(D145:D146)</f>
        <v>-217943478.75999996</v>
      </c>
      <c r="E147" s="69">
        <f t="shared" si="44"/>
        <v>-220104703.18999994</v>
      </c>
      <c r="F147" s="69">
        <f t="shared" si="44"/>
        <v>-220104703.18999994</v>
      </c>
      <c r="G147" s="69">
        <f t="shared" si="44"/>
        <v>-220104703.18999994</v>
      </c>
      <c r="H147" s="69">
        <f t="shared" si="44"/>
        <v>-222213912.0500001</v>
      </c>
      <c r="I147" s="69">
        <f t="shared" si="44"/>
        <v>-222213912.0500001</v>
      </c>
      <c r="J147" s="69">
        <f t="shared" si="44"/>
        <v>-222213912.0500001</v>
      </c>
      <c r="K147" s="69">
        <f t="shared" si="44"/>
        <v>-220553842.97999999</v>
      </c>
      <c r="L147" s="69">
        <f t="shared" si="44"/>
        <v>-220553842.97999999</v>
      </c>
      <c r="M147" s="69">
        <f t="shared" si="44"/>
        <v>-221187801.92999995</v>
      </c>
      <c r="N147" s="69">
        <f t="shared" si="44"/>
        <v>-225207909.86999997</v>
      </c>
      <c r="O147" s="69">
        <f t="shared" si="44"/>
        <v>-225207909.86999997</v>
      </c>
      <c r="P147" s="69">
        <f t="shared" si="44"/>
        <v>-225207909.86999997</v>
      </c>
      <c r="Q147" s="69">
        <f t="shared" si="44"/>
        <v>-227148465.36000007</v>
      </c>
      <c r="R147" s="69">
        <f t="shared" si="44"/>
        <v>-227148465.36000007</v>
      </c>
      <c r="S147" s="69">
        <f t="shared" si="44"/>
        <v>-227148465.36000007</v>
      </c>
      <c r="T147" s="69">
        <f t="shared" si="44"/>
        <v>-228701327.84999999</v>
      </c>
      <c r="U147" s="69">
        <f t="shared" si="44"/>
        <v>-228701327.84999999</v>
      </c>
      <c r="W147" s="69">
        <f t="shared" si="44"/>
        <v>-228701327.84999999</v>
      </c>
      <c r="X147" s="69">
        <f>X144-SUM(X145:X146)</f>
        <v>-229485494.25904137</v>
      </c>
      <c r="Y147" s="69">
        <f t="shared" ref="Y147:AS147" si="45">Y144-SUM(Y145:Y146)</f>
        <v>-230081591.66633186</v>
      </c>
      <c r="Z147" s="69">
        <f t="shared" si="45"/>
        <v>-230681438.01682577</v>
      </c>
      <c r="AA147" s="69">
        <f t="shared" si="45"/>
        <v>-231305228.44999942</v>
      </c>
      <c r="AB147" s="69">
        <f t="shared" si="45"/>
        <v>-231755398.34067962</v>
      </c>
      <c r="AC147" s="69">
        <f t="shared" si="45"/>
        <v>-232234392.9753435</v>
      </c>
      <c r="AD147" s="69">
        <f t="shared" si="45"/>
        <v>-232885101.13716194</v>
      </c>
      <c r="AE147" s="69">
        <f t="shared" si="45"/>
        <v>-233341415.76479378</v>
      </c>
      <c r="AF147" s="69">
        <f t="shared" si="45"/>
        <v>-234068664.54359484</v>
      </c>
      <c r="AG147" s="69">
        <f t="shared" si="45"/>
        <v>-234784430.61904564</v>
      </c>
      <c r="AH147" s="69">
        <f t="shared" si="45"/>
        <v>-235234383.05538252</v>
      </c>
      <c r="AI147" s="69">
        <f t="shared" si="45"/>
        <v>-235718813.47604877</v>
      </c>
      <c r="AJ147" s="69">
        <f t="shared" si="45"/>
        <v>-236569820.80031183</v>
      </c>
      <c r="AK147" s="69">
        <f t="shared" si="45"/>
        <v>-237347827.75895429</v>
      </c>
      <c r="AL147" s="69">
        <f t="shared" si="45"/>
        <v>-238119626.50644812</v>
      </c>
      <c r="AM147" s="69">
        <f t="shared" si="45"/>
        <v>-239014138.84422246</v>
      </c>
      <c r="AN147" s="69">
        <f t="shared" si="45"/>
        <v>-239360260.03006008</v>
      </c>
      <c r="AO147" s="69">
        <f t="shared" si="45"/>
        <v>-239680996.3424246</v>
      </c>
      <c r="AP147" s="69">
        <f t="shared" si="45"/>
        <v>-240029971.61572132</v>
      </c>
      <c r="AQ147" s="69">
        <f t="shared" si="45"/>
        <v>-240316557.95516554</v>
      </c>
      <c r="AR147" s="69">
        <f t="shared" si="45"/>
        <v>-240756093.41002885</v>
      </c>
      <c r="AS147" s="69">
        <f t="shared" si="45"/>
        <v>-241206057.32038009</v>
      </c>
    </row>
    <row r="148" spans="1:69" x14ac:dyDescent="0.2">
      <c r="A148" s="17"/>
    </row>
    <row r="149" spans="1:69" x14ac:dyDescent="0.2">
      <c r="X149" s="41"/>
    </row>
    <row r="150" spans="1:69" x14ac:dyDescent="0.2">
      <c r="X150" s="64"/>
      <c r="Y150" s="64"/>
      <c r="Z150" s="64"/>
      <c r="AA150" s="64"/>
      <c r="AB150" s="64"/>
      <c r="AC150" s="64"/>
      <c r="AD150" s="64"/>
      <c r="AE150" s="64"/>
      <c r="AF150" s="64"/>
      <c r="AG150" s="64"/>
      <c r="AH150" s="64"/>
      <c r="AI150" s="64"/>
      <c r="AJ150" s="64"/>
      <c r="AK150" s="64"/>
      <c r="AL150" s="64"/>
      <c r="AM150" s="64"/>
      <c r="AN150" s="64"/>
      <c r="AO150" s="64"/>
      <c r="AP150" s="64"/>
      <c r="AQ150" s="64"/>
      <c r="AR150" s="64"/>
      <c r="AS150" s="64"/>
    </row>
    <row r="151" spans="1:69" x14ac:dyDescent="0.2">
      <c r="A151" s="17" t="s">
        <v>23</v>
      </c>
      <c r="B151" s="58"/>
      <c r="C151" s="63" t="s">
        <v>201</v>
      </c>
      <c r="D151" s="63" t="s">
        <v>201</v>
      </c>
      <c r="E151" s="63" t="s">
        <v>201</v>
      </c>
      <c r="F151" s="63" t="s">
        <v>201</v>
      </c>
      <c r="G151" s="63" t="s">
        <v>201</v>
      </c>
      <c r="H151" s="63" t="s">
        <v>201</v>
      </c>
      <c r="I151" s="63" t="s">
        <v>201</v>
      </c>
      <c r="J151" s="63" t="s">
        <v>201</v>
      </c>
      <c r="K151" s="63" t="s">
        <v>201</v>
      </c>
      <c r="L151" s="63" t="s">
        <v>201</v>
      </c>
      <c r="M151" s="63" t="s">
        <v>201</v>
      </c>
      <c r="N151" s="63" t="s">
        <v>201</v>
      </c>
      <c r="O151" s="63" t="s">
        <v>201</v>
      </c>
      <c r="P151" s="63" t="s">
        <v>201</v>
      </c>
      <c r="Q151" s="63" t="s">
        <v>201</v>
      </c>
      <c r="R151" s="63" t="s">
        <v>201</v>
      </c>
      <c r="S151" s="63" t="s">
        <v>201</v>
      </c>
      <c r="T151" s="63" t="s">
        <v>201</v>
      </c>
      <c r="U151" s="63" t="s">
        <v>201</v>
      </c>
      <c r="W151" s="63" t="s">
        <v>201</v>
      </c>
      <c r="X151" s="63" t="s">
        <v>202</v>
      </c>
      <c r="Y151" s="63" t="s">
        <v>202</v>
      </c>
      <c r="Z151" s="63" t="s">
        <v>202</v>
      </c>
      <c r="AA151" s="63" t="s">
        <v>202</v>
      </c>
      <c r="AB151" s="63" t="s">
        <v>202</v>
      </c>
      <c r="AC151" s="63" t="s">
        <v>202</v>
      </c>
      <c r="AD151" s="63" t="s">
        <v>202</v>
      </c>
      <c r="AE151" s="63" t="s">
        <v>202</v>
      </c>
      <c r="AF151" s="63" t="s">
        <v>202</v>
      </c>
      <c r="AG151" s="63" t="s">
        <v>202</v>
      </c>
      <c r="AH151" s="63" t="s">
        <v>202</v>
      </c>
      <c r="AI151" s="63" t="s">
        <v>202</v>
      </c>
      <c r="AJ151" s="63" t="s">
        <v>202</v>
      </c>
      <c r="AK151" s="63" t="s">
        <v>202</v>
      </c>
      <c r="AL151" s="63" t="s">
        <v>202</v>
      </c>
      <c r="AM151" s="63" t="s">
        <v>202</v>
      </c>
      <c r="AN151" s="63" t="s">
        <v>202</v>
      </c>
      <c r="AO151" s="63" t="s">
        <v>202</v>
      </c>
      <c r="AP151" s="63" t="s">
        <v>202</v>
      </c>
      <c r="AQ151" s="63" t="s">
        <v>202</v>
      </c>
      <c r="AR151" s="63" t="s">
        <v>202</v>
      </c>
      <c r="AS151" s="63" t="s">
        <v>202</v>
      </c>
      <c r="AT151" s="64"/>
      <c r="AU151" s="31"/>
      <c r="BQ151" s="34"/>
    </row>
    <row r="152" spans="1:69" x14ac:dyDescent="0.2">
      <c r="A152" s="58" t="s">
        <v>203</v>
      </c>
      <c r="B152" s="58" t="s">
        <v>204</v>
      </c>
      <c r="C152" s="65">
        <v>44927</v>
      </c>
      <c r="D152" s="65">
        <v>44958</v>
      </c>
      <c r="E152" s="65">
        <v>44986</v>
      </c>
      <c r="F152" s="65">
        <v>45017</v>
      </c>
      <c r="G152" s="65">
        <v>45047</v>
      </c>
      <c r="H152" s="65">
        <v>45078</v>
      </c>
      <c r="I152" s="65">
        <v>45108</v>
      </c>
      <c r="J152" s="65">
        <v>45139</v>
      </c>
      <c r="K152" s="65">
        <v>45170</v>
      </c>
      <c r="L152" s="65">
        <v>45200</v>
      </c>
      <c r="M152" s="65">
        <v>45231</v>
      </c>
      <c r="N152" s="65">
        <v>45261</v>
      </c>
      <c r="O152" s="65">
        <v>45292</v>
      </c>
      <c r="P152" s="65">
        <v>45323</v>
      </c>
      <c r="Q152" s="65">
        <v>45352</v>
      </c>
      <c r="R152" s="65">
        <v>45383</v>
      </c>
      <c r="S152" s="65">
        <v>45413</v>
      </c>
      <c r="T152" s="65">
        <v>45444</v>
      </c>
      <c r="U152" s="65">
        <v>45474</v>
      </c>
      <c r="V152" s="65"/>
      <c r="W152" s="65">
        <v>45505</v>
      </c>
      <c r="X152" s="65">
        <v>45536</v>
      </c>
      <c r="Y152" s="65">
        <v>45566</v>
      </c>
      <c r="Z152" s="65">
        <v>45597</v>
      </c>
      <c r="AA152" s="65">
        <v>45627</v>
      </c>
      <c r="AB152" s="65">
        <v>45658</v>
      </c>
      <c r="AC152" s="65">
        <v>45689</v>
      </c>
      <c r="AD152" s="65">
        <v>45717</v>
      </c>
      <c r="AE152" s="65">
        <v>45748</v>
      </c>
      <c r="AF152" s="65">
        <v>45778</v>
      </c>
      <c r="AG152" s="65">
        <v>45809</v>
      </c>
      <c r="AH152" s="65">
        <v>45839</v>
      </c>
      <c r="AI152" s="65">
        <v>45870</v>
      </c>
      <c r="AJ152" s="65">
        <v>45901</v>
      </c>
      <c r="AK152" s="65">
        <v>45931</v>
      </c>
      <c r="AL152" s="65">
        <v>45962</v>
      </c>
      <c r="AM152" s="65">
        <v>45992</v>
      </c>
      <c r="AN152" s="65">
        <v>46023</v>
      </c>
      <c r="AO152" s="65">
        <v>46054</v>
      </c>
      <c r="AP152" s="65">
        <v>46082</v>
      </c>
      <c r="AQ152" s="65">
        <v>46113</v>
      </c>
      <c r="AR152" s="65">
        <v>46143</v>
      </c>
      <c r="AS152" s="65">
        <v>46174</v>
      </c>
      <c r="AT152" s="65"/>
      <c r="AU152" s="31"/>
      <c r="BQ152" s="34"/>
    </row>
    <row r="153" spans="1:69" x14ac:dyDescent="0.2">
      <c r="A153" s="31" t="s">
        <v>248</v>
      </c>
      <c r="B153" s="31" t="s">
        <v>249</v>
      </c>
      <c r="C153" s="41">
        <v>-16817823.721501242</v>
      </c>
      <c r="D153" s="41">
        <v>-16817823.721501242</v>
      </c>
      <c r="E153" s="41">
        <v>-17066060.23802989</v>
      </c>
      <c r="F153" s="41">
        <v>-17066060.23802989</v>
      </c>
      <c r="G153" s="41">
        <v>-17066060.23802989</v>
      </c>
      <c r="H153" s="41">
        <v>-17307656.925508328</v>
      </c>
      <c r="I153" s="41">
        <v>-17307656.925508328</v>
      </c>
      <c r="J153" s="41">
        <v>-17307656.925508328</v>
      </c>
      <c r="K153" s="41">
        <v>-17596620.962515891</v>
      </c>
      <c r="L153" s="41">
        <v>-17596620.962515891</v>
      </c>
      <c r="M153" s="41">
        <v>-17753334.879583512</v>
      </c>
      <c r="N153" s="41">
        <v>-23332856.551765945</v>
      </c>
      <c r="O153" s="41">
        <v>-23332856.551765945</v>
      </c>
      <c r="P153" s="41">
        <v>-23332856.551765949</v>
      </c>
      <c r="Q153" s="41">
        <v>-23753260.568238866</v>
      </c>
      <c r="R153" s="41">
        <v>-23753260.568238866</v>
      </c>
      <c r="S153" s="41">
        <v>-23753260.568238866</v>
      </c>
      <c r="T153" s="41">
        <v>-24216623.993875675</v>
      </c>
      <c r="U153" s="41">
        <v>-24216623.993875675</v>
      </c>
      <c r="W153" s="70">
        <v>-24216623.993875675</v>
      </c>
      <c r="X153" s="70">
        <v>-24344494.031666879</v>
      </c>
      <c r="Y153" s="70">
        <v>-24477479.877030689</v>
      </c>
      <c r="Z153" s="70">
        <v>-24606389.641684875</v>
      </c>
      <c r="AA153" s="70">
        <v>-24737877.859202649</v>
      </c>
      <c r="AB153" s="70">
        <v>-24838415.239191663</v>
      </c>
      <c r="AC153" s="70">
        <v>-24938302.788253069</v>
      </c>
      <c r="AD153" s="70">
        <v>-25037330.613007352</v>
      </c>
      <c r="AE153" s="70">
        <v>-25135207.955509953</v>
      </c>
      <c r="AF153" s="70">
        <v>-25232452.268642209</v>
      </c>
      <c r="AG153" s="70">
        <v>-25329066.240383804</v>
      </c>
      <c r="AH153" s="70">
        <v>-25424748.621022075</v>
      </c>
      <c r="AI153" s="70">
        <v>-25519419.459844075</v>
      </c>
      <c r="AJ153" s="70">
        <v>-25613292.345002271</v>
      </c>
      <c r="AK153" s="70">
        <v>-25706116.033443131</v>
      </c>
      <c r="AL153" s="70">
        <v>-25803799.552378431</v>
      </c>
      <c r="AM153" s="70">
        <v>-25900317.091594428</v>
      </c>
      <c r="AN153" s="70">
        <v>-26029166.096862219</v>
      </c>
      <c r="AO153" s="70">
        <v>-26157595.707010254</v>
      </c>
      <c r="AP153" s="70">
        <v>-26285439.737463444</v>
      </c>
      <c r="AQ153" s="70">
        <v>-26412577.893675312</v>
      </c>
      <c r="AR153" s="70">
        <v>-26539110.740736812</v>
      </c>
      <c r="AS153" s="41">
        <v>-26665041.799216755</v>
      </c>
    </row>
    <row r="154" spans="1:69" x14ac:dyDescent="0.2">
      <c r="A154" s="31" t="s">
        <v>248</v>
      </c>
      <c r="B154" s="31" t="s">
        <v>206</v>
      </c>
      <c r="C154" s="41">
        <v>-567481.72623075056</v>
      </c>
      <c r="D154" s="41">
        <v>-567481.72623075056</v>
      </c>
      <c r="E154" s="41">
        <v>-575857.94001714478</v>
      </c>
      <c r="F154" s="41">
        <v>-575857.94001714478</v>
      </c>
      <c r="G154" s="41">
        <v>-575857.94001714478</v>
      </c>
      <c r="H154" s="41">
        <v>-584010.10688084026</v>
      </c>
      <c r="I154" s="41">
        <v>-584010.10688084026</v>
      </c>
      <c r="J154" s="41">
        <v>-584010.10688084026</v>
      </c>
      <c r="K154" s="41">
        <v>-593760.58430616907</v>
      </c>
      <c r="L154" s="41">
        <v>-593760.58430616907</v>
      </c>
      <c r="M154" s="41">
        <v>-599048.56244499434</v>
      </c>
      <c r="N154" s="41">
        <v>-787317.66565981484</v>
      </c>
      <c r="O154" s="41">
        <v>-787317.66565981484</v>
      </c>
      <c r="P154" s="41">
        <v>-787317.66565981484</v>
      </c>
      <c r="Q154" s="41">
        <v>-801503.30590275454</v>
      </c>
      <c r="R154" s="41">
        <v>-801503.30590275454</v>
      </c>
      <c r="S154" s="41">
        <v>-801503.30590275454</v>
      </c>
      <c r="T154" s="41">
        <v>-817138.52012588806</v>
      </c>
      <c r="U154" s="41">
        <v>-817138.52012588806</v>
      </c>
      <c r="W154" s="71">
        <v>-817138.52012588806</v>
      </c>
      <c r="X154" s="71">
        <v>-821453.22284727369</v>
      </c>
      <c r="Y154" s="71">
        <v>-825940.54762490396</v>
      </c>
      <c r="Z154" s="71">
        <v>-830290.33372002351</v>
      </c>
      <c r="AA154" s="71">
        <v>-834727.12422821485</v>
      </c>
      <c r="AB154" s="71">
        <v>-838119.54448969848</v>
      </c>
      <c r="AC154" s="71">
        <v>-841490.0375873195</v>
      </c>
      <c r="AD154" s="71">
        <v>-844831.52111497649</v>
      </c>
      <c r="AE154" s="71">
        <v>-848134.18406364589</v>
      </c>
      <c r="AF154" s="71">
        <v>-851415.48678130144</v>
      </c>
      <c r="AG154" s="71">
        <v>-854675.51996810641</v>
      </c>
      <c r="AH154" s="71">
        <v>-857904.11859261547</v>
      </c>
      <c r="AI154" s="71">
        <v>-861098.58488790295</v>
      </c>
      <c r="AJ154" s="71">
        <v>-864266.12593233236</v>
      </c>
      <c r="AK154" s="71">
        <v>-867398.26406291453</v>
      </c>
      <c r="AL154" s="71">
        <v>-870694.38684715016</v>
      </c>
      <c r="AM154" s="71">
        <v>-873951.16612328286</v>
      </c>
      <c r="AN154" s="71">
        <v>-878298.90202201274</v>
      </c>
      <c r="AO154" s="71">
        <v>-882632.48632357561</v>
      </c>
      <c r="AP154" s="71">
        <v>-886946.31148260145</v>
      </c>
      <c r="AQ154" s="71">
        <v>-891236.31841522641</v>
      </c>
      <c r="AR154" s="71">
        <v>-895505.90047675977</v>
      </c>
      <c r="AS154" s="41">
        <v>-899755.17646131525</v>
      </c>
    </row>
    <row r="155" spans="1:69" x14ac:dyDescent="0.2">
      <c r="A155" s="31" t="s">
        <v>248</v>
      </c>
      <c r="B155" s="31" t="s">
        <v>207</v>
      </c>
      <c r="C155" s="41">
        <v>-59072642.046917714</v>
      </c>
      <c r="D155" s="41">
        <v>-59072642.046917714</v>
      </c>
      <c r="E155" s="41">
        <v>-59944573.345919438</v>
      </c>
      <c r="F155" s="41">
        <v>-59944573.345919438</v>
      </c>
      <c r="G155" s="41">
        <v>-59944573.345919438</v>
      </c>
      <c r="H155" s="41">
        <v>-60793182.231080294</v>
      </c>
      <c r="I155" s="41">
        <v>-60793182.231080294</v>
      </c>
      <c r="J155" s="41">
        <v>-60793182.231080294</v>
      </c>
      <c r="K155" s="41">
        <v>-61808169.033490188</v>
      </c>
      <c r="L155" s="41">
        <v>-61808169.033490188</v>
      </c>
      <c r="M155" s="41">
        <v>-62358627.004747815</v>
      </c>
      <c r="N155" s="41">
        <v>-81956708.896429777</v>
      </c>
      <c r="O155" s="41">
        <v>-81956708.896429777</v>
      </c>
      <c r="P155" s="41">
        <v>-81956708.896429777</v>
      </c>
      <c r="Q155" s="41">
        <v>-83433378.909829974</v>
      </c>
      <c r="R155" s="41">
        <v>-83433378.909829974</v>
      </c>
      <c r="S155" s="41">
        <v>-83433378.909829974</v>
      </c>
      <c r="T155" s="41">
        <v>-85060943.940451741</v>
      </c>
      <c r="U155" s="41">
        <v>-85060943.940451741</v>
      </c>
      <c r="W155" s="71">
        <v>-85060943.940451741</v>
      </c>
      <c r="X155" s="71">
        <v>-85510087.723622024</v>
      </c>
      <c r="Y155" s="71">
        <v>-85977200.791910365</v>
      </c>
      <c r="Z155" s="71">
        <v>-86429996.617926404</v>
      </c>
      <c r="AA155" s="71">
        <v>-86891849.265179709</v>
      </c>
      <c r="AB155" s="71">
        <v>-87244987.028945953</v>
      </c>
      <c r="AC155" s="71">
        <v>-87595842.260179266</v>
      </c>
      <c r="AD155" s="71">
        <v>-87943677.70793198</v>
      </c>
      <c r="AE155" s="71">
        <v>-88287472.084297568</v>
      </c>
      <c r="AF155" s="71">
        <v>-88629042.943636268</v>
      </c>
      <c r="AG155" s="71">
        <v>-88968399.727482527</v>
      </c>
      <c r="AH155" s="71">
        <v>-89304484.295571759</v>
      </c>
      <c r="AI155" s="71">
        <v>-89637015.820852503</v>
      </c>
      <c r="AJ155" s="71">
        <v>-89966744.53217037</v>
      </c>
      <c r="AK155" s="71">
        <v>-90292787.937758639</v>
      </c>
      <c r="AL155" s="71">
        <v>-90635901.508426577</v>
      </c>
      <c r="AM155" s="71">
        <v>-90974919.572818995</v>
      </c>
      <c r="AN155" s="71">
        <v>-91427501.981359437</v>
      </c>
      <c r="AO155" s="71">
        <v>-91878611.263638362</v>
      </c>
      <c r="AP155" s="71">
        <v>-92327663.695977837</v>
      </c>
      <c r="AQ155" s="71">
        <v>-92774236.743524224</v>
      </c>
      <c r="AR155" s="71">
        <v>-93218683.641376123</v>
      </c>
      <c r="AS155" s="41">
        <v>-93661016.755539075</v>
      </c>
    </row>
    <row r="156" spans="1:69" x14ac:dyDescent="0.2">
      <c r="A156" s="31" t="s">
        <v>248</v>
      </c>
      <c r="B156" s="31" t="s">
        <v>209</v>
      </c>
      <c r="C156" s="41">
        <v>-463742.49509064062</v>
      </c>
      <c r="D156" s="41">
        <v>-463742.49509064062</v>
      </c>
      <c r="E156" s="41">
        <v>-470587.48427913047</v>
      </c>
      <c r="F156" s="41">
        <v>-470587.48427913047</v>
      </c>
      <c r="G156" s="41">
        <v>-470587.48427913047</v>
      </c>
      <c r="H156" s="41">
        <v>-477249.38373248518</v>
      </c>
      <c r="I156" s="41">
        <v>-477249.38373248518</v>
      </c>
      <c r="J156" s="41">
        <v>-477249.38373248518</v>
      </c>
      <c r="K156" s="41">
        <v>-485217.4125174479</v>
      </c>
      <c r="L156" s="41">
        <v>-485217.4125174479</v>
      </c>
      <c r="M156" s="41">
        <v>-489538.71497131133</v>
      </c>
      <c r="N156" s="41">
        <v>-643391.04120078473</v>
      </c>
      <c r="O156" s="41">
        <v>-643391.04120078473</v>
      </c>
      <c r="P156" s="41">
        <v>-643391.04120078485</v>
      </c>
      <c r="Q156" s="41">
        <v>-654983.4571265165</v>
      </c>
      <c r="R156" s="41">
        <v>-654983.4571265165</v>
      </c>
      <c r="S156" s="41">
        <v>-654983.4571265165</v>
      </c>
      <c r="T156" s="41">
        <v>-667760.45578561397</v>
      </c>
      <c r="U156" s="41">
        <v>-667760.45578561397</v>
      </c>
      <c r="W156" s="71">
        <v>-667760.45578561397</v>
      </c>
      <c r="X156" s="71">
        <v>-671286.40369389276</v>
      </c>
      <c r="Y156" s="71">
        <v>-674953.41726009536</v>
      </c>
      <c r="Z156" s="71">
        <v>-678508.03508058377</v>
      </c>
      <c r="AA156" s="71">
        <v>-682133.7523598508</v>
      </c>
      <c r="AB156" s="71">
        <v>-684906.01684650802</v>
      </c>
      <c r="AC156" s="71">
        <v>-687660.36259286071</v>
      </c>
      <c r="AD156" s="71">
        <v>-690391.00190121774</v>
      </c>
      <c r="AE156" s="71">
        <v>-693089.91727675276</v>
      </c>
      <c r="AF156" s="71">
        <v>-695771.37720593915</v>
      </c>
      <c r="AG156" s="71">
        <v>-698435.45580837945</v>
      </c>
      <c r="AH156" s="71">
        <v>-701073.84628435259</v>
      </c>
      <c r="AI156" s="71">
        <v>-703684.34403570613</v>
      </c>
      <c r="AJ156" s="71">
        <v>-706272.83864151908</v>
      </c>
      <c r="AK156" s="71">
        <v>-708832.40220895293</v>
      </c>
      <c r="AL156" s="71">
        <v>-711525.97300327488</v>
      </c>
      <c r="AM156" s="71">
        <v>-714187.39253039309</v>
      </c>
      <c r="AN156" s="71">
        <v>-717740.33494329522</v>
      </c>
      <c r="AO156" s="71">
        <v>-721281.71276005893</v>
      </c>
      <c r="AP156" s="71">
        <v>-724806.94352990051</v>
      </c>
      <c r="AQ156" s="71">
        <v>-728312.71019503311</v>
      </c>
      <c r="AR156" s="71">
        <v>-731801.78578405839</v>
      </c>
      <c r="AS156" s="41">
        <v>-735274.26737477886</v>
      </c>
    </row>
    <row r="157" spans="1:69" x14ac:dyDescent="0.2">
      <c r="A157" s="31" t="s">
        <v>248</v>
      </c>
      <c r="B157" s="31" t="s">
        <v>210</v>
      </c>
      <c r="C157" s="41">
        <v>-542033.21136954951</v>
      </c>
      <c r="D157" s="41">
        <v>-542033.21136954951</v>
      </c>
      <c r="E157" s="41">
        <v>-550033.79684727651</v>
      </c>
      <c r="F157" s="41">
        <v>-550033.79684727651</v>
      </c>
      <c r="G157" s="41">
        <v>-550033.79684727651</v>
      </c>
      <c r="H157" s="41">
        <v>-557820.38270634704</v>
      </c>
      <c r="I157" s="41">
        <v>-557820.38270634704</v>
      </c>
      <c r="J157" s="41">
        <v>-557820.38270634704</v>
      </c>
      <c r="K157" s="41">
        <v>-567133.60346209037</v>
      </c>
      <c r="L157" s="41">
        <v>-567133.60346209037</v>
      </c>
      <c r="M157" s="41">
        <v>-572184.44411431241</v>
      </c>
      <c r="N157" s="41">
        <v>-752010.68679353362</v>
      </c>
      <c r="O157" s="41">
        <v>-752010.68679353362</v>
      </c>
      <c r="P157" s="41">
        <v>-752010.68679353374</v>
      </c>
      <c r="Q157" s="41">
        <v>-765560.17707806686</v>
      </c>
      <c r="R157" s="41">
        <v>-765560.17707806686</v>
      </c>
      <c r="S157" s="41">
        <v>-765560.17707806686</v>
      </c>
      <c r="T157" s="41">
        <v>-780494.23571658228</v>
      </c>
      <c r="U157" s="41">
        <v>-780494.23571658228</v>
      </c>
      <c r="W157" s="71">
        <v>-780494.23571658228</v>
      </c>
      <c r="X157" s="71">
        <v>-784615.44713903894</v>
      </c>
      <c r="Y157" s="71">
        <v>-788901.53944342444</v>
      </c>
      <c r="Z157" s="71">
        <v>-793056.26093827945</v>
      </c>
      <c r="AA157" s="71">
        <v>-797294.08516444836</v>
      </c>
      <c r="AB157" s="71">
        <v>-800534.37355375139</v>
      </c>
      <c r="AC157" s="71">
        <v>-803753.71809500549</v>
      </c>
      <c r="AD157" s="71">
        <v>-806945.35399007553</v>
      </c>
      <c r="AE157" s="71">
        <v>-810099.91020112531</v>
      </c>
      <c r="AF157" s="71">
        <v>-813234.06407307449</v>
      </c>
      <c r="AG157" s="71">
        <v>-816347.90223866969</v>
      </c>
      <c r="AH157" s="71">
        <v>-819431.71551366209</v>
      </c>
      <c r="AI157" s="71">
        <v>-822482.92711151775</v>
      </c>
      <c r="AJ157" s="71">
        <v>-825508.42091175134</v>
      </c>
      <c r="AK157" s="71">
        <v>-828500.09942913521</v>
      </c>
      <c r="AL157" s="71">
        <v>-831648.40876708401</v>
      </c>
      <c r="AM157" s="71">
        <v>-834759.13894246635</v>
      </c>
      <c r="AN157" s="71">
        <v>-838911.90218125458</v>
      </c>
      <c r="AO157" s="71">
        <v>-843051.14844618482</v>
      </c>
      <c r="AP157" s="71">
        <v>-847171.52166025154</v>
      </c>
      <c r="AQ157" s="71">
        <v>-851269.14476775378</v>
      </c>
      <c r="AR157" s="71">
        <v>-855347.25895019656</v>
      </c>
      <c r="AS157" s="41">
        <v>-859405.97767441417</v>
      </c>
    </row>
    <row r="158" spans="1:69" x14ac:dyDescent="0.2">
      <c r="A158" s="31" t="s">
        <v>248</v>
      </c>
      <c r="B158" s="31" t="s">
        <v>211</v>
      </c>
      <c r="C158" s="41">
        <v>-797049.28198305378</v>
      </c>
      <c r="D158" s="41">
        <v>-797049.28198305378</v>
      </c>
      <c r="E158" s="41">
        <v>-808813.98712788045</v>
      </c>
      <c r="F158" s="41">
        <v>-808813.98712788045</v>
      </c>
      <c r="G158" s="41">
        <v>-808813.98712788045</v>
      </c>
      <c r="H158" s="41">
        <v>-820264.01000081527</v>
      </c>
      <c r="I158" s="41">
        <v>-820264.01000081527</v>
      </c>
      <c r="J158" s="41">
        <v>-820264.01000081527</v>
      </c>
      <c r="K158" s="41">
        <v>-833958.9197602357</v>
      </c>
      <c r="L158" s="41">
        <v>-833958.9197602357</v>
      </c>
      <c r="M158" s="41">
        <v>-841386.08258129715</v>
      </c>
      <c r="N158" s="41">
        <v>-1105817.070577461</v>
      </c>
      <c r="O158" s="41">
        <v>-1105817.070577461</v>
      </c>
      <c r="P158" s="41">
        <v>-1105817.0705774613</v>
      </c>
      <c r="Q158" s="41">
        <v>-1125741.3321835652</v>
      </c>
      <c r="R158" s="41">
        <v>-1125741.3321835652</v>
      </c>
      <c r="S158" s="41">
        <v>-1125741.3321835652</v>
      </c>
      <c r="T158" s="41">
        <v>-1147701.5745916751</v>
      </c>
      <c r="U158" s="41">
        <v>-1147701.5745916751</v>
      </c>
      <c r="W158" s="71">
        <v>-1147701.5745916751</v>
      </c>
      <c r="X158" s="71">
        <v>-1153761.7357335906</v>
      </c>
      <c r="Y158" s="71">
        <v>-1160064.3510015588</v>
      </c>
      <c r="Z158" s="71">
        <v>-1166173.7880523745</v>
      </c>
      <c r="AA158" s="71">
        <v>-1172405.4260512784</v>
      </c>
      <c r="AB158" s="71">
        <v>-1177170.2070276807</v>
      </c>
      <c r="AC158" s="71">
        <v>-1181904.1904833794</v>
      </c>
      <c r="AD158" s="71">
        <v>-1186597.4289144513</v>
      </c>
      <c r="AE158" s="71">
        <v>-1191236.1423922465</v>
      </c>
      <c r="AF158" s="71">
        <v>-1195844.8546277008</v>
      </c>
      <c r="AG158" s="71">
        <v>-1200423.6930125817</v>
      </c>
      <c r="AH158" s="71">
        <v>-1204958.3803805234</v>
      </c>
      <c r="AI158" s="71">
        <v>-1209445.1276171077</v>
      </c>
      <c r="AJ158" s="71">
        <v>-1213894.0573331066</v>
      </c>
      <c r="AK158" s="71">
        <v>-1218293.2623341805</v>
      </c>
      <c r="AL158" s="71">
        <v>-1222922.7899067295</v>
      </c>
      <c r="AM158" s="71">
        <v>-1227497.0580525259</v>
      </c>
      <c r="AN158" s="71">
        <v>-1233603.61552593</v>
      </c>
      <c r="AO158" s="71">
        <v>-1239690.2965524995</v>
      </c>
      <c r="AP158" s="71">
        <v>-1245749.2251253007</v>
      </c>
      <c r="AQ158" s="71">
        <v>-1251774.700109425</v>
      </c>
      <c r="AR158" s="71">
        <v>-1257771.4875991582</v>
      </c>
      <c r="AS158" s="41">
        <v>-1263739.7544452709</v>
      </c>
    </row>
    <row r="159" spans="1:69" x14ac:dyDescent="0.2">
      <c r="A159" s="31" t="s">
        <v>248</v>
      </c>
      <c r="B159" s="31" t="s">
        <v>214</v>
      </c>
      <c r="C159" s="41">
        <v>843676.8924950544</v>
      </c>
      <c r="D159" s="41">
        <v>843676.8924950544</v>
      </c>
      <c r="E159" s="41">
        <v>856129.83624906302</v>
      </c>
      <c r="F159" s="41">
        <v>856129.83624906302</v>
      </c>
      <c r="G159" s="41">
        <v>856129.83624906302</v>
      </c>
      <c r="H159" s="41">
        <v>868249.68872844882</v>
      </c>
      <c r="I159" s="41">
        <v>868249.68872844882</v>
      </c>
      <c r="J159" s="41">
        <v>868249.68872844882</v>
      </c>
      <c r="K159" s="41">
        <v>882745.75461797765</v>
      </c>
      <c r="L159" s="41">
        <v>882745.75461797765</v>
      </c>
      <c r="M159" s="41">
        <v>890607.40858413873</v>
      </c>
      <c r="N159" s="41">
        <v>1170507.6848593315</v>
      </c>
      <c r="O159" s="41">
        <v>1170507.6848593315</v>
      </c>
      <c r="P159" s="41">
        <v>1170507.6848593315</v>
      </c>
      <c r="Q159" s="41">
        <v>1191597.5214567299</v>
      </c>
      <c r="R159" s="41">
        <v>1191597.5214567299</v>
      </c>
      <c r="S159" s="41">
        <v>1191597.5214567299</v>
      </c>
      <c r="T159" s="41">
        <v>1214842.4443142177</v>
      </c>
      <c r="U159" s="41">
        <v>1214842.4443142177</v>
      </c>
      <c r="W159" s="71">
        <v>1214842.4443142177</v>
      </c>
      <c r="X159" s="71">
        <v>1221257.1266127951</v>
      </c>
      <c r="Y159" s="71">
        <v>1227928.4466730074</v>
      </c>
      <c r="Z159" s="71">
        <v>1234395.2875352213</v>
      </c>
      <c r="AA159" s="71">
        <v>1240991.4781358687</v>
      </c>
      <c r="AB159" s="71">
        <v>1246035.0001594871</v>
      </c>
      <c r="AC159" s="71">
        <v>1251045.9229986493</v>
      </c>
      <c r="AD159" s="71">
        <v>1256013.7172176137</v>
      </c>
      <c r="AE159" s="71">
        <v>1260923.7967579705</v>
      </c>
      <c r="AF159" s="71">
        <v>1265802.1199747459</v>
      </c>
      <c r="AG159" s="71">
        <v>1270648.8217121616</v>
      </c>
      <c r="AH159" s="71">
        <v>1275448.789585545</v>
      </c>
      <c r="AI159" s="71">
        <v>1280198.0128162017</v>
      </c>
      <c r="AJ159" s="71">
        <v>1284907.2061905239</v>
      </c>
      <c r="AK159" s="71">
        <v>1289563.7659399039</v>
      </c>
      <c r="AL159" s="71">
        <v>1294464.1221969358</v>
      </c>
      <c r="AM159" s="71">
        <v>1299305.9863349763</v>
      </c>
      <c r="AN159" s="71">
        <v>1305769.7791636779</v>
      </c>
      <c r="AO159" s="71">
        <v>1312212.5327677319</v>
      </c>
      <c r="AP159" s="71">
        <v>1318625.9103915498</v>
      </c>
      <c r="AQ159" s="71">
        <v>1325003.8773822042</v>
      </c>
      <c r="AR159" s="71">
        <v>1331351.478651857</v>
      </c>
      <c r="AS159" s="41">
        <v>1337668.8908120962</v>
      </c>
    </row>
    <row r="160" spans="1:69" x14ac:dyDescent="0.2">
      <c r="A160" s="31" t="s">
        <v>248</v>
      </c>
      <c r="B160" s="31" t="s">
        <v>215</v>
      </c>
      <c r="C160" s="41">
        <v>78639.304490917944</v>
      </c>
      <c r="D160" s="41">
        <v>78639.304490917944</v>
      </c>
      <c r="E160" s="41">
        <v>79800.046054887585</v>
      </c>
      <c r="F160" s="41">
        <v>79800.046054887585</v>
      </c>
      <c r="G160" s="41">
        <v>79800.046054887585</v>
      </c>
      <c r="H160" s="41">
        <v>80929.74010955439</v>
      </c>
      <c r="I160" s="41">
        <v>80929.74010955439</v>
      </c>
      <c r="J160" s="41">
        <v>80929.74010955439</v>
      </c>
      <c r="K160" s="41">
        <v>82280.921526928287</v>
      </c>
      <c r="L160" s="41">
        <v>82280.921526928287</v>
      </c>
      <c r="M160" s="41">
        <v>83013.707982912427</v>
      </c>
      <c r="N160" s="41">
        <v>109103.27289680032</v>
      </c>
      <c r="O160" s="41">
        <v>109103.27289680032</v>
      </c>
      <c r="P160" s="41">
        <v>109103.27289680034</v>
      </c>
      <c r="Q160" s="41">
        <v>111069.06109913187</v>
      </c>
      <c r="R160" s="41">
        <v>111069.06109913187</v>
      </c>
      <c r="S160" s="41">
        <v>111069.06109913187</v>
      </c>
      <c r="T160" s="41">
        <v>113235.72535498453</v>
      </c>
      <c r="U160" s="41">
        <v>113235.72535498453</v>
      </c>
      <c r="W160" s="71">
        <v>113235.72535498453</v>
      </c>
      <c r="X160" s="71">
        <v>113833.63927081849</v>
      </c>
      <c r="Y160" s="71">
        <v>114455.47444757661</v>
      </c>
      <c r="Z160" s="71">
        <v>115058.25007433817</v>
      </c>
      <c r="AA160" s="71">
        <v>115673.08241802178</v>
      </c>
      <c r="AB160" s="71">
        <v>116143.19018990708</v>
      </c>
      <c r="AC160" s="71">
        <v>116610.25938480232</v>
      </c>
      <c r="AD160" s="71">
        <v>117073.30855173877</v>
      </c>
      <c r="AE160" s="71">
        <v>117530.9781210769</v>
      </c>
      <c r="AF160" s="71">
        <v>117985.68767666824</v>
      </c>
      <c r="AG160" s="71">
        <v>118437.4497873717</v>
      </c>
      <c r="AH160" s="71">
        <v>118884.85582456362</v>
      </c>
      <c r="AI160" s="71">
        <v>119327.53194269988</v>
      </c>
      <c r="AJ160" s="71">
        <v>119766.47686932307</v>
      </c>
      <c r="AK160" s="71">
        <v>120200.51580445225</v>
      </c>
      <c r="AL160" s="71">
        <v>120657.27906446172</v>
      </c>
      <c r="AM160" s="71">
        <v>121108.59026148761</v>
      </c>
      <c r="AN160" s="71">
        <v>121711.08178039035</v>
      </c>
      <c r="AO160" s="71">
        <v>122311.61222864145</v>
      </c>
      <c r="AP160" s="71">
        <v>122909.40453546064</v>
      </c>
      <c r="AQ160" s="71">
        <v>123503.89620955143</v>
      </c>
      <c r="AR160" s="71">
        <v>124095.55748826078</v>
      </c>
      <c r="AS160" s="41">
        <v>124684.40483359279</v>
      </c>
    </row>
    <row r="161" spans="1:45" x14ac:dyDescent="0.2">
      <c r="A161" s="31" t="s">
        <v>248</v>
      </c>
      <c r="B161" s="31" t="s">
        <v>218</v>
      </c>
      <c r="C161" s="41">
        <v>-14197.710249940365</v>
      </c>
      <c r="D161" s="41">
        <v>-14197.710249940365</v>
      </c>
      <c r="E161" s="41">
        <v>-14407.273044359623</v>
      </c>
      <c r="F161" s="41">
        <v>-14407.273044359623</v>
      </c>
      <c r="G161" s="41">
        <v>-14407.273044359623</v>
      </c>
      <c r="H161" s="41">
        <v>-14611.230454246073</v>
      </c>
      <c r="I161" s="41">
        <v>-14611.230454246073</v>
      </c>
      <c r="J161" s="41">
        <v>-14611.230454246073</v>
      </c>
      <c r="K161" s="41">
        <v>-14855.17567201175</v>
      </c>
      <c r="L161" s="41">
        <v>-14855.17567201175</v>
      </c>
      <c r="M161" s="41">
        <v>-14987.474524913547</v>
      </c>
      <c r="N161" s="41">
        <v>-19697.741046118215</v>
      </c>
      <c r="O161" s="41">
        <v>-19697.741046118215</v>
      </c>
      <c r="P161" s="41">
        <v>-19697.741046118215</v>
      </c>
      <c r="Q161" s="41">
        <v>-20052.648703175098</v>
      </c>
      <c r="R161" s="41">
        <v>-20052.648703175098</v>
      </c>
      <c r="S161" s="41">
        <v>-20052.648703175098</v>
      </c>
      <c r="T161" s="41">
        <v>-20443.822957736968</v>
      </c>
      <c r="U161" s="41">
        <v>-20443.822957736968</v>
      </c>
      <c r="W161" s="71">
        <v>-20443.822957736968</v>
      </c>
      <c r="X161" s="71">
        <v>-20551.77163030436</v>
      </c>
      <c r="Y161" s="71">
        <v>-20664.039099097296</v>
      </c>
      <c r="Z161" s="71">
        <v>-20772.865515478879</v>
      </c>
      <c r="AA161" s="71">
        <v>-20883.868677630697</v>
      </c>
      <c r="AB161" s="71">
        <v>-20968.742952329343</v>
      </c>
      <c r="AC161" s="71">
        <v>-21053.068635761112</v>
      </c>
      <c r="AD161" s="71">
        <v>-21136.668534643726</v>
      </c>
      <c r="AE161" s="71">
        <v>-21219.297189331643</v>
      </c>
      <c r="AF161" s="71">
        <v>-21301.391436730672</v>
      </c>
      <c r="AG161" s="71">
        <v>-21382.953546049808</v>
      </c>
      <c r="AH161" s="71">
        <v>-21463.729200428319</v>
      </c>
      <c r="AI161" s="71">
        <v>-21543.650904982467</v>
      </c>
      <c r="AJ161" s="71">
        <v>-21622.898972144576</v>
      </c>
      <c r="AK161" s="71">
        <v>-21701.261300983184</v>
      </c>
      <c r="AL161" s="71">
        <v>-21783.726328623165</v>
      </c>
      <c r="AM161" s="71">
        <v>-21865.20702901094</v>
      </c>
      <c r="AN161" s="71">
        <v>-21973.982151944729</v>
      </c>
      <c r="AO161" s="71">
        <v>-22082.403218938281</v>
      </c>
      <c r="AP161" s="71">
        <v>-22190.329935950922</v>
      </c>
      <c r="AQ161" s="71">
        <v>-22297.660749586459</v>
      </c>
      <c r="AR161" s="71">
        <v>-22404.480557513354</v>
      </c>
      <c r="AS161" s="41">
        <v>-22510.792331817465</v>
      </c>
    </row>
    <row r="162" spans="1:45" x14ac:dyDescent="0.2">
      <c r="A162" s="31" t="s">
        <v>248</v>
      </c>
      <c r="B162" s="31" t="s">
        <v>219</v>
      </c>
      <c r="C162" s="41">
        <v>26.1809764178116</v>
      </c>
      <c r="D162" s="41">
        <v>26.1809764178116</v>
      </c>
      <c r="E162" s="41">
        <v>26.567416095911408</v>
      </c>
      <c r="F162" s="41">
        <v>26.567416095911408</v>
      </c>
      <c r="G162" s="41">
        <v>26.567416095911408</v>
      </c>
      <c r="H162" s="41">
        <v>26.943519287515667</v>
      </c>
      <c r="I162" s="41">
        <v>26.943519287515667</v>
      </c>
      <c r="J162" s="41">
        <v>26.943519287515667</v>
      </c>
      <c r="K162" s="41">
        <v>27.393361119834221</v>
      </c>
      <c r="L162" s="41">
        <v>27.393361119834221</v>
      </c>
      <c r="M162" s="41">
        <v>27.637323919958281</v>
      </c>
      <c r="N162" s="41">
        <v>36.323187664345149</v>
      </c>
      <c r="O162" s="41">
        <v>36.323187664345149</v>
      </c>
      <c r="P162" s="41">
        <v>36.323187664345156</v>
      </c>
      <c r="Q162" s="41">
        <v>36.977647350895388</v>
      </c>
      <c r="R162" s="41">
        <v>36.977647350895388</v>
      </c>
      <c r="S162" s="41">
        <v>36.977647350895388</v>
      </c>
      <c r="T162" s="41">
        <v>37.69898366172638</v>
      </c>
      <c r="U162" s="41">
        <v>37.69898366172638</v>
      </c>
      <c r="W162" s="71">
        <v>37.69898366172638</v>
      </c>
      <c r="X162" s="71">
        <v>37.898044045483182</v>
      </c>
      <c r="Y162" s="71">
        <v>38.105068410765433</v>
      </c>
      <c r="Z162" s="71">
        <v>38.305747378765446</v>
      </c>
      <c r="AA162" s="71">
        <v>38.510440327095722</v>
      </c>
      <c r="AB162" s="71">
        <v>38.666950873179971</v>
      </c>
      <c r="AC162" s="71">
        <v>38.822449801561909</v>
      </c>
      <c r="AD162" s="71">
        <v>38.976610362852867</v>
      </c>
      <c r="AE162" s="71">
        <v>39.128979922573166</v>
      </c>
      <c r="AF162" s="71">
        <v>39.280364020244903</v>
      </c>
      <c r="AG162" s="71">
        <v>39.430766840353186</v>
      </c>
      <c r="AH162" s="71">
        <v>39.579719415464794</v>
      </c>
      <c r="AI162" s="71">
        <v>39.727097283118646</v>
      </c>
      <c r="AJ162" s="71">
        <v>39.873232944503691</v>
      </c>
      <c r="AK162" s="71">
        <v>40.017735279545853</v>
      </c>
      <c r="AL162" s="71">
        <v>40.169803106394596</v>
      </c>
      <c r="AM162" s="71">
        <v>40.320055806147224</v>
      </c>
      <c r="AN162" s="71">
        <v>40.520640187589017</v>
      </c>
      <c r="AO162" s="71">
        <v>40.72057167993399</v>
      </c>
      <c r="AP162" s="71">
        <v>40.919591577031248</v>
      </c>
      <c r="AQ162" s="71">
        <v>41.117512611566262</v>
      </c>
      <c r="AR162" s="71">
        <v>41.31449133722387</v>
      </c>
      <c r="AS162" s="41">
        <v>41.510533234613852</v>
      </c>
    </row>
    <row r="163" spans="1:45" x14ac:dyDescent="0.2">
      <c r="A163" s="31" t="s">
        <v>248</v>
      </c>
      <c r="B163" s="31" t="s">
        <v>220</v>
      </c>
      <c r="C163" s="41">
        <v>-4149.9667647383512</v>
      </c>
      <c r="D163" s="41">
        <v>-4149.9667647383512</v>
      </c>
      <c r="E163" s="41">
        <v>-4211.2216161654869</v>
      </c>
      <c r="F163" s="41">
        <v>-4211.2216161654869</v>
      </c>
      <c r="G163" s="41">
        <v>-4211.2216161654869</v>
      </c>
      <c r="H163" s="41">
        <v>-4270.8380231459314</v>
      </c>
      <c r="I163" s="41">
        <v>-4270.8380231459314</v>
      </c>
      <c r="J163" s="41">
        <v>-4270.8380231459314</v>
      </c>
      <c r="K163" s="41">
        <v>-4342.1427989388221</v>
      </c>
      <c r="L163" s="41">
        <v>-4342.1427989388221</v>
      </c>
      <c r="M163" s="41">
        <v>-4380.8135305490669</v>
      </c>
      <c r="N163" s="41">
        <v>-5757.6164918675095</v>
      </c>
      <c r="O163" s="41">
        <v>-5757.6164918675095</v>
      </c>
      <c r="P163" s="41">
        <v>-5757.6164918675104</v>
      </c>
      <c r="Q163" s="41">
        <v>-5861.3554015514437</v>
      </c>
      <c r="R163" s="41">
        <v>-5861.3554015514437</v>
      </c>
      <c r="S163" s="41">
        <v>-5861.3554015514437</v>
      </c>
      <c r="T163" s="41">
        <v>-5975.6949765304353</v>
      </c>
      <c r="U163" s="41">
        <v>-5975.6949765304353</v>
      </c>
      <c r="W163" s="71">
        <v>-5975.6949765304353</v>
      </c>
      <c r="X163" s="71">
        <v>-6007.2481914901637</v>
      </c>
      <c r="Y163" s="71">
        <v>-6040.0637833039164</v>
      </c>
      <c r="Z163" s="71">
        <v>-6071.8735613004101</v>
      </c>
      <c r="AA163" s="71">
        <v>-6104.3195984149406</v>
      </c>
      <c r="AB163" s="71">
        <v>-6129.1282057875369</v>
      </c>
      <c r="AC163" s="71">
        <v>-6153.7764608579027</v>
      </c>
      <c r="AD163" s="71">
        <v>-6178.2125703284282</v>
      </c>
      <c r="AE163" s="71">
        <v>-6202.3647867586324</v>
      </c>
      <c r="AF163" s="71">
        <v>-6226.3607968394563</v>
      </c>
      <c r="AG163" s="71">
        <v>-6250.2012638568613</v>
      </c>
      <c r="AH163" s="71">
        <v>-6273.8118514213047</v>
      </c>
      <c r="AI163" s="71">
        <v>-6297.1728308920856</v>
      </c>
      <c r="AJ163" s="71">
        <v>-6320.3369072891146</v>
      </c>
      <c r="AK163" s="71">
        <v>-6343.2420838677872</v>
      </c>
      <c r="AL163" s="71">
        <v>-6367.3464723878024</v>
      </c>
      <c r="AM163" s="71">
        <v>-6391.1631437118476</v>
      </c>
      <c r="AN163" s="71">
        <v>-6422.9579287200468</v>
      </c>
      <c r="AO163" s="71">
        <v>-6454.6492237739512</v>
      </c>
      <c r="AP163" s="71">
        <v>-6486.196021162049</v>
      </c>
      <c r="AQ163" s="71">
        <v>-6517.5686369978785</v>
      </c>
      <c r="AR163" s="71">
        <v>-6548.7918867267717</v>
      </c>
      <c r="AS163" s="41">
        <v>-6579.866639084411</v>
      </c>
    </row>
    <row r="164" spans="1:45" x14ac:dyDescent="0.2">
      <c r="A164" s="31" t="s">
        <v>248</v>
      </c>
      <c r="B164" s="31" t="s">
        <v>221</v>
      </c>
      <c r="C164" s="41">
        <v>-6.646207976239543</v>
      </c>
      <c r="D164" s="41">
        <v>-6.646207976239543</v>
      </c>
      <c r="E164" s="41">
        <v>-6.744308155160871</v>
      </c>
      <c r="F164" s="41">
        <v>-6.744308155160871</v>
      </c>
      <c r="G164" s="41">
        <v>-6.744308155160871</v>
      </c>
      <c r="H164" s="41">
        <v>-6.8397843510077454</v>
      </c>
      <c r="I164" s="41">
        <v>-6.8397843510077454</v>
      </c>
      <c r="J164" s="41">
        <v>-6.8397843510077454</v>
      </c>
      <c r="K164" s="41">
        <v>-6.9539795714720132</v>
      </c>
      <c r="L164" s="41">
        <v>-6.9539795714720132</v>
      </c>
      <c r="M164" s="41">
        <v>-7.0159110854925197</v>
      </c>
      <c r="N164" s="41">
        <v>-9.2208730386762046</v>
      </c>
      <c r="O164" s="41">
        <v>-9.2208730386762046</v>
      </c>
      <c r="P164" s="41">
        <v>-9.2208730386762063</v>
      </c>
      <c r="Q164" s="41">
        <v>-9.3870118075083031</v>
      </c>
      <c r="R164" s="41">
        <v>-9.3870118075083031</v>
      </c>
      <c r="S164" s="41">
        <v>-9.3870118075083031</v>
      </c>
      <c r="T164" s="41">
        <v>-9.5701276342860453</v>
      </c>
      <c r="U164" s="41">
        <v>-9.5701276342860453</v>
      </c>
      <c r="W164" s="71">
        <v>-9.5701276342860453</v>
      </c>
      <c r="X164" s="71">
        <v>-9.6206603833006188</v>
      </c>
      <c r="Y164" s="71">
        <v>-9.6732148398593427</v>
      </c>
      <c r="Z164" s="71">
        <v>-9.7241584768154397</v>
      </c>
      <c r="AA164" s="71">
        <v>-9.7761210882995222</v>
      </c>
      <c r="AB164" s="71">
        <v>-9.8158522894262727</v>
      </c>
      <c r="AC164" s="71">
        <v>-9.8553266849421561</v>
      </c>
      <c r="AD164" s="71">
        <v>-9.8944613274292283</v>
      </c>
      <c r="AE164" s="71">
        <v>-9.9331413127356676</v>
      </c>
      <c r="AF164" s="71">
        <v>-9.9715711322108955</v>
      </c>
      <c r="AG164" s="71">
        <v>-10.00975184811317</v>
      </c>
      <c r="AH164" s="71">
        <v>-10.047564410066157</v>
      </c>
      <c r="AI164" s="71">
        <v>-10.084977222479671</v>
      </c>
      <c r="AJ164" s="71">
        <v>-10.122074692902872</v>
      </c>
      <c r="AK164" s="71">
        <v>-10.158757533008449</v>
      </c>
      <c r="AL164" s="71">
        <v>-10.19736092149949</v>
      </c>
      <c r="AM164" s="71">
        <v>-10.235503528391265</v>
      </c>
      <c r="AN164" s="71">
        <v>-10.286423153945817</v>
      </c>
      <c r="AO164" s="71">
        <v>-10.337177039435765</v>
      </c>
      <c r="AP164" s="71">
        <v>-10.387699510653388</v>
      </c>
      <c r="AQ164" s="71">
        <v>-10.437943028595571</v>
      </c>
      <c r="AR164" s="71">
        <v>-10.487947335414489</v>
      </c>
      <c r="AS164" s="41">
        <v>-10.537713822397917</v>
      </c>
    </row>
    <row r="165" spans="1:45" x14ac:dyDescent="0.2">
      <c r="A165" s="31" t="s">
        <v>248</v>
      </c>
      <c r="B165" s="31" t="s">
        <v>222</v>
      </c>
      <c r="C165" s="41">
        <v>8505.6421960477292</v>
      </c>
      <c r="D165" s="41">
        <v>8505.6421960477292</v>
      </c>
      <c r="E165" s="41">
        <v>8631.1882253408403</v>
      </c>
      <c r="F165" s="41">
        <v>8631.1882253408403</v>
      </c>
      <c r="G165" s="41">
        <v>8631.1882253408403</v>
      </c>
      <c r="H165" s="41">
        <v>8753.3761500968121</v>
      </c>
      <c r="I165" s="41">
        <v>8753.3761500968121</v>
      </c>
      <c r="J165" s="41">
        <v>8753.3761500968121</v>
      </c>
      <c r="K165" s="41">
        <v>8899.520190313473</v>
      </c>
      <c r="L165" s="41">
        <v>8899.520190313473</v>
      </c>
      <c r="M165" s="41">
        <v>8978.7785133754587</v>
      </c>
      <c r="N165" s="41">
        <v>11800.630838299307</v>
      </c>
      <c r="O165" s="41">
        <v>11800.630838299307</v>
      </c>
      <c r="P165" s="41">
        <v>11800.630838299308</v>
      </c>
      <c r="Q165" s="41">
        <v>12013.250865784101</v>
      </c>
      <c r="R165" s="41">
        <v>12013.250865784101</v>
      </c>
      <c r="S165" s="41">
        <v>12013.250865784101</v>
      </c>
      <c r="T165" s="41">
        <v>12247.597685590692</v>
      </c>
      <c r="U165" s="41">
        <v>12247.597685590692</v>
      </c>
      <c r="W165" s="71">
        <v>12247.597685590692</v>
      </c>
      <c r="X165" s="71">
        <v>12312.268168945599</v>
      </c>
      <c r="Y165" s="71">
        <v>12379.525980451695</v>
      </c>
      <c r="Z165" s="71">
        <v>12444.722307389255</v>
      </c>
      <c r="AA165" s="71">
        <v>12511.222691132274</v>
      </c>
      <c r="AB165" s="71">
        <v>12562.069637543143</v>
      </c>
      <c r="AC165" s="71">
        <v>12612.587930886311</v>
      </c>
      <c r="AD165" s="71">
        <v>12662.67141723752</v>
      </c>
      <c r="AE165" s="71">
        <v>12712.173045284841</v>
      </c>
      <c r="AF165" s="71">
        <v>12761.354517679863</v>
      </c>
      <c r="AG165" s="71">
        <v>12810.217193872768</v>
      </c>
      <c r="AH165" s="71">
        <v>12858.608716322531</v>
      </c>
      <c r="AI165" s="71">
        <v>12906.488649823687</v>
      </c>
      <c r="AJ165" s="71">
        <v>12953.965016938031</v>
      </c>
      <c r="AK165" s="71">
        <v>13000.910751075198</v>
      </c>
      <c r="AL165" s="71">
        <v>13050.314352532399</v>
      </c>
      <c r="AM165" s="71">
        <v>13099.128257815801</v>
      </c>
      <c r="AN165" s="71">
        <v>13164.293855593078</v>
      </c>
      <c r="AO165" s="71">
        <v>13229.247343594054</v>
      </c>
      <c r="AP165" s="71">
        <v>13293.904673694695</v>
      </c>
      <c r="AQ165" s="71">
        <v>13358.205006728916</v>
      </c>
      <c r="AR165" s="71">
        <v>13422.199203657998</v>
      </c>
      <c r="AS165" s="41">
        <v>13485.889045015447</v>
      </c>
    </row>
    <row r="166" spans="1:45" x14ac:dyDescent="0.2">
      <c r="A166" s="31" t="s">
        <v>248</v>
      </c>
      <c r="B166" s="31" t="s">
        <v>223</v>
      </c>
      <c r="C166" s="41">
        <v>-967.96849127389021</v>
      </c>
      <c r="D166" s="41">
        <v>-967.96849127389021</v>
      </c>
      <c r="E166" s="41">
        <v>-982.25601921819384</v>
      </c>
      <c r="F166" s="41">
        <v>-982.25601921819384</v>
      </c>
      <c r="G166" s="41">
        <v>-982.25601921819384</v>
      </c>
      <c r="H166" s="41">
        <v>-996.16138443951513</v>
      </c>
      <c r="I166" s="41">
        <v>-996.16138443951513</v>
      </c>
      <c r="J166" s="41">
        <v>-996.16138443951513</v>
      </c>
      <c r="K166" s="41">
        <v>-1012.7930299821556</v>
      </c>
      <c r="L166" s="41">
        <v>-1012.7930299821556</v>
      </c>
      <c r="M166" s="41">
        <v>-1021.8128732375959</v>
      </c>
      <c r="N166" s="41">
        <v>-1342.9484294479748</v>
      </c>
      <c r="O166" s="41">
        <v>-1342.9484294479748</v>
      </c>
      <c r="P166" s="41">
        <v>-1342.9484294479748</v>
      </c>
      <c r="Q166" s="41">
        <v>-1367.1452487445474</v>
      </c>
      <c r="R166" s="41">
        <v>-1367.1452487445474</v>
      </c>
      <c r="S166" s="41">
        <v>-1367.1452487445474</v>
      </c>
      <c r="T166" s="41">
        <v>-1393.8146444673564</v>
      </c>
      <c r="U166" s="41">
        <v>-1393.8146444673564</v>
      </c>
      <c r="W166" s="71">
        <v>-1393.8146444673564</v>
      </c>
      <c r="X166" s="71">
        <v>-1401.1743462700126</v>
      </c>
      <c r="Y166" s="71">
        <v>-1408.828494049729</v>
      </c>
      <c r="Z166" s="71">
        <v>-1416.248038484795</v>
      </c>
      <c r="AA166" s="71">
        <v>-1423.8159886333183</v>
      </c>
      <c r="AB166" s="71">
        <v>-1429.6025290107261</v>
      </c>
      <c r="AC166" s="71">
        <v>-1435.3516676485872</v>
      </c>
      <c r="AD166" s="71">
        <v>-1441.0513239007207</v>
      </c>
      <c r="AE166" s="71">
        <v>-1446.6847628712469</v>
      </c>
      <c r="AF166" s="71">
        <v>-1452.2817671344828</v>
      </c>
      <c r="AG166" s="71">
        <v>-1457.84249140008</v>
      </c>
      <c r="AH166" s="71">
        <v>-1463.3495969068117</v>
      </c>
      <c r="AI166" s="71">
        <v>-1468.7984820027477</v>
      </c>
      <c r="AJ166" s="71">
        <v>-1474.2014399908217</v>
      </c>
      <c r="AK166" s="71">
        <v>-1479.5440102985187</v>
      </c>
      <c r="AL166" s="71">
        <v>-1485.1662935387242</v>
      </c>
      <c r="AM166" s="71">
        <v>-1490.7214675233899</v>
      </c>
      <c r="AN166" s="71">
        <v>-1498.1375148846041</v>
      </c>
      <c r="AO166" s="71">
        <v>-1505.5294234946909</v>
      </c>
      <c r="AP166" s="71">
        <v>-1512.887628416172</v>
      </c>
      <c r="AQ166" s="71">
        <v>-1520.2052059630462</v>
      </c>
      <c r="AR166" s="71">
        <v>-1527.4879442706263</v>
      </c>
      <c r="AS166" s="41">
        <v>-1534.736045969154</v>
      </c>
    </row>
    <row r="167" spans="1:45" x14ac:dyDescent="0.2">
      <c r="A167" s="31" t="s">
        <v>248</v>
      </c>
      <c r="B167" s="31" t="s">
        <v>225</v>
      </c>
      <c r="C167" s="41">
        <v>-104.06589974739454</v>
      </c>
      <c r="D167" s="41">
        <v>-104.06589974739454</v>
      </c>
      <c r="E167" s="41">
        <v>-105.60194607957757</v>
      </c>
      <c r="F167" s="41">
        <v>-105.60194607957757</v>
      </c>
      <c r="G167" s="41">
        <v>-105.60194607957757</v>
      </c>
      <c r="H167" s="41">
        <v>-107.09690625247381</v>
      </c>
      <c r="I167" s="41">
        <v>-107.09690625247381</v>
      </c>
      <c r="J167" s="41">
        <v>-107.09690625247381</v>
      </c>
      <c r="K167" s="41">
        <v>-108.88496771653742</v>
      </c>
      <c r="L167" s="41">
        <v>-108.88496771653742</v>
      </c>
      <c r="M167" s="41">
        <v>-109.85468740516338</v>
      </c>
      <c r="N167" s="41">
        <v>-144.37984075383469</v>
      </c>
      <c r="O167" s="41">
        <v>-144.37984075383469</v>
      </c>
      <c r="P167" s="41">
        <v>-144.37984075383471</v>
      </c>
      <c r="Q167" s="41">
        <v>-146.98123097864362</v>
      </c>
      <c r="R167" s="41">
        <v>-146.98123097864362</v>
      </c>
      <c r="S167" s="41">
        <v>-146.98123097864362</v>
      </c>
      <c r="T167" s="41">
        <v>-149.84844689179894</v>
      </c>
      <c r="U167" s="41">
        <v>-149.84844689179894</v>
      </c>
      <c r="W167" s="71">
        <v>-149.84844689179894</v>
      </c>
      <c r="X167" s="71">
        <v>-150.63968544643205</v>
      </c>
      <c r="Y167" s="71">
        <v>-151.46257976858857</v>
      </c>
      <c r="Z167" s="71">
        <v>-152.26025198035114</v>
      </c>
      <c r="AA167" s="71">
        <v>-153.07387923015244</v>
      </c>
      <c r="AB167" s="71">
        <v>-153.69598783826126</v>
      </c>
      <c r="AC167" s="71">
        <v>-154.31407540052697</v>
      </c>
      <c r="AD167" s="71">
        <v>-154.92684313158045</v>
      </c>
      <c r="AE167" s="71">
        <v>-155.53249186955568</v>
      </c>
      <c r="AF167" s="71">
        <v>-156.13422352693343</v>
      </c>
      <c r="AG167" s="71">
        <v>-156.73205473648548</v>
      </c>
      <c r="AH167" s="71">
        <v>-157.32412141502749</v>
      </c>
      <c r="AI167" s="71">
        <v>-157.90992884082758</v>
      </c>
      <c r="AJ167" s="71">
        <v>-158.49079866189615</v>
      </c>
      <c r="AK167" s="71">
        <v>-159.06517622794948</v>
      </c>
      <c r="AL167" s="71">
        <v>-159.66962561788435</v>
      </c>
      <c r="AM167" s="71">
        <v>-160.26686011898548</v>
      </c>
      <c r="AN167" s="71">
        <v>-161.06415636175717</v>
      </c>
      <c r="AO167" s="71">
        <v>-161.85885745718934</v>
      </c>
      <c r="AP167" s="71">
        <v>-162.64993508273463</v>
      </c>
      <c r="AQ167" s="71">
        <v>-163.43664487572036</v>
      </c>
      <c r="AR167" s="71">
        <v>-164.21960911622551</v>
      </c>
      <c r="AS167" s="41">
        <v>-164.99884958894506</v>
      </c>
    </row>
    <row r="168" spans="1:45" x14ac:dyDescent="0.2">
      <c r="A168" s="31" t="s">
        <v>248</v>
      </c>
      <c r="B168" s="31" t="s">
        <v>226</v>
      </c>
      <c r="C168" s="41">
        <v>519462.46129138209</v>
      </c>
      <c r="D168" s="41">
        <v>519462.46129138209</v>
      </c>
      <c r="E168" s="41">
        <v>527129.8951992254</v>
      </c>
      <c r="F168" s="41">
        <v>527129.8951992254</v>
      </c>
      <c r="G168" s="41">
        <v>527129.8951992254</v>
      </c>
      <c r="H168" s="41">
        <v>534592.24062486715</v>
      </c>
      <c r="I168" s="41">
        <v>534592.24062486715</v>
      </c>
      <c r="J168" s="41">
        <v>534592.24062486715</v>
      </c>
      <c r="K168" s="41">
        <v>543517.6504980087</v>
      </c>
      <c r="L168" s="41">
        <v>543517.6504980087</v>
      </c>
      <c r="M168" s="41">
        <v>548358.16960598831</v>
      </c>
      <c r="N168" s="41">
        <v>720696.28591975442</v>
      </c>
      <c r="O168" s="41">
        <v>720696.28591975442</v>
      </c>
      <c r="P168" s="41">
        <v>720696.28591975453</v>
      </c>
      <c r="Q168" s="41">
        <v>733681.56325112563</v>
      </c>
      <c r="R168" s="41">
        <v>733681.56325112563</v>
      </c>
      <c r="S168" s="41">
        <v>733681.56325112563</v>
      </c>
      <c r="T168" s="41">
        <v>747993.75426582701</v>
      </c>
      <c r="U168" s="41">
        <v>747993.75426582701</v>
      </c>
      <c r="W168" s="71">
        <v>747993.75426582701</v>
      </c>
      <c r="X168" s="71">
        <v>751943.35474068043</v>
      </c>
      <c r="Y168" s="71">
        <v>756050.97030935122</v>
      </c>
      <c r="Z168" s="71">
        <v>760032.68546707078</v>
      </c>
      <c r="AA168" s="71">
        <v>764094.04288368323</v>
      </c>
      <c r="AB168" s="71">
        <v>767199.40275222016</v>
      </c>
      <c r="AC168" s="71">
        <v>770284.69089336449</v>
      </c>
      <c r="AD168" s="71">
        <v>773343.4242012552</v>
      </c>
      <c r="AE168" s="71">
        <v>776366.62185649399</v>
      </c>
      <c r="AF168" s="71">
        <v>779370.26674436894</v>
      </c>
      <c r="AG168" s="71">
        <v>782354.44189016148</v>
      </c>
      <c r="AH168" s="71">
        <v>785309.84240878106</v>
      </c>
      <c r="AI168" s="71">
        <v>788233.99881340086</v>
      </c>
      <c r="AJ168" s="71">
        <v>791133.50833260571</v>
      </c>
      <c r="AK168" s="71">
        <v>794000.61066773033</v>
      </c>
      <c r="AL168" s="71">
        <v>797017.82157527842</v>
      </c>
      <c r="AM168" s="71">
        <v>799999.01815036393</v>
      </c>
      <c r="AN168" s="71">
        <v>803978.85659555951</v>
      </c>
      <c r="AO168" s="71">
        <v>807945.74092583684</v>
      </c>
      <c r="AP168" s="71">
        <v>811894.53809605108</v>
      </c>
      <c r="AQ168" s="71">
        <v>815821.53249458491</v>
      </c>
      <c r="AR168" s="71">
        <v>819729.83033723256</v>
      </c>
      <c r="AS168" s="41">
        <v>823619.54036596755</v>
      </c>
    </row>
    <row r="169" spans="1:45" x14ac:dyDescent="0.2">
      <c r="A169" s="31" t="s">
        <v>248</v>
      </c>
      <c r="B169" s="31" t="s">
        <v>227</v>
      </c>
      <c r="C169" s="41">
        <v>-2294869.3279321501</v>
      </c>
      <c r="D169" s="41">
        <v>-2294869.3279321501</v>
      </c>
      <c r="E169" s="41">
        <v>-2328742.3413070026</v>
      </c>
      <c r="F169" s="41">
        <v>-2328742.3413070026</v>
      </c>
      <c r="G169" s="41">
        <v>-2328742.3413070026</v>
      </c>
      <c r="H169" s="41">
        <v>-2361709.3194966628</v>
      </c>
      <c r="I169" s="41">
        <v>-2361709.3194966628</v>
      </c>
      <c r="J169" s="41">
        <v>-2361709.3194966628</v>
      </c>
      <c r="K169" s="41">
        <v>-2401139.790191649</v>
      </c>
      <c r="L169" s="41">
        <v>-2401139.790191649</v>
      </c>
      <c r="M169" s="41">
        <v>-2422524.1243061037</v>
      </c>
      <c r="N169" s="41">
        <v>-3183875.4954501698</v>
      </c>
      <c r="O169" s="41">
        <v>-3183875.4954501698</v>
      </c>
      <c r="P169" s="41">
        <v>-3183875.4954501702</v>
      </c>
      <c r="Q169" s="41">
        <v>-3241241.5553351804</v>
      </c>
      <c r="R169" s="41">
        <v>-3241241.5553351804</v>
      </c>
      <c r="S169" s="41">
        <v>-3241241.5553351804</v>
      </c>
      <c r="T169" s="41">
        <v>-3304469.6240073475</v>
      </c>
      <c r="U169" s="41">
        <v>-3304469.6240073475</v>
      </c>
      <c r="W169" s="71">
        <v>-3304469.6240073475</v>
      </c>
      <c r="X169" s="71">
        <v>-3321918.0782513646</v>
      </c>
      <c r="Y169" s="71">
        <v>-3340064.6079467828</v>
      </c>
      <c r="Z169" s="71">
        <v>-3357654.937698999</v>
      </c>
      <c r="AA169" s="71">
        <v>-3375597.1091929381</v>
      </c>
      <c r="AB169" s="71">
        <v>-3389315.8966810284</v>
      </c>
      <c r="AC169" s="71">
        <v>-3402946.0117529496</v>
      </c>
      <c r="AD169" s="71">
        <v>-3416458.8134925645</v>
      </c>
      <c r="AE169" s="71">
        <v>-3429814.6266422509</v>
      </c>
      <c r="AF169" s="71">
        <v>-3443084.0600254615</v>
      </c>
      <c r="AG169" s="71">
        <v>-3456267.4804293765</v>
      </c>
      <c r="AH169" s="71">
        <v>-3469323.7809464033</v>
      </c>
      <c r="AI169" s="71">
        <v>-3482242.0519343703</v>
      </c>
      <c r="AJ169" s="71">
        <v>-3495051.4384781611</v>
      </c>
      <c r="AK169" s="71">
        <v>-3507717.6573086102</v>
      </c>
      <c r="AL169" s="71">
        <v>-3521047.0223418819</v>
      </c>
      <c r="AM169" s="71">
        <v>-3534217.2840845534</v>
      </c>
      <c r="AN169" s="71">
        <v>-3551799.3229392944</v>
      </c>
      <c r="AO169" s="71">
        <v>-3569324.1334027438</v>
      </c>
      <c r="AP169" s="71">
        <v>-3586769.0388259804</v>
      </c>
      <c r="AQ169" s="71">
        <v>-3604117.6244653603</v>
      </c>
      <c r="AR169" s="71">
        <v>-3621383.6128896605</v>
      </c>
      <c r="AS169" s="41">
        <v>-3638567.4844966731</v>
      </c>
    </row>
    <row r="170" spans="1:45" x14ac:dyDescent="0.2">
      <c r="A170" s="31" t="s">
        <v>248</v>
      </c>
      <c r="B170" s="31" t="s">
        <v>228</v>
      </c>
      <c r="C170" s="41">
        <v>58338.032260660795</v>
      </c>
      <c r="D170" s="41">
        <v>58338.032260660795</v>
      </c>
      <c r="E170" s="41">
        <v>59199.120481665741</v>
      </c>
      <c r="F170" s="41">
        <v>59199.120481665741</v>
      </c>
      <c r="G170" s="41">
        <v>59199.120481665741</v>
      </c>
      <c r="H170" s="41">
        <v>60037.176319423561</v>
      </c>
      <c r="I170" s="41">
        <v>60037.176319423561</v>
      </c>
      <c r="J170" s="41">
        <v>60037.176319423561</v>
      </c>
      <c r="K170" s="41">
        <v>61039.541048194362</v>
      </c>
      <c r="L170" s="41">
        <v>61039.541048194362</v>
      </c>
      <c r="M170" s="41">
        <v>61583.153688032959</v>
      </c>
      <c r="N170" s="41">
        <v>80937.51966908983</v>
      </c>
      <c r="O170" s="41">
        <v>80937.51966908983</v>
      </c>
      <c r="P170" s="41">
        <v>80937.519669089845</v>
      </c>
      <c r="Q170" s="41">
        <v>82395.82625391586</v>
      </c>
      <c r="R170" s="41">
        <v>82395.82625391586</v>
      </c>
      <c r="S170" s="41">
        <v>82395.82625391586</v>
      </c>
      <c r="T170" s="41">
        <v>84003.151370461754</v>
      </c>
      <c r="U170" s="41">
        <v>84003.151370461754</v>
      </c>
      <c r="W170" s="71">
        <v>84003.151370461754</v>
      </c>
      <c r="X170" s="71">
        <v>84446.709735287412</v>
      </c>
      <c r="Y170" s="71">
        <v>84908.0139245522</v>
      </c>
      <c r="Z170" s="71">
        <v>85355.17891650628</v>
      </c>
      <c r="AA170" s="71">
        <v>85811.288101765589</v>
      </c>
      <c r="AB170" s="71">
        <v>86160.034349456531</v>
      </c>
      <c r="AC170" s="71">
        <v>86506.526449509445</v>
      </c>
      <c r="AD170" s="71">
        <v>86850.036319209918</v>
      </c>
      <c r="AE170" s="71">
        <v>87189.555371083712</v>
      </c>
      <c r="AF170" s="71">
        <v>87526.878556926255</v>
      </c>
      <c r="AG170" s="71">
        <v>87862.015200859911</v>
      </c>
      <c r="AH170" s="71">
        <v>88193.920321337297</v>
      </c>
      <c r="AI170" s="71">
        <v>88522.316583588559</v>
      </c>
      <c r="AJ170" s="71">
        <v>88847.944886836791</v>
      </c>
      <c r="AK170" s="71">
        <v>89169.933713720078</v>
      </c>
      <c r="AL170" s="71">
        <v>89508.78042619316</v>
      </c>
      <c r="AM170" s="71">
        <v>89843.582562887212</v>
      </c>
      <c r="AN170" s="71">
        <v>90290.536791361868</v>
      </c>
      <c r="AO170" s="71">
        <v>90736.036212934559</v>
      </c>
      <c r="AP170" s="71">
        <v>91179.504362941152</v>
      </c>
      <c r="AQ170" s="71">
        <v>91620.523961045663</v>
      </c>
      <c r="AR170" s="71">
        <v>92059.443849620162</v>
      </c>
      <c r="AS170" s="41">
        <v>92496.276240890234</v>
      </c>
    </row>
    <row r="171" spans="1:45" x14ac:dyDescent="0.2">
      <c r="A171" s="31" t="s">
        <v>248</v>
      </c>
      <c r="B171" s="31" t="s">
        <v>229</v>
      </c>
      <c r="C171" s="41">
        <v>24665.569628068948</v>
      </c>
      <c r="D171" s="41">
        <v>24665.569628068948</v>
      </c>
      <c r="E171" s="41">
        <v>25029.641411913293</v>
      </c>
      <c r="F171" s="41">
        <v>25029.641411913293</v>
      </c>
      <c r="G171" s="41">
        <v>25029.641411913293</v>
      </c>
      <c r="H171" s="41">
        <v>25383.975005581044</v>
      </c>
      <c r="I171" s="41">
        <v>25383.975005581044</v>
      </c>
      <c r="J171" s="41">
        <v>25383.975005581044</v>
      </c>
      <c r="K171" s="41">
        <v>25807.779101333668</v>
      </c>
      <c r="L171" s="41">
        <v>25807.779101333668</v>
      </c>
      <c r="M171" s="41">
        <v>26037.620851201511</v>
      </c>
      <c r="N171" s="41">
        <v>34220.729591994685</v>
      </c>
      <c r="O171" s="41">
        <v>34220.729591994685</v>
      </c>
      <c r="P171" s="41">
        <v>34220.729591994692</v>
      </c>
      <c r="Q171" s="41">
        <v>34837.30785514864</v>
      </c>
      <c r="R171" s="41">
        <v>34837.30785514864</v>
      </c>
      <c r="S171" s="41">
        <v>34837.30785514864</v>
      </c>
      <c r="T171" s="41">
        <v>35516.891791061425</v>
      </c>
      <c r="U171" s="41">
        <v>35516.891791061425</v>
      </c>
      <c r="W171" s="71">
        <v>35516.891791061425</v>
      </c>
      <c r="X171" s="71">
        <v>35704.430165390469</v>
      </c>
      <c r="Y171" s="71">
        <v>35899.471550214541</v>
      </c>
      <c r="Z171" s="71">
        <v>36088.534821923749</v>
      </c>
      <c r="AA171" s="71">
        <v>36281.379736828465</v>
      </c>
      <c r="AB171" s="71">
        <v>36428.831142397197</v>
      </c>
      <c r="AC171" s="71">
        <v>36575.329484700633</v>
      </c>
      <c r="AD171" s="71">
        <v>36720.566927252141</v>
      </c>
      <c r="AE171" s="71">
        <v>36864.117034952571</v>
      </c>
      <c r="AF171" s="71">
        <v>37006.738721100388</v>
      </c>
      <c r="AG171" s="71">
        <v>37148.435927974424</v>
      </c>
      <c r="AH171" s="71">
        <v>37288.766832905683</v>
      </c>
      <c r="AI171" s="71">
        <v>37427.614177566953</v>
      </c>
      <c r="AJ171" s="71">
        <v>37565.291217319544</v>
      </c>
      <c r="AK171" s="71">
        <v>37701.429470894233</v>
      </c>
      <c r="AL171" s="71">
        <v>37844.695310619565</v>
      </c>
      <c r="AM171" s="71">
        <v>37986.251086401571</v>
      </c>
      <c r="AN171" s="71">
        <v>38175.225246409973</v>
      </c>
      <c r="AO171" s="71">
        <v>38363.584307836107</v>
      </c>
      <c r="AP171" s="71">
        <v>38551.084538953684</v>
      </c>
      <c r="AQ171" s="71">
        <v>38737.549511851386</v>
      </c>
      <c r="AR171" s="71">
        <v>38923.126718576597</v>
      </c>
      <c r="AS171" s="41">
        <v>39107.821322510536</v>
      </c>
    </row>
    <row r="172" spans="1:45" x14ac:dyDescent="0.2">
      <c r="A172" s="31" t="s">
        <v>248</v>
      </c>
      <c r="B172" s="31" t="s">
        <v>230</v>
      </c>
      <c r="C172" s="41">
        <v>373834.07323102106</v>
      </c>
      <c r="D172" s="41">
        <v>373834.07323102106</v>
      </c>
      <c r="E172" s="41">
        <v>379351.98503907159</v>
      </c>
      <c r="F172" s="41">
        <v>379351.98503907159</v>
      </c>
      <c r="G172" s="41">
        <v>379351.98503907159</v>
      </c>
      <c r="H172" s="41">
        <v>384722.3037708418</v>
      </c>
      <c r="I172" s="41">
        <v>384722.3037708418</v>
      </c>
      <c r="J172" s="41">
        <v>384722.3037708418</v>
      </c>
      <c r="K172" s="41">
        <v>391145.52503660572</v>
      </c>
      <c r="L172" s="41">
        <v>391145.52503660572</v>
      </c>
      <c r="M172" s="41">
        <v>394629.03175659094</v>
      </c>
      <c r="N172" s="41">
        <v>518653.12357330119</v>
      </c>
      <c r="O172" s="41">
        <v>518653.12357330119</v>
      </c>
      <c r="P172" s="41">
        <v>518653.1235733013</v>
      </c>
      <c r="Q172" s="41">
        <v>527998.05122168805</v>
      </c>
      <c r="R172" s="41">
        <v>527998.05122168805</v>
      </c>
      <c r="S172" s="41">
        <v>527998.05122168805</v>
      </c>
      <c r="T172" s="41">
        <v>538297.89974314847</v>
      </c>
      <c r="U172" s="41">
        <v>538297.89974314847</v>
      </c>
      <c r="W172" s="71">
        <v>538297.89974314847</v>
      </c>
      <c r="X172" s="71">
        <v>541140.25187284627</v>
      </c>
      <c r="Y172" s="71">
        <v>544096.3204509028</v>
      </c>
      <c r="Z172" s="71">
        <v>546961.78409221303</v>
      </c>
      <c r="AA172" s="71">
        <v>549884.56273174135</v>
      </c>
      <c r="AB172" s="71">
        <v>552119.35237489932</v>
      </c>
      <c r="AC172" s="71">
        <v>554339.69728688395</v>
      </c>
      <c r="AD172" s="71">
        <v>556540.93186420749</v>
      </c>
      <c r="AE172" s="71">
        <v>558716.59300982859</v>
      </c>
      <c r="AF172" s="71">
        <v>560878.18289677135</v>
      </c>
      <c r="AG172" s="71">
        <v>563025.76127464499</v>
      </c>
      <c r="AH172" s="71">
        <v>565152.63183071557</v>
      </c>
      <c r="AI172" s="71">
        <v>567257.01738494041</v>
      </c>
      <c r="AJ172" s="71">
        <v>569343.66566986509</v>
      </c>
      <c r="AK172" s="71">
        <v>571406.99194303853</v>
      </c>
      <c r="AL172" s="71">
        <v>573578.34469211253</v>
      </c>
      <c r="AM172" s="71">
        <v>575723.77952487406</v>
      </c>
      <c r="AN172" s="71">
        <v>578587.89257949241</v>
      </c>
      <c r="AO172" s="71">
        <v>581442.68313266791</v>
      </c>
      <c r="AP172" s="71">
        <v>584284.45715967752</v>
      </c>
      <c r="AQ172" s="71">
        <v>587110.54069978499</v>
      </c>
      <c r="AR172" s="71">
        <v>589923.16915860528</v>
      </c>
      <c r="AS172" s="41">
        <v>592722.42079290946</v>
      </c>
    </row>
    <row r="173" spans="1:45" x14ac:dyDescent="0.2">
      <c r="A173" s="31" t="s">
        <v>248</v>
      </c>
      <c r="B173" s="31" t="s">
        <v>232</v>
      </c>
      <c r="C173" s="41">
        <v>-227612.23544712173</v>
      </c>
      <c r="D173" s="41">
        <v>-227612.23544712173</v>
      </c>
      <c r="E173" s="41">
        <v>-230971.86564555555</v>
      </c>
      <c r="F173" s="41">
        <v>-230971.86564555555</v>
      </c>
      <c r="G173" s="41">
        <v>-230971.86564555555</v>
      </c>
      <c r="H173" s="41">
        <v>-234241.63247295326</v>
      </c>
      <c r="I173" s="41">
        <v>-234241.63247295326</v>
      </c>
      <c r="J173" s="41">
        <v>-234241.63247295326</v>
      </c>
      <c r="K173" s="41">
        <v>-238152.46847149139</v>
      </c>
      <c r="L173" s="41">
        <v>-238152.46847149139</v>
      </c>
      <c r="M173" s="41">
        <v>-240273.4328471515</v>
      </c>
      <c r="N173" s="41">
        <v>-315786.61585830885</v>
      </c>
      <c r="O173" s="41">
        <v>-315786.61585830885</v>
      </c>
      <c r="P173" s="41">
        <v>-315786.61585830891</v>
      </c>
      <c r="Q173" s="41">
        <v>-321476.35904773319</v>
      </c>
      <c r="R173" s="41">
        <v>-321476.35904773319</v>
      </c>
      <c r="S173" s="41">
        <v>-321476.35904773319</v>
      </c>
      <c r="T173" s="41">
        <v>-327747.51439340325</v>
      </c>
      <c r="U173" s="41">
        <v>-327747.51439340325</v>
      </c>
      <c r="W173" s="71">
        <v>-327747.51439340325</v>
      </c>
      <c r="X173" s="71">
        <v>-329478.1060341727</v>
      </c>
      <c r="Y173" s="71">
        <v>-331277.93495659047</v>
      </c>
      <c r="Z173" s="71">
        <v>-333022.59824892774</v>
      </c>
      <c r="AA173" s="71">
        <v>-334802.15829306806</v>
      </c>
      <c r="AB173" s="71">
        <v>-336162.83005323395</v>
      </c>
      <c r="AC173" s="71">
        <v>-337514.70700899814</v>
      </c>
      <c r="AD173" s="71">
        <v>-338854.94846574328</v>
      </c>
      <c r="AE173" s="71">
        <v>-340179.61930874648</v>
      </c>
      <c r="AF173" s="71">
        <v>-341495.72273943323</v>
      </c>
      <c r="AG173" s="71">
        <v>-342803.29513689002</v>
      </c>
      <c r="AH173" s="71">
        <v>-344098.25939092343</v>
      </c>
      <c r="AI173" s="71">
        <v>-345379.53344949149</v>
      </c>
      <c r="AJ173" s="71">
        <v>-346650.00801222643</v>
      </c>
      <c r="AK173" s="71">
        <v>-347906.28275849216</v>
      </c>
      <c r="AL173" s="71">
        <v>-349228.33039553452</v>
      </c>
      <c r="AM173" s="71">
        <v>-350534.59767628391</v>
      </c>
      <c r="AN173" s="71">
        <v>-352278.43865177501</v>
      </c>
      <c r="AO173" s="71">
        <v>-354016.60353847343</v>
      </c>
      <c r="AP173" s="71">
        <v>-355746.84319622524</v>
      </c>
      <c r="AQ173" s="71">
        <v>-357467.5295600032</v>
      </c>
      <c r="AR173" s="71">
        <v>-359180.02367660729</v>
      </c>
      <c r="AS173" s="41">
        <v>-360884.373193376</v>
      </c>
    </row>
    <row r="174" spans="1:45" x14ac:dyDescent="0.2">
      <c r="A174" s="31" t="s">
        <v>248</v>
      </c>
      <c r="B174" s="31" t="s">
        <v>234</v>
      </c>
      <c r="C174" s="41">
        <v>-11.621289798160081</v>
      </c>
      <c r="D174" s="41">
        <v>-11.621289798160081</v>
      </c>
      <c r="E174" s="41">
        <v>-11.792823793570973</v>
      </c>
      <c r="F174" s="41">
        <v>-11.792823793570973</v>
      </c>
      <c r="G174" s="41">
        <v>-11.792823793570973</v>
      </c>
      <c r="H174" s="41">
        <v>-11.959769598566712</v>
      </c>
      <c r="I174" s="41">
        <v>-11.959769598566712</v>
      </c>
      <c r="J174" s="41">
        <v>-11.959769598566712</v>
      </c>
      <c r="K174" s="41">
        <v>-12.159446731049544</v>
      </c>
      <c r="L174" s="41">
        <v>-12.159446731049544</v>
      </c>
      <c r="M174" s="41">
        <v>-12.267737665465704</v>
      </c>
      <c r="N174" s="41">
        <v>-16.123244737088093</v>
      </c>
      <c r="O174" s="41">
        <v>-16.123244737088093</v>
      </c>
      <c r="P174" s="41">
        <v>-16.123244737088097</v>
      </c>
      <c r="Q174" s="41">
        <v>-16.413748252206766</v>
      </c>
      <c r="R174" s="41">
        <v>-16.413748252206766</v>
      </c>
      <c r="S174" s="41">
        <v>-16.413748252206766</v>
      </c>
      <c r="T174" s="41">
        <v>-16.733937162517975</v>
      </c>
      <c r="U174" s="41">
        <v>-16.733937162517975</v>
      </c>
      <c r="W174" s="71">
        <v>-16.733937162517975</v>
      </c>
      <c r="X174" s="71">
        <v>-16.822296678605269</v>
      </c>
      <c r="Y174" s="71">
        <v>-16.914191270534563</v>
      </c>
      <c r="Z174" s="71">
        <v>-17.003269248617045</v>
      </c>
      <c r="AA174" s="71">
        <v>-17.094128964245051</v>
      </c>
      <c r="AB174" s="71">
        <v>-17.163601331642166</v>
      </c>
      <c r="AC174" s="71">
        <v>-17.232624659160248</v>
      </c>
      <c r="AD174" s="71">
        <v>-17.301053908307367</v>
      </c>
      <c r="AE174" s="71">
        <v>-17.368688162342405</v>
      </c>
      <c r="AF174" s="71">
        <v>-17.435884986547915</v>
      </c>
      <c r="AG174" s="71">
        <v>-17.502646238345605</v>
      </c>
      <c r="AH174" s="71">
        <v>-17.568763751074293</v>
      </c>
      <c r="AI174" s="71">
        <v>-17.634182277966023</v>
      </c>
      <c r="AJ174" s="71">
        <v>-17.699049410638967</v>
      </c>
      <c r="AK174" s="71">
        <v>-17.763191537549609</v>
      </c>
      <c r="AL174" s="71">
        <v>-17.830691857498842</v>
      </c>
      <c r="AM174" s="71">
        <v>-17.897386473425897</v>
      </c>
      <c r="AN174" s="71">
        <v>-17.986422466145171</v>
      </c>
      <c r="AO174" s="71">
        <v>-18.075168652507376</v>
      </c>
      <c r="AP174" s="71">
        <v>-18.163510197255636</v>
      </c>
      <c r="AQ174" s="71">
        <v>-18.25136397561656</v>
      </c>
      <c r="AR174" s="71">
        <v>-18.338799479106108</v>
      </c>
      <c r="AS174" s="41">
        <v>-18.425819140473674</v>
      </c>
    </row>
    <row r="175" spans="1:45" x14ac:dyDescent="0.2">
      <c r="A175" s="31" t="s">
        <v>248</v>
      </c>
      <c r="B175" s="31" t="s">
        <v>235</v>
      </c>
      <c r="C175" s="41">
        <v>-1517.8438485705051</v>
      </c>
      <c r="D175" s="41">
        <v>-1517.8438485705051</v>
      </c>
      <c r="E175" s="41">
        <v>-1540.247714602343</v>
      </c>
      <c r="F175" s="41">
        <v>-1540.247714602343</v>
      </c>
      <c r="G175" s="41">
        <v>-1540.247714602343</v>
      </c>
      <c r="H175" s="41">
        <v>-1562.0523221423384</v>
      </c>
      <c r="I175" s="41">
        <v>-1562.0523221423384</v>
      </c>
      <c r="J175" s="41">
        <v>-1562.0523221423384</v>
      </c>
      <c r="K175" s="41">
        <v>-1588.1319322805564</v>
      </c>
      <c r="L175" s="41">
        <v>-1588.1319322805564</v>
      </c>
      <c r="M175" s="41">
        <v>-1602.2756918385999</v>
      </c>
      <c r="N175" s="41">
        <v>-2105.8392199341338</v>
      </c>
      <c r="O175" s="41">
        <v>-2105.8392199341338</v>
      </c>
      <c r="P175" s="41">
        <v>-2105.8392199341342</v>
      </c>
      <c r="Q175" s="41">
        <v>-2143.7815637762774</v>
      </c>
      <c r="R175" s="41">
        <v>-2143.7815637762774</v>
      </c>
      <c r="S175" s="41">
        <v>-2143.7815637762774</v>
      </c>
      <c r="T175" s="41">
        <v>-2185.6010843576601</v>
      </c>
      <c r="U175" s="41">
        <v>-2185.6010843576601</v>
      </c>
      <c r="W175" s="71">
        <v>-2185.6010843576601</v>
      </c>
      <c r="X175" s="71">
        <v>-2197.1416233412933</v>
      </c>
      <c r="Y175" s="71">
        <v>-2209.1438746833824</v>
      </c>
      <c r="Z175" s="71">
        <v>-2220.7782511961341</v>
      </c>
      <c r="AA175" s="71">
        <v>-2232.6453384854185</v>
      </c>
      <c r="AB175" s="71">
        <v>-2241.7190478008883</v>
      </c>
      <c r="AC175" s="71">
        <v>-2250.7341085128051</v>
      </c>
      <c r="AD175" s="71">
        <v>-2259.6715773036353</v>
      </c>
      <c r="AE175" s="71">
        <v>-2268.5052126593246</v>
      </c>
      <c r="AF175" s="71">
        <v>-2277.2817157872264</v>
      </c>
      <c r="AG175" s="71">
        <v>-2286.0013292831427</v>
      </c>
      <c r="AH175" s="71">
        <v>-2294.636864728951</v>
      </c>
      <c r="AI175" s="71">
        <v>-2303.1811064051958</v>
      </c>
      <c r="AJ175" s="71">
        <v>-2311.6533310904128</v>
      </c>
      <c r="AK175" s="71">
        <v>-2320.0308635723031</v>
      </c>
      <c r="AL175" s="71">
        <v>-2328.8470059447022</v>
      </c>
      <c r="AM175" s="71">
        <v>-2337.5579162030176</v>
      </c>
      <c r="AN175" s="71">
        <v>-2349.1868090537682</v>
      </c>
      <c r="AO175" s="71">
        <v>-2360.7778506157201</v>
      </c>
      <c r="AP175" s="71">
        <v>-2372.3160423825743</v>
      </c>
      <c r="AQ175" s="71">
        <v>-2383.7905275193207</v>
      </c>
      <c r="AR175" s="71">
        <v>-2395.210382236246</v>
      </c>
      <c r="AS175" s="41">
        <v>-2406.5759242720674</v>
      </c>
    </row>
    <row r="176" spans="1:45" x14ac:dyDescent="0.2">
      <c r="A176" s="31" t="s">
        <v>248</v>
      </c>
      <c r="B176" s="31" t="s">
        <v>237</v>
      </c>
      <c r="C176" s="41">
        <v>280857.08600793104</v>
      </c>
      <c r="D176" s="41">
        <v>280857.08600793104</v>
      </c>
      <c r="E176" s="41">
        <v>285002.62741849187</v>
      </c>
      <c r="F176" s="41">
        <v>285002.62741849187</v>
      </c>
      <c r="G176" s="41">
        <v>285002.62741849187</v>
      </c>
      <c r="H176" s="41">
        <v>289037.28390901111</v>
      </c>
      <c r="I176" s="41">
        <v>289037.28390901111</v>
      </c>
      <c r="J176" s="41">
        <v>289037.28390901111</v>
      </c>
      <c r="K176" s="41">
        <v>293862.97353086586</v>
      </c>
      <c r="L176" s="41">
        <v>293862.97353086586</v>
      </c>
      <c r="M176" s="41">
        <v>296480.09063313575</v>
      </c>
      <c r="N176" s="41">
        <v>389657.91340718576</v>
      </c>
      <c r="O176" s="41">
        <v>389657.91340718576</v>
      </c>
      <c r="P176" s="41">
        <v>389657.91340718581</v>
      </c>
      <c r="Q176" s="41">
        <v>396678.64623016457</v>
      </c>
      <c r="R176" s="41">
        <v>396678.64623016457</v>
      </c>
      <c r="S176" s="41">
        <v>396678.64623016457</v>
      </c>
      <c r="T176" s="41">
        <v>404416.79972981306</v>
      </c>
      <c r="U176" s="41">
        <v>404416.79972981306</v>
      </c>
      <c r="W176" s="71">
        <v>404416.79972981306</v>
      </c>
      <c r="X176" s="71">
        <v>406552.22502600332</v>
      </c>
      <c r="Y176" s="71">
        <v>408773.08413522498</v>
      </c>
      <c r="Z176" s="71">
        <v>410925.87283477926</v>
      </c>
      <c r="AA176" s="71">
        <v>413121.72160974325</v>
      </c>
      <c r="AB176" s="71">
        <v>414800.69244724145</v>
      </c>
      <c r="AC176" s="71">
        <v>416468.81113027857</v>
      </c>
      <c r="AD176" s="71">
        <v>418122.57244653226</v>
      </c>
      <c r="AE176" s="71">
        <v>419757.12074818532</v>
      </c>
      <c r="AF176" s="71">
        <v>421381.09748081397</v>
      </c>
      <c r="AG176" s="71">
        <v>422994.54753358773</v>
      </c>
      <c r="AH176" s="71">
        <v>424592.44004651794</v>
      </c>
      <c r="AI176" s="71">
        <v>426173.43984540872</v>
      </c>
      <c r="AJ176" s="71">
        <v>427741.11384516535</v>
      </c>
      <c r="AK176" s="71">
        <v>429291.26629531127</v>
      </c>
      <c r="AL176" s="71">
        <v>430922.57774996129</v>
      </c>
      <c r="AM176" s="71">
        <v>432534.4173828268</v>
      </c>
      <c r="AN176" s="71">
        <v>434686.19140268804</v>
      </c>
      <c r="AO176" s="71">
        <v>436830.96153826726</v>
      </c>
      <c r="AP176" s="71">
        <v>438965.95251279429</v>
      </c>
      <c r="AQ176" s="71">
        <v>441089.15541142115</v>
      </c>
      <c r="AR176" s="71">
        <v>443202.24966775737</v>
      </c>
      <c r="AS176" s="41">
        <v>445305.29407518287</v>
      </c>
    </row>
    <row r="177" spans="1:47" x14ac:dyDescent="0.2">
      <c r="A177" s="31" t="s">
        <v>248</v>
      </c>
      <c r="B177" s="31" t="s">
        <v>238</v>
      </c>
      <c r="C177" s="41">
        <v>6535.3444227081754</v>
      </c>
      <c r="D177" s="41">
        <v>6535.3444227081754</v>
      </c>
      <c r="E177" s="41">
        <v>6631.8082197293033</v>
      </c>
      <c r="F177" s="41">
        <v>6631.8082197293033</v>
      </c>
      <c r="G177" s="41">
        <v>6631.8082197293033</v>
      </c>
      <c r="H177" s="41">
        <v>6725.6918036105144</v>
      </c>
      <c r="I177" s="41">
        <v>6725.6918036105144</v>
      </c>
      <c r="J177" s="41">
        <v>6725.6918036105144</v>
      </c>
      <c r="K177" s="41">
        <v>6837.9821652466762</v>
      </c>
      <c r="L177" s="41">
        <v>6837.9821652466762</v>
      </c>
      <c r="M177" s="41">
        <v>6898.8806168435522</v>
      </c>
      <c r="N177" s="41">
        <v>9067.0622106997344</v>
      </c>
      <c r="O177" s="41">
        <v>9067.0622106997344</v>
      </c>
      <c r="P177" s="41">
        <v>9067.0622106997344</v>
      </c>
      <c r="Q177" s="41">
        <v>9230.4296647673982</v>
      </c>
      <c r="R177" s="41">
        <v>9230.4296647673982</v>
      </c>
      <c r="S177" s="41">
        <v>9230.4296647673982</v>
      </c>
      <c r="T177" s="41">
        <v>9410.4909871816017</v>
      </c>
      <c r="U177" s="41">
        <v>9410.4909871816017</v>
      </c>
      <c r="W177" s="71">
        <v>9410.4909871816017</v>
      </c>
      <c r="X177" s="71">
        <v>9460.1808134129151</v>
      </c>
      <c r="Y177" s="71">
        <v>9511.8586236450647</v>
      </c>
      <c r="Z177" s="71">
        <v>9561.9524839100104</v>
      </c>
      <c r="AA177" s="71">
        <v>9613.048321471204</v>
      </c>
      <c r="AB177" s="71">
        <v>9652.11677744181</v>
      </c>
      <c r="AC177" s="71">
        <v>9690.9327115047818</v>
      </c>
      <c r="AD177" s="71">
        <v>9729.4145598650666</v>
      </c>
      <c r="AE177" s="71">
        <v>9767.4493350551584</v>
      </c>
      <c r="AF177" s="71">
        <v>9805.2381173609483</v>
      </c>
      <c r="AG177" s="71">
        <v>9842.7819513214545</v>
      </c>
      <c r="AH177" s="71">
        <v>9879.9637724066833</v>
      </c>
      <c r="AI177" s="71">
        <v>9916.7525120637329</v>
      </c>
      <c r="AJ177" s="71">
        <v>9953.2311698628273</v>
      </c>
      <c r="AK177" s="71">
        <v>9989.3021136777279</v>
      </c>
      <c r="AL177" s="71">
        <v>10027.261569742672</v>
      </c>
      <c r="AM177" s="71">
        <v>10064.767930378524</v>
      </c>
      <c r="AN177" s="71">
        <v>10114.838179769458</v>
      </c>
      <c r="AO177" s="71">
        <v>10164.745453759879</v>
      </c>
      <c r="AP177" s="71">
        <v>10214.425173635324</v>
      </c>
      <c r="AQ177" s="71">
        <v>10263.830593377616</v>
      </c>
      <c r="AR177" s="71">
        <v>10313.000792211102</v>
      </c>
      <c r="AS177" s="41">
        <v>10361.937138215873</v>
      </c>
    </row>
    <row r="178" spans="1:47" x14ac:dyDescent="0.2">
      <c r="A178" s="31" t="s">
        <v>248</v>
      </c>
      <c r="B178" s="31" t="s">
        <v>240</v>
      </c>
      <c r="C178" s="41">
        <v>-47599.443482506904</v>
      </c>
      <c r="D178" s="41">
        <v>-47599.443482506904</v>
      </c>
      <c r="E178" s="41">
        <v>-48302.026660596319</v>
      </c>
      <c r="F178" s="41">
        <v>-48302.026660596319</v>
      </c>
      <c r="G178" s="41">
        <v>-48302.026660596319</v>
      </c>
      <c r="H178" s="41">
        <v>-48985.817147500311</v>
      </c>
      <c r="I178" s="41">
        <v>-48985.817147500311</v>
      </c>
      <c r="J178" s="41">
        <v>-48985.817147500311</v>
      </c>
      <c r="K178" s="41">
        <v>-49803.671322677175</v>
      </c>
      <c r="L178" s="41">
        <v>-49803.671322677175</v>
      </c>
      <c r="M178" s="41">
        <v>-50247.218321498774</v>
      </c>
      <c r="N178" s="41">
        <v>-66038.924245668313</v>
      </c>
      <c r="O178" s="41">
        <v>-66038.924245668313</v>
      </c>
      <c r="P178" s="41">
        <v>-66038.924245668328</v>
      </c>
      <c r="Q178" s="41">
        <v>-67228.792658686463</v>
      </c>
      <c r="R178" s="41">
        <v>-67228.792658686463</v>
      </c>
      <c r="S178" s="41">
        <v>-67228.792658686463</v>
      </c>
      <c r="T178" s="41">
        <v>-68540.248977631112</v>
      </c>
      <c r="U178" s="41">
        <v>-68540.248977631112</v>
      </c>
      <c r="W178" s="71">
        <v>-68540.248977631112</v>
      </c>
      <c r="X178" s="71">
        <v>-68902.159218678949</v>
      </c>
      <c r="Y178" s="71">
        <v>-69278.548716820442</v>
      </c>
      <c r="Z178" s="71">
        <v>-69643.401694150409</v>
      </c>
      <c r="AA178" s="71">
        <v>-70015.552460028121</v>
      </c>
      <c r="AB178" s="71">
        <v>-70300.103149577088</v>
      </c>
      <c r="AC178" s="71">
        <v>-70582.814624313018</v>
      </c>
      <c r="AD178" s="71">
        <v>-70863.092823540472</v>
      </c>
      <c r="AE178" s="71">
        <v>-71140.114815792316</v>
      </c>
      <c r="AF178" s="71">
        <v>-71415.345146635664</v>
      </c>
      <c r="AG178" s="71">
        <v>-71688.791423852555</v>
      </c>
      <c r="AH178" s="71">
        <v>-71959.601021151437</v>
      </c>
      <c r="AI178" s="71">
        <v>-72227.547654233815</v>
      </c>
      <c r="AJ178" s="71">
        <v>-72493.235841101588</v>
      </c>
      <c r="AK178" s="71">
        <v>-72755.954489182652</v>
      </c>
      <c r="AL178" s="71">
        <v>-73032.42790308749</v>
      </c>
      <c r="AM178" s="71">
        <v>-73305.601247573737</v>
      </c>
      <c r="AN178" s="71">
        <v>-73670.282257767714</v>
      </c>
      <c r="AO178" s="71">
        <v>-74033.776255026489</v>
      </c>
      <c r="AP178" s="71">
        <v>-74395.612887572031</v>
      </c>
      <c r="AQ178" s="71">
        <v>-74755.451686057</v>
      </c>
      <c r="AR178" s="71">
        <v>-75113.577279601202</v>
      </c>
      <c r="AS178" s="41">
        <v>-75469.999632461564</v>
      </c>
    </row>
    <row r="179" spans="1:47" x14ac:dyDescent="0.2">
      <c r="A179" s="31" t="s">
        <v>248</v>
      </c>
      <c r="B179" s="31" t="s">
        <v>241</v>
      </c>
      <c r="C179" s="41">
        <v>-2225997.4146249699</v>
      </c>
      <c r="D179" s="41">
        <v>-2225997.4146249699</v>
      </c>
      <c r="E179" s="41">
        <v>-2258853.8562882175</v>
      </c>
      <c r="F179" s="41">
        <v>-2258853.8562882175</v>
      </c>
      <c r="G179" s="41">
        <v>-2258853.8562882175</v>
      </c>
      <c r="H179" s="41">
        <v>-2290831.4540211158</v>
      </c>
      <c r="I179" s="41">
        <v>-2290831.4540211158</v>
      </c>
      <c r="J179" s="41">
        <v>-2290831.4540211158</v>
      </c>
      <c r="K179" s="41">
        <v>-2329078.5667242929</v>
      </c>
      <c r="L179" s="41">
        <v>-2329078.5667242929</v>
      </c>
      <c r="M179" s="41">
        <v>-2349821.1300906981</v>
      </c>
      <c r="N179" s="41">
        <v>-3088323.3895265236</v>
      </c>
      <c r="O179" s="41">
        <v>-3088323.3895265236</v>
      </c>
      <c r="P179" s="41">
        <v>-3088323.3895265241</v>
      </c>
      <c r="Q179" s="41">
        <v>-3143967.8218421182</v>
      </c>
      <c r="R179" s="41">
        <v>-3143967.8218421182</v>
      </c>
      <c r="S179" s="41">
        <v>-3143967.8218421182</v>
      </c>
      <c r="T179" s="41">
        <v>-3205298.336692302</v>
      </c>
      <c r="U179" s="41">
        <v>-3205298.336692302</v>
      </c>
      <c r="W179" s="71">
        <v>-3205298.336692302</v>
      </c>
      <c r="X179" s="71">
        <v>-3222223.1408907976</v>
      </c>
      <c r="Y179" s="71">
        <v>-3239825.0704188785</v>
      </c>
      <c r="Z179" s="71">
        <v>-3256887.4922632263</v>
      </c>
      <c r="AA179" s="71">
        <v>-3274291.1966363438</v>
      </c>
      <c r="AB179" s="71">
        <v>-3287598.2660666527</v>
      </c>
      <c r="AC179" s="71">
        <v>-3300819.3242514669</v>
      </c>
      <c r="AD179" s="71">
        <v>-3313926.5898245471</v>
      </c>
      <c r="AE179" s="71">
        <v>-3326881.5782326255</v>
      </c>
      <c r="AF179" s="71">
        <v>-3339752.7792396042</v>
      </c>
      <c r="AG179" s="71">
        <v>-3352540.5486249193</v>
      </c>
      <c r="AH179" s="71">
        <v>-3365205.0131509481</v>
      </c>
      <c r="AI179" s="71">
        <v>-3377735.590587595</v>
      </c>
      <c r="AJ179" s="71">
        <v>-3390160.551339109</v>
      </c>
      <c r="AK179" s="71">
        <v>-3402446.6410203283</v>
      </c>
      <c r="AL179" s="71">
        <v>-3415375.9750532121</v>
      </c>
      <c r="AM179" s="71">
        <v>-3428150.980685249</v>
      </c>
      <c r="AN179" s="71">
        <v>-3445205.3604523772</v>
      </c>
      <c r="AO179" s="71">
        <v>-3462204.2293241755</v>
      </c>
      <c r="AP179" s="71">
        <v>-3479125.5912064631</v>
      </c>
      <c r="AQ179" s="71">
        <v>-3495953.5239826865</v>
      </c>
      <c r="AR179" s="71">
        <v>-3512701.3383900844</v>
      </c>
      <c r="AS179" s="41">
        <v>-3529369.5004091063</v>
      </c>
    </row>
    <row r="180" spans="1:47" x14ac:dyDescent="0.2">
      <c r="A180" s="31" t="s">
        <v>248</v>
      </c>
      <c r="B180" s="31" t="s">
        <v>243</v>
      </c>
      <c r="C180" s="41">
        <v>783481.72033153498</v>
      </c>
      <c r="D180" s="41">
        <v>783481.72033153498</v>
      </c>
      <c r="E180" s="41">
        <v>795046.16387902701</v>
      </c>
      <c r="F180" s="41">
        <v>795046.16387902701</v>
      </c>
      <c r="G180" s="41">
        <v>795046.16387902701</v>
      </c>
      <c r="H180" s="41">
        <v>806301.2817507888</v>
      </c>
      <c r="I180" s="41">
        <v>806301.2817507888</v>
      </c>
      <c r="J180" s="41">
        <v>806301.2817507888</v>
      </c>
      <c r="K180" s="41">
        <v>819763.07351277419</v>
      </c>
      <c r="L180" s="41">
        <v>819763.07351277419</v>
      </c>
      <c r="M180" s="41">
        <v>827063.80940924212</v>
      </c>
      <c r="N180" s="41">
        <v>1086993.5904997506</v>
      </c>
      <c r="O180" s="41">
        <v>1086993.5904997506</v>
      </c>
      <c r="P180" s="41">
        <v>1086993.5904997506</v>
      </c>
      <c r="Q180" s="41">
        <v>1106578.6966059222</v>
      </c>
      <c r="R180" s="41">
        <v>1106578.6966059222</v>
      </c>
      <c r="S180" s="41">
        <v>1106578.6966059222</v>
      </c>
      <c r="T180" s="41">
        <v>1128165.1265666848</v>
      </c>
      <c r="U180" s="41">
        <v>1128165.1265666848</v>
      </c>
      <c r="W180" s="71">
        <v>1128165.1265666848</v>
      </c>
      <c r="X180" s="71">
        <v>1134122.1302103507</v>
      </c>
      <c r="Y180" s="71">
        <v>1140317.4608685127</v>
      </c>
      <c r="Z180" s="71">
        <v>1146322.9016348866</v>
      </c>
      <c r="AA180" s="71">
        <v>1152448.4632158687</v>
      </c>
      <c r="AB180" s="71">
        <v>1157132.1369619973</v>
      </c>
      <c r="AC180" s="71">
        <v>1161785.5374301136</v>
      </c>
      <c r="AD180" s="71">
        <v>1166398.8864450627</v>
      </c>
      <c r="AE180" s="71">
        <v>1170958.6386434033</v>
      </c>
      <c r="AF180" s="71">
        <v>1175488.9002876556</v>
      </c>
      <c r="AG180" s="71">
        <v>1179989.7966010943</v>
      </c>
      <c r="AH180" s="71">
        <v>1184447.2934466612</v>
      </c>
      <c r="AI180" s="71">
        <v>1188857.6662091406</v>
      </c>
      <c r="AJ180" s="71">
        <v>1193230.8651898268</v>
      </c>
      <c r="AK180" s="71">
        <v>1197555.1858814619</v>
      </c>
      <c r="AL180" s="71">
        <v>1202105.9085392111</v>
      </c>
      <c r="AM180" s="71">
        <v>1206602.3124092577</v>
      </c>
      <c r="AN180" s="71">
        <v>1212604.9226150687</v>
      </c>
      <c r="AO180" s="71">
        <v>1218587.9947156312</v>
      </c>
      <c r="AP180" s="71">
        <v>1224543.786771266</v>
      </c>
      <c r="AQ180" s="71">
        <v>1230466.6946931337</v>
      </c>
      <c r="AR180" s="71">
        <v>1236361.4034459342</v>
      </c>
      <c r="AS180" s="41">
        <v>1242228.0770402646</v>
      </c>
    </row>
    <row r="181" spans="1:47" s="17" customFormat="1" x14ac:dyDescent="0.2">
      <c r="A181" s="68" t="s">
        <v>250</v>
      </c>
      <c r="C181" s="72">
        <f t="shared" ref="C181:U181" si="46">SUM(C153:C180)</f>
        <v>-80099784.419999957</v>
      </c>
      <c r="D181" s="72">
        <f t="shared" si="46"/>
        <v>-80099784.419999957</v>
      </c>
      <c r="E181" s="72">
        <f t="shared" si="46"/>
        <v>-81282083.140000015</v>
      </c>
      <c r="F181" s="72">
        <f t="shared" si="46"/>
        <v>-81282083.140000015</v>
      </c>
      <c r="G181" s="72">
        <f t="shared" si="46"/>
        <v>-81282083.140000015</v>
      </c>
      <c r="H181" s="72">
        <f t="shared" si="46"/>
        <v>-82432757.739999995</v>
      </c>
      <c r="I181" s="72">
        <f t="shared" si="46"/>
        <v>-82432757.739999995</v>
      </c>
      <c r="J181" s="72">
        <f t="shared" si="46"/>
        <v>-82432757.739999995</v>
      </c>
      <c r="K181" s="72">
        <f t="shared" si="46"/>
        <v>-83809033.140000001</v>
      </c>
      <c r="L181" s="72">
        <f t="shared" si="46"/>
        <v>-83809033.140000001</v>
      </c>
      <c r="M181" s="72">
        <f t="shared" si="46"/>
        <v>-84555428.820000038</v>
      </c>
      <c r="N181" s="72">
        <f t="shared" si="46"/>
        <v>-111129526.07000001</v>
      </c>
      <c r="O181" s="72">
        <f t="shared" si="46"/>
        <v>-111129526.07000001</v>
      </c>
      <c r="P181" s="72">
        <f t="shared" si="46"/>
        <v>-111129526.07000001</v>
      </c>
      <c r="Q181" s="72">
        <f t="shared" si="46"/>
        <v>-113131822.66000001</v>
      </c>
      <c r="R181" s="72">
        <f t="shared" si="46"/>
        <v>-113131822.66000001</v>
      </c>
      <c r="S181" s="72">
        <f t="shared" si="46"/>
        <v>-113131822.66000001</v>
      </c>
      <c r="T181" s="72">
        <f t="shared" si="46"/>
        <v>-115338725.95000002</v>
      </c>
      <c r="U181" s="72">
        <f t="shared" si="46"/>
        <v>-115338725.95000002</v>
      </c>
      <c r="W181" s="72">
        <f>SUM(W153:W180)</f>
        <v>-115338725.95000002</v>
      </c>
      <c r="X181" s="72">
        <f t="shared" ref="X181:AS181" si="47">SUM(X153:X180)</f>
        <v>-115947744.25287105</v>
      </c>
      <c r="Y181" s="72">
        <f t="shared" si="47"/>
        <v>-116581128.07951531</v>
      </c>
      <c r="Z181" s="72">
        <f t="shared" si="47"/>
        <v>-117195098.38443847</v>
      </c>
      <c r="AA181" s="72">
        <f t="shared" si="47"/>
        <v>-117821349.32221454</v>
      </c>
      <c r="AB181" s="72">
        <f t="shared" si="47"/>
        <v>-118300187.88043869</v>
      </c>
      <c r="AC181" s="72">
        <f t="shared" si="47"/>
        <v>-118775931.42957762</v>
      </c>
      <c r="AD181" s="72">
        <f t="shared" si="47"/>
        <v>-119247580.29127069</v>
      </c>
      <c r="AE181" s="72">
        <f t="shared" si="47"/>
        <v>-119713749.64611042</v>
      </c>
      <c r="AF181" s="72">
        <f t="shared" si="47"/>
        <v>-120176904.01417561</v>
      </c>
      <c r="AG181" s="72">
        <f t="shared" si="47"/>
        <v>-120637056.19775262</v>
      </c>
      <c r="AH181" s="72">
        <f t="shared" si="47"/>
        <v>-121092771.40733233</v>
      </c>
      <c r="AI181" s="72">
        <f t="shared" si="47"/>
        <v>-121543668.85435496</v>
      </c>
      <c r="AJ181" s="72">
        <f t="shared" si="47"/>
        <v>-121990765.814614</v>
      </c>
      <c r="AK181" s="72">
        <f t="shared" si="47"/>
        <v>-122432865.66988103</v>
      </c>
      <c r="AL181" s="72">
        <f t="shared" si="47"/>
        <v>-122898111.88352168</v>
      </c>
      <c r="AM181" s="72">
        <f t="shared" si="47"/>
        <v>-123357804.77910526</v>
      </c>
      <c r="AN181" s="72">
        <f t="shared" si="47"/>
        <v>-123971485.69975172</v>
      </c>
      <c r="AO181" s="72">
        <f t="shared" si="47"/>
        <v>-124583169.12897274</v>
      </c>
      <c r="AP181" s="72">
        <f t="shared" si="47"/>
        <v>-125192063.56432068</v>
      </c>
      <c r="AQ181" s="72">
        <f t="shared" si="47"/>
        <v>-125797596.06797671</v>
      </c>
      <c r="AR181" s="72">
        <f t="shared" si="47"/>
        <v>-126400245.61048073</v>
      </c>
      <c r="AS181" s="72">
        <f t="shared" si="47"/>
        <v>-127000028.95956706</v>
      </c>
      <c r="AU181" s="34"/>
    </row>
    <row r="182" spans="1:47" x14ac:dyDescent="0.2">
      <c r="X182" s="41"/>
    </row>
    <row r="183" spans="1:47" x14ac:dyDescent="0.2">
      <c r="A183" s="68" t="s">
        <v>251</v>
      </c>
      <c r="C183" s="41">
        <f>C181</f>
        <v>-80099784.419999957</v>
      </c>
      <c r="D183" s="41">
        <f t="shared" ref="D183:U183" si="48">D181</f>
        <v>-80099784.419999957</v>
      </c>
      <c r="E183" s="41">
        <f t="shared" si="48"/>
        <v>-81282083.140000015</v>
      </c>
      <c r="F183" s="41">
        <f t="shared" si="48"/>
        <v>-81282083.140000015</v>
      </c>
      <c r="G183" s="41">
        <f t="shared" si="48"/>
        <v>-81282083.140000015</v>
      </c>
      <c r="H183" s="41">
        <f t="shared" si="48"/>
        <v>-82432757.739999995</v>
      </c>
      <c r="I183" s="41">
        <f t="shared" si="48"/>
        <v>-82432757.739999995</v>
      </c>
      <c r="J183" s="41">
        <f t="shared" si="48"/>
        <v>-82432757.739999995</v>
      </c>
      <c r="K183" s="41">
        <f t="shared" si="48"/>
        <v>-83809033.140000001</v>
      </c>
      <c r="L183" s="41">
        <f t="shared" si="48"/>
        <v>-83809033.140000001</v>
      </c>
      <c r="M183" s="41">
        <f t="shared" si="48"/>
        <v>-84555428.820000038</v>
      </c>
      <c r="N183" s="41">
        <f t="shared" si="48"/>
        <v>-111129526.07000001</v>
      </c>
      <c r="O183" s="41">
        <f t="shared" si="48"/>
        <v>-111129526.07000001</v>
      </c>
      <c r="P183" s="41">
        <f t="shared" si="48"/>
        <v>-111129526.07000001</v>
      </c>
      <c r="Q183" s="41">
        <f t="shared" si="48"/>
        <v>-113131822.66000001</v>
      </c>
      <c r="R183" s="41">
        <f t="shared" si="48"/>
        <v>-113131822.66000001</v>
      </c>
      <c r="S183" s="41">
        <f t="shared" si="48"/>
        <v>-113131822.66000001</v>
      </c>
      <c r="T183" s="41">
        <f t="shared" si="48"/>
        <v>-115338725.95000002</v>
      </c>
      <c r="U183" s="41">
        <f t="shared" si="48"/>
        <v>-115338725.95000002</v>
      </c>
      <c r="W183" s="41">
        <f>W181</f>
        <v>-115338725.95000002</v>
      </c>
      <c r="X183" s="41">
        <f>X181</f>
        <v>-115947744.25287105</v>
      </c>
      <c r="Y183" s="41">
        <f>Y181</f>
        <v>-116581128.07951531</v>
      </c>
      <c r="Z183" s="41">
        <f t="shared" ref="Z183:AS183" si="49">Z181</f>
        <v>-117195098.38443847</v>
      </c>
      <c r="AA183" s="41">
        <f t="shared" si="49"/>
        <v>-117821349.32221454</v>
      </c>
      <c r="AB183" s="41">
        <f t="shared" si="49"/>
        <v>-118300187.88043869</v>
      </c>
      <c r="AC183" s="41">
        <f t="shared" si="49"/>
        <v>-118775931.42957762</v>
      </c>
      <c r="AD183" s="41">
        <f t="shared" si="49"/>
        <v>-119247580.29127069</v>
      </c>
      <c r="AE183" s="41">
        <f t="shared" si="49"/>
        <v>-119713749.64611042</v>
      </c>
      <c r="AF183" s="41">
        <f t="shared" si="49"/>
        <v>-120176904.01417561</v>
      </c>
      <c r="AG183" s="41">
        <f t="shared" si="49"/>
        <v>-120637056.19775262</v>
      </c>
      <c r="AH183" s="41">
        <f t="shared" si="49"/>
        <v>-121092771.40733233</v>
      </c>
      <c r="AI183" s="41">
        <f t="shared" si="49"/>
        <v>-121543668.85435496</v>
      </c>
      <c r="AJ183" s="41">
        <f t="shared" si="49"/>
        <v>-121990765.814614</v>
      </c>
      <c r="AK183" s="41">
        <f t="shared" si="49"/>
        <v>-122432865.66988103</v>
      </c>
      <c r="AL183" s="41">
        <f t="shared" si="49"/>
        <v>-122898111.88352168</v>
      </c>
      <c r="AM183" s="41">
        <f t="shared" si="49"/>
        <v>-123357804.77910526</v>
      </c>
      <c r="AN183" s="41">
        <f t="shared" si="49"/>
        <v>-123971485.69975172</v>
      </c>
      <c r="AO183" s="41">
        <f t="shared" si="49"/>
        <v>-124583169.12897274</v>
      </c>
      <c r="AP183" s="41">
        <f t="shared" si="49"/>
        <v>-125192063.56432068</v>
      </c>
      <c r="AQ183" s="41">
        <f t="shared" si="49"/>
        <v>-125797596.06797671</v>
      </c>
      <c r="AR183" s="41">
        <f t="shared" si="49"/>
        <v>-126400245.61048073</v>
      </c>
      <c r="AS183" s="41">
        <f t="shared" si="49"/>
        <v>-127000028.95956706</v>
      </c>
    </row>
    <row r="184" spans="1:47" x14ac:dyDescent="0.2">
      <c r="A184" s="68" t="s">
        <v>245</v>
      </c>
      <c r="C184" s="41">
        <v>-1145842.1500000001</v>
      </c>
      <c r="D184" s="41">
        <v>-1145842.1500000001</v>
      </c>
      <c r="E184" s="41">
        <v>-1135913.0899999999</v>
      </c>
      <c r="F184" s="41">
        <v>-1135913.0899999999</v>
      </c>
      <c r="G184" s="41">
        <v>-1135913.0899999999</v>
      </c>
      <c r="H184" s="41">
        <v>-1125857.51</v>
      </c>
      <c r="I184" s="41">
        <v>-1125857.51</v>
      </c>
      <c r="J184" s="41">
        <v>-1125857.51</v>
      </c>
      <c r="K184" s="41">
        <v>-1115801.9400000002</v>
      </c>
      <c r="L184" s="41">
        <v>-1115801.9400000002</v>
      </c>
      <c r="M184" s="41">
        <v>-1097975.04</v>
      </c>
      <c r="N184" s="41">
        <v>-1094433.6499999999</v>
      </c>
      <c r="O184" s="41">
        <v>-1094433.6499999999</v>
      </c>
      <c r="P184" s="41">
        <v>-1094433.6499999999</v>
      </c>
      <c r="Q184" s="41">
        <v>-1084523.4300000002</v>
      </c>
      <c r="R184" s="41">
        <v>-1084523.4300000002</v>
      </c>
      <c r="S184" s="41">
        <v>-1084523.4300000002</v>
      </c>
      <c r="T184" s="41">
        <v>-1074613.2</v>
      </c>
      <c r="U184" s="41">
        <v>-1074613.2</v>
      </c>
      <c r="W184" s="41">
        <v>-1074613.2</v>
      </c>
      <c r="X184" s="41">
        <v>-1074613.2</v>
      </c>
      <c r="Y184" s="41">
        <f>X184</f>
        <v>-1074613.2</v>
      </c>
      <c r="Z184" s="41">
        <f t="shared" ref="Z184:AS185" si="50">Y184</f>
        <v>-1074613.2</v>
      </c>
      <c r="AA184" s="41">
        <f t="shared" si="50"/>
        <v>-1074613.2</v>
      </c>
      <c r="AB184" s="41">
        <f t="shared" si="50"/>
        <v>-1074613.2</v>
      </c>
      <c r="AC184" s="41">
        <f t="shared" si="50"/>
        <v>-1074613.2</v>
      </c>
      <c r="AD184" s="41">
        <f t="shared" si="50"/>
        <v>-1074613.2</v>
      </c>
      <c r="AE184" s="41">
        <f t="shared" si="50"/>
        <v>-1074613.2</v>
      </c>
      <c r="AF184" s="41">
        <f t="shared" si="50"/>
        <v>-1074613.2</v>
      </c>
      <c r="AG184" s="41">
        <f t="shared" si="50"/>
        <v>-1074613.2</v>
      </c>
      <c r="AH184" s="41">
        <f t="shared" si="50"/>
        <v>-1074613.2</v>
      </c>
      <c r="AI184" s="41">
        <f t="shared" si="50"/>
        <v>-1074613.2</v>
      </c>
      <c r="AJ184" s="41">
        <f t="shared" si="50"/>
        <v>-1074613.2</v>
      </c>
      <c r="AK184" s="41">
        <f t="shared" si="50"/>
        <v>-1074613.2</v>
      </c>
      <c r="AL184" s="41">
        <f t="shared" si="50"/>
        <v>-1074613.2</v>
      </c>
      <c r="AM184" s="41">
        <f t="shared" si="50"/>
        <v>-1074613.2</v>
      </c>
      <c r="AN184" s="41">
        <f t="shared" si="50"/>
        <v>-1074613.2</v>
      </c>
      <c r="AO184" s="41">
        <f t="shared" si="50"/>
        <v>-1074613.2</v>
      </c>
      <c r="AP184" s="41">
        <f t="shared" si="50"/>
        <v>-1074613.2</v>
      </c>
      <c r="AQ184" s="41">
        <f t="shared" si="50"/>
        <v>-1074613.2</v>
      </c>
      <c r="AR184" s="41">
        <f t="shared" si="50"/>
        <v>-1074613.2</v>
      </c>
      <c r="AS184" s="41">
        <f t="shared" si="50"/>
        <v>-1074613.2</v>
      </c>
    </row>
    <row r="185" spans="1:47" x14ac:dyDescent="0.2">
      <c r="A185" s="68" t="s">
        <v>246</v>
      </c>
      <c r="C185" s="41">
        <v>-1287389.2199999997</v>
      </c>
      <c r="D185" s="41">
        <v>-1287389.2199999997</v>
      </c>
      <c r="E185" s="41">
        <v>-1277996.4299999997</v>
      </c>
      <c r="F185" s="41">
        <v>-1277996.4299999997</v>
      </c>
      <c r="G185" s="41">
        <v>-1277996.4299999997</v>
      </c>
      <c r="H185" s="41">
        <v>-1268603.6400000006</v>
      </c>
      <c r="I185" s="41">
        <v>-1268603.6400000006</v>
      </c>
      <c r="J185" s="41">
        <v>-1268603.6400000006</v>
      </c>
      <c r="K185" s="41">
        <v>-1259210.8499999996</v>
      </c>
      <c r="L185" s="41">
        <v>-1259210.8499999996</v>
      </c>
      <c r="M185" s="41">
        <v>-984720.80000000075</v>
      </c>
      <c r="N185" s="41">
        <v>-1202969.8500000006</v>
      </c>
      <c r="O185" s="41">
        <v>-1202969.8500000006</v>
      </c>
      <c r="P185" s="41">
        <v>-1202969.8500000006</v>
      </c>
      <c r="Q185" s="41">
        <v>-1188366.8399999999</v>
      </c>
      <c r="R185" s="41">
        <v>-1188366.8399999999</v>
      </c>
      <c r="S185" s="41">
        <v>-1188366.8399999999</v>
      </c>
      <c r="T185" s="41">
        <v>-1173764.1199999992</v>
      </c>
      <c r="U185" s="41">
        <v>-1173764.1199999992</v>
      </c>
      <c r="W185" s="41">
        <v>-1173762.1199999992</v>
      </c>
      <c r="X185" s="41">
        <v>-1173762.1199999992</v>
      </c>
      <c r="Y185" s="41">
        <f>X185</f>
        <v>-1173762.1199999992</v>
      </c>
      <c r="Z185" s="41">
        <f t="shared" si="50"/>
        <v>-1173762.1199999992</v>
      </c>
      <c r="AA185" s="41">
        <f t="shared" si="50"/>
        <v>-1173762.1199999992</v>
      </c>
      <c r="AB185" s="41">
        <f t="shared" si="50"/>
        <v>-1173762.1199999992</v>
      </c>
      <c r="AC185" s="41">
        <f t="shared" si="50"/>
        <v>-1173762.1199999992</v>
      </c>
      <c r="AD185" s="41">
        <f t="shared" si="50"/>
        <v>-1173762.1199999992</v>
      </c>
      <c r="AE185" s="41">
        <f t="shared" si="50"/>
        <v>-1173762.1199999992</v>
      </c>
      <c r="AF185" s="41">
        <f t="shared" si="50"/>
        <v>-1173762.1199999992</v>
      </c>
      <c r="AG185" s="41">
        <f t="shared" si="50"/>
        <v>-1173762.1199999992</v>
      </c>
      <c r="AH185" s="41">
        <f t="shared" si="50"/>
        <v>-1173762.1199999992</v>
      </c>
      <c r="AI185" s="41">
        <f t="shared" si="50"/>
        <v>-1173762.1199999992</v>
      </c>
      <c r="AJ185" s="41">
        <f t="shared" si="50"/>
        <v>-1173762.1199999992</v>
      </c>
      <c r="AK185" s="41">
        <f t="shared" si="50"/>
        <v>-1173762.1199999992</v>
      </c>
      <c r="AL185" s="41">
        <f t="shared" si="50"/>
        <v>-1173762.1199999992</v>
      </c>
      <c r="AM185" s="41">
        <f t="shared" si="50"/>
        <v>-1173762.1199999992</v>
      </c>
      <c r="AN185" s="41">
        <f t="shared" si="50"/>
        <v>-1173762.1199999992</v>
      </c>
      <c r="AO185" s="41">
        <f t="shared" si="50"/>
        <v>-1173762.1199999992</v>
      </c>
      <c r="AP185" s="41">
        <f t="shared" si="50"/>
        <v>-1173762.1199999992</v>
      </c>
      <c r="AQ185" s="41">
        <f t="shared" si="50"/>
        <v>-1173762.1199999992</v>
      </c>
      <c r="AR185" s="41">
        <f t="shared" si="50"/>
        <v>-1173762.1199999992</v>
      </c>
      <c r="AS185" s="41">
        <f t="shared" si="50"/>
        <v>-1173762.1199999992</v>
      </c>
    </row>
    <row r="186" spans="1:47" x14ac:dyDescent="0.2">
      <c r="A186" s="68" t="s">
        <v>252</v>
      </c>
      <c r="C186" s="69">
        <f>C183-SUM(C184:C185)</f>
        <v>-77666553.049999952</v>
      </c>
      <c r="D186" s="69">
        <f t="shared" ref="D186:X186" si="51">D183-SUM(D184:D185)</f>
        <v>-77666553.049999952</v>
      </c>
      <c r="E186" s="69">
        <f t="shared" si="51"/>
        <v>-78868173.62000002</v>
      </c>
      <c r="F186" s="69">
        <f t="shared" si="51"/>
        <v>-78868173.62000002</v>
      </c>
      <c r="G186" s="69">
        <f t="shared" si="51"/>
        <v>-78868173.62000002</v>
      </c>
      <c r="H186" s="69">
        <f t="shared" si="51"/>
        <v>-80038296.589999989</v>
      </c>
      <c r="I186" s="69">
        <f t="shared" si="51"/>
        <v>-80038296.589999989</v>
      </c>
      <c r="J186" s="69">
        <f t="shared" si="51"/>
        <v>-80038296.589999989</v>
      </c>
      <c r="K186" s="69">
        <f t="shared" si="51"/>
        <v>-81434020.349999994</v>
      </c>
      <c r="L186" s="69">
        <f t="shared" si="51"/>
        <v>-81434020.349999994</v>
      </c>
      <c r="M186" s="69">
        <f t="shared" si="51"/>
        <v>-82472732.980000034</v>
      </c>
      <c r="N186" s="69">
        <f t="shared" si="51"/>
        <v>-108832122.57000001</v>
      </c>
      <c r="O186" s="69">
        <f t="shared" si="51"/>
        <v>-108832122.57000001</v>
      </c>
      <c r="P186" s="69">
        <f t="shared" si="51"/>
        <v>-108832122.57000001</v>
      </c>
      <c r="Q186" s="69">
        <f t="shared" si="51"/>
        <v>-110858932.39000002</v>
      </c>
      <c r="R186" s="69">
        <f t="shared" si="51"/>
        <v>-110858932.39000002</v>
      </c>
      <c r="S186" s="69">
        <f t="shared" si="51"/>
        <v>-110858932.39000002</v>
      </c>
      <c r="T186" s="69">
        <f t="shared" si="51"/>
        <v>-113090348.63000003</v>
      </c>
      <c r="U186" s="69">
        <f t="shared" si="51"/>
        <v>-113090348.63000003</v>
      </c>
      <c r="W186" s="69">
        <f t="shared" si="51"/>
        <v>-113090350.63000003</v>
      </c>
      <c r="X186" s="69">
        <f t="shared" si="51"/>
        <v>-113699368.93287106</v>
      </c>
      <c r="Y186" s="69">
        <f>Y183-SUM(Y184:Y185)</f>
        <v>-114332752.75951532</v>
      </c>
      <c r="Z186" s="69">
        <f t="shared" ref="Z186:AS186" si="52">Z183-SUM(Z184:Z185)</f>
        <v>-114946723.06443848</v>
      </c>
      <c r="AA186" s="69">
        <f t="shared" si="52"/>
        <v>-115572974.00221455</v>
      </c>
      <c r="AB186" s="69">
        <f t="shared" si="52"/>
        <v>-116051812.56043869</v>
      </c>
      <c r="AC186" s="69">
        <f t="shared" si="52"/>
        <v>-116527556.10957763</v>
      </c>
      <c r="AD186" s="69">
        <f t="shared" si="52"/>
        <v>-116999204.9712707</v>
      </c>
      <c r="AE186" s="69">
        <f t="shared" si="52"/>
        <v>-117465374.32611042</v>
      </c>
      <c r="AF186" s="69">
        <f t="shared" si="52"/>
        <v>-117928528.69417562</v>
      </c>
      <c r="AG186" s="69">
        <f t="shared" si="52"/>
        <v>-118388680.87775263</v>
      </c>
      <c r="AH186" s="69">
        <f t="shared" si="52"/>
        <v>-118844396.08733234</v>
      </c>
      <c r="AI186" s="69">
        <f t="shared" si="52"/>
        <v>-119295293.53435497</v>
      </c>
      <c r="AJ186" s="69">
        <f t="shared" si="52"/>
        <v>-119742390.49461401</v>
      </c>
      <c r="AK186" s="69">
        <f t="shared" si="52"/>
        <v>-120184490.34988104</v>
      </c>
      <c r="AL186" s="69">
        <f t="shared" si="52"/>
        <v>-120649736.56352168</v>
      </c>
      <c r="AM186" s="69">
        <f t="shared" si="52"/>
        <v>-121109429.45910527</v>
      </c>
      <c r="AN186" s="69">
        <f t="shared" si="52"/>
        <v>-121723110.37975173</v>
      </c>
      <c r="AO186" s="69">
        <f t="shared" si="52"/>
        <v>-122334793.80897275</v>
      </c>
      <c r="AP186" s="69">
        <f t="shared" si="52"/>
        <v>-122943688.24432069</v>
      </c>
      <c r="AQ186" s="69">
        <f t="shared" si="52"/>
        <v>-123549220.74797672</v>
      </c>
      <c r="AR186" s="69">
        <f t="shared" si="52"/>
        <v>-124151870.29048073</v>
      </c>
      <c r="AS186" s="69">
        <f t="shared" si="52"/>
        <v>-124751653.63956706</v>
      </c>
    </row>
    <row r="188" spans="1:47" x14ac:dyDescent="0.2">
      <c r="A188" s="68" t="s">
        <v>253</v>
      </c>
      <c r="X188" s="41"/>
      <c r="AT188" s="56"/>
    </row>
    <row r="189" spans="1:47" x14ac:dyDescent="0.2">
      <c r="A189" s="68" t="s">
        <v>247</v>
      </c>
      <c r="C189" s="41">
        <f t="shared" ref="C189:U189" si="53">C147</f>
        <v>-217943478.75999996</v>
      </c>
      <c r="D189" s="41">
        <f t="shared" si="53"/>
        <v>-217943478.75999996</v>
      </c>
      <c r="E189" s="41">
        <f t="shared" si="53"/>
        <v>-220104703.18999994</v>
      </c>
      <c r="F189" s="41">
        <f t="shared" si="53"/>
        <v>-220104703.18999994</v>
      </c>
      <c r="G189" s="41">
        <f t="shared" si="53"/>
        <v>-220104703.18999994</v>
      </c>
      <c r="H189" s="41">
        <f t="shared" si="53"/>
        <v>-222213912.0500001</v>
      </c>
      <c r="I189" s="41">
        <f t="shared" si="53"/>
        <v>-222213912.0500001</v>
      </c>
      <c r="J189" s="41">
        <f t="shared" si="53"/>
        <v>-222213912.0500001</v>
      </c>
      <c r="K189" s="41">
        <f t="shared" si="53"/>
        <v>-220553842.97999999</v>
      </c>
      <c r="L189" s="41">
        <f t="shared" si="53"/>
        <v>-220553842.97999999</v>
      </c>
      <c r="M189" s="41">
        <f t="shared" si="53"/>
        <v>-221187801.92999995</v>
      </c>
      <c r="N189" s="41">
        <f t="shared" si="53"/>
        <v>-225207909.86999997</v>
      </c>
      <c r="O189" s="41">
        <f t="shared" si="53"/>
        <v>-225207909.86999997</v>
      </c>
      <c r="P189" s="41">
        <f t="shared" si="53"/>
        <v>-225207909.86999997</v>
      </c>
      <c r="Q189" s="41">
        <f t="shared" si="53"/>
        <v>-227148465.36000007</v>
      </c>
      <c r="R189" s="41">
        <f t="shared" si="53"/>
        <v>-227148465.36000007</v>
      </c>
      <c r="S189" s="41">
        <f t="shared" si="53"/>
        <v>-227148465.36000007</v>
      </c>
      <c r="T189" s="41">
        <f t="shared" si="53"/>
        <v>-228701327.84999999</v>
      </c>
      <c r="U189" s="41">
        <f t="shared" si="53"/>
        <v>-228701327.84999999</v>
      </c>
      <c r="W189" s="41">
        <f t="shared" ref="W189:AS189" si="54">W147</f>
        <v>-228701327.84999999</v>
      </c>
      <c r="X189" s="41">
        <f t="shared" si="54"/>
        <v>-229485494.25904137</v>
      </c>
      <c r="Y189" s="41">
        <f t="shared" si="54"/>
        <v>-230081591.66633186</v>
      </c>
      <c r="Z189" s="41">
        <f t="shared" si="54"/>
        <v>-230681438.01682577</v>
      </c>
      <c r="AA189" s="41">
        <f t="shared" si="54"/>
        <v>-231305228.44999942</v>
      </c>
      <c r="AB189" s="41">
        <f t="shared" si="54"/>
        <v>-231755398.34067962</v>
      </c>
      <c r="AC189" s="41">
        <f t="shared" si="54"/>
        <v>-232234392.9753435</v>
      </c>
      <c r="AD189" s="41">
        <f t="shared" si="54"/>
        <v>-232885101.13716194</v>
      </c>
      <c r="AE189" s="41">
        <f t="shared" si="54"/>
        <v>-233341415.76479378</v>
      </c>
      <c r="AF189" s="41">
        <f t="shared" si="54"/>
        <v>-234068664.54359484</v>
      </c>
      <c r="AG189" s="41">
        <f t="shared" si="54"/>
        <v>-234784430.61904564</v>
      </c>
      <c r="AH189" s="41">
        <f t="shared" si="54"/>
        <v>-235234383.05538252</v>
      </c>
      <c r="AI189" s="41">
        <f t="shared" si="54"/>
        <v>-235718813.47604877</v>
      </c>
      <c r="AJ189" s="41">
        <f t="shared" si="54"/>
        <v>-236569820.80031183</v>
      </c>
      <c r="AK189" s="41">
        <f t="shared" si="54"/>
        <v>-237347827.75895429</v>
      </c>
      <c r="AL189" s="41">
        <f t="shared" si="54"/>
        <v>-238119626.50644812</v>
      </c>
      <c r="AM189" s="41">
        <f t="shared" si="54"/>
        <v>-239014138.84422246</v>
      </c>
      <c r="AN189" s="41">
        <f t="shared" si="54"/>
        <v>-239360260.03006008</v>
      </c>
      <c r="AO189" s="41">
        <f t="shared" si="54"/>
        <v>-239680996.3424246</v>
      </c>
      <c r="AP189" s="41">
        <f t="shared" si="54"/>
        <v>-240029971.61572132</v>
      </c>
      <c r="AQ189" s="41">
        <f t="shared" si="54"/>
        <v>-240316557.95516554</v>
      </c>
      <c r="AR189" s="41">
        <f t="shared" si="54"/>
        <v>-240756093.41002885</v>
      </c>
      <c r="AS189" s="41">
        <f t="shared" si="54"/>
        <v>-241206057.32038009</v>
      </c>
    </row>
    <row r="190" spans="1:47" x14ac:dyDescent="0.2">
      <c r="A190" s="68" t="s">
        <v>252</v>
      </c>
      <c r="C190" s="41">
        <f>C186</f>
        <v>-77666553.049999952</v>
      </c>
      <c r="D190" s="41">
        <f t="shared" ref="D190:U190" si="55">D186</f>
        <v>-77666553.049999952</v>
      </c>
      <c r="E190" s="41">
        <f t="shared" si="55"/>
        <v>-78868173.62000002</v>
      </c>
      <c r="F190" s="41">
        <f t="shared" si="55"/>
        <v>-78868173.62000002</v>
      </c>
      <c r="G190" s="41">
        <f t="shared" si="55"/>
        <v>-78868173.62000002</v>
      </c>
      <c r="H190" s="41">
        <f t="shared" si="55"/>
        <v>-80038296.589999989</v>
      </c>
      <c r="I190" s="41">
        <f t="shared" si="55"/>
        <v>-80038296.589999989</v>
      </c>
      <c r="J190" s="41">
        <f t="shared" si="55"/>
        <v>-80038296.589999989</v>
      </c>
      <c r="K190" s="41">
        <f t="shared" si="55"/>
        <v>-81434020.349999994</v>
      </c>
      <c r="L190" s="41">
        <f t="shared" si="55"/>
        <v>-81434020.349999994</v>
      </c>
      <c r="M190" s="41">
        <f t="shared" si="55"/>
        <v>-82472732.980000034</v>
      </c>
      <c r="N190" s="41">
        <f t="shared" si="55"/>
        <v>-108832122.57000001</v>
      </c>
      <c r="O190" s="41">
        <f t="shared" si="55"/>
        <v>-108832122.57000001</v>
      </c>
      <c r="P190" s="41">
        <f t="shared" si="55"/>
        <v>-108832122.57000001</v>
      </c>
      <c r="Q190" s="41">
        <f t="shared" si="55"/>
        <v>-110858932.39000002</v>
      </c>
      <c r="R190" s="41">
        <f t="shared" si="55"/>
        <v>-110858932.39000002</v>
      </c>
      <c r="S190" s="41">
        <f t="shared" si="55"/>
        <v>-110858932.39000002</v>
      </c>
      <c r="T190" s="41">
        <f t="shared" si="55"/>
        <v>-113090348.63000003</v>
      </c>
      <c r="U190" s="41">
        <f t="shared" si="55"/>
        <v>-113090348.63000003</v>
      </c>
      <c r="W190" s="41">
        <f t="shared" ref="W190:AS190" si="56">W186</f>
        <v>-113090350.63000003</v>
      </c>
      <c r="X190" s="41">
        <f t="shared" si="56"/>
        <v>-113699368.93287106</v>
      </c>
      <c r="Y190" s="41">
        <f t="shared" si="56"/>
        <v>-114332752.75951532</v>
      </c>
      <c r="Z190" s="41">
        <f t="shared" si="56"/>
        <v>-114946723.06443848</v>
      </c>
      <c r="AA190" s="41">
        <f t="shared" si="56"/>
        <v>-115572974.00221455</v>
      </c>
      <c r="AB190" s="41">
        <f t="shared" si="56"/>
        <v>-116051812.56043869</v>
      </c>
      <c r="AC190" s="41">
        <f t="shared" si="56"/>
        <v>-116527556.10957763</v>
      </c>
      <c r="AD190" s="41">
        <f t="shared" si="56"/>
        <v>-116999204.9712707</v>
      </c>
      <c r="AE190" s="41">
        <f t="shared" si="56"/>
        <v>-117465374.32611042</v>
      </c>
      <c r="AF190" s="41">
        <f t="shared" si="56"/>
        <v>-117928528.69417562</v>
      </c>
      <c r="AG190" s="41">
        <f t="shared" si="56"/>
        <v>-118388680.87775263</v>
      </c>
      <c r="AH190" s="41">
        <f t="shared" si="56"/>
        <v>-118844396.08733234</v>
      </c>
      <c r="AI190" s="41">
        <f t="shared" si="56"/>
        <v>-119295293.53435497</v>
      </c>
      <c r="AJ190" s="41">
        <f t="shared" si="56"/>
        <v>-119742390.49461401</v>
      </c>
      <c r="AK190" s="41">
        <f t="shared" si="56"/>
        <v>-120184490.34988104</v>
      </c>
      <c r="AL190" s="41">
        <f t="shared" si="56"/>
        <v>-120649736.56352168</v>
      </c>
      <c r="AM190" s="41">
        <f t="shared" si="56"/>
        <v>-121109429.45910527</v>
      </c>
      <c r="AN190" s="41">
        <f t="shared" si="56"/>
        <v>-121723110.37975173</v>
      </c>
      <c r="AO190" s="41">
        <f t="shared" si="56"/>
        <v>-122334793.80897275</v>
      </c>
      <c r="AP190" s="41">
        <f t="shared" si="56"/>
        <v>-122943688.24432069</v>
      </c>
      <c r="AQ190" s="41">
        <f t="shared" si="56"/>
        <v>-123549220.74797672</v>
      </c>
      <c r="AR190" s="41">
        <f t="shared" si="56"/>
        <v>-124151870.29048073</v>
      </c>
      <c r="AS190" s="41">
        <f t="shared" si="56"/>
        <v>-124751653.63956706</v>
      </c>
    </row>
    <row r="191" spans="1:47" x14ac:dyDescent="0.2">
      <c r="A191" s="68" t="s">
        <v>254</v>
      </c>
      <c r="C191" s="69">
        <f>C189+C190</f>
        <v>-295610031.80999994</v>
      </c>
      <c r="D191" s="69">
        <f t="shared" ref="D191:U191" si="57">D189+D190</f>
        <v>-295610031.80999994</v>
      </c>
      <c r="E191" s="69">
        <f t="shared" si="57"/>
        <v>-298972876.80999994</v>
      </c>
      <c r="F191" s="69">
        <f t="shared" si="57"/>
        <v>-298972876.80999994</v>
      </c>
      <c r="G191" s="69">
        <f t="shared" si="57"/>
        <v>-298972876.80999994</v>
      </c>
      <c r="H191" s="69">
        <f t="shared" si="57"/>
        <v>-302252208.6400001</v>
      </c>
      <c r="I191" s="69">
        <f t="shared" si="57"/>
        <v>-302252208.6400001</v>
      </c>
      <c r="J191" s="69">
        <f t="shared" si="57"/>
        <v>-302252208.6400001</v>
      </c>
      <c r="K191" s="69">
        <f t="shared" si="57"/>
        <v>-301987863.32999998</v>
      </c>
      <c r="L191" s="69">
        <f t="shared" si="57"/>
        <v>-301987863.32999998</v>
      </c>
      <c r="M191" s="69">
        <f t="shared" si="57"/>
        <v>-303660534.90999997</v>
      </c>
      <c r="N191" s="69">
        <f t="shared" si="57"/>
        <v>-334040032.44</v>
      </c>
      <c r="O191" s="69">
        <f t="shared" si="57"/>
        <v>-334040032.44</v>
      </c>
      <c r="P191" s="69">
        <f t="shared" si="57"/>
        <v>-334040032.44</v>
      </c>
      <c r="Q191" s="69">
        <f t="shared" si="57"/>
        <v>-338007397.75000012</v>
      </c>
      <c r="R191" s="69">
        <f t="shared" si="57"/>
        <v>-338007397.75000012</v>
      </c>
      <c r="S191" s="69">
        <f t="shared" si="57"/>
        <v>-338007397.75000012</v>
      </c>
      <c r="T191" s="69">
        <f t="shared" si="57"/>
        <v>-341791676.48000002</v>
      </c>
      <c r="U191" s="69">
        <f t="shared" si="57"/>
        <v>-341791676.48000002</v>
      </c>
      <c r="W191" s="69">
        <f t="shared" ref="W191:AS191" si="58">W189+W190</f>
        <v>-341791678.48000002</v>
      </c>
      <c r="X191" s="69">
        <f t="shared" si="58"/>
        <v>-343184863.19191241</v>
      </c>
      <c r="Y191" s="69">
        <f t="shared" si="58"/>
        <v>-344414344.42584717</v>
      </c>
      <c r="Z191" s="69">
        <f t="shared" si="58"/>
        <v>-345628161.08126426</v>
      </c>
      <c r="AA191" s="69">
        <f t="shared" si="58"/>
        <v>-346878202.452214</v>
      </c>
      <c r="AB191" s="69">
        <f t="shared" si="58"/>
        <v>-347807210.90111828</v>
      </c>
      <c r="AC191" s="69">
        <f t="shared" si="58"/>
        <v>-348761949.08492112</v>
      </c>
      <c r="AD191" s="69">
        <f t="shared" si="58"/>
        <v>-349884306.10843265</v>
      </c>
      <c r="AE191" s="69">
        <f t="shared" si="58"/>
        <v>-350806790.09090424</v>
      </c>
      <c r="AF191" s="69">
        <f t="shared" si="58"/>
        <v>-351997193.23777044</v>
      </c>
      <c r="AG191" s="69">
        <f t="shared" si="58"/>
        <v>-353173111.49679828</v>
      </c>
      <c r="AH191" s="69">
        <f t="shared" si="58"/>
        <v>-354078779.14271486</v>
      </c>
      <c r="AI191" s="69">
        <f t="shared" si="58"/>
        <v>-355014107.01040375</v>
      </c>
      <c r="AJ191" s="69">
        <f t="shared" si="58"/>
        <v>-356312211.29492581</v>
      </c>
      <c r="AK191" s="69">
        <f t="shared" si="58"/>
        <v>-357532318.10883534</v>
      </c>
      <c r="AL191" s="69">
        <f t="shared" si="58"/>
        <v>-358769363.06996977</v>
      </c>
      <c r="AM191" s="69">
        <f t="shared" si="58"/>
        <v>-360123568.30332774</v>
      </c>
      <c r="AN191" s="69">
        <f t="shared" si="58"/>
        <v>-361083370.40981179</v>
      </c>
      <c r="AO191" s="69">
        <f t="shared" si="58"/>
        <v>-362015790.15139735</v>
      </c>
      <c r="AP191" s="69">
        <f t="shared" si="58"/>
        <v>-362973659.86004198</v>
      </c>
      <c r="AQ191" s="69">
        <f t="shared" si="58"/>
        <v>-363865778.70314229</v>
      </c>
      <c r="AR191" s="69">
        <f t="shared" si="58"/>
        <v>-364907963.70050955</v>
      </c>
      <c r="AS191" s="69">
        <f t="shared" si="58"/>
        <v>-365957710.95994717</v>
      </c>
    </row>
    <row r="193" spans="1:47" x14ac:dyDescent="0.2">
      <c r="A193" s="68" t="s">
        <v>255</v>
      </c>
      <c r="C193" s="41">
        <f>'112(a) WPB-6'!F52+'112(a) WPB-6'!F53+'112(a) WPB-6'!F28+'112(a) WPB-6'!F29+'112(a) WPB-6'!F72+'112(a) WPB-6'!F73</f>
        <v>-295610031.80999994</v>
      </c>
      <c r="D193" s="41">
        <f>'112(a) WPB-6'!G52+'112(a) WPB-6'!G53+'112(a) WPB-6'!G28+'112(a) WPB-6'!G29+'112(a) WPB-6'!G72+'112(a) WPB-6'!G73</f>
        <v>-295610031.80999994</v>
      </c>
      <c r="E193" s="41">
        <f>'112(a) WPB-6'!H52+'112(a) WPB-6'!H53+'112(a) WPB-6'!H28+'112(a) WPB-6'!H29+'112(a) WPB-6'!H72+'112(a) WPB-6'!H73</f>
        <v>-298972876.80999994</v>
      </c>
      <c r="F193" s="41">
        <f>'112(a) WPB-6'!I52+'112(a) WPB-6'!I53+'112(a) WPB-6'!I28+'112(a) WPB-6'!I29+'112(a) WPB-6'!I72+'112(a) WPB-6'!I73</f>
        <v>-298972876.80999994</v>
      </c>
      <c r="G193" s="41">
        <f>'112(a) WPB-6'!J52+'112(a) WPB-6'!J53+'112(a) WPB-6'!J28+'112(a) WPB-6'!J29+'112(a) WPB-6'!J72+'112(a) WPB-6'!J73</f>
        <v>-298972876.80999994</v>
      </c>
      <c r="H193" s="41">
        <f>'112(a) WPB-6'!K52+'112(a) WPB-6'!K53+'112(a) WPB-6'!K28+'112(a) WPB-6'!K29+'112(a) WPB-6'!K72+'112(a) WPB-6'!K73</f>
        <v>-302252208.6400001</v>
      </c>
      <c r="I193" s="41">
        <f>'112(a) WPB-6'!L52+'112(a) WPB-6'!L53+'112(a) WPB-6'!L28+'112(a) WPB-6'!L29+'112(a) WPB-6'!L72+'112(a) WPB-6'!L73</f>
        <v>-302252208.6400001</v>
      </c>
      <c r="J193" s="41">
        <f>'112(a) WPB-6'!N52+'112(a) WPB-6'!N53+'112(a) WPB-6'!N28+'112(a) WPB-6'!N29+'112(a) WPB-6'!N72+'112(a) WPB-6'!N73</f>
        <v>-302252208.6400001</v>
      </c>
      <c r="K193" s="41">
        <f>'112(a) WPB-6'!O52+'112(a) WPB-6'!O53+'112(a) WPB-6'!O28+'112(a) WPB-6'!O29+'112(a) WPB-6'!O72+'112(a) WPB-6'!O73</f>
        <v>-301987863.32999998</v>
      </c>
      <c r="L193" s="41">
        <f>'112(a) WPB-6'!P52+'112(a) WPB-6'!P53+'112(a) WPB-6'!P28+'112(a) WPB-6'!P29+'112(a) WPB-6'!P72+'112(a) WPB-6'!P73</f>
        <v>-301987863.32999998</v>
      </c>
      <c r="M193" s="41">
        <f>'112(a) WPB-6'!Q52+'112(a) WPB-6'!Q53+'112(a) WPB-6'!Q28+'112(a) WPB-6'!Q29+'112(a) WPB-6'!Q72+'112(a) WPB-6'!Q73</f>
        <v>-303660534.90999997</v>
      </c>
      <c r="N193" s="41">
        <f>'112(a) WPB-6'!R52+'112(a) WPB-6'!R53+'112(a) WPB-6'!R28+'112(a) WPB-6'!R29+'112(a) WPB-6'!R72+'112(a) WPB-6'!R73</f>
        <v>-334040032.44</v>
      </c>
      <c r="O193" s="41">
        <f>'112(a) WPB-6'!S52+'112(a) WPB-6'!S53+'112(a) WPB-6'!S28+'112(a) WPB-6'!S29+'112(a) WPB-6'!S72+'112(a) WPB-6'!S73</f>
        <v>-334040032.44</v>
      </c>
      <c r="P193" s="41">
        <f>'112(a) WPB-6'!T52+'112(a) WPB-6'!T53+'112(a) WPB-6'!T28+'112(a) WPB-6'!T29+'112(a) WPB-6'!T72+'112(a) WPB-6'!T73</f>
        <v>-334040032.44</v>
      </c>
      <c r="Q193" s="41">
        <f>'112(a) WPB-6'!U52+'112(a) WPB-6'!U53+'112(a) WPB-6'!U28+'112(a) WPB-6'!U29+'112(a) WPB-6'!U72+'112(a) WPB-6'!U73</f>
        <v>-338007397.75000006</v>
      </c>
      <c r="R193" s="41">
        <f>'112(a) WPB-6'!V52+'112(a) WPB-6'!V53+'112(a) WPB-6'!V28+'112(a) WPB-6'!V29+'112(a) WPB-6'!V72+'112(a) WPB-6'!V73</f>
        <v>-338007397.75000006</v>
      </c>
      <c r="S193" s="41">
        <f>'112(a) WPB-6'!W52+'112(a) WPB-6'!W53+'112(a) WPB-6'!W28+'112(a) WPB-6'!W29+'112(a) WPB-6'!W72+'112(a) WPB-6'!W73</f>
        <v>-338007397.75000006</v>
      </c>
      <c r="T193" s="41">
        <f>'112(a) WPB-6'!X52+'112(a) WPB-6'!X53+'112(a) WPB-6'!X28+'112(a) WPB-6'!X29+'112(a) WPB-6'!X72+'112(a) WPB-6'!X73</f>
        <v>-341791676.48000002</v>
      </c>
      <c r="U193" s="41">
        <f>'112(a) WPB-6'!Y52+'112(a) WPB-6'!Y53+'112(a) WPB-6'!Y28+'112(a) WPB-6'!Y29+'112(a) WPB-6'!Y72+'112(a) WPB-6'!Y73</f>
        <v>-341791676.48000002</v>
      </c>
    </row>
    <row r="194" spans="1:47" s="56" customFormat="1" x14ac:dyDescent="0.2">
      <c r="A194" s="56" t="s">
        <v>258</v>
      </c>
      <c r="C194" s="56">
        <f>C191-C193</f>
        <v>0</v>
      </c>
      <c r="D194" s="56">
        <f t="shared" ref="D194:U194" si="59">D191-D193</f>
        <v>0</v>
      </c>
      <c r="E194" s="56">
        <f t="shared" si="59"/>
        <v>0</v>
      </c>
      <c r="F194" s="56">
        <f t="shared" si="59"/>
        <v>0</v>
      </c>
      <c r="G194" s="56">
        <f t="shared" si="59"/>
        <v>0</v>
      </c>
      <c r="H194" s="56">
        <f t="shared" si="59"/>
        <v>0</v>
      </c>
      <c r="I194" s="56">
        <f t="shared" si="59"/>
        <v>0</v>
      </c>
      <c r="J194" s="56">
        <f t="shared" si="59"/>
        <v>0</v>
      </c>
      <c r="K194" s="56">
        <f t="shared" si="59"/>
        <v>0</v>
      </c>
      <c r="L194" s="56">
        <f t="shared" si="59"/>
        <v>0</v>
      </c>
      <c r="M194" s="56">
        <f t="shared" si="59"/>
        <v>0</v>
      </c>
      <c r="N194" s="56">
        <f t="shared" si="59"/>
        <v>0</v>
      </c>
      <c r="O194" s="56">
        <f t="shared" si="59"/>
        <v>0</v>
      </c>
      <c r="P194" s="56">
        <f t="shared" si="59"/>
        <v>0</v>
      </c>
      <c r="Q194" s="56">
        <f t="shared" si="59"/>
        <v>0</v>
      </c>
      <c r="R194" s="56">
        <f t="shared" si="59"/>
        <v>0</v>
      </c>
      <c r="S194" s="56">
        <f t="shared" si="59"/>
        <v>0</v>
      </c>
      <c r="T194" s="56">
        <f t="shared" si="59"/>
        <v>0</v>
      </c>
      <c r="U194" s="56">
        <f t="shared" si="59"/>
        <v>0</v>
      </c>
      <c r="AT194" s="31"/>
      <c r="AU194" s="57"/>
    </row>
    <row r="195" spans="1:47" s="56" customFormat="1" x14ac:dyDescent="0.2">
      <c r="W195" s="31"/>
      <c r="X195" s="58"/>
      <c r="Y195" s="58"/>
      <c r="Z195" s="41"/>
      <c r="AA195" s="41"/>
      <c r="AB195" s="41"/>
      <c r="AC195" s="41"/>
      <c r="AD195" s="31"/>
      <c r="AE195" s="31"/>
      <c r="AF195" s="31"/>
      <c r="AG195" s="31"/>
      <c r="AH195" s="31"/>
      <c r="AI195" s="31"/>
      <c r="AJ195" s="31"/>
      <c r="AK195" s="31"/>
      <c r="AL195" s="31"/>
      <c r="AM195" s="31"/>
      <c r="AN195" s="31"/>
      <c r="AO195" s="31"/>
      <c r="AP195" s="31"/>
      <c r="AQ195" s="31"/>
      <c r="AR195" s="31"/>
      <c r="AS195" s="31"/>
      <c r="AT195" s="31"/>
      <c r="AU195" s="57"/>
    </row>
    <row r="196" spans="1:47" s="56" customFormat="1" x14ac:dyDescent="0.2">
      <c r="A196" s="77" t="s">
        <v>259</v>
      </c>
      <c r="B196" s="77"/>
      <c r="C196" s="77"/>
      <c r="D196" s="77"/>
      <c r="E196" s="77"/>
      <c r="F196" s="77"/>
      <c r="G196" s="77"/>
      <c r="H196" s="77"/>
      <c r="I196" s="77"/>
      <c r="J196" s="77"/>
      <c r="K196" s="77"/>
      <c r="L196" s="77"/>
      <c r="M196" s="77"/>
      <c r="N196" s="77"/>
      <c r="O196" s="77"/>
      <c r="P196" s="77"/>
      <c r="Q196" s="77"/>
      <c r="R196" s="77"/>
      <c r="S196" s="77"/>
      <c r="T196" s="77"/>
      <c r="U196" s="77"/>
      <c r="V196" s="77"/>
      <c r="W196" s="81">
        <v>-341791678.41999996</v>
      </c>
      <c r="X196" s="81">
        <v>-343184863.13191235</v>
      </c>
      <c r="Y196" s="81">
        <v>-344414344.36584717</v>
      </c>
      <c r="Z196" s="81">
        <v>-345628161.02126402</v>
      </c>
      <c r="AA196" s="81">
        <v>-346878202.39221388</v>
      </c>
      <c r="AB196" s="81">
        <v>-347807210.84111828</v>
      </c>
      <c r="AC196" s="81">
        <v>-348761949.02492106</v>
      </c>
      <c r="AD196" s="81">
        <v>-349884306.04843265</v>
      </c>
      <c r="AE196" s="81">
        <v>-350806790.03090429</v>
      </c>
      <c r="AF196" s="81">
        <v>-351997193.17777044</v>
      </c>
      <c r="AG196" s="81">
        <v>-353173111.43679821</v>
      </c>
      <c r="AH196" s="81">
        <v>-354078779.0827148</v>
      </c>
      <c r="AI196" s="81">
        <v>-355014106.95040375</v>
      </c>
      <c r="AJ196" s="81">
        <v>-356312211.23492575</v>
      </c>
      <c r="AK196" s="81">
        <v>-357532318.04883534</v>
      </c>
      <c r="AL196" s="81">
        <v>-358769363.00996971</v>
      </c>
      <c r="AM196" s="81">
        <v>-360123568.24332774</v>
      </c>
      <c r="AN196" s="81">
        <v>-361083370.34981179</v>
      </c>
      <c r="AO196" s="81">
        <v>-362015790.09139723</v>
      </c>
      <c r="AP196" s="81">
        <v>-362973659.80004197</v>
      </c>
      <c r="AQ196" s="81">
        <v>-363865778.64314228</v>
      </c>
      <c r="AR196" s="81">
        <v>-364907963.64050955</v>
      </c>
      <c r="AS196" s="81">
        <v>-365957710.89994705</v>
      </c>
      <c r="AT196" s="31"/>
      <c r="AU196" s="57"/>
    </row>
    <row r="197" spans="1:47" s="56" customFormat="1" x14ac:dyDescent="0.2">
      <c r="A197" s="56" t="s">
        <v>256</v>
      </c>
      <c r="W197" s="56">
        <f>W196-W191</f>
        <v>6.0000061988830566E-2</v>
      </c>
      <c r="X197" s="56">
        <f t="shared" ref="X197:AS197" si="60">X196-X191</f>
        <v>6.0000061988830566E-2</v>
      </c>
      <c r="Y197" s="56">
        <f t="shared" si="60"/>
        <v>6.0000002384185791E-2</v>
      </c>
      <c r="Z197" s="56">
        <f t="shared" si="60"/>
        <v>6.0000240802764893E-2</v>
      </c>
      <c r="AA197" s="56">
        <f t="shared" si="60"/>
        <v>6.0000121593475342E-2</v>
      </c>
      <c r="AB197" s="56">
        <f t="shared" si="60"/>
        <v>6.0000002384185791E-2</v>
      </c>
      <c r="AC197" s="56">
        <f t="shared" si="60"/>
        <v>6.0000061988830566E-2</v>
      </c>
      <c r="AD197" s="56">
        <f t="shared" si="60"/>
        <v>6.0000002384185791E-2</v>
      </c>
      <c r="AE197" s="56">
        <f t="shared" si="60"/>
        <v>5.9999942779541016E-2</v>
      </c>
      <c r="AF197" s="56">
        <f t="shared" si="60"/>
        <v>6.0000002384185791E-2</v>
      </c>
      <c r="AG197" s="56">
        <f t="shared" si="60"/>
        <v>6.0000061988830566E-2</v>
      </c>
      <c r="AH197" s="56">
        <f t="shared" si="60"/>
        <v>6.0000061988830566E-2</v>
      </c>
      <c r="AI197" s="56">
        <f t="shared" si="60"/>
        <v>6.0000002384185791E-2</v>
      </c>
      <c r="AJ197" s="56">
        <f t="shared" si="60"/>
        <v>6.0000061988830566E-2</v>
      </c>
      <c r="AK197" s="56">
        <f t="shared" si="60"/>
        <v>6.0000002384185791E-2</v>
      </c>
      <c r="AL197" s="56">
        <f t="shared" si="60"/>
        <v>6.0000061988830566E-2</v>
      </c>
      <c r="AM197" s="56">
        <f t="shared" si="60"/>
        <v>6.0000002384185791E-2</v>
      </c>
      <c r="AN197" s="56">
        <f t="shared" si="60"/>
        <v>6.0000002384185791E-2</v>
      </c>
      <c r="AO197" s="56">
        <f t="shared" si="60"/>
        <v>6.0000121593475342E-2</v>
      </c>
      <c r="AP197" s="56">
        <f t="shared" si="60"/>
        <v>6.0000002384185791E-2</v>
      </c>
      <c r="AQ197" s="56">
        <f t="shared" si="60"/>
        <v>6.0000002384185791E-2</v>
      </c>
      <c r="AR197" s="56">
        <f t="shared" si="60"/>
        <v>6.0000002384185791E-2</v>
      </c>
      <c r="AS197" s="56">
        <f t="shared" si="60"/>
        <v>6.0000121593475342E-2</v>
      </c>
      <c r="AT197" s="31"/>
      <c r="AU197" s="57"/>
    </row>
    <row r="198" spans="1:47" s="56" customFormat="1" x14ac:dyDescent="0.2">
      <c r="W198" s="31"/>
      <c r="X198" s="58"/>
      <c r="Y198" s="58"/>
      <c r="Z198" s="41"/>
      <c r="AA198" s="41"/>
      <c r="AB198" s="41"/>
      <c r="AC198" s="41"/>
      <c r="AD198" s="31"/>
      <c r="AE198" s="31"/>
      <c r="AF198" s="31"/>
      <c r="AG198" s="31"/>
      <c r="AH198" s="31"/>
      <c r="AI198" s="31"/>
      <c r="AJ198" s="31"/>
      <c r="AK198" s="31"/>
      <c r="AL198" s="31"/>
      <c r="AM198" s="31"/>
      <c r="AN198" s="31"/>
      <c r="AO198" s="31"/>
      <c r="AP198" s="31"/>
      <c r="AQ198" s="31"/>
      <c r="AR198" s="31"/>
      <c r="AS198" s="31"/>
      <c r="AT198" s="31"/>
      <c r="AU198" s="57"/>
    </row>
    <row r="199" spans="1:47" s="56" customFormat="1" x14ac:dyDescent="0.2">
      <c r="W199" s="31"/>
      <c r="X199" s="58"/>
      <c r="Y199" s="58"/>
      <c r="Z199" s="41"/>
      <c r="AA199" s="41"/>
      <c r="AB199" s="41"/>
      <c r="AC199" s="41"/>
      <c r="AD199" s="31"/>
      <c r="AE199" s="31"/>
      <c r="AF199" s="31"/>
      <c r="AG199" s="31"/>
      <c r="AH199" s="31"/>
      <c r="AI199" s="31"/>
      <c r="AJ199" s="31"/>
      <c r="AK199" s="31"/>
      <c r="AL199" s="31"/>
      <c r="AM199" s="31"/>
      <c r="AN199" s="31"/>
      <c r="AO199" s="31"/>
      <c r="AP199" s="31"/>
      <c r="AQ199" s="31"/>
      <c r="AR199" s="31"/>
      <c r="AS199" s="31"/>
      <c r="AT199" s="31"/>
      <c r="AU199" s="57"/>
    </row>
    <row r="200" spans="1:47" s="56" customFormat="1" x14ac:dyDescent="0.2">
      <c r="W200" s="31"/>
      <c r="X200" s="58"/>
      <c r="Y200" s="58"/>
      <c r="Z200" s="41"/>
      <c r="AA200" s="41"/>
      <c r="AB200" s="41"/>
      <c r="AC200" s="41"/>
      <c r="AD200" s="31"/>
      <c r="AE200" s="31"/>
      <c r="AF200" s="31"/>
      <c r="AG200" s="31"/>
      <c r="AH200" s="31"/>
      <c r="AI200" s="31"/>
      <c r="AJ200" s="31"/>
      <c r="AK200" s="31"/>
      <c r="AL200" s="31"/>
      <c r="AM200" s="31"/>
      <c r="AN200" s="31"/>
      <c r="AO200" s="31"/>
      <c r="AP200" s="31"/>
      <c r="AQ200" s="31"/>
      <c r="AR200" s="31"/>
      <c r="AS200" s="31"/>
      <c r="AT200" s="31"/>
      <c r="AU200" s="57"/>
    </row>
    <row r="202" spans="1:47" ht="14.45" customHeight="1" x14ac:dyDescent="0.2">
      <c r="A202" s="82" t="s">
        <v>257</v>
      </c>
      <c r="B202" s="82"/>
      <c r="C202" s="82"/>
    </row>
    <row r="203" spans="1:47" ht="12.95" customHeight="1" x14ac:dyDescent="0.2">
      <c r="A203" s="82"/>
      <c r="B203" s="82"/>
      <c r="C203" s="82"/>
      <c r="X203" s="41"/>
    </row>
    <row r="204" spans="1:47" ht="12.95" customHeight="1" x14ac:dyDescent="0.2">
      <c r="A204" s="82"/>
      <c r="B204" s="82"/>
      <c r="C204" s="82"/>
    </row>
    <row r="205" spans="1:47" ht="12.95" customHeight="1" x14ac:dyDescent="0.2">
      <c r="A205" s="82"/>
      <c r="B205" s="82"/>
      <c r="C205" s="82"/>
    </row>
    <row r="206" spans="1:47" x14ac:dyDescent="0.2">
      <c r="A206" s="82"/>
      <c r="B206" s="82"/>
      <c r="C206" s="82"/>
    </row>
    <row r="207" spans="1:47" x14ac:dyDescent="0.2">
      <c r="A207" s="82"/>
      <c r="B207" s="82"/>
      <c r="C207" s="82"/>
    </row>
    <row r="208" spans="1:47" x14ac:dyDescent="0.2">
      <c r="C208" s="73"/>
    </row>
    <row r="209" spans="3:3" x14ac:dyDescent="0.2">
      <c r="C209" s="41"/>
    </row>
    <row r="210" spans="3:3" x14ac:dyDescent="0.2">
      <c r="C210" s="41"/>
    </row>
    <row r="211" spans="3:3" x14ac:dyDescent="0.2">
      <c r="C211" s="41"/>
    </row>
    <row r="212" spans="3:3" x14ac:dyDescent="0.2">
      <c r="C212" s="41"/>
    </row>
  </sheetData>
  <mergeCells count="1">
    <mergeCell ref="A202:C207"/>
  </mergeCells>
  <pageMargins left="0.7" right="0.7" top="0.75" bottom="0.75" header="0.3" footer="0.3"/>
  <pageSetup scale="44" fitToWidth="5" fitToHeight="4" orientation="landscape" r:id="rId1"/>
  <headerFooter alignWithMargins="0">
    <oddHeader>&amp;R&amp;"Times New Roman,Regular"KyPSC Case No. 2024-00354
AG-DR-01-112 Attachment
Page &amp;P of &amp;N</oddHeader>
  </headerFooter>
  <ignoredErrors>
    <ignoredError sqref="A10:BD11 A65:BD91 B60 BB60:BD60 A55:AT57 AV55:BD59 A64:AT64 AV64:BD64 A102:BD141 A92:AT94 AV100:BD101 A100:AT101 B95 AT95 A186:BD192 A181:B185 A201:BD221 A193:J193 V193 A13:BD54 A12:V12 X12:BD12 B194:V194 A96:AT96 AV92:BD96 A195:BD195 AT193:BD193 AT194:BD194 A59:AT59 A58:V58 AA58:AT58 A145:BD180 A142:B144 AY142:BD144" numberStoredAsText="1"/>
    <ignoredError sqref="C181:BD185 C142:AX144" numberStoredAsText="1" formulaRange="1"/>
    <ignoredError sqref="BE181:BG185"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A58AB4E1B78F4EAC56940670E852C9" ma:contentTypeVersion="7" ma:contentTypeDescription="Create a new document." ma:contentTypeScope="" ma:versionID="600b251c5eb6d0272f50c7e058eb6a26">
  <xsd:schema xmlns:xsd="http://www.w3.org/2001/XMLSchema" xmlns:xs="http://www.w3.org/2001/XMLSchema" xmlns:p="http://schemas.microsoft.com/office/2006/metadata/properties" xmlns:ns2="9d26d66c-7442-4f2f-84b5-fd9d62aa5613" targetNamespace="http://schemas.microsoft.com/office/2006/metadata/properties" ma:root="true" ma:fieldsID="872a615ce27d402cbaaabd509cbed71f" ns2:_="">
    <xsd:import namespace="9d26d66c-7442-4f2f-84b5-fd9d62aa56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itnes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26d66c-7442-4f2f-84b5-fd9d62aa56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Witness" ma:index="13" nillable="true" ma:displayName="Witness" ma:list="UserInfo" ma:SharePointGroup="0" ma:internalName="Witnes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ents" ma:index="14" nillable="true" ma:displayName="Comments" ma:format="Dropdown" ma:internalName="Comment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2"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s xmlns="9d26d66c-7442-4f2f-84b5-fd9d62aa5613" xsi:nil="true"/>
    <Witness xmlns="9d26d66c-7442-4f2f-84b5-fd9d62aa5613">
      <UserInfo>
        <DisplayName>i:0#.f|membership|john.panizza@duke-energy.com,#i:0#.f|membership|john.panizza@duke-energy.com,#John.Panizza@duke-energy.com,#,#Panizza, John R,#,#43345,#Dir Tax Operations</DisplayName>
        <AccountId>82</AccountId>
        <AccountType/>
      </UserInfo>
    </Witness>
  </documentManagement>
</p:properties>
</file>

<file path=customXml/itemProps1.xml><?xml version="1.0" encoding="utf-8"?>
<ds:datastoreItem xmlns:ds="http://schemas.openxmlformats.org/officeDocument/2006/customXml" ds:itemID="{43B2B20A-2985-4230-A16D-A45B407633C0}">
  <ds:schemaRefs>
    <ds:schemaRef ds:uri="http://schemas.microsoft.com/sharepoint/v3/contenttype/forms"/>
  </ds:schemaRefs>
</ds:datastoreItem>
</file>

<file path=customXml/itemProps2.xml><?xml version="1.0" encoding="utf-8"?>
<ds:datastoreItem xmlns:ds="http://schemas.openxmlformats.org/officeDocument/2006/customXml" ds:itemID="{CC453F33-69B8-41B9-B736-ADDE1F7532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26d66c-7442-4f2f-84b5-fd9d62aa56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CBCE62-33F9-4A9B-A794-180A7AF8ECEC}">
  <ds:schemaRefs>
    <ds:schemaRef ds:uri="http://purl.org/dc/elements/1.1/"/>
    <ds:schemaRef ds:uri="http://purl.org/dc/dcmitype/"/>
    <ds:schemaRef ds:uri="http://purl.org/dc/terms/"/>
    <ds:schemaRef ds:uri="http://schemas.microsoft.com/office/2006/documentManagement/types"/>
    <ds:schemaRef ds:uri="9d26d66c-7442-4f2f-84b5-fd9d62aa5613"/>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112(a) WPB-6</vt:lpstr>
      <vt:lpstr>112(b) ADIT by Month</vt:lpstr>
      <vt:lpstr>'112(a) WPB-6'!Print_Titles</vt:lpstr>
      <vt:lpstr>'112(b) ADIT by Month'!Print_Titles</vt:lpstr>
    </vt:vector>
  </TitlesOfParts>
  <Company>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STAFF-DR-01-054 ADIT December 2023-2024</dc:subject>
  <dc:creator>Brooke Jenkins</dc:creator>
  <cp:lastModifiedBy>D'Ascenzo, Rocco</cp:lastModifiedBy>
  <cp:lastPrinted>2025-01-21T13:42:27Z</cp:lastPrinted>
  <dcterms:created xsi:type="dcterms:W3CDTF">2025-01-16T04:42:08Z</dcterms:created>
  <dcterms:modified xsi:type="dcterms:W3CDTF">2025-01-21T13:42:30Z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urisdiction">
    <vt:lpwstr>1;#United States|092fbe52-b086-4a73-953b-5c57a118da03</vt:lpwstr>
  </property>
  <property fmtid="{D5CDD505-2E9C-101B-9397-08002B2CF9AE}" pid="3" name="MediaServiceImageTags">
    <vt:lpwstr/>
  </property>
  <property fmtid="{D5CDD505-2E9C-101B-9397-08002B2CF9AE}" pid="4" name="ContentTypeId">
    <vt:lpwstr>0x0101005BA58AB4E1B78F4EAC56940670E852C9</vt:lpwstr>
  </property>
  <property fmtid="{D5CDD505-2E9C-101B-9397-08002B2CF9AE}" pid="5" name="ContentLanguage">
    <vt:lpwstr>3;#English|556a818d-2fa5-4ece-a7c0-2ca1d2dc5c77</vt:lpwstr>
  </property>
  <property fmtid="{D5CDD505-2E9C-101B-9397-08002B2CF9AE}" pid="6" name="TaxServiceLine">
    <vt:lpwstr>2;#Global Compliance and Reporting|35c34da8-327a-4881-b8d1-6bda7e039f7f</vt:lpwstr>
  </property>
  <property fmtid="{D5CDD505-2E9C-101B-9397-08002B2CF9AE}" pid="7" name="EYOSGCRProcessStep">
    <vt:lpwstr/>
  </property>
  <property fmtid="{D5CDD505-2E9C-101B-9397-08002B2CF9AE}" pid="8" name="_dlc_DocIdItemGuid">
    <vt:lpwstr>a9c21905-066d-4f6d-874f-f23902b8c945</vt:lpwstr>
  </property>
</Properties>
</file>