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ukeenergy.sharepoint.com/sites/2024DEKERC/202400xxx 2024 DEK Electric Rate Case/Discovery/AG's 1st Set of Data Requests (137)/"/>
    </mc:Choice>
  </mc:AlternateContent>
  <xr:revisionPtr revIDLastSave="0" documentId="13_ncr:1_{7F907C66-51E6-4998-83B3-4E55253A3D3E}" xr6:coauthVersionLast="47" xr6:coauthVersionMax="47" xr10:uidLastSave="{00000000-0000-0000-0000-000000000000}"/>
  <bookViews>
    <workbookView xWindow="28680" yWindow="1770" windowWidth="29040" windowHeight="16440" xr2:uid="{A106FF00-536A-4F24-A8E4-96B10DA73E4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  <c r="E11" i="1"/>
  <c r="E10" i="1"/>
  <c r="E9" i="1"/>
  <c r="E8" i="1"/>
  <c r="E12" i="1" l="1"/>
  <c r="C16" i="1" s="1"/>
  <c r="C17" i="1" l="1"/>
  <c r="C19" i="1"/>
</calcChain>
</file>

<file path=xl/sharedStrings.xml><?xml version="1.0" encoding="utf-8"?>
<sst xmlns="http://schemas.openxmlformats.org/spreadsheetml/2006/main" count="18" uniqueCount="18">
  <si>
    <t>Total</t>
  </si>
  <si>
    <t>Major Storms</t>
  </si>
  <si>
    <t>Account</t>
  </si>
  <si>
    <t>4-year average</t>
  </si>
  <si>
    <t>2020 Actual</t>
  </si>
  <si>
    <t>2021 Actual</t>
  </si>
  <si>
    <t>2022 Actual</t>
  </si>
  <si>
    <t>2023 Actual</t>
  </si>
  <si>
    <t>2025 Forecast</t>
  </si>
  <si>
    <t>2026 Forecast</t>
  </si>
  <si>
    <t>Escalation</t>
  </si>
  <si>
    <t>50% of 2025 and 50% of 2026</t>
  </si>
  <si>
    <t>Remainder *</t>
  </si>
  <si>
    <t>* remainder includes work processes excluding Major Storms, including routine outages, maintenance, customer orders, and project O&amp;M.</t>
  </si>
  <si>
    <t>Acct. 593000</t>
  </si>
  <si>
    <t>Test Year per SFR</t>
  </si>
  <si>
    <t>Difference</t>
  </si>
  <si>
    <t>Test Year Calculation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</si>
</sst>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  <numFmt numFmtId="165" formatCode="0.0%"/>
  </numFmts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164" fontId="0" fillId="0" borderId="0" xfId="1" applyNumberFormat="1" applyFont="1"/>
    <xf numFmtId="6" fontId="0" fillId="0" borderId="0" xfId="0" applyNumberFormat="1"/>
    <xf numFmtId="165" fontId="0" fillId="0" borderId="0" xfId="2" applyNumberFormat="1" applyFont="1"/>
    <xf numFmtId="0" fontId="0" fillId="0" borderId="0" xfId="0" applyAlignment="1">
      <alignment horizontal="center"/>
    </xf>
    <xf numFmtId="0" fontId="0" fillId="0" borderId="0" xfId="0" applyAlignment="1">
      <alignment horizontal="justify" vertical="center" wrapText="1"/>
    </xf>
    <xf numFmtId="164" fontId="0" fillId="0" borderId="0" xfId="1" applyNumberFormat="1" applyFont="1" applyBorder="1" applyAlignment="1">
      <alignment horizontal="justify" vertical="center" wrapText="1"/>
    </xf>
    <xf numFmtId="0" fontId="0" fillId="0" borderId="1" xfId="0" applyBorder="1" applyAlignment="1">
      <alignment horizontal="center"/>
    </xf>
    <xf numFmtId="165" fontId="0" fillId="0" borderId="0" xfId="2" applyNumberFormat="1" applyFont="1" applyFill="1"/>
    <xf numFmtId="0" fontId="0" fillId="0" borderId="1" xfId="0" applyBorder="1"/>
    <xf numFmtId="0" fontId="0" fillId="0" borderId="0" xfId="0" applyAlignment="1">
      <alignment horizontal="left" vertical="center" wrapText="1"/>
    </xf>
    <xf numFmtId="6" fontId="0" fillId="0" borderId="1" xfId="0" applyNumberFormat="1" applyBorder="1"/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DE65-1F18-41C4-A017-874E14C8267D}">
  <dimension ref="B6:G25"/>
  <sheetViews>
    <sheetView tabSelected="1" view="pageLayout" zoomScaleNormal="100" workbookViewId="0">
      <selection activeCell="G14" sqref="G14"/>
    </sheetView>
  </sheetViews>
  <sheetFormatPr defaultRowHeight="15" x14ac:dyDescent="0.25"/>
  <cols>
    <col min="2" max="2" width="20.28515625" customWidth="1"/>
    <col min="3" max="3" width="14.140625" customWidth="1"/>
    <col min="4" max="4" width="13.140625" customWidth="1"/>
    <col min="5" max="5" width="12" customWidth="1"/>
    <col min="6" max="6" width="9.140625" bestFit="1" customWidth="1"/>
    <col min="7" max="8" width="13.28515625" bestFit="1" customWidth="1"/>
  </cols>
  <sheetData>
    <row r="6" spans="2:7" ht="14.45" customHeight="1" x14ac:dyDescent="0.25">
      <c r="C6" s="4" t="s">
        <v>2</v>
      </c>
      <c r="D6" s="4"/>
      <c r="E6" s="4"/>
    </row>
    <row r="7" spans="2:7" ht="14.45" customHeight="1" x14ac:dyDescent="0.25">
      <c r="B7" s="9" t="s">
        <v>14</v>
      </c>
      <c r="C7" s="7" t="s">
        <v>0</v>
      </c>
      <c r="D7" s="7" t="s">
        <v>1</v>
      </c>
      <c r="E7" s="7" t="s">
        <v>12</v>
      </c>
    </row>
    <row r="8" spans="2:7" ht="14.45" customHeight="1" x14ac:dyDescent="0.25">
      <c r="B8" s="5" t="s">
        <v>4</v>
      </c>
      <c r="C8" s="6">
        <v>2666183</v>
      </c>
      <c r="D8" s="1">
        <v>497556.81</v>
      </c>
      <c r="E8" s="1">
        <f>C8-D8</f>
        <v>2168626.19</v>
      </c>
    </row>
    <row r="9" spans="2:7" ht="14.45" customHeight="1" x14ac:dyDescent="0.25">
      <c r="B9" s="5" t="s">
        <v>5</v>
      </c>
      <c r="C9" s="6">
        <v>2461707</v>
      </c>
      <c r="D9" s="1">
        <v>89672.9</v>
      </c>
      <c r="E9" s="1">
        <f t="shared" ref="E9:E11" si="0">C9-D9</f>
        <v>2372034.1</v>
      </c>
    </row>
    <row r="10" spans="2:7" ht="14.45" customHeight="1" x14ac:dyDescent="0.25">
      <c r="B10" s="5" t="s">
        <v>6</v>
      </c>
      <c r="C10" s="6">
        <v>4705397</v>
      </c>
      <c r="D10" s="1">
        <v>2393818.2400000002</v>
      </c>
      <c r="E10" s="1">
        <f t="shared" si="0"/>
        <v>2311578.7599999998</v>
      </c>
    </row>
    <row r="11" spans="2:7" ht="14.45" customHeight="1" x14ac:dyDescent="0.25">
      <c r="B11" s="5" t="s">
        <v>7</v>
      </c>
      <c r="C11" s="6">
        <v>1762775</v>
      </c>
      <c r="D11" s="1">
        <v>421351.76</v>
      </c>
      <c r="E11" s="1">
        <f t="shared" si="0"/>
        <v>1341423.24</v>
      </c>
    </row>
    <row r="12" spans="2:7" ht="14.45" customHeight="1" x14ac:dyDescent="0.25">
      <c r="B12" t="s">
        <v>3</v>
      </c>
      <c r="C12" s="1"/>
      <c r="D12" s="1"/>
      <c r="E12" s="1">
        <f>SUM(E8:E11)/4</f>
        <v>2048415.5725</v>
      </c>
      <c r="G12" s="2"/>
    </row>
    <row r="14" spans="2:7" x14ac:dyDescent="0.25">
      <c r="B14" s="5" t="s">
        <v>10</v>
      </c>
      <c r="C14" s="3">
        <v>4.4999999999999998E-2</v>
      </c>
    </row>
    <row r="16" spans="2:7" x14ac:dyDescent="0.25">
      <c r="B16" s="5" t="s">
        <v>8</v>
      </c>
      <c r="C16" s="2">
        <f>E12*(1+C14)</f>
        <v>2140594.2732624998</v>
      </c>
    </row>
    <row r="17" spans="2:7" x14ac:dyDescent="0.25">
      <c r="B17" s="5" t="s">
        <v>9</v>
      </c>
      <c r="C17" s="2">
        <f>C16*(1+C14)</f>
        <v>2236921.015559312</v>
      </c>
    </row>
    <row r="18" spans="2:7" x14ac:dyDescent="0.25">
      <c r="C18" s="2"/>
      <c r="G18" s="8"/>
    </row>
    <row r="19" spans="2:7" ht="14.45" customHeight="1" x14ac:dyDescent="0.25">
      <c r="B19" s="5" t="s">
        <v>17</v>
      </c>
      <c r="C19" s="2">
        <f>C16/2+C17/2</f>
        <v>2188757.6444109059</v>
      </c>
      <c r="D19" t="s">
        <v>11</v>
      </c>
      <c r="G19" s="8"/>
    </row>
    <row r="20" spans="2:7" ht="14.45" customHeight="1" x14ac:dyDescent="0.25">
      <c r="B20" s="12" t="s">
        <v>15</v>
      </c>
      <c r="C20" s="11">
        <v>2197149</v>
      </c>
    </row>
    <row r="21" spans="2:7" ht="14.45" customHeight="1" x14ac:dyDescent="0.25">
      <c r="B21" s="10" t="s">
        <v>16</v>
      </c>
      <c r="C21" s="2">
        <f>C19-C20</f>
        <v>-8391.3555890941061</v>
      </c>
    </row>
    <row r="23" spans="2:7" x14ac:dyDescent="0.25">
      <c r="B23" s="13" t="s">
        <v>13</v>
      </c>
      <c r="C23" s="13"/>
      <c r="D23" s="13"/>
      <c r="E23" s="13"/>
    </row>
    <row r="24" spans="2:7" x14ac:dyDescent="0.25">
      <c r="B24" s="13"/>
      <c r="C24" s="13"/>
      <c r="D24" s="13"/>
      <c r="E24" s="13"/>
    </row>
    <row r="25" spans="2:7" x14ac:dyDescent="0.25">
      <c r="B25" s="13"/>
      <c r="C25" s="13"/>
      <c r="D25" s="13"/>
      <c r="E25" s="13"/>
    </row>
  </sheetData>
  <mergeCells count="1">
    <mergeCell ref="B23:E25"/>
  </mergeCells>
  <pageMargins left="0.7" right="0.7" top="0.75" bottom="0.75" header="0.3" footer="0.3"/>
  <pageSetup orientation="portrait" horizontalDpi="1200" verticalDpi="1200" r:id="rId1"/>
  <headerFooter>
    <oddHeader>&amp;R&amp;"Times New Roman,Bold"&amp;10KyPSC Case No. 2024-00354
AG-DR-01-097 Attachment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9d26d66c-7442-4f2f-84b5-fd9d62aa5613" xsi:nil="true"/>
    <Witness xmlns="9d26d66c-7442-4f2f-84b5-fd9d62aa5613">
      <UserInfo>
        <DisplayName>i:0#.f|membership|tripp.carpenter@duke-energy.com,#i:0#.f|membership|tripp.carpenter@duke-energy.com,#Tripp.Carpenter@duke-energy.com,#,#Carpenter, Tripp,#,#43612,#Dir Regional Fin Forecasting</DisplayName>
        <AccountId>25</AccountId>
        <AccountType/>
      </UserInfo>
    </Witnes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A58AB4E1B78F4EAC56940670E852C9" ma:contentTypeVersion="7" ma:contentTypeDescription="Create a new document." ma:contentTypeScope="" ma:versionID="600b251c5eb6d0272f50c7e058eb6a26">
  <xsd:schema xmlns:xsd="http://www.w3.org/2001/XMLSchema" xmlns:xs="http://www.w3.org/2001/XMLSchema" xmlns:p="http://schemas.microsoft.com/office/2006/metadata/properties" xmlns:ns2="9d26d66c-7442-4f2f-84b5-fd9d62aa5613" targetNamespace="http://schemas.microsoft.com/office/2006/metadata/properties" ma:root="true" ma:fieldsID="872a615ce27d402cbaaabd509cbed71f" ns2:_="">
    <xsd:import namespace="9d26d66c-7442-4f2f-84b5-fd9d62aa56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6d66c-7442-4f2f-84b5-fd9d62aa56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list="UserInfo" ma:SharePointGroup="0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ents" ma:index="14" nillable="true" ma:displayName="Comments" ma:format="Dropdown" ma:internalName="Comment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94C380-6CF0-4AE8-AC22-167A49FDA09C}">
  <ds:schemaRefs>
    <ds:schemaRef ds:uri="9d26d66c-7442-4f2f-84b5-fd9d62aa5613"/>
    <ds:schemaRef ds:uri="http://purl.org/dc/terms/"/>
    <ds:schemaRef ds:uri="http://schemas.microsoft.com/office/2006/metadata/properties"/>
    <ds:schemaRef ds:uri="http://www.w3.org/XML/1998/namespace"/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D6CD5832-83E0-4D93-A2AA-B18446F898B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38C564-7294-4625-AEDA-D348992F60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26d66c-7442-4f2f-84b5-fd9d62aa56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Calculation of Forecasted 593000</dc:subject>
  <dc:creator>Carpenter, Tripp</dc:creator>
  <cp:lastModifiedBy>Otto, Tracie L</cp:lastModifiedBy>
  <dcterms:created xsi:type="dcterms:W3CDTF">2025-01-21T18:16:20Z</dcterms:created>
  <dcterms:modified xsi:type="dcterms:W3CDTF">2025-01-21T18:41:11Z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0x0101005BA58AB4E1B78F4EAC56940670E852C9</vt:lpwstr>
  </property>
</Properties>
</file>