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F4B488F4-2366-490E-974A-1FEA8EB1B37F}" xr6:coauthVersionLast="47" xr6:coauthVersionMax="47" xr10:uidLastSave="{00000000-0000-0000-0000-000000000000}"/>
  <bookViews>
    <workbookView xWindow="-108" yWindow="-108" windowWidth="23256" windowHeight="13896" xr2:uid="{BA73BA9E-C625-4307-B1B7-CB7684A59B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H17" i="1" s="1"/>
  <c r="F16" i="1"/>
  <c r="H19" i="1"/>
  <c r="F15" i="1"/>
  <c r="F14" i="1"/>
  <c r="H14" i="1" s="1"/>
  <c r="F13" i="1"/>
  <c r="H13" i="1" s="1"/>
  <c r="F12" i="1"/>
  <c r="H12" i="1" s="1"/>
  <c r="H11" i="1"/>
  <c r="F11" i="1"/>
  <c r="F10" i="1"/>
  <c r="H10" i="1" s="1"/>
  <c r="F9" i="1"/>
  <c r="H9" i="1" s="1"/>
  <c r="F8" i="1"/>
  <c r="H8" i="1" s="1"/>
  <c r="H7" i="1"/>
  <c r="F7" i="1"/>
  <c r="H16" i="1" l="1"/>
  <c r="H18" i="1"/>
  <c r="H15" i="1"/>
  <c r="H21" i="1" s="1"/>
  <c r="F21" i="1"/>
</calcChain>
</file>

<file path=xl/sharedStrings.xml><?xml version="1.0" encoding="utf-8"?>
<sst xmlns="http://schemas.openxmlformats.org/spreadsheetml/2006/main" count="23" uniqueCount="10">
  <si>
    <t>CPI</t>
  </si>
  <si>
    <t>2023=</t>
  </si>
  <si>
    <t>Year</t>
  </si>
  <si>
    <t>Description</t>
  </si>
  <si>
    <t>East Bend</t>
  </si>
  <si>
    <t>Woodsdale</t>
  </si>
  <si>
    <t>Total</t>
  </si>
  <si>
    <t>100 (A)</t>
  </si>
  <si>
    <t>Planned Outage O&amp;M</t>
  </si>
  <si>
    <t>13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</si>
</sst>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/>
    <xf numFmtId="0" fontId="3" fillId="0" borderId="0" xfId="4" applyFont="1" applyAlignment="1">
      <alignment horizontal="center"/>
    </xf>
    <xf numFmtId="42" fontId="6" fillId="0" borderId="0" xfId="4" applyNumberFormat="1" applyFont="1"/>
    <xf numFmtId="42" fontId="3" fillId="0" borderId="0" xfId="4" applyNumberFormat="1" applyFont="1"/>
    <xf numFmtId="164" fontId="3" fillId="0" borderId="0" xfId="4" applyNumberFormat="1" applyFont="1" applyAlignment="1">
      <alignment horizontal="center"/>
    </xf>
    <xf numFmtId="42" fontId="3" fillId="0" borderId="0" xfId="5" applyNumberFormat="1" applyFont="1"/>
    <xf numFmtId="37" fontId="6" fillId="0" borderId="0" xfId="4" applyNumberFormat="1" applyFont="1"/>
    <xf numFmtId="37" fontId="3" fillId="0" borderId="0" xfId="4" applyNumberFormat="1" applyFont="1"/>
    <xf numFmtId="37" fontId="3" fillId="0" borderId="0" xfId="5" applyNumberFormat="1" applyFont="1"/>
    <xf numFmtId="0" fontId="3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 applyAlignment="1">
      <alignment horizontal="center"/>
    </xf>
    <xf numFmtId="37" fontId="3" fillId="0" borderId="0" xfId="6" applyNumberFormat="1" applyFont="1"/>
    <xf numFmtId="42" fontId="3" fillId="0" borderId="1" xfId="4" applyNumberFormat="1" applyFont="1" applyBorder="1" applyAlignment="1">
      <alignment horizontal="right"/>
    </xf>
    <xf numFmtId="42" fontId="3" fillId="0" borderId="0" xfId="4" applyNumberFormat="1" applyFont="1" applyAlignment="1">
      <alignment horizontal="right"/>
    </xf>
  </cellXfs>
  <cellStyles count="7">
    <cellStyle name="Normal" xfId="0" builtinId="0"/>
    <cellStyle name="Normal_KPSC ELECTRIC SFRs" xfId="4" xr:uid="{7DC2B7EE-FC75-4317-A5B0-EEB7BEDEA960}"/>
    <cellStyle name="Normal_KPSC GAS SFRs-Forward Looking" xfId="6" xr:uid="{FCCFC4C9-A0AC-4EBF-9C77-406C8223D3A7}"/>
    <cellStyle name="Normal_SCH_D2.1" xfId="5" xr:uid="{44890A73-F352-4D2B-9232-2E25F244CA07}"/>
    <cellStyle name="Normal_SCH_D2.12" xfId="2" xr:uid="{DCE0627C-6F07-4681-895A-0EB0B0A9DD92}"/>
    <cellStyle name="Normal_SCH_D2.13" xfId="3" xr:uid="{7BB4B910-DBAD-4F7B-A09B-109C28241F8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4688-12C2-4C47-9C3F-45E94D6FF983}">
  <sheetPr>
    <pageSetUpPr fitToPage="1"/>
  </sheetPr>
  <dimension ref="A3:H21"/>
  <sheetViews>
    <sheetView tabSelected="1" view="pageLayout" zoomScaleNormal="100" workbookViewId="0">
      <selection activeCell="K10" sqref="K10"/>
    </sheetView>
  </sheetViews>
  <sheetFormatPr defaultRowHeight="14.4" x14ac:dyDescent="0.3"/>
  <cols>
    <col min="3" max="3" width="19.44140625" bestFit="1" customWidth="1"/>
    <col min="4" max="4" width="11.88671875" bestFit="1" customWidth="1"/>
    <col min="5" max="5" width="10.33203125" bestFit="1" customWidth="1"/>
    <col min="6" max="6" width="11.88671875" bestFit="1" customWidth="1"/>
    <col min="7" max="7" width="7" bestFit="1" customWidth="1"/>
    <col min="8" max="8" width="14.33203125" customWidth="1"/>
  </cols>
  <sheetData>
    <row r="3" spans="1:8" x14ac:dyDescent="0.3">
      <c r="A3" s="1"/>
      <c r="B3" s="2"/>
      <c r="C3" s="2"/>
      <c r="D3" s="2"/>
      <c r="E3" s="2"/>
      <c r="F3" s="3"/>
      <c r="G3" s="4" t="s">
        <v>0</v>
      </c>
      <c r="H3" s="3"/>
    </row>
    <row r="4" spans="1:8" x14ac:dyDescent="0.3">
      <c r="A4" s="1"/>
      <c r="B4" s="2"/>
      <c r="C4" s="2"/>
      <c r="D4" s="2"/>
      <c r="E4" s="2"/>
      <c r="F4" s="3"/>
      <c r="G4" s="5" t="s">
        <v>1</v>
      </c>
      <c r="H4" s="3"/>
    </row>
    <row r="5" spans="1:8" x14ac:dyDescent="0.3">
      <c r="A5" s="6" t="s">
        <v>2</v>
      </c>
      <c r="B5" s="7"/>
      <c r="C5" s="8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6</v>
      </c>
    </row>
    <row r="6" spans="1:8" x14ac:dyDescent="0.3">
      <c r="A6" s="6"/>
      <c r="B6" s="7"/>
      <c r="C6" s="8"/>
      <c r="D6" s="6"/>
      <c r="E6" s="6"/>
      <c r="F6" s="6"/>
      <c r="G6" s="6"/>
      <c r="H6" s="6"/>
    </row>
    <row r="7" spans="1:8" x14ac:dyDescent="0.3">
      <c r="A7" s="9">
        <v>2015</v>
      </c>
      <c r="B7" s="7"/>
      <c r="C7" s="7" t="s">
        <v>8</v>
      </c>
      <c r="D7" s="10">
        <v>2868053</v>
      </c>
      <c r="E7" s="10">
        <v>0</v>
      </c>
      <c r="F7" s="11">
        <f t="shared" ref="F7:F19" si="0">SUM(D7:E7)</f>
        <v>2868053</v>
      </c>
      <c r="G7" s="12">
        <v>0.77100000000000002</v>
      </c>
      <c r="H7" s="13">
        <f t="shared" ref="H7:H19" si="1">ROUND(F7/G7,0)</f>
        <v>3719913</v>
      </c>
    </row>
    <row r="8" spans="1:8" x14ac:dyDescent="0.3">
      <c r="A8" s="9">
        <v>2016</v>
      </c>
      <c r="B8" s="7"/>
      <c r="C8" s="7" t="s">
        <v>8</v>
      </c>
      <c r="D8" s="14">
        <v>8897520</v>
      </c>
      <c r="E8" s="14">
        <v>2271112</v>
      </c>
      <c r="F8" s="15">
        <f t="shared" si="0"/>
        <v>11168632</v>
      </c>
      <c r="G8" s="12">
        <v>0.78700000000000003</v>
      </c>
      <c r="H8" s="16">
        <f t="shared" si="1"/>
        <v>14191400</v>
      </c>
    </row>
    <row r="9" spans="1:8" x14ac:dyDescent="0.3">
      <c r="A9" s="9">
        <v>2017</v>
      </c>
      <c r="B9" s="7"/>
      <c r="C9" s="7" t="s">
        <v>8</v>
      </c>
      <c r="D9" s="14">
        <v>1311909</v>
      </c>
      <c r="E9" s="14">
        <v>1925645</v>
      </c>
      <c r="F9" s="15">
        <f t="shared" si="0"/>
        <v>3237554</v>
      </c>
      <c r="G9" s="12">
        <v>0.80400000000000005</v>
      </c>
      <c r="H9" s="16">
        <f t="shared" si="1"/>
        <v>4026808</v>
      </c>
    </row>
    <row r="10" spans="1:8" x14ac:dyDescent="0.3">
      <c r="A10" s="9">
        <v>2018</v>
      </c>
      <c r="B10" s="7"/>
      <c r="C10" s="7" t="s">
        <v>8</v>
      </c>
      <c r="D10" s="14">
        <v>15414462.039999999</v>
      </c>
      <c r="E10" s="14">
        <v>83104.460000000006</v>
      </c>
      <c r="F10" s="15">
        <f t="shared" si="0"/>
        <v>15497566.5</v>
      </c>
      <c r="G10" s="12">
        <v>0.81899999999999995</v>
      </c>
      <c r="H10" s="16">
        <f t="shared" si="1"/>
        <v>18922548</v>
      </c>
    </row>
    <row r="11" spans="1:8" x14ac:dyDescent="0.3">
      <c r="A11" s="9">
        <v>2019</v>
      </c>
      <c r="B11" s="7"/>
      <c r="C11" s="7" t="s">
        <v>8</v>
      </c>
      <c r="D11" s="14">
        <v>7176642.9000000004</v>
      </c>
      <c r="E11" s="14">
        <v>1788691.34</v>
      </c>
      <c r="F11" s="15">
        <f t="shared" si="0"/>
        <v>8965334.2400000002</v>
      </c>
      <c r="G11" s="12">
        <v>0.83799999999999997</v>
      </c>
      <c r="H11" s="16">
        <f t="shared" si="1"/>
        <v>10698490</v>
      </c>
    </row>
    <row r="12" spans="1:8" x14ac:dyDescent="0.3">
      <c r="A12" s="9">
        <v>2020</v>
      </c>
      <c r="B12" s="7"/>
      <c r="C12" s="7" t="s">
        <v>8</v>
      </c>
      <c r="D12" s="14">
        <v>6916095</v>
      </c>
      <c r="E12" s="14">
        <v>845490</v>
      </c>
      <c r="F12" s="15">
        <f t="shared" si="0"/>
        <v>7761585</v>
      </c>
      <c r="G12" s="12">
        <v>0.84899999999999998</v>
      </c>
      <c r="H12" s="16">
        <f t="shared" si="1"/>
        <v>9142032</v>
      </c>
    </row>
    <row r="13" spans="1:8" x14ac:dyDescent="0.3">
      <c r="A13" s="17">
        <v>2021</v>
      </c>
      <c r="B13" s="17"/>
      <c r="C13" s="7" t="s">
        <v>8</v>
      </c>
      <c r="D13" s="14">
        <v>10409808</v>
      </c>
      <c r="E13" s="14">
        <v>638725</v>
      </c>
      <c r="F13" s="15">
        <f t="shared" si="0"/>
        <v>11048533</v>
      </c>
      <c r="G13" s="12">
        <v>0.90900000000000003</v>
      </c>
      <c r="H13" s="15">
        <f t="shared" si="1"/>
        <v>12154602</v>
      </c>
    </row>
    <row r="14" spans="1:8" x14ac:dyDescent="0.3">
      <c r="A14" s="17">
        <v>2022</v>
      </c>
      <c r="B14" s="18"/>
      <c r="C14" s="7" t="s">
        <v>8</v>
      </c>
      <c r="D14" s="14">
        <v>7960822</v>
      </c>
      <c r="E14" s="14">
        <v>464577</v>
      </c>
      <c r="F14" s="15">
        <f t="shared" si="0"/>
        <v>8425399</v>
      </c>
      <c r="G14" s="12">
        <v>0.96799999999999997</v>
      </c>
      <c r="H14" s="15">
        <f t="shared" si="1"/>
        <v>8703925</v>
      </c>
    </row>
    <row r="15" spans="1:8" x14ac:dyDescent="0.3">
      <c r="A15" s="9">
        <v>2023</v>
      </c>
      <c r="B15" s="7"/>
      <c r="C15" s="7" t="s">
        <v>8</v>
      </c>
      <c r="D15" s="14">
        <v>11408243</v>
      </c>
      <c r="E15" s="14">
        <v>716017</v>
      </c>
      <c r="F15" s="15">
        <f t="shared" si="0"/>
        <v>12124260</v>
      </c>
      <c r="G15" s="12">
        <v>1</v>
      </c>
      <c r="H15" s="15">
        <f t="shared" si="1"/>
        <v>12124260</v>
      </c>
    </row>
    <row r="16" spans="1:8" x14ac:dyDescent="0.3">
      <c r="A16" s="9">
        <v>2024</v>
      </c>
      <c r="B16" s="7"/>
      <c r="C16" s="7" t="s">
        <v>8</v>
      </c>
      <c r="D16" s="14">
        <v>4122034</v>
      </c>
      <c r="E16" s="14">
        <v>462340</v>
      </c>
      <c r="F16" s="15">
        <f t="shared" si="0"/>
        <v>4584374</v>
      </c>
      <c r="G16" s="19">
        <v>1</v>
      </c>
      <c r="H16" s="15">
        <f t="shared" si="1"/>
        <v>4584374</v>
      </c>
    </row>
    <row r="17" spans="1:8" x14ac:dyDescent="0.3">
      <c r="A17" s="9">
        <v>2025</v>
      </c>
      <c r="B17" s="7"/>
      <c r="C17" s="7" t="s">
        <v>8</v>
      </c>
      <c r="D17" s="14">
        <v>8228256</v>
      </c>
      <c r="E17" s="14">
        <v>2685000</v>
      </c>
      <c r="F17" s="15">
        <f t="shared" si="0"/>
        <v>10913256</v>
      </c>
      <c r="G17" s="19">
        <v>1</v>
      </c>
      <c r="H17" s="15">
        <f t="shared" si="1"/>
        <v>10913256</v>
      </c>
    </row>
    <row r="18" spans="1:8" x14ac:dyDescent="0.3">
      <c r="A18" s="9">
        <v>2026</v>
      </c>
      <c r="B18" s="7"/>
      <c r="C18" s="7" t="s">
        <v>8</v>
      </c>
      <c r="D18" s="14">
        <v>8191270</v>
      </c>
      <c r="E18" s="14">
        <v>4570000</v>
      </c>
      <c r="F18" s="15">
        <f t="shared" si="0"/>
        <v>12761270</v>
      </c>
      <c r="G18" s="19">
        <v>1</v>
      </c>
      <c r="H18" s="15">
        <f t="shared" si="1"/>
        <v>12761270</v>
      </c>
    </row>
    <row r="19" spans="1:8" x14ac:dyDescent="0.3">
      <c r="A19" s="9">
        <v>2027</v>
      </c>
      <c r="B19" s="7"/>
      <c r="C19" s="7" t="s">
        <v>8</v>
      </c>
      <c r="D19" s="14">
        <v>1262177</v>
      </c>
      <c r="E19" s="14">
        <v>2420000</v>
      </c>
      <c r="F19" s="15">
        <f t="shared" si="0"/>
        <v>3682177</v>
      </c>
      <c r="G19" s="19">
        <v>1</v>
      </c>
      <c r="H19" s="15">
        <f t="shared" si="1"/>
        <v>3682177</v>
      </c>
    </row>
    <row r="20" spans="1:8" x14ac:dyDescent="0.3">
      <c r="A20" s="9"/>
      <c r="B20" s="15"/>
      <c r="C20" s="20"/>
      <c r="D20" s="21"/>
      <c r="E20" s="21"/>
      <c r="F20" s="22"/>
      <c r="G20" s="21"/>
      <c r="H20" s="22"/>
    </row>
    <row r="21" spans="1:8" x14ac:dyDescent="0.3">
      <c r="A21" s="9"/>
      <c r="B21" s="21"/>
      <c r="C21" s="20" t="s">
        <v>9</v>
      </c>
      <c r="D21" s="21"/>
      <c r="E21" s="21"/>
      <c r="F21" s="23">
        <f>AVERAGE(F7:F19)</f>
        <v>8695230.2876923084</v>
      </c>
      <c r="G21" s="24"/>
      <c r="H21" s="23">
        <f>AVERAGE(H7:H19)</f>
        <v>9663465.7692307699</v>
      </c>
    </row>
  </sheetData>
  <pageMargins left="0.7" right="0.7" top="0.98616666666666664" bottom="0.75" header="0.3" footer="0.3"/>
  <pageSetup scale="97" orientation="portrait" r:id="rId1"/>
  <headerFooter>
    <oddHeader xml:space="preserve">&amp;R&amp;"Times New Roman,Bold"&amp;10KyPSC Case No. 2024-00354
AG-DR-01-076(a) Attachment
Page &amp;P of &amp;N&amp;"-,Bold"&amp;11
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i:0#.f|membership|william.luke@duke-energy.com,#i:0#.f|membership|william.luke@duke-energy.com,#William.Luke@duke-energy.com,#William.Luke@duke-energy.com,#Luke, William C,#,#18800,#VP Midwest Generation</DisplayName>
        <AccountId>63</AccountId>
        <AccountType/>
      </UserInfo>
      <UserInfo>
        <DisplayName>i:0#.f|membership|lisa.steinkuhl@duke-energy.com,#i:0#.f|membership|lisa.steinkuhl@duke-energy.com,#Lisa.Steinkuhl@duke-energy.com,#Lisa.Steinkuhl@duke-energy.com,#Steinkuhl, Lisa D,#,#43547,#Dir Rates&amp;Reg Planning</DisplayName>
        <AccountId>96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DA38FA12-2D69-4A48-8F0E-D73BC5938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C0060-67A7-42DF-9642-C7D02A7090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A6880-D11E-43AB-BAB9-C90F51198DF7}">
  <ds:schemaRefs>
    <ds:schemaRef ds:uri="http://schemas.microsoft.com/office/infopath/2007/PartnerControls"/>
    <ds:schemaRef ds:uri="9d26d66c-7442-4f2f-84b5-fd9d62aa561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2015-2027 Planned outage maintenance</dc:subject>
  <dc:creator>Steinkuhl, Lisa D</dc:creator>
  <cp:lastModifiedBy>Sunderman, Minna</cp:lastModifiedBy>
  <dcterms:created xsi:type="dcterms:W3CDTF">2025-01-10T16:50:59Z</dcterms:created>
  <dcterms:modified xsi:type="dcterms:W3CDTF">2025-01-22T17:46:51Z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