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Rate Case Filings\DEK Electric Case 2024-00354\Discovery\AG 1st Set 1.8.2025\AG-DR-01-056 Lead Lag Interest Expense\"/>
    </mc:Choice>
  </mc:AlternateContent>
  <xr:revisionPtr revIDLastSave="0" documentId="13_ncr:1_{4F503A22-CE2F-4537-80D6-5D64C175DC4C}" xr6:coauthVersionLast="47" xr6:coauthVersionMax="47" xr10:uidLastSave="{00000000-0000-0000-0000-000000000000}"/>
  <bookViews>
    <workbookView xWindow="28680" yWindow="1770" windowWidth="29040" windowHeight="16440" xr2:uid="{574E8449-922E-4610-80C8-E2F6A79202D9}"/>
  </bookViews>
  <sheets>
    <sheet name="Interest Expense" sheetId="1" r:id="rId1"/>
  </sheets>
  <externalReferences>
    <externalReference r:id="rId2"/>
    <externalReference r:id="rId3"/>
    <externalReference r:id="rId4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'[2]BASE PERIOD'!$E$11:$E$246</definedName>
    <definedName name="APPORT">[1]SCH_E1!$AH$275</definedName>
    <definedName name="Base_Period">[1]LOGO!$B$10</definedName>
    <definedName name="Base1">'[2]BASE PERIOD'!$F$11:$F$246</definedName>
    <definedName name="Base10">'[2]BASE PERIOD'!$O$11:$O$246</definedName>
    <definedName name="Base11">'[2]BASE PERIOD'!$P$11:$P$246</definedName>
    <definedName name="Base12">'[2]BASE PERIOD'!$Q$11:$Q$246</definedName>
    <definedName name="Base2">'[2]BASE PERIOD'!$G$11:$G$246</definedName>
    <definedName name="Base3">'[2]BASE PERIOD'!$H$11:$H$246</definedName>
    <definedName name="Base4">'[2]BASE PERIOD'!$I$11:$I$246</definedName>
    <definedName name="Base5">'[2]BASE PERIOD'!$J$11:$J$246</definedName>
    <definedName name="Base6">'[2]BASE PERIOD'!$K$11:$K$246</definedName>
    <definedName name="Base7">'[2]BASE PERIOD'!$L$11:$L$246</definedName>
    <definedName name="Base8">'[2]BASE PERIOD'!$M$11:$M$246</definedName>
    <definedName name="Base9">'[2]BASE PERIOD'!$N$11:$N$246</definedName>
    <definedName name="BasePeriod">'[2]BASE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'[2]BASE PERIOD'!$C$11:$C$246</definedName>
    <definedName name="CodeF">'[3]FORECASTED PERIOD'!$C$11:$C$243</definedName>
    <definedName name="CommonE">'[1]SCH B-2.1'!$C$251</definedName>
    <definedName name="COMPANY">[1]LOGO!$B$5</definedName>
    <definedName name="COMPTAX">[1]LOGO!$C$27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'[2]BASE PERIOD'!$D$11:$D$246</definedName>
    <definedName name="FIT">[1]LOGO!$C$25</definedName>
    <definedName name="Forecast">[1]LOGO!$B$11</definedName>
    <definedName name="Forecast1">'[3]FORECASTED PERIOD'!$F$11:$F$243</definedName>
    <definedName name="Forecast10">'[3]FORECASTED PERIOD'!$O$11:$O$243</definedName>
    <definedName name="Forecast11">'[3]FORECASTED PERIOD'!$P$11:$P$243</definedName>
    <definedName name="Forecast12">'[3]FORECASTED PERIOD'!$Q$11:$Q$243</definedName>
    <definedName name="Forecast2">'[3]FORECASTED PERIOD'!$G$11:$G$243</definedName>
    <definedName name="Forecast3">'[3]FORECASTED PERIOD'!$H$11:$H$243</definedName>
    <definedName name="forecast4">'[3]FORECASTED PERIOD'!$I$11:$I$243</definedName>
    <definedName name="Forecast5">'[3]FORECASTED PERIOD'!$J$11:$J$243</definedName>
    <definedName name="Forecast6">'[3]FORECASTED PERIOD'!$K$11:$K$243</definedName>
    <definedName name="Forecast7">'[3]FORECASTED PERIOD'!$L$11:$L$243</definedName>
    <definedName name="Forecast8">'[3]FORECASTED PERIOD'!$M$11:$M$243</definedName>
    <definedName name="Forecast9">'[3]FORECASTED PERIOD'!$N$11:$N$243</definedName>
    <definedName name="FPERIOD">'[3]FORECASTED PERIOD'!$A$11:$Q$243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CF">[1]SCH_H!$I$34</definedName>
    <definedName name="GRCFdiff">'[1]Rate Case Drivers'!$J$20</definedName>
    <definedName name="GRCFold">'[1]Rate Case Drivers'!$C$20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'Interest Expense'!$A$1:$N$28</definedName>
    <definedName name="Rev_Lag">#REF!</definedName>
    <definedName name="RofR">'[1]SCH_J1 - Forecast'!$M$21</definedName>
    <definedName name="RofRdiff">'[1]Rate Case Drivers'!$I$16</definedName>
    <definedName name="RofRold">'[1]Rate Case Drivers'!$C$16</definedName>
    <definedName name="SCH_D2.31">#REF!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27" i="1"/>
  <c r="A1" i="1"/>
  <c r="F22" i="1" l="1"/>
  <c r="F20" i="1"/>
  <c r="F18" i="1"/>
  <c r="F16" i="1"/>
  <c r="G16" i="1" s="1"/>
  <c r="F14" i="1"/>
  <c r="G14" i="1" s="1"/>
  <c r="F12" i="1"/>
  <c r="G12" i="1" s="1"/>
  <c r="F10" i="1"/>
  <c r="G18" i="1"/>
  <c r="F15" i="1"/>
  <c r="G20" i="1"/>
  <c r="F11" i="1"/>
  <c r="G11" i="1" s="1"/>
  <c r="F23" i="1"/>
  <c r="G23" i="1" s="1"/>
  <c r="G15" i="1"/>
  <c r="F13" i="1"/>
  <c r="F17" i="1"/>
  <c r="F21" i="1"/>
  <c r="F25" i="1"/>
  <c r="G10" i="1"/>
  <c r="G22" i="1"/>
  <c r="F19" i="1"/>
  <c r="G19" i="1" s="1"/>
  <c r="F24" i="1"/>
  <c r="G24" i="1" s="1"/>
  <c r="G13" i="1"/>
  <c r="G17" i="1"/>
  <c r="G21" i="1"/>
  <c r="G25" i="1"/>
  <c r="G27" i="1" l="1"/>
  <c r="D6" i="1" s="1"/>
</calcChain>
</file>

<file path=xl/sharedStrings.xml><?xml version="1.0" encoding="utf-8"?>
<sst xmlns="http://schemas.openxmlformats.org/spreadsheetml/2006/main" count="58" uniqueCount="43">
  <si>
    <t>LEAD LAG STUDY</t>
  </si>
  <si>
    <t>INTEREST EXPENSE</t>
  </si>
  <si>
    <t>Payment Frequency</t>
  </si>
  <si>
    <t>(Lead) Lag Days</t>
  </si>
  <si>
    <t>Annual</t>
  </si>
  <si>
    <t>Semi-annual</t>
  </si>
  <si>
    <t>Weighted Lead Time:</t>
  </si>
  <si>
    <t>days</t>
  </si>
  <si>
    <t>Quarterly</t>
  </si>
  <si>
    <t>Monthly</t>
  </si>
  <si>
    <t>Note</t>
  </si>
  <si>
    <t>Amount</t>
  </si>
  <si>
    <t>Interest Rate</t>
  </si>
  <si>
    <t>Total Annualized Interest</t>
  </si>
  <si>
    <t>Weighting Factor</t>
  </si>
  <si>
    <t>Weighted Lead Time</t>
  </si>
  <si>
    <t>Daily</t>
  </si>
  <si>
    <t>(A)</t>
  </si>
  <si>
    <t>(B)</t>
  </si>
  <si>
    <t>(C)</t>
  </si>
  <si>
    <t>(D)</t>
  </si>
  <si>
    <t>(E)</t>
  </si>
  <si>
    <t>(F)</t>
  </si>
  <si>
    <t>(G)</t>
  </si>
  <si>
    <t>Other Pollution Control Bond - floating rate</t>
  </si>
  <si>
    <t>monthly</t>
  </si>
  <si>
    <t>Other Pollution Control Bond - fixed rate</t>
  </si>
  <si>
    <t>semi-annual</t>
  </si>
  <si>
    <t>Unsecured Debt 6.2% due 3/10/36</t>
  </si>
  <si>
    <t>Unsecured Debt 3.42% due 1/15/26</t>
  </si>
  <si>
    <t>Unsecured Debt 4.45% due 1/15/46</t>
  </si>
  <si>
    <t>Unsecured Debt 3.35% due 9/15/29</t>
  </si>
  <si>
    <t>Unsecured Debt 4.11% due 9/15/47</t>
  </si>
  <si>
    <t>Unsecured Debt 4.26% due 9/15/57</t>
  </si>
  <si>
    <t>Unsecured Debt 4.18% due 10/15/28</t>
  </si>
  <si>
    <t>Unsecured Debt 4.62% due 12/15/48</t>
  </si>
  <si>
    <t>Unsecured Debt 4.32% due 7/15/49</t>
  </si>
  <si>
    <t>Unsecured Debt 3.23% due 10/1/25</t>
  </si>
  <si>
    <t>Unsecured Debt 3.56% due 10/1/29</t>
  </si>
  <si>
    <t>Unsecured Debt 2.65% due 9/15/30</t>
  </si>
  <si>
    <t>Unsecured Debt 3.66% due 9/15/50</t>
  </si>
  <si>
    <t>Commercial Paper LTD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</si>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</sst>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8" fontId="1" fillId="0" borderId="0" applyFont="0" applyFill="0" applyProtection="0"/>
    <xf numFmtId="0" fontId="1" fillId="0" borderId="0"/>
  </cellStyleXfs>
  <cellXfs count="31">
    <xf numFmtId="0" fontId="0" fillId="0" borderId="0" xfId="0"/>
    <xf numFmtId="0" fontId="2" fillId="2" borderId="0" xfId="4" applyFont="1" applyFill="1"/>
    <xf numFmtId="0" fontId="1" fillId="2" borderId="0" xfId="5" applyFill="1"/>
    <xf numFmtId="0" fontId="1" fillId="2" borderId="0" xfId="5" applyFill="1" applyAlignment="1">
      <alignment horizontal="center"/>
    </xf>
    <xf numFmtId="0" fontId="1" fillId="2" borderId="0" xfId="5" applyFill="1" applyAlignment="1">
      <alignment horizontal="right"/>
    </xf>
    <xf numFmtId="164" fontId="1" fillId="2" borderId="0" xfId="5" applyNumberFormat="1" applyFill="1"/>
    <xf numFmtId="0" fontId="1" fillId="2" borderId="0" xfId="4" applyFill="1" applyAlignment="1">
      <alignment horizontal="right"/>
    </xf>
    <xf numFmtId="0" fontId="1" fillId="2" borderId="1" xfId="4" applyFill="1" applyBorder="1" applyAlignment="1">
      <alignment horizontal="right" wrapText="1"/>
    </xf>
    <xf numFmtId="0" fontId="1" fillId="2" borderId="0" xfId="4" applyFill="1"/>
    <xf numFmtId="0" fontId="1" fillId="2" borderId="0" xfId="6" applyFont="1" applyFill="1"/>
    <xf numFmtId="43" fontId="1" fillId="2" borderId="2" xfId="4" applyNumberFormat="1" applyFill="1" applyBorder="1"/>
    <xf numFmtId="0" fontId="2" fillId="2" borderId="0" xfId="6" applyFont="1" applyFill="1"/>
    <xf numFmtId="0" fontId="1" fillId="2" borderId="1" xfId="4" applyFill="1" applyBorder="1" applyAlignment="1">
      <alignment horizontal="center" wrapText="1"/>
    </xf>
    <xf numFmtId="41" fontId="1" fillId="2" borderId="1" xfId="7" applyNumberFormat="1" applyFont="1" applyFill="1" applyBorder="1" applyAlignment="1">
      <alignment horizontal="center" wrapText="1"/>
    </xf>
    <xf numFmtId="0" fontId="1" fillId="0" borderId="1" xfId="4" applyBorder="1" applyAlignment="1">
      <alignment horizontal="center" wrapText="1"/>
    </xf>
    <xf numFmtId="10" fontId="1" fillId="2" borderId="1" xfId="7" applyNumberFormat="1" applyFont="1" applyFill="1" applyBorder="1" applyAlignment="1">
      <alignment horizontal="center" wrapText="1"/>
    </xf>
    <xf numFmtId="43" fontId="1" fillId="2" borderId="1" xfId="7" applyNumberFormat="1" applyFont="1" applyFill="1" applyBorder="1" applyAlignment="1">
      <alignment horizontal="center" wrapText="1"/>
    </xf>
    <xf numFmtId="0" fontId="1" fillId="2" borderId="0" xfId="8" applyFill="1" applyAlignment="1">
      <alignment horizontal="center" wrapText="1"/>
    </xf>
    <xf numFmtId="39" fontId="1" fillId="2" borderId="0" xfId="8" applyNumberFormat="1" applyFill="1" applyAlignment="1">
      <alignment horizontal="center" wrapText="1"/>
    </xf>
    <xf numFmtId="44" fontId="1" fillId="2" borderId="0" xfId="2" applyFill="1" applyAlignment="1">
      <alignment horizontal="center"/>
    </xf>
    <xf numFmtId="10" fontId="1" fillId="2" borderId="0" xfId="4" applyNumberFormat="1" applyFill="1" applyAlignment="1">
      <alignment horizontal="center"/>
    </xf>
    <xf numFmtId="39" fontId="1" fillId="2" borderId="0" xfId="8" applyNumberFormat="1" applyFill="1" applyAlignment="1">
      <alignment horizontal="center"/>
    </xf>
    <xf numFmtId="10" fontId="1" fillId="2" borderId="0" xfId="3" applyNumberFormat="1" applyFill="1" applyAlignment="1">
      <alignment horizontal="center"/>
    </xf>
    <xf numFmtId="43" fontId="1" fillId="2" borderId="0" xfId="4" applyNumberFormat="1" applyFill="1"/>
    <xf numFmtId="39" fontId="1" fillId="2" borderId="0" xfId="8" applyNumberFormat="1" applyFill="1" applyAlignment="1">
      <alignment horizontal="right"/>
    </xf>
    <xf numFmtId="0" fontId="1" fillId="2" borderId="0" xfId="4" applyFill="1" applyAlignment="1">
      <alignment horizontal="left"/>
    </xf>
    <xf numFmtId="43" fontId="1" fillId="2" borderId="0" xfId="1" applyFont="1" applyFill="1"/>
    <xf numFmtId="10" fontId="1" fillId="2" borderId="0" xfId="3" applyNumberFormat="1" applyFill="1"/>
    <xf numFmtId="43" fontId="1" fillId="2" borderId="3" xfId="4" applyNumberFormat="1" applyFill="1" applyBorder="1"/>
    <xf numFmtId="0" fontId="4" fillId="2" borderId="0" xfId="4" applyFont="1" applyFill="1"/>
    <xf numFmtId="44" fontId="1" fillId="2" borderId="0" xfId="4" applyNumberFormat="1" applyFill="1"/>
  </cellXfs>
  <cellStyles count="9">
    <cellStyle name="Comma" xfId="1" builtinId="3"/>
    <cellStyle name="Comma_Interest Expense Lag Calculation, 030507 version 2" xfId="7" xr:uid="{FC99C1C3-9922-44FE-BB1F-D28D617DE28E}"/>
    <cellStyle name="Currency" xfId="2" builtinId="4"/>
    <cellStyle name="Normal" xfId="0" builtinId="0"/>
    <cellStyle name="Normal 10" xfId="4" xr:uid="{9C04096C-C859-4B13-85FC-0761E60CA866}"/>
    <cellStyle name="Normal 8 2" xfId="8" xr:uid="{1A3C807E-9315-40F3-8B2E-768F9AFF4202}"/>
    <cellStyle name="Normal_Ameren Lead-Lag Model_Fuel - AmerenUE Gas" xfId="6" xr:uid="{F13B93AE-507E-45FC-8E00-2D236A73E897}"/>
    <cellStyle name="Normal_Book1 2" xfId="5" xr:uid="{F5595E6B-FA4D-41DD-AEA5-37D9AF4C4B1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xxx\SFR%20Model\KPSC%20Electric%20SFRs-2024%20-%20Forecasted.xlsm" TargetMode="External"/><Relationship Id="rId1" Type="http://schemas.openxmlformats.org/officeDocument/2006/relationships/externalLinkPath" Target="file:///Y:\Rate%20Case%20Filings\DEK%20Electric%20Case%202024-xxx\SFR%20Model\KPSC%20Electric%20SFRs-2024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lanSouza\AppData\Local\Microsoft\Windows\INetCache\Content.Outlook\S9FYSOYU\Revenue%20Requirement%20Support%2010_04_2024.xlsx" TargetMode="External"/><Relationship Id="rId1" Type="http://schemas.openxmlformats.org/officeDocument/2006/relationships/externalLinkPath" Target="file:///C:\Users\NolanSouza\AppData\Local\Microsoft\Windows\INetCache\Content.Outlook\S9FYSOYU\Revenue%20Requirement%20Support%2010_04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lanSouza\Downloads\Duke%20Kentucky%20Lead%20Lag%20Study%20-%2010.10.2024%20(2).xlsx" TargetMode="External"/><Relationship Id="rId1" Type="http://schemas.openxmlformats.org/officeDocument/2006/relationships/externalLinkPath" Target="file:///C:\Users\NolanSouza\Downloads\Duke%20Kentucky%20Lead%20Lag%20Study%20-%2010.10.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2024-00xxx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154596.07</v>
          </cell>
          <cell r="J24">
            <v>155654.03999999998</v>
          </cell>
          <cell r="K24">
            <v>185183.74</v>
          </cell>
          <cell r="L24">
            <v>153473.16999999998</v>
          </cell>
          <cell r="M24">
            <v>158783.36083333267</v>
          </cell>
          <cell r="N24">
            <v>158783.36083333267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/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1.5560000000000004E-2</v>
          </cell>
        </row>
        <row r="20">
          <cell r="C20">
            <v>1.3346138999999999</v>
          </cell>
          <cell r="J20">
            <v>1.1883100000000146E-2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>
        <row r="251">
          <cell r="C251">
            <v>0.70750000000000002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71853399</v>
          </cell>
        </row>
        <row r="23">
          <cell r="G23">
            <v>773430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-9363983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70090815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60358227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-22748535</v>
          </cell>
          <cell r="X168">
            <v>-24608739</v>
          </cell>
        </row>
        <row r="275">
          <cell r="AH275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1.3464970000000001</v>
          </cell>
        </row>
        <row r="81">
          <cell r="I81">
            <v>1.0108811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1">
          <cell r="M21">
            <v>7.9680000000000001E-2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0.68969000000000003</v>
          </cell>
        </row>
      </sheetData>
      <sheetData sheetId="117"/>
      <sheetData sheetId="118"/>
      <sheetData sheetId="119"/>
      <sheetData sheetId="120"/>
      <sheetData sheetId="121">
        <row r="56">
          <cell r="J56" t="e">
            <v>#VALUE!</v>
          </cell>
        </row>
      </sheetData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FORECASTED PERIOD"/>
      <sheetName val="SCH_C2"/>
      <sheetName val="WPC-2e - Adj Summary"/>
      <sheetName val="SCH_D1"/>
      <sheetName val="SCH_D2.21"/>
      <sheetName val="SCH_D2.28"/>
      <sheetName val="SCH_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 REQ SUPPORT"/>
      <sheetName val="BASE PERIOD"/>
      <sheetName val="FORECASTED PERIOD"/>
      <sheetName val="SCH_C2"/>
      <sheetName val="SCH_D1"/>
      <sheetName val="SCH_D2.19"/>
      <sheetName val="SCH_D2.28"/>
      <sheetName val="SCH_G1"/>
      <sheetName val="WPC-2e - Adj Summary"/>
      <sheetName val="Lead Lag Summary"/>
      <sheetName val="Revenues"/>
      <sheetName val="Expenses"/>
      <sheetName val="Revenue Lag"/>
      <sheetName val="Revenue Lag (AG KIUC 1-22)"/>
      <sheetName val="Billing Lag"/>
      <sheetName val="AR Aging"/>
      <sheetName val="Gas Purchases"/>
      <sheetName val="Lime"/>
      <sheetName val="Coal Purchases"/>
      <sheetName val="Emissions"/>
      <sheetName val="Payroll Summary"/>
      <sheetName val="Oil Purchases"/>
      <sheetName val="Payroll O&amp;M"/>
      <sheetName val="Pensions &amp; Benefits Summary"/>
      <sheetName val="Pension and Benefits Support"/>
      <sheetName val="Other O&amp;M"/>
      <sheetName val="Purchased Power"/>
      <sheetName val="TOTI"/>
      <sheetName val="Interest Expense"/>
      <sheetName val="Insurance"/>
      <sheetName val="Federal &amp; State Income Tax"/>
      <sheetName val="Intercompany Transactions"/>
    </sheetNames>
    <sheetDataSet>
      <sheetData sheetId="0"/>
      <sheetData sheetId="1"/>
      <sheetData sheetId="2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-147485</v>
          </cell>
          <cell r="F30">
            <v>-12290</v>
          </cell>
          <cell r="G30">
            <v>-12290</v>
          </cell>
          <cell r="H30">
            <v>-12290</v>
          </cell>
          <cell r="I30">
            <v>-12290</v>
          </cell>
          <cell r="J30">
            <v>-12290</v>
          </cell>
          <cell r="K30">
            <v>-12290</v>
          </cell>
          <cell r="L30">
            <v>-12290</v>
          </cell>
          <cell r="M30">
            <v>-12290</v>
          </cell>
          <cell r="N30">
            <v>-12290</v>
          </cell>
          <cell r="O30">
            <v>-12290</v>
          </cell>
          <cell r="P30">
            <v>-12290</v>
          </cell>
          <cell r="Q30">
            <v>-12295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2777688</v>
          </cell>
          <cell r="F32">
            <v>231474</v>
          </cell>
          <cell r="G32">
            <v>231474</v>
          </cell>
          <cell r="H32">
            <v>231474</v>
          </cell>
          <cell r="I32">
            <v>231474</v>
          </cell>
          <cell r="J32">
            <v>231474</v>
          </cell>
          <cell r="K32">
            <v>231474</v>
          </cell>
          <cell r="L32">
            <v>231474</v>
          </cell>
          <cell r="M32">
            <v>231474</v>
          </cell>
          <cell r="N32">
            <v>231474</v>
          </cell>
          <cell r="O32">
            <v>231474</v>
          </cell>
          <cell r="P32">
            <v>231474</v>
          </cell>
          <cell r="Q32">
            <v>231474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1010245</v>
          </cell>
          <cell r="F37">
            <v>84187</v>
          </cell>
          <cell r="G37">
            <v>84187</v>
          </cell>
          <cell r="H37">
            <v>84187</v>
          </cell>
          <cell r="I37">
            <v>84187</v>
          </cell>
          <cell r="J37">
            <v>84187</v>
          </cell>
          <cell r="K37">
            <v>84187</v>
          </cell>
          <cell r="L37">
            <v>84187</v>
          </cell>
          <cell r="M37">
            <v>84187</v>
          </cell>
          <cell r="N37">
            <v>84187</v>
          </cell>
          <cell r="O37">
            <v>84187</v>
          </cell>
          <cell r="P37">
            <v>84187</v>
          </cell>
          <cell r="Q37">
            <v>84188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1280165</v>
          </cell>
          <cell r="F38">
            <v>106680</v>
          </cell>
          <cell r="G38">
            <v>106680</v>
          </cell>
          <cell r="H38">
            <v>106680</v>
          </cell>
          <cell r="I38">
            <v>106680</v>
          </cell>
          <cell r="J38">
            <v>106680</v>
          </cell>
          <cell r="K38">
            <v>106680</v>
          </cell>
          <cell r="L38">
            <v>106680</v>
          </cell>
          <cell r="M38">
            <v>106680</v>
          </cell>
          <cell r="N38">
            <v>106680</v>
          </cell>
          <cell r="O38">
            <v>106680</v>
          </cell>
          <cell r="P38">
            <v>106680</v>
          </cell>
          <cell r="Q38">
            <v>106685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1155055.9999999998</v>
          </cell>
          <cell r="F66">
            <v>142709.66666666666</v>
          </cell>
          <cell r="G66">
            <v>140839.66666666666</v>
          </cell>
          <cell r="H66">
            <v>171159.66666666666</v>
          </cell>
          <cell r="I66">
            <v>106099.66666666667</v>
          </cell>
          <cell r="J66">
            <v>51859.666666666672</v>
          </cell>
          <cell r="K66">
            <v>63669.666666666672</v>
          </cell>
          <cell r="L66">
            <v>70459.666666666672</v>
          </cell>
          <cell r="M66">
            <v>95669.666666666672</v>
          </cell>
          <cell r="N66">
            <v>84039.666666666672</v>
          </cell>
          <cell r="O66">
            <v>73169.666666666672</v>
          </cell>
          <cell r="P66">
            <v>75209.666666666672</v>
          </cell>
          <cell r="Q66">
            <v>80169.666666666672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250000.00000000003</v>
          </cell>
          <cell r="F67">
            <v>20833.333333333332</v>
          </cell>
          <cell r="G67">
            <v>20833.333333333332</v>
          </cell>
          <cell r="H67">
            <v>20833.333333333332</v>
          </cell>
          <cell r="I67">
            <v>20833.333333333332</v>
          </cell>
          <cell r="J67">
            <v>20833.333333333332</v>
          </cell>
          <cell r="K67">
            <v>20833.333333333332</v>
          </cell>
          <cell r="L67">
            <v>20833.333333333332</v>
          </cell>
          <cell r="M67">
            <v>20833.333333333332</v>
          </cell>
          <cell r="N67">
            <v>20833.333333333332</v>
          </cell>
          <cell r="O67">
            <v>20833.333333333332</v>
          </cell>
          <cell r="P67">
            <v>20833.333333333332</v>
          </cell>
          <cell r="Q67">
            <v>20833.333333333332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DUKE ENERGY KENTUCKY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BBB8-610C-40FD-8FE2-038E8B675B9E}">
  <sheetPr>
    <pageSetUpPr fitToPage="1"/>
  </sheetPr>
  <dimension ref="A1:R32"/>
  <sheetViews>
    <sheetView tabSelected="1" view="pageLayout" zoomScaleNormal="100" zoomScaleSheetLayoutView="85" workbookViewId="0">
      <selection activeCell="A35" sqref="A35"/>
    </sheetView>
  </sheetViews>
  <sheetFormatPr defaultColWidth="9.140625" defaultRowHeight="12.75" x14ac:dyDescent="0.2"/>
  <cols>
    <col min="1" max="1" width="48" style="8" bestFit="1" customWidth="1"/>
    <col min="2" max="2" width="16.5703125" style="8" customWidth="1"/>
    <col min="3" max="3" width="13.7109375" style="8" bestFit="1" customWidth="1"/>
    <col min="4" max="4" width="16.140625" style="8" bestFit="1" customWidth="1"/>
    <col min="5" max="5" width="15.5703125" style="8" customWidth="1"/>
    <col min="6" max="6" width="14.42578125" style="8" customWidth="1"/>
    <col min="7" max="9" width="10.7109375" style="8" customWidth="1"/>
    <col min="10" max="13" width="9.140625" style="8"/>
    <col min="14" max="14" width="16.85546875" style="8" customWidth="1"/>
    <col min="15" max="16384" width="9.140625" style="8"/>
  </cols>
  <sheetData>
    <row r="1" spans="1:18" s="2" customFormat="1" x14ac:dyDescent="0.2">
      <c r="A1" s="1" t="str">
        <f>'[3]Revenue Lag'!A1</f>
        <v>DUKE ENERGY KENTUCKY</v>
      </c>
      <c r="B1" s="1"/>
      <c r="C1" s="1"/>
      <c r="E1" s="3"/>
      <c r="F1" s="4"/>
      <c r="G1" s="5"/>
      <c r="Q1" s="3"/>
      <c r="R1" s="3"/>
    </row>
    <row r="2" spans="1:18" s="2" customFormat="1" x14ac:dyDescent="0.2">
      <c r="A2" s="1" t="s">
        <v>0</v>
      </c>
      <c r="B2" s="1"/>
      <c r="C2" s="1"/>
      <c r="E2" s="3"/>
      <c r="F2" s="4"/>
      <c r="G2" s="5"/>
      <c r="Q2" s="3"/>
      <c r="R2" s="3"/>
    </row>
    <row r="3" spans="1:18" s="2" customFormat="1" x14ac:dyDescent="0.2">
      <c r="A3" s="1" t="s">
        <v>1</v>
      </c>
      <c r="B3" s="1"/>
      <c r="C3" s="1"/>
      <c r="E3" s="3"/>
      <c r="F3" s="4"/>
      <c r="G3" s="5"/>
      <c r="M3" s="6" t="s">
        <v>2</v>
      </c>
      <c r="N3" s="7" t="s">
        <v>3</v>
      </c>
      <c r="Q3" s="3"/>
      <c r="R3" s="3"/>
    </row>
    <row r="4" spans="1:18" x14ac:dyDescent="0.2">
      <c r="A4" s="1"/>
      <c r="B4" s="1"/>
      <c r="C4" s="1"/>
      <c r="M4" s="6" t="s">
        <v>4</v>
      </c>
      <c r="N4" s="8">
        <v>182.5</v>
      </c>
    </row>
    <row r="5" spans="1:18" x14ac:dyDescent="0.2">
      <c r="M5" s="6" t="s">
        <v>5</v>
      </c>
      <c r="N5" s="8">
        <v>91.25</v>
      </c>
    </row>
    <row r="6" spans="1:18" x14ac:dyDescent="0.2">
      <c r="A6" s="9" t="s">
        <v>6</v>
      </c>
      <c r="B6" s="9"/>
      <c r="C6" s="9"/>
      <c r="D6" s="10">
        <f>G27</f>
        <v>84.0021853556797</v>
      </c>
      <c r="E6" s="8" t="s">
        <v>7</v>
      </c>
      <c r="M6" s="6" t="s">
        <v>8</v>
      </c>
      <c r="N6" s="8">
        <v>45.63</v>
      </c>
    </row>
    <row r="7" spans="1:18" x14ac:dyDescent="0.2">
      <c r="A7" s="11"/>
      <c r="B7" s="11"/>
      <c r="C7" s="11"/>
      <c r="M7" s="6" t="s">
        <v>9</v>
      </c>
      <c r="N7" s="8">
        <v>15.21</v>
      </c>
    </row>
    <row r="8" spans="1:18" ht="25.5" x14ac:dyDescent="0.2">
      <c r="A8" s="12" t="s">
        <v>10</v>
      </c>
      <c r="B8" s="12" t="s">
        <v>11</v>
      </c>
      <c r="C8" s="12" t="s">
        <v>12</v>
      </c>
      <c r="D8" s="13" t="s">
        <v>13</v>
      </c>
      <c r="E8" s="14" t="s">
        <v>3</v>
      </c>
      <c r="F8" s="15" t="s">
        <v>14</v>
      </c>
      <c r="G8" s="16" t="s">
        <v>15</v>
      </c>
      <c r="M8" s="6" t="s">
        <v>16</v>
      </c>
      <c r="N8" s="8">
        <v>0.99</v>
      </c>
    </row>
    <row r="9" spans="1:18" x14ac:dyDescent="0.2">
      <c r="A9" s="17" t="s">
        <v>17</v>
      </c>
      <c r="B9" s="17" t="s">
        <v>18</v>
      </c>
      <c r="C9" s="17" t="s">
        <v>19</v>
      </c>
      <c r="D9" s="18" t="s">
        <v>20</v>
      </c>
      <c r="E9" s="17" t="s">
        <v>21</v>
      </c>
      <c r="F9" s="17" t="s">
        <v>22</v>
      </c>
      <c r="G9" s="17" t="s">
        <v>23</v>
      </c>
      <c r="H9" s="17"/>
      <c r="I9" s="17"/>
    </row>
    <row r="10" spans="1:18" x14ac:dyDescent="0.2">
      <c r="A10" s="8" t="s">
        <v>24</v>
      </c>
      <c r="B10" s="19">
        <v>26720000</v>
      </c>
      <c r="C10" s="20">
        <v>3.95E-2</v>
      </c>
      <c r="D10" s="19">
        <f>+B10*C10</f>
        <v>1055440</v>
      </c>
      <c r="E10" s="21">
        <f>VLOOKUP(J10,$M$4:$N$8,2,FALSE)</f>
        <v>15.21</v>
      </c>
      <c r="F10" s="22">
        <f>D10/$D$27</f>
        <v>3.6921970398475598E-2</v>
      </c>
      <c r="G10" s="23">
        <f>+E10*F10</f>
        <v>0.56158316976081391</v>
      </c>
      <c r="I10" s="6"/>
      <c r="J10" s="6" t="s">
        <v>25</v>
      </c>
    </row>
    <row r="11" spans="1:18" x14ac:dyDescent="0.2">
      <c r="A11" s="8" t="s">
        <v>26</v>
      </c>
      <c r="B11" s="24">
        <v>50000000</v>
      </c>
      <c r="C11" s="20">
        <v>3.6999999999999998E-2</v>
      </c>
      <c r="D11" s="24">
        <f t="shared" ref="D11:D25" si="0">+B11*C11</f>
        <v>1850000</v>
      </c>
      <c r="E11" s="21">
        <f t="shared" ref="E11:E25" si="1">VLOOKUP(J11,$M$4:$N$8,2,FALSE)</f>
        <v>91.25</v>
      </c>
      <c r="F11" s="22">
        <f t="shared" ref="F11:F25" si="2">D11/$D$27</f>
        <v>6.4717696161960755E-2</v>
      </c>
      <c r="G11" s="23">
        <f t="shared" ref="G11:G25" si="3">+E11*F11</f>
        <v>5.9054897747789186</v>
      </c>
      <c r="I11" s="6"/>
      <c r="J11" s="6" t="s">
        <v>27</v>
      </c>
    </row>
    <row r="12" spans="1:18" x14ac:dyDescent="0.2">
      <c r="A12" s="8" t="s">
        <v>28</v>
      </c>
      <c r="B12" s="24">
        <v>65000000</v>
      </c>
      <c r="C12" s="20">
        <v>6.2E-2</v>
      </c>
      <c r="D12" s="24">
        <f t="shared" si="0"/>
        <v>4030000</v>
      </c>
      <c r="E12" s="21">
        <f t="shared" si="1"/>
        <v>91.25</v>
      </c>
      <c r="F12" s="22">
        <f t="shared" si="2"/>
        <v>0.14097963001767669</v>
      </c>
      <c r="G12" s="23">
        <f t="shared" si="3"/>
        <v>12.864391239112997</v>
      </c>
      <c r="I12" s="6"/>
      <c r="J12" s="6" t="s">
        <v>27</v>
      </c>
    </row>
    <row r="13" spans="1:18" x14ac:dyDescent="0.2">
      <c r="A13" s="8" t="s">
        <v>29</v>
      </c>
      <c r="B13" s="24">
        <v>45000000</v>
      </c>
      <c r="C13" s="20">
        <v>3.4200000000000001E-2</v>
      </c>
      <c r="D13" s="24">
        <f t="shared" si="0"/>
        <v>1539000</v>
      </c>
      <c r="E13" s="21">
        <f t="shared" si="1"/>
        <v>91.25</v>
      </c>
      <c r="F13" s="22">
        <f t="shared" si="2"/>
        <v>5.3838126699058166E-2</v>
      </c>
      <c r="G13" s="23">
        <f t="shared" si="3"/>
        <v>4.912729061289058</v>
      </c>
      <c r="I13" s="6"/>
      <c r="J13" s="6" t="s">
        <v>27</v>
      </c>
    </row>
    <row r="14" spans="1:18" x14ac:dyDescent="0.2">
      <c r="A14" s="8" t="s">
        <v>30</v>
      </c>
      <c r="B14" s="24">
        <v>50000000</v>
      </c>
      <c r="C14" s="20">
        <v>4.4499999999999998E-2</v>
      </c>
      <c r="D14" s="24">
        <f t="shared" si="0"/>
        <v>2225000</v>
      </c>
      <c r="E14" s="21">
        <f t="shared" si="1"/>
        <v>91.25</v>
      </c>
      <c r="F14" s="22">
        <f t="shared" si="2"/>
        <v>7.783614808668253E-2</v>
      </c>
      <c r="G14" s="23">
        <f t="shared" si="3"/>
        <v>7.102548512909781</v>
      </c>
      <c r="I14" s="6"/>
      <c r="J14" s="6" t="s">
        <v>27</v>
      </c>
    </row>
    <row r="15" spans="1:18" x14ac:dyDescent="0.2">
      <c r="A15" s="8" t="s">
        <v>31</v>
      </c>
      <c r="B15" s="24">
        <v>30000000</v>
      </c>
      <c r="C15" s="20">
        <v>3.3500000000000002E-2</v>
      </c>
      <c r="D15" s="24">
        <f t="shared" si="0"/>
        <v>1005000.0000000001</v>
      </c>
      <c r="E15" s="21">
        <f t="shared" si="1"/>
        <v>91.25</v>
      </c>
      <c r="F15" s="22">
        <f t="shared" si="2"/>
        <v>3.515745115825436E-2</v>
      </c>
      <c r="G15" s="23">
        <f t="shared" si="3"/>
        <v>3.2081174181907102</v>
      </c>
      <c r="I15" s="6"/>
      <c r="J15" s="6" t="s">
        <v>27</v>
      </c>
    </row>
    <row r="16" spans="1:18" x14ac:dyDescent="0.2">
      <c r="A16" s="8" t="s">
        <v>32</v>
      </c>
      <c r="B16" s="24">
        <v>30000000</v>
      </c>
      <c r="C16" s="20">
        <v>4.1099999999999998E-2</v>
      </c>
      <c r="D16" s="24">
        <f t="shared" si="0"/>
        <v>1233000</v>
      </c>
      <c r="E16" s="21">
        <f t="shared" si="1"/>
        <v>91.25</v>
      </c>
      <c r="F16" s="22">
        <f t="shared" si="2"/>
        <v>4.3133469928485199E-2</v>
      </c>
      <c r="G16" s="23">
        <f t="shared" si="3"/>
        <v>3.9359291309742743</v>
      </c>
      <c r="I16" s="6"/>
      <c r="J16" s="6" t="s">
        <v>27</v>
      </c>
    </row>
    <row r="17" spans="1:10" x14ac:dyDescent="0.2">
      <c r="A17" s="8" t="s">
        <v>33</v>
      </c>
      <c r="B17" s="24">
        <v>30000000</v>
      </c>
      <c r="C17" s="20">
        <v>4.2599999999999999E-2</v>
      </c>
      <c r="D17" s="24">
        <f t="shared" si="0"/>
        <v>1278000</v>
      </c>
      <c r="E17" s="21">
        <f t="shared" si="1"/>
        <v>91.25</v>
      </c>
      <c r="F17" s="22">
        <f t="shared" si="2"/>
        <v>4.470768415945181E-2</v>
      </c>
      <c r="G17" s="23">
        <f t="shared" si="3"/>
        <v>4.0795761795499779</v>
      </c>
      <c r="I17" s="6"/>
      <c r="J17" s="6" t="s">
        <v>27</v>
      </c>
    </row>
    <row r="18" spans="1:10" x14ac:dyDescent="0.2">
      <c r="A18" s="8" t="s">
        <v>34</v>
      </c>
      <c r="B18" s="24">
        <v>40000000</v>
      </c>
      <c r="C18" s="20">
        <v>4.1799999999999997E-2</v>
      </c>
      <c r="D18" s="24">
        <f t="shared" si="0"/>
        <v>1671999.9999999998</v>
      </c>
      <c r="E18" s="21">
        <f t="shared" si="1"/>
        <v>91.25</v>
      </c>
      <c r="F18" s="22">
        <f t="shared" si="2"/>
        <v>5.8490804315026144E-2</v>
      </c>
      <c r="G18" s="23">
        <f t="shared" si="3"/>
        <v>5.3372858937461354</v>
      </c>
      <c r="I18" s="6"/>
      <c r="J18" s="6" t="s">
        <v>27</v>
      </c>
    </row>
    <row r="19" spans="1:10" x14ac:dyDescent="0.2">
      <c r="A19" s="8" t="s">
        <v>35</v>
      </c>
      <c r="B19" s="24">
        <v>35000000</v>
      </c>
      <c r="C19" s="20">
        <v>4.6199999999999998E-2</v>
      </c>
      <c r="D19" s="24">
        <f t="shared" si="0"/>
        <v>1617000</v>
      </c>
      <c r="E19" s="21">
        <f t="shared" si="1"/>
        <v>91.25</v>
      </c>
      <c r="F19" s="22">
        <f t="shared" si="2"/>
        <v>5.6566764699400293E-2</v>
      </c>
      <c r="G19" s="23">
        <f t="shared" si="3"/>
        <v>5.1617172788202765</v>
      </c>
      <c r="I19" s="6"/>
      <c r="J19" s="6" t="s">
        <v>27</v>
      </c>
    </row>
    <row r="20" spans="1:10" x14ac:dyDescent="0.2">
      <c r="A20" s="8" t="s">
        <v>36</v>
      </c>
      <c r="B20" s="24">
        <v>40000000</v>
      </c>
      <c r="C20" s="20">
        <v>4.3200000000000002E-2</v>
      </c>
      <c r="D20" s="24">
        <f t="shared" si="0"/>
        <v>1728000</v>
      </c>
      <c r="E20" s="21">
        <f t="shared" si="1"/>
        <v>91.25</v>
      </c>
      <c r="F20" s="22">
        <f t="shared" si="2"/>
        <v>6.0449826469117937E-2</v>
      </c>
      <c r="G20" s="23">
        <f t="shared" si="3"/>
        <v>5.5160466653070115</v>
      </c>
      <c r="I20" s="6"/>
      <c r="J20" s="6" t="s">
        <v>27</v>
      </c>
    </row>
    <row r="21" spans="1:10" x14ac:dyDescent="0.2">
      <c r="A21" s="8" t="s">
        <v>37</v>
      </c>
      <c r="B21" s="24">
        <v>95000000</v>
      </c>
      <c r="C21" s="20">
        <v>3.2300000000000002E-2</v>
      </c>
      <c r="D21" s="24">
        <f t="shared" si="0"/>
        <v>3068500</v>
      </c>
      <c r="E21" s="21">
        <f t="shared" si="1"/>
        <v>91.25</v>
      </c>
      <c r="F21" s="22">
        <f t="shared" si="2"/>
        <v>0.10734391928269005</v>
      </c>
      <c r="G21" s="23">
        <f t="shared" si="3"/>
        <v>9.7951326345454675</v>
      </c>
      <c r="I21" s="6"/>
      <c r="J21" s="6" t="s">
        <v>27</v>
      </c>
    </row>
    <row r="22" spans="1:10" x14ac:dyDescent="0.2">
      <c r="A22" s="8" t="s">
        <v>38</v>
      </c>
      <c r="B22" s="24">
        <v>75000000</v>
      </c>
      <c r="C22" s="20">
        <v>3.56E-2</v>
      </c>
      <c r="D22" s="24">
        <f t="shared" si="0"/>
        <v>2670000</v>
      </c>
      <c r="E22" s="21">
        <f t="shared" si="1"/>
        <v>91.25</v>
      </c>
      <c r="F22" s="22">
        <f t="shared" si="2"/>
        <v>9.3403377704019033E-2</v>
      </c>
      <c r="G22" s="23">
        <f t="shared" si="3"/>
        <v>8.5230582154917371</v>
      </c>
      <c r="I22" s="6"/>
      <c r="J22" s="6" t="s">
        <v>27</v>
      </c>
    </row>
    <row r="23" spans="1:10" x14ac:dyDescent="0.2">
      <c r="A23" s="8" t="s">
        <v>39</v>
      </c>
      <c r="B23" s="24">
        <v>35000000</v>
      </c>
      <c r="C23" s="20">
        <v>2.6499999999999999E-2</v>
      </c>
      <c r="D23" s="24">
        <f t="shared" si="0"/>
        <v>927500</v>
      </c>
      <c r="E23" s="21">
        <f t="shared" si="1"/>
        <v>91.25</v>
      </c>
      <c r="F23" s="22">
        <f t="shared" si="2"/>
        <v>3.2446304427145189E-2</v>
      </c>
      <c r="G23" s="23">
        <f t="shared" si="3"/>
        <v>2.9607252789769984</v>
      </c>
      <c r="I23" s="6"/>
      <c r="J23" s="6" t="s">
        <v>27</v>
      </c>
    </row>
    <row r="24" spans="1:10" x14ac:dyDescent="0.2">
      <c r="A24" s="8" t="s">
        <v>40</v>
      </c>
      <c r="B24" s="24">
        <v>35000000</v>
      </c>
      <c r="C24" s="20">
        <v>3.6600000000000001E-2</v>
      </c>
      <c r="D24" s="24">
        <f t="shared" si="0"/>
        <v>1281000</v>
      </c>
      <c r="E24" s="21">
        <f t="shared" si="1"/>
        <v>91.25</v>
      </c>
      <c r="F24" s="22">
        <f t="shared" si="2"/>
        <v>4.4812631774849586E-2</v>
      </c>
      <c r="G24" s="23">
        <f t="shared" si="3"/>
        <v>4.0891526494550243</v>
      </c>
      <c r="I24" s="6"/>
      <c r="J24" s="6" t="s">
        <v>27</v>
      </c>
    </row>
    <row r="25" spans="1:10" x14ac:dyDescent="0.2">
      <c r="A25" s="8" t="s">
        <v>41</v>
      </c>
      <c r="B25" s="24">
        <v>25000000</v>
      </c>
      <c r="C25" s="20">
        <v>5.6250000000000001E-2</v>
      </c>
      <c r="D25" s="24">
        <f t="shared" si="0"/>
        <v>1406250</v>
      </c>
      <c r="E25" s="21">
        <f t="shared" si="1"/>
        <v>0.99</v>
      </c>
      <c r="F25" s="22">
        <f t="shared" si="2"/>
        <v>4.9194194717706655E-2</v>
      </c>
      <c r="G25" s="23">
        <f t="shared" si="3"/>
        <v>4.8702252770529586E-2</v>
      </c>
      <c r="I25" s="6"/>
      <c r="J25" s="6" t="s">
        <v>42</v>
      </c>
    </row>
    <row r="26" spans="1:10" x14ac:dyDescent="0.2">
      <c r="A26" s="25"/>
      <c r="B26" s="25"/>
      <c r="C26" s="25"/>
      <c r="D26" s="26"/>
      <c r="E26" s="23"/>
      <c r="F26" s="27"/>
      <c r="G26" s="23"/>
    </row>
    <row r="27" spans="1:10" ht="13.5" thickBot="1" x14ac:dyDescent="0.25">
      <c r="D27" s="28">
        <f>SUM(D10:D26)</f>
        <v>28585690</v>
      </c>
      <c r="G27" s="28">
        <f>SUM(G10:G26)</f>
        <v>84.0021853556797</v>
      </c>
      <c r="H27" s="8" t="s">
        <v>7</v>
      </c>
    </row>
    <row r="28" spans="1:10" ht="13.5" thickTop="1" x14ac:dyDescent="0.2"/>
    <row r="32" spans="1:10" x14ac:dyDescent="0.2">
      <c r="C32" s="30"/>
      <c r="D32" s="29"/>
    </row>
  </sheetData>
  <pageMargins left="0.7" right="0.7" top="0.75" bottom="0.75" header="0.3" footer="0.3"/>
  <pageSetup scale="58" orientation="landscape" r:id="rId1"/>
  <headerFooter>
    <oddHeader>&amp;R&amp;"Times New Roman,Bold"&amp;10KyPSC Case No. 2024-00354
AG-DR-01-056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CD0E32A9-2DAB-48AD-94BB-E37F295F3F0A}"/>
</file>

<file path=customXml/itemProps2.xml><?xml version="1.0" encoding="utf-8"?>
<ds:datastoreItem xmlns:ds="http://schemas.openxmlformats.org/officeDocument/2006/customXml" ds:itemID="{0FD29EF4-3595-4372-80C6-7D1376C1A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A1B79-1136-418D-80CB-14F0B80141A3}">
  <ds:schemaRefs>
    <ds:schemaRef ds:uri="http://schemas.microsoft.com/office/2006/metadata/properties"/>
    <ds:schemaRef ds:uri="http://schemas.microsoft.com/office/infopath/2007/PartnerControls"/>
    <ds:schemaRef ds:uri="6276a078-13b1-475f-9bfe-57c4a3d7b524"/>
    <ds:schemaRef ds:uri="1e8a7030-0664-4e4f-9604-01101f4002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Interest Expense</vt:lpstr>
      <vt:lpstr>'Interest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Interest Expense worksheet - Witness is Adams</dc:subject>
  <dc:creator>Nolan Souza</dc:creator>
  <cp:keywords/>
  <dc:description/>
  <cp:lastModifiedBy>Otto, Tracie L</cp:lastModifiedBy>
  <cp:revision/>
  <cp:lastPrinted>2025-01-17T22:48:15Z</cp:lastPrinted>
  <dcterms:created xsi:type="dcterms:W3CDTF">2025-01-14T01:06:28Z</dcterms:created>
  <dcterms:modified xsi:type="dcterms:W3CDTF">2025-01-17T22:50:38Z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  <property fmtid="{D5CDD505-2E9C-101B-9397-08002B2CF9AE}" pid="3" name="MediaServiceImageTags">
    <vt:lpwstr/>
  </property>
</Properties>
</file>