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3rd Set of Data Requests (14)/"/>
    </mc:Choice>
  </mc:AlternateContent>
  <xr:revisionPtr revIDLastSave="0" documentId="13_ncr:1_{F0083626-9C9A-4095-8011-8F5A1FBE7106}" xr6:coauthVersionLast="47" xr6:coauthVersionMax="47" xr10:uidLastSave="{00000000-0000-0000-0000-000000000000}"/>
  <bookViews>
    <workbookView xWindow="63675" yWindow="2910" windowWidth="21600" windowHeight="12645" xr2:uid="{881501B0-9857-4AD4-979E-C801EEF4FF93}"/>
  </bookViews>
  <sheets>
    <sheet name="SCH B-3.2 - Proposed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PERIOD'!$E$11:$E$239</definedName>
    <definedName name="AmountFP">'[1]FORECASTED PERIOD'!$E$11:$E$235</definedName>
    <definedName name="APPORT">[1]SCH_E1!$AH$276</definedName>
    <definedName name="Base_Period">[1]LOGO!$B$10</definedName>
    <definedName name="Base1">'[1]BASE PERIOD'!$F$11:$F$239</definedName>
    <definedName name="Base10">'[1]BASE PERIOD'!$O$11:$O$239</definedName>
    <definedName name="Base11">'[1]BASE PERIOD'!$P$11:$P$239</definedName>
    <definedName name="Base12">'[1]BASE PERIOD'!$Q$11:$Q$239</definedName>
    <definedName name="Base2">'[1]BASE PERIOD'!$G$11:$G$239</definedName>
    <definedName name="Base3">'[1]BASE PERIOD'!$H$11:$H$239</definedName>
    <definedName name="Base4">'[1]BASE PERIOD'!$I$11:$I$239</definedName>
    <definedName name="Base5">'[1]BASE PERIOD'!$J$11:$J$239</definedName>
    <definedName name="Base6">'[1]BASE PERIOD'!$K$11:$K$239</definedName>
    <definedName name="Base7">'[1]BASE PERIOD'!$L$11:$L$239</definedName>
    <definedName name="Base8">'[1]BASE PERIOD'!$M$11:$M$239</definedName>
    <definedName name="Base9">'[1]BASE PERIOD'!$N$11:$N$239</definedName>
    <definedName name="BaseFuelCurrent">[1]LOGO!$C$31</definedName>
    <definedName name="BaseFuelProposed">[1]LOGO!$C$32</definedName>
    <definedName name="BasePeriod">'[1]BASE PERIOD'!$A$11:$Q$239</definedName>
    <definedName name="BPActual">'[1]BP Data'!$A$1:$N$219</definedName>
    <definedName name="BPrev1">'[1]BP Rev by Product'!$G$11:$G$77</definedName>
    <definedName name="BPrev10">'[1]BP Rev by Product'!$P$11:$P$77</definedName>
    <definedName name="BPrev11">'[1]BP Rev by Product'!$Q$11:$Q$77</definedName>
    <definedName name="BPrev12">'[1]BP Rev by Product'!$R$11:$R$77</definedName>
    <definedName name="BPrev2">'[1]BP Rev by Product'!$H$11:$H$77</definedName>
    <definedName name="BPrev3">'[1]BP Rev by Product'!$I$11:$I$77</definedName>
    <definedName name="BPrev4">'[1]BP Rev by Product'!$J$11:$J$77</definedName>
    <definedName name="BPrev5">'[1]BP Rev by Product'!$K$11:$K$77</definedName>
    <definedName name="BPrev6">'[1]BP Rev by Product'!$L$11:$L$77</definedName>
    <definedName name="BPrev7">'[1]BP Rev by Product'!$M$11:$M$77</definedName>
    <definedName name="BPrev8">'[1]BP Rev by Product'!$N$11:$N$77</definedName>
    <definedName name="BPrev9">'[1]BP Rev by Product'!$O$11:$O$77</definedName>
    <definedName name="BPrevACCT">'[1]BP Rev by Product'!$A$11:$A$77</definedName>
    <definedName name="BPREVPROD">'[1]BP Rev by Product'!$D$11:$D$77</definedName>
    <definedName name="C_1_PROEXP">[1]SCH_C1!$G$23</definedName>
    <definedName name="CASE">[1]LOGO!$B$6</definedName>
    <definedName name="CODE">'[1]BASE PERIOD'!$C$11:$C$239</definedName>
    <definedName name="CodeF">'[1]FORECASTED PERIOD'!$C$11:$C$235</definedName>
    <definedName name="CommonE">'[1]SCH B-2.1'!$C$250</definedName>
    <definedName name="COMPANY">[1]LOGO!$B$5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'[1]BASE PERIOD'!$D$11:$D$239</definedName>
    <definedName name="FERCFP">'[1]FORECASTED PERIOD'!$D$11:$D$235</definedName>
    <definedName name="FIT">[1]LOGO!$C$25</definedName>
    <definedName name="Forecast">[1]LOGO!$B$11</definedName>
    <definedName name="Forecast1">'[1]FORECASTED PERIOD'!$F$11:$F$235</definedName>
    <definedName name="Forecast10">'[1]FORECASTED PERIOD'!$O$11:$O$235</definedName>
    <definedName name="Forecast11">'[1]FORECASTED PERIOD'!$P$11:$P$235</definedName>
    <definedName name="Forecast12">'[1]FORECASTED PERIOD'!$Q$11:$Q$235</definedName>
    <definedName name="Forecast2">'[1]FORECASTED PERIOD'!$G$11:$G$235</definedName>
    <definedName name="Forecast3">'[1]FORECASTED PERIOD'!$H$11:$H$235</definedName>
    <definedName name="forecast4">'[1]FORECASTED PERIOD'!$I$11:$I$235</definedName>
    <definedName name="Forecast5">'[1]FORECASTED PERIOD'!$J$11:$J$235</definedName>
    <definedName name="Forecast6">'[1]FORECASTED PERIOD'!$K$11:$K$235</definedName>
    <definedName name="Forecast7">'[1]FORECASTED PERIOD'!$L$11:$L$235</definedName>
    <definedName name="Forecast8">'[1]FORECASTED PERIOD'!$M$11:$M$235</definedName>
    <definedName name="Forecast9">'[1]FORECASTED PERIOD'!$N$11:$N$235</definedName>
    <definedName name="FPERIOD">'[1]FORECASTED PERIOD'!$A$11:$Q$235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'SCH B-3.2 - Proposed'!$A$1:$O$35</definedName>
    <definedName name="RofR">'[1]SCH_J1 - Forecast'!$M$21</definedName>
    <definedName name="RofRdiff">'[1]Rate Case Drivers'!$I$16</definedName>
    <definedName name="RofRold">'[1]Rate Case Drivers'!$C$16</definedName>
    <definedName name="SCH_B3.2P1">'SCH B-3.2 - Proposed'!$A$1:$O$33</definedName>
    <definedName name="SCH_B3.2P2">'SCH B-3.2 - Proposed'!#REF!</definedName>
    <definedName name="SCH_B3.2P3">'SCH B-3.2 - Proposed'!#REF!</definedName>
    <definedName name="SCH_B3.2P4">'SCH B-3.2 - Proposed'!#REF!</definedName>
    <definedName name="SCH_B3.2P5">'SCH B-3.2 - Proposed'!#REF!</definedName>
    <definedName name="SCH_B3.2P6">'SCH B-3.2 - Proposed'!#REF!</definedName>
    <definedName name="SCH_D1_ERROR_CHECK">[1]SCH_C2!$J$38</definedName>
    <definedName name="SIT">[1]LOGO!$C$24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D_2.31b">[1]SCH_D2.31!#REF!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F56" i="1"/>
  <c r="N51" i="1"/>
  <c r="O51" i="1" s="1"/>
  <c r="N49" i="1"/>
  <c r="L49" i="1"/>
  <c r="N48" i="1"/>
  <c r="L48" i="1"/>
  <c r="N47" i="1"/>
  <c r="L47" i="1"/>
  <c r="N46" i="1"/>
  <c r="L46" i="1"/>
  <c r="N45" i="1"/>
  <c r="L45" i="1"/>
  <c r="N44" i="1"/>
  <c r="L44" i="1"/>
  <c r="H30" i="1"/>
  <c r="F30" i="1"/>
  <c r="L18" i="1"/>
  <c r="L19" i="1"/>
  <c r="L20" i="1"/>
  <c r="L21" i="1"/>
  <c r="L22" i="1"/>
  <c r="L23" i="1"/>
  <c r="O45" i="1" l="1"/>
  <c r="O46" i="1"/>
  <c r="O49" i="1"/>
  <c r="O48" i="1"/>
  <c r="O47" i="1"/>
  <c r="L56" i="1"/>
  <c r="N56" i="1"/>
  <c r="O44" i="1"/>
  <c r="L30" i="1"/>
  <c r="O56" i="1" l="1"/>
  <c r="N25" i="1"/>
  <c r="O25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30" i="1" l="1"/>
  <c r="O30" i="1"/>
</calcChain>
</file>

<file path=xl/sharedStrings.xml><?xml version="1.0" encoding="utf-8"?>
<sst xmlns="http://schemas.openxmlformats.org/spreadsheetml/2006/main" count="141" uniqueCount="67">
  <si>
    <t>DUKE ENERGY KENTUCKY, INC.</t>
  </si>
  <si>
    <t>DEPRECIATION AND AMORTIZATION ACCRUAL RATES AND</t>
  </si>
  <si>
    <t>JURISDICTIONAL ACCUMULATED BALANCES BY ACCOUNTS,</t>
  </si>
  <si>
    <t>FUNCTIONAL CLASS OR MAJOR PROPERTY GROUP</t>
  </si>
  <si>
    <t>.</t>
  </si>
  <si>
    <t>STEAM PRODUCTION PLANT</t>
  </si>
  <si>
    <t>Adjusted Jurisdiction</t>
  </si>
  <si>
    <t>FERC</t>
  </si>
  <si>
    <t>Company</t>
  </si>
  <si>
    <t>Account Title</t>
  </si>
  <si>
    <t>13-Month Average</t>
  </si>
  <si>
    <t>Proposed</t>
  </si>
  <si>
    <t>Calculated</t>
  </si>
  <si>
    <t>Difference</t>
  </si>
  <si>
    <t>Line</t>
  </si>
  <si>
    <t>Acct.</t>
  </si>
  <si>
    <t>or Major</t>
  </si>
  <si>
    <t>Plant</t>
  </si>
  <si>
    <t>Accumulated</t>
  </si>
  <si>
    <t>Accrual</t>
  </si>
  <si>
    <t>Depr/Amort</t>
  </si>
  <si>
    <t>Actual vs</t>
  </si>
  <si>
    <t>No.</t>
  </si>
  <si>
    <t>Property Grouping</t>
  </si>
  <si>
    <t>Investment (1)</t>
  </si>
  <si>
    <t>Balance</t>
  </si>
  <si>
    <t>Rate</t>
  </si>
  <si>
    <t>Expense</t>
  </si>
  <si>
    <t xml:space="preserve">Rate </t>
  </si>
  <si>
    <t>(A)</t>
  </si>
  <si>
    <t>(B-1)</t>
  </si>
  <si>
    <t>(B-2)</t>
  </si>
  <si>
    <t>(C)</t>
  </si>
  <si>
    <t>(D)</t>
  </si>
  <si>
    <t>(E)</t>
  </si>
  <si>
    <t>(F)</t>
  </si>
  <si>
    <t>(G=DxF)</t>
  </si>
  <si>
    <t>(H)</t>
  </si>
  <si>
    <t>(I=DxH)</t>
  </si>
  <si>
    <t>(J=G-I)</t>
  </si>
  <si>
    <t>$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</si>
  <si>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</si>
  <si>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</si>
  <si>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</si>
  <si>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</si>
  <si>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</si>
  <si>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</si>
  <si>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Miscellaneous Powerplant Equipment</t>
  </si>
  <si>
    <t>AROs</t>
  </si>
  <si>
    <t>Various</t>
  </si>
  <si>
    <t>Case 2015-120 Acq of DPL Share of East Bend</t>
  </si>
  <si>
    <t>-</t>
  </si>
  <si>
    <t>Completed Construction Not Classified</t>
  </si>
  <si>
    <t>Retirement Work in Progress</t>
  </si>
  <si>
    <t xml:space="preserve">Total Steam Production Plant </t>
  </si>
  <si>
    <t xml:space="preserve"> </t>
  </si>
  <si>
    <t>CASE NO. 2024-00354</t>
  </si>
  <si>
    <t>THIRTEEN MONTH AVERAGE AS OF JUNE 30, 2026</t>
  </si>
  <si>
    <t>2035 Retirement</t>
  </si>
  <si>
    <t>2038 Retirement</t>
  </si>
  <si>
    <t>2035 w/o TNS</t>
  </si>
  <si>
    <t>Proposed Accrual</t>
  </si>
  <si>
    <t>w/ TNS</t>
  </si>
  <si>
    <t>w/o TNS</t>
  </si>
  <si>
    <t>*</t>
  </si>
  <si>
    <t>RETIREMENT OF EAST BEND 2038 VS. 2035 INCLUDING TERMINAL NET SALVAGE</t>
  </si>
  <si>
    <t>RETIREMENT OF EAST BEND 2038 VS. 2035 EXCLUDING TERMINAL NET SALVAGE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</si>
</sst>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0" xfId="4" applyFont="1" applyAlignment="1">
      <alignment horizontal="centerContinuous"/>
    </xf>
    <xf numFmtId="0" fontId="5" fillId="0" borderId="0" xfId="2" applyFont="1" applyFill="1" applyAlignment="1" applyProtection="1">
      <alignment horizontal="centerContinuous"/>
    </xf>
    <xf numFmtId="0" fontId="2" fillId="0" borderId="0" xfId="3" applyFont="1"/>
    <xf numFmtId="0" fontId="3" fillId="0" borderId="0" xfId="3" applyFont="1"/>
    <xf numFmtId="0" fontId="2" fillId="0" borderId="0" xfId="3" quotePrefix="1" applyFont="1" applyAlignment="1">
      <alignment horizontal="center"/>
    </xf>
    <xf numFmtId="0" fontId="2" fillId="0" borderId="0" xfId="3" applyFont="1" applyAlignment="1">
      <alignment horizontal="left"/>
    </xf>
    <xf numFmtId="0" fontId="2" fillId="0" borderId="1" xfId="3" applyFont="1" applyBorder="1"/>
    <xf numFmtId="0" fontId="3" fillId="0" borderId="1" xfId="3" applyFont="1" applyBorder="1"/>
    <xf numFmtId="0" fontId="6" fillId="0" borderId="2" xfId="3" applyFont="1" applyBorder="1"/>
    <xf numFmtId="0" fontId="6" fillId="0" borderId="2" xfId="3" applyFont="1" applyBorder="1" applyAlignment="1">
      <alignment horizontal="center"/>
    </xf>
    <xf numFmtId="0" fontId="6" fillId="0" borderId="2" xfId="3" quotePrefix="1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1" xfId="3" quotePrefix="1" applyFont="1" applyBorder="1" applyAlignment="1">
      <alignment horizontal="center"/>
    </xf>
    <xf numFmtId="0" fontId="3" fillId="0" borderId="1" xfId="3" quotePrefix="1" applyFont="1" applyBorder="1" applyAlignment="1">
      <alignment horizontal="center"/>
    </xf>
    <xf numFmtId="0" fontId="7" fillId="0" borderId="0" xfId="3" applyFont="1"/>
    <xf numFmtId="0" fontId="2" fillId="0" borderId="0" xfId="5" applyFont="1" applyAlignment="1">
      <alignment horizontal="center"/>
    </xf>
    <xf numFmtId="0" fontId="2" fillId="0" borderId="0" xfId="5" applyFont="1" applyAlignment="1">
      <alignment horizontal="left"/>
    </xf>
    <xf numFmtId="37" fontId="2" fillId="0" borderId="0" xfId="3" applyNumberFormat="1" applyFont="1" applyAlignment="1">
      <alignment horizontal="right"/>
    </xf>
    <xf numFmtId="37" fontId="2" fillId="0" borderId="0" xfId="3" applyNumberFormat="1" applyFont="1"/>
    <xf numFmtId="0" fontId="8" fillId="0" borderId="0" xfId="0" applyFont="1"/>
    <xf numFmtId="0" fontId="3" fillId="0" borderId="0" xfId="0" applyFont="1"/>
    <xf numFmtId="0" fontId="2" fillId="0" borderId="0" xfId="3" quotePrefix="1" applyFont="1"/>
    <xf numFmtId="10" fontId="8" fillId="0" borderId="0" xfId="0" applyNumberFormat="1" applyFont="1"/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7" fontId="3" fillId="0" borderId="0" xfId="0" applyNumberFormat="1" applyFont="1"/>
    <xf numFmtId="10" fontId="2" fillId="0" borderId="0" xfId="0" applyNumberFormat="1" applyFont="1"/>
    <xf numFmtId="0" fontId="2" fillId="0" borderId="0" xfId="0" applyFont="1"/>
    <xf numFmtId="37" fontId="2" fillId="0" borderId="1" xfId="3" applyNumberFormat="1" applyFont="1" applyBorder="1"/>
    <xf numFmtId="0" fontId="2" fillId="0" borderId="2" xfId="3" applyFont="1" applyBorder="1"/>
    <xf numFmtId="0" fontId="3" fillId="0" borderId="2" xfId="3" applyFont="1" applyBorder="1"/>
    <xf numFmtId="10" fontId="0" fillId="0" borderId="0" xfId="0" applyNumberFormat="1" applyAlignment="1">
      <alignment horizontal="center"/>
    </xf>
    <xf numFmtId="10" fontId="0" fillId="0" borderId="0" xfId="0" applyNumberFormat="1"/>
    <xf numFmtId="0" fontId="7" fillId="0" borderId="0" xfId="3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0" fillId="0" borderId="1" xfId="0" applyBorder="1"/>
    <xf numFmtId="0" fontId="7" fillId="0" borderId="0" xfId="3" quotePrefix="1" applyFont="1" applyAlignment="1">
      <alignment horizontal="right"/>
    </xf>
    <xf numFmtId="0" fontId="2" fillId="0" borderId="0" xfId="3" applyFont="1" applyAlignment="1">
      <alignment horizontal="center"/>
    </xf>
  </cellXfs>
  <cellStyles count="7">
    <cellStyle name="Comma" xfId="1" builtinId="3"/>
    <cellStyle name="Hyperlink" xfId="2" builtinId="8"/>
    <cellStyle name="Normal" xfId="0" builtinId="0"/>
    <cellStyle name="Normal 2" xfId="6" xr:uid="{775B993A-D59E-4F6A-8351-8830B8696268}"/>
    <cellStyle name="Normal_SCH_J1" xfId="4" xr:uid="{2513A953-5113-4D69-89CF-D0AE3172FBA0}"/>
    <cellStyle name="Normal_Schedule B-2" xfId="5" xr:uid="{F94FA834-C376-42CF-8E99-BBE135FCC5D1}"/>
    <cellStyle name="Normal_Schedule B-3" xfId="3" xr:uid="{5F24B801-D4FF-4148-B836-D4ADBB52944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et/5%20-%20Rate%20Cases/DEK%20-%20Electric%202023/B%20Schedules%20for%20Filing/KPSC%20Electric%20SFRs-2022%20-%20Forecasted%2010_25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.1"/>
      <sheetName val="SCH B-2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2022-00xxx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  <row r="31">
          <cell r="C31">
            <v>2.9117000000000001E-2</v>
          </cell>
        </row>
        <row r="32">
          <cell r="C32">
            <v>2.6758000000000001E-2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-834574</v>
          </cell>
          <cell r="F30">
            <v>-69548</v>
          </cell>
          <cell r="G30">
            <v>-69548</v>
          </cell>
          <cell r="H30">
            <v>-69548</v>
          </cell>
          <cell r="I30">
            <v>-69548</v>
          </cell>
          <cell r="J30">
            <v>-69548</v>
          </cell>
          <cell r="K30">
            <v>-69548</v>
          </cell>
          <cell r="L30">
            <v>-69548</v>
          </cell>
          <cell r="M30">
            <v>-69548</v>
          </cell>
          <cell r="N30">
            <v>-69548</v>
          </cell>
          <cell r="O30">
            <v>-69548</v>
          </cell>
          <cell r="P30">
            <v>-69548</v>
          </cell>
          <cell r="Q30">
            <v>-69546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-323953</v>
          </cell>
          <cell r="F32">
            <v>-26996</v>
          </cell>
          <cell r="G32">
            <v>-26996</v>
          </cell>
          <cell r="H32">
            <v>-26996</v>
          </cell>
          <cell r="I32">
            <v>-26996</v>
          </cell>
          <cell r="J32">
            <v>-26996</v>
          </cell>
          <cell r="K32">
            <v>-26996</v>
          </cell>
          <cell r="L32">
            <v>-26996</v>
          </cell>
          <cell r="M32">
            <v>-26996</v>
          </cell>
          <cell r="N32">
            <v>-26996</v>
          </cell>
          <cell r="O32">
            <v>-26996</v>
          </cell>
          <cell r="P32">
            <v>-26996</v>
          </cell>
          <cell r="Q32">
            <v>-26997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</row>
        <row r="69">
          <cell r="A69">
            <v>456610</v>
          </cell>
          <cell r="D69" t="str">
            <v>OTHER</v>
          </cell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1.1140000000000011E-2</v>
          </cell>
        </row>
        <row r="20">
          <cell r="C20">
            <v>1.3346138999999999</v>
          </cell>
          <cell r="J20">
            <v>-3.7559999999992044E-4</v>
          </cell>
        </row>
      </sheetData>
      <sheetData sheetId="12"/>
      <sheetData sheetId="13">
        <row r="18">
          <cell r="I18">
            <v>2247062477</v>
          </cell>
        </row>
      </sheetData>
      <sheetData sheetId="14">
        <row r="250">
          <cell r="C250">
            <v>0.71360000000000001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75176923</v>
          </cell>
        </row>
        <row r="23">
          <cell r="G23">
            <v>125921</v>
          </cell>
        </row>
      </sheetData>
      <sheetData sheetId="33">
        <row r="38">
          <cell r="J38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1535229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30619376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  <row r="81">
          <cell r="I81">
            <v>1.0016778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1">
          <cell r="M21">
            <v>7.5260000000000007E-2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0.65458000000000005</v>
          </cell>
        </row>
      </sheetData>
      <sheetData sheetId="117"/>
      <sheetData sheetId="118"/>
      <sheetData sheetId="119"/>
      <sheetData sheetId="120"/>
      <sheetData sheetId="121">
        <row r="56">
          <cell r="J56">
            <v>0.64654999999999996</v>
          </cell>
        </row>
      </sheetData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1D9A-AB44-48DC-8518-71626C8CB4F6}">
  <sheetPr>
    <tabColor theme="4" tint="0.39997558519241921"/>
    <pageSetUpPr fitToPage="1"/>
  </sheetPr>
  <dimension ref="A1:O58"/>
  <sheetViews>
    <sheetView tabSelected="1" view="pageLayout" zoomScale="82" zoomScaleNormal="100" zoomScaleSheetLayoutView="90" zoomScalePageLayoutView="82" workbookViewId="0">
      <selection activeCell="D48" sqref="D48"/>
    </sheetView>
  </sheetViews>
  <sheetFormatPr defaultColWidth="11.42578125" defaultRowHeight="12.75" x14ac:dyDescent="0.2"/>
  <cols>
    <col min="1" max="1" width="11.85546875" customWidth="1"/>
    <col min="2" max="2" width="11.42578125" customWidth="1"/>
    <col min="3" max="3" width="14.5703125" customWidth="1"/>
    <col min="4" max="4" width="53.5703125" customWidth="1"/>
    <col min="5" max="5" width="2.42578125" customWidth="1"/>
    <col min="6" max="6" width="18.42578125" bestFit="1" customWidth="1"/>
    <col min="7" max="7" width="3.42578125" customWidth="1"/>
    <col min="8" max="8" width="14.42578125" customWidth="1"/>
    <col min="9" max="9" width="3.42578125" customWidth="1"/>
    <col min="10" max="10" width="15.85546875" bestFit="1" customWidth="1"/>
    <col min="11" max="11" width="4" customWidth="1"/>
    <col min="12" max="12" width="14.5703125" customWidth="1"/>
    <col min="13" max="13" width="14.7109375" bestFit="1" customWidth="1"/>
    <col min="14" max="14" width="16.5703125" style="27" bestFit="1" customWidth="1"/>
    <col min="15" max="15" width="14.5703125" style="27" bestFit="1" customWidth="1"/>
    <col min="16" max="16" width="16.28515625" bestFit="1" customWidth="1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x14ac:dyDescent="0.2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</row>
    <row r="4" spans="1:1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1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</row>
    <row r="6" spans="1:15" x14ac:dyDescent="0.2">
      <c r="A6" s="3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</row>
    <row r="7" spans="1:15" x14ac:dyDescent="0.2">
      <c r="A7" s="4" t="s">
        <v>4</v>
      </c>
      <c r="B7" s="1"/>
      <c r="C7" s="1"/>
      <c r="D7" s="1"/>
      <c r="E7" s="1"/>
      <c r="F7" s="1"/>
      <c r="G7" s="1"/>
      <c r="H7" s="5"/>
      <c r="I7" s="5"/>
      <c r="J7" s="5"/>
      <c r="K7" s="5"/>
      <c r="L7" s="5"/>
      <c r="M7" s="5"/>
      <c r="N7" s="6"/>
      <c r="O7" s="6"/>
    </row>
    <row r="8" spans="1:15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  <row r="9" spans="1:15" x14ac:dyDescent="0.2">
      <c r="A9" s="43" t="s">
        <v>64</v>
      </c>
      <c r="B9" s="21" t="s">
        <v>65</v>
      </c>
      <c r="C9" s="5"/>
      <c r="D9" s="5"/>
      <c r="E9" s="5"/>
      <c r="F9" s="9"/>
      <c r="G9" s="9"/>
      <c r="H9" s="9"/>
      <c r="I9" s="9"/>
      <c r="J9" s="9"/>
      <c r="K9" s="9"/>
      <c r="L9" s="9"/>
      <c r="M9" s="9"/>
      <c r="N9" s="10"/>
      <c r="O9" s="10"/>
    </row>
    <row r="10" spans="1:15" x14ac:dyDescent="0.2">
      <c r="A10" s="11"/>
      <c r="B10" s="12"/>
      <c r="C10" s="13"/>
      <c r="D10" s="11"/>
      <c r="E10" s="11"/>
      <c r="F10" s="14" t="s">
        <v>6</v>
      </c>
      <c r="G10" s="14"/>
      <c r="H10" s="14"/>
      <c r="I10" s="5"/>
      <c r="J10" s="40" t="s">
        <v>59</v>
      </c>
      <c r="K10" s="5"/>
      <c r="L10" s="5" t="s">
        <v>55</v>
      </c>
      <c r="M10" s="21" t="s">
        <v>58</v>
      </c>
      <c r="N10" s="6"/>
      <c r="O10" s="6" t="s">
        <v>55</v>
      </c>
    </row>
    <row r="11" spans="1:15" x14ac:dyDescent="0.2">
      <c r="A11" s="15"/>
      <c r="B11" s="14" t="s">
        <v>7</v>
      </c>
      <c r="C11" s="14" t="s">
        <v>8</v>
      </c>
      <c r="D11" s="16" t="s">
        <v>9</v>
      </c>
      <c r="E11" s="16"/>
      <c r="F11" s="17" t="s">
        <v>10</v>
      </c>
      <c r="G11" s="17"/>
      <c r="H11" s="17"/>
      <c r="I11" s="5"/>
      <c r="J11" s="40" t="s">
        <v>62</v>
      </c>
      <c r="K11" s="5"/>
      <c r="L11" s="16" t="s">
        <v>12</v>
      </c>
      <c r="M11" s="40" t="s">
        <v>62</v>
      </c>
      <c r="N11" s="18" t="s">
        <v>12</v>
      </c>
      <c r="O11" s="18" t="s">
        <v>13</v>
      </c>
    </row>
    <row r="12" spans="1:15" x14ac:dyDescent="0.2">
      <c r="A12" s="16" t="s">
        <v>14</v>
      </c>
      <c r="B12" s="16" t="s">
        <v>15</v>
      </c>
      <c r="C12" s="16" t="s">
        <v>15</v>
      </c>
      <c r="D12" s="16" t="s">
        <v>16</v>
      </c>
      <c r="E12" s="16"/>
      <c r="F12" s="16" t="s">
        <v>17</v>
      </c>
      <c r="G12" s="16"/>
      <c r="H12" s="16" t="s">
        <v>18</v>
      </c>
      <c r="I12" s="5"/>
      <c r="J12" s="16" t="s">
        <v>61</v>
      </c>
      <c r="K12" s="5"/>
      <c r="L12" s="16" t="s">
        <v>20</v>
      </c>
      <c r="M12" s="7" t="s">
        <v>19</v>
      </c>
      <c r="N12" s="18" t="s">
        <v>20</v>
      </c>
      <c r="O12" s="18"/>
    </row>
    <row r="13" spans="1:15" x14ac:dyDescent="0.2">
      <c r="A13" s="16" t="s">
        <v>22</v>
      </c>
      <c r="B13" s="16" t="s">
        <v>22</v>
      </c>
      <c r="C13" s="16" t="s">
        <v>22</v>
      </c>
      <c r="D13" s="16" t="s">
        <v>23</v>
      </c>
      <c r="E13" s="16"/>
      <c r="F13" s="16" t="s">
        <v>24</v>
      </c>
      <c r="G13" s="16"/>
      <c r="H13" s="16" t="s">
        <v>25</v>
      </c>
      <c r="I13" s="5"/>
      <c r="J13" s="16" t="s">
        <v>26</v>
      </c>
      <c r="K13" s="5"/>
      <c r="L13" s="16" t="s">
        <v>27</v>
      </c>
      <c r="M13" s="16" t="s">
        <v>28</v>
      </c>
      <c r="N13" s="18" t="s">
        <v>27</v>
      </c>
      <c r="O13" s="18"/>
    </row>
    <row r="14" spans="1:15" x14ac:dyDescent="0.2">
      <c r="A14" s="7" t="s">
        <v>29</v>
      </c>
      <c r="B14" s="7" t="s">
        <v>30</v>
      </c>
      <c r="C14" s="7" t="s">
        <v>31</v>
      </c>
      <c r="D14" s="7" t="s">
        <v>32</v>
      </c>
      <c r="E14" s="7"/>
      <c r="F14" s="7" t="s">
        <v>33</v>
      </c>
      <c r="G14" s="19"/>
      <c r="H14" s="19" t="s">
        <v>34</v>
      </c>
      <c r="I14" s="9"/>
      <c r="J14" s="19" t="s">
        <v>35</v>
      </c>
      <c r="K14" s="19"/>
      <c r="L14" s="19" t="s">
        <v>36</v>
      </c>
      <c r="M14" s="19" t="s">
        <v>37</v>
      </c>
      <c r="N14" s="20" t="s">
        <v>38</v>
      </c>
      <c r="O14" s="20" t="s">
        <v>39</v>
      </c>
    </row>
    <row r="15" spans="1:15" x14ac:dyDescent="0.2">
      <c r="A15" s="11"/>
      <c r="B15" s="11"/>
      <c r="C15" s="11"/>
      <c r="D15" s="11"/>
      <c r="E15" s="11"/>
      <c r="F15" s="12" t="s">
        <v>40</v>
      </c>
      <c r="G15" s="15"/>
      <c r="H15" s="16" t="s">
        <v>40</v>
      </c>
      <c r="I15" s="5"/>
      <c r="J15" s="5"/>
      <c r="K15" s="5"/>
      <c r="L15" s="16" t="s">
        <v>40</v>
      </c>
      <c r="M15" s="5"/>
      <c r="N15" s="6"/>
      <c r="O15" s="6"/>
    </row>
    <row r="16" spans="1:15" x14ac:dyDescent="0.2">
      <c r="A16" s="5"/>
      <c r="B16" s="2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6"/>
    </row>
    <row r="17" spans="1:15" x14ac:dyDescent="0.2">
      <c r="A17" s="16">
        <v>1</v>
      </c>
      <c r="B17" s="22">
        <v>310</v>
      </c>
      <c r="C17" s="22">
        <v>3100</v>
      </c>
      <c r="D17" s="23" t="s">
        <v>41</v>
      </c>
      <c r="E17" s="8"/>
      <c r="F17" s="24">
        <v>7270233</v>
      </c>
      <c r="G17" s="8"/>
      <c r="H17" s="25">
        <v>105677</v>
      </c>
      <c r="I17" s="5"/>
      <c r="J17" s="38"/>
      <c r="K17" s="5"/>
      <c r="L17" s="25"/>
      <c r="M17" s="26"/>
    </row>
    <row r="18" spans="1:15" x14ac:dyDescent="0.2">
      <c r="A18" s="16">
        <v>2</v>
      </c>
      <c r="B18" s="22">
        <v>311</v>
      </c>
      <c r="C18" s="22">
        <v>3110</v>
      </c>
      <c r="D18" s="23" t="s">
        <v>42</v>
      </c>
      <c r="E18" s="8"/>
      <c r="F18" s="24">
        <v>130360214</v>
      </c>
      <c r="G18" s="8"/>
      <c r="H18" s="25">
        <v>62866643</v>
      </c>
      <c r="I18" s="5"/>
      <c r="J18" s="38">
        <v>5.4100000000000002E-2</v>
      </c>
      <c r="K18" s="28"/>
      <c r="L18" s="25">
        <f t="shared" ref="L18:L23" si="0">ROUND(F18*J18,0)</f>
        <v>7052488</v>
      </c>
      <c r="M18" s="29">
        <v>6.6400000000000001E-2</v>
      </c>
      <c r="N18" s="30">
        <f t="shared" ref="N18:N23" si="1">F18*M18</f>
        <v>8655918.2095999997</v>
      </c>
      <c r="O18" s="31">
        <f>N18-L18</f>
        <v>1603430.2095999997</v>
      </c>
    </row>
    <row r="19" spans="1:15" x14ac:dyDescent="0.2">
      <c r="A19" s="16">
        <v>3</v>
      </c>
      <c r="B19" s="22">
        <v>312</v>
      </c>
      <c r="C19" s="22">
        <v>3120</v>
      </c>
      <c r="D19" s="23" t="s">
        <v>43</v>
      </c>
      <c r="E19" s="8"/>
      <c r="F19" s="24">
        <v>580229539</v>
      </c>
      <c r="G19" s="8"/>
      <c r="H19" s="25">
        <v>334171765</v>
      </c>
      <c r="I19" s="5"/>
      <c r="J19" s="38">
        <v>3.8699999999999998E-2</v>
      </c>
      <c r="K19" s="5"/>
      <c r="L19" s="25">
        <f t="shared" si="0"/>
        <v>22454883</v>
      </c>
      <c r="M19" s="29">
        <v>4.6699999999999998E-2</v>
      </c>
      <c r="N19" s="30">
        <f t="shared" si="1"/>
        <v>27096719.471299998</v>
      </c>
      <c r="O19" s="31">
        <f t="shared" ref="O19:O25" si="2">N19-L19</f>
        <v>4641836.4712999985</v>
      </c>
    </row>
    <row r="20" spans="1:15" x14ac:dyDescent="0.2">
      <c r="A20" s="16">
        <v>4</v>
      </c>
      <c r="B20" s="22">
        <v>312</v>
      </c>
      <c r="C20" s="22">
        <v>3123</v>
      </c>
      <c r="D20" s="23" t="s">
        <v>44</v>
      </c>
      <c r="E20" s="8"/>
      <c r="F20" s="24">
        <v>8054003</v>
      </c>
      <c r="G20" s="8"/>
      <c r="H20" s="25">
        <v>6967253</v>
      </c>
      <c r="I20" s="5"/>
      <c r="J20" s="38">
        <v>4.1799999999999997E-2</v>
      </c>
      <c r="K20" s="5"/>
      <c r="L20" s="25">
        <f t="shared" si="0"/>
        <v>336657</v>
      </c>
      <c r="M20" s="29">
        <v>4.5600000000000002E-2</v>
      </c>
      <c r="N20" s="30">
        <f t="shared" si="1"/>
        <v>367262.5368</v>
      </c>
      <c r="O20" s="31">
        <f t="shared" si="2"/>
        <v>30605.536800000002</v>
      </c>
    </row>
    <row r="21" spans="1:15" x14ac:dyDescent="0.2">
      <c r="A21" s="16">
        <v>5</v>
      </c>
      <c r="B21" s="22">
        <v>314</v>
      </c>
      <c r="C21" s="22">
        <v>3140</v>
      </c>
      <c r="D21" s="23" t="s">
        <v>45</v>
      </c>
      <c r="E21" s="8"/>
      <c r="F21" s="24">
        <v>122525657</v>
      </c>
      <c r="G21" s="8"/>
      <c r="H21" s="25">
        <v>50650221</v>
      </c>
      <c r="I21" s="5"/>
      <c r="J21" s="38">
        <v>5.2400000000000002E-2</v>
      </c>
      <c r="K21" s="5"/>
      <c r="L21" s="25">
        <f t="shared" si="0"/>
        <v>6420344</v>
      </c>
      <c r="M21" s="29">
        <v>6.2399999999999997E-2</v>
      </c>
      <c r="N21" s="30">
        <f t="shared" si="1"/>
        <v>7645600.9967999998</v>
      </c>
      <c r="O21" s="31">
        <f t="shared" si="2"/>
        <v>1225256.9967999998</v>
      </c>
    </row>
    <row r="22" spans="1:15" x14ac:dyDescent="0.2">
      <c r="A22" s="16">
        <v>6</v>
      </c>
      <c r="B22" s="22">
        <v>315</v>
      </c>
      <c r="C22" s="22">
        <v>3150</v>
      </c>
      <c r="D22" s="23" t="s">
        <v>46</v>
      </c>
      <c r="E22" s="8"/>
      <c r="F22" s="24">
        <v>49741207</v>
      </c>
      <c r="G22" s="8"/>
      <c r="H22" s="25">
        <v>32120886</v>
      </c>
      <c r="I22" s="5"/>
      <c r="J22" s="38">
        <v>3.1699999999999999E-2</v>
      </c>
      <c r="K22" s="5"/>
      <c r="L22" s="25">
        <f t="shared" si="0"/>
        <v>1576796</v>
      </c>
      <c r="M22" s="29">
        <v>3.8399999999999997E-2</v>
      </c>
      <c r="N22" s="30">
        <f t="shared" si="1"/>
        <v>1910062.3487999998</v>
      </c>
      <c r="O22" s="31">
        <f t="shared" si="2"/>
        <v>333266.3487999998</v>
      </c>
    </row>
    <row r="23" spans="1:15" x14ac:dyDescent="0.2">
      <c r="A23" s="16">
        <v>7</v>
      </c>
      <c r="B23" s="22">
        <v>316</v>
      </c>
      <c r="C23" s="22">
        <v>3160</v>
      </c>
      <c r="D23" s="23" t="s">
        <v>47</v>
      </c>
      <c r="E23" s="8"/>
      <c r="F23" s="24">
        <v>25942235</v>
      </c>
      <c r="G23" s="8"/>
      <c r="H23" s="25">
        <v>14087996</v>
      </c>
      <c r="I23" s="5"/>
      <c r="J23" s="38">
        <v>4.2099999999999999E-2</v>
      </c>
      <c r="K23" s="5"/>
      <c r="L23" s="25">
        <f t="shared" si="0"/>
        <v>1092168</v>
      </c>
      <c r="M23" s="29">
        <v>5.0999999999999997E-2</v>
      </c>
      <c r="N23" s="30">
        <f t="shared" si="1"/>
        <v>1323053.9849999999</v>
      </c>
      <c r="O23" s="31">
        <f t="shared" si="2"/>
        <v>230885.98499999987</v>
      </c>
    </row>
    <row r="24" spans="1:15" x14ac:dyDescent="0.2">
      <c r="A24" s="16">
        <v>8</v>
      </c>
      <c r="B24" s="22">
        <v>317</v>
      </c>
      <c r="C24" s="22">
        <v>3170</v>
      </c>
      <c r="D24" s="23" t="s">
        <v>48</v>
      </c>
      <c r="E24" s="8"/>
      <c r="F24" s="24">
        <v>0</v>
      </c>
      <c r="G24" s="8"/>
      <c r="H24" s="25">
        <v>0</v>
      </c>
      <c r="I24" s="5"/>
      <c r="J24" s="38" t="s">
        <v>49</v>
      </c>
      <c r="K24" s="5"/>
      <c r="L24" s="25"/>
      <c r="M24" s="39" t="s">
        <v>49</v>
      </c>
      <c r="O24" s="31"/>
    </row>
    <row r="25" spans="1:15" x14ac:dyDescent="0.2">
      <c r="A25" s="16">
        <v>9</v>
      </c>
      <c r="B25" s="22"/>
      <c r="C25" s="22"/>
      <c r="D25" s="23" t="s">
        <v>50</v>
      </c>
      <c r="E25" s="8"/>
      <c r="F25" s="24">
        <v>7695137</v>
      </c>
      <c r="G25" s="8"/>
      <c r="H25" s="25">
        <v>0</v>
      </c>
      <c r="I25" s="5"/>
      <c r="J25" s="38" t="s">
        <v>51</v>
      </c>
      <c r="K25" s="5"/>
      <c r="L25" s="25">
        <v>591934</v>
      </c>
      <c r="M25" s="29"/>
      <c r="N25" s="32">
        <f>L25</f>
        <v>591934</v>
      </c>
      <c r="O25" s="31">
        <f t="shared" si="2"/>
        <v>0</v>
      </c>
    </row>
    <row r="26" spans="1:15" x14ac:dyDescent="0.2">
      <c r="A26" s="16">
        <v>10</v>
      </c>
      <c r="B26" s="22"/>
      <c r="C26" s="22"/>
      <c r="D26" s="23" t="s">
        <v>52</v>
      </c>
      <c r="E26" s="8"/>
      <c r="F26" s="24">
        <v>0</v>
      </c>
      <c r="G26" s="8"/>
      <c r="H26" s="25">
        <v>0</v>
      </c>
      <c r="I26" s="5"/>
      <c r="J26" s="38"/>
      <c r="K26" s="5"/>
      <c r="L26" s="25">
        <v>0</v>
      </c>
      <c r="M26" s="33"/>
    </row>
    <row r="27" spans="1:15" x14ac:dyDescent="0.2">
      <c r="A27" s="16">
        <v>11</v>
      </c>
      <c r="B27" s="22"/>
      <c r="C27" s="22">
        <v>108</v>
      </c>
      <c r="D27" s="23" t="s">
        <v>53</v>
      </c>
      <c r="E27" s="8"/>
      <c r="F27" s="24">
        <v>0</v>
      </c>
      <c r="G27" s="8"/>
      <c r="H27" s="25">
        <v>-29021875</v>
      </c>
      <c r="I27" s="5"/>
      <c r="J27" s="33"/>
      <c r="K27" s="5"/>
      <c r="L27" s="25">
        <v>0</v>
      </c>
      <c r="M27" s="34"/>
    </row>
    <row r="28" spans="1:15" x14ac:dyDescent="0.2">
      <c r="A28" s="5"/>
      <c r="B28" s="5"/>
      <c r="C28" s="5"/>
      <c r="D28" s="5"/>
      <c r="E28" s="5"/>
      <c r="F28" s="9"/>
      <c r="G28" s="9"/>
      <c r="H28" s="9"/>
      <c r="I28" s="9"/>
      <c r="J28" s="9"/>
      <c r="K28" s="9"/>
      <c r="L28" s="35"/>
      <c r="M28" s="9"/>
      <c r="N28" s="10"/>
      <c r="O28" s="10"/>
    </row>
    <row r="29" spans="1:15" x14ac:dyDescent="0.2">
      <c r="A29" s="11"/>
      <c r="B29" s="11"/>
      <c r="C29" s="11"/>
      <c r="D29" s="11"/>
      <c r="E29" s="11"/>
      <c r="F29" s="15"/>
      <c r="G29" s="15"/>
      <c r="H29" s="5"/>
      <c r="I29" s="5"/>
      <c r="J29" s="5"/>
      <c r="K29" s="5"/>
      <c r="L29" s="25"/>
      <c r="M29" s="36"/>
      <c r="N29" s="37"/>
      <c r="O29" s="37"/>
    </row>
    <row r="30" spans="1:15" x14ac:dyDescent="0.2">
      <c r="A30" s="16">
        <v>12</v>
      </c>
      <c r="B30" s="5"/>
      <c r="C30" s="5"/>
      <c r="D30" s="8" t="s">
        <v>54</v>
      </c>
      <c r="E30" s="8"/>
      <c r="F30" s="25">
        <f>SUM(F17:F29)</f>
        <v>931818225</v>
      </c>
      <c r="G30" s="8"/>
      <c r="H30" s="25">
        <f>SUM(H17:H29)</f>
        <v>471948566</v>
      </c>
      <c r="I30" s="5"/>
      <c r="J30" s="5"/>
      <c r="K30" s="5"/>
      <c r="L30" s="25">
        <f>SUM(L17:L29)</f>
        <v>39525270</v>
      </c>
      <c r="M30" s="5"/>
      <c r="N30" s="25">
        <f>SUM(N17:N29)</f>
        <v>47590551.548299998</v>
      </c>
      <c r="O30" s="25">
        <f>SUM(O17:O29)</f>
        <v>8065281.548299998</v>
      </c>
    </row>
    <row r="31" spans="1:15" x14ac:dyDescent="0.2">
      <c r="A31" s="5"/>
      <c r="B31" s="5"/>
      <c r="C31" s="5"/>
      <c r="D31" s="5"/>
      <c r="E31" s="5"/>
      <c r="F31" s="5"/>
      <c r="G31" s="9"/>
      <c r="H31" s="9"/>
      <c r="I31" s="9"/>
      <c r="J31" s="9"/>
      <c r="K31" s="9"/>
      <c r="L31" s="9"/>
      <c r="M31" s="9"/>
      <c r="N31" s="10"/>
      <c r="O31" s="10"/>
    </row>
    <row r="32" spans="1:15" x14ac:dyDescent="0.2">
      <c r="A32" s="11"/>
      <c r="B32" s="11"/>
      <c r="C32" s="11"/>
      <c r="D32" s="11"/>
      <c r="E32" s="11"/>
      <c r="F32" s="11"/>
      <c r="G32" s="15"/>
      <c r="H32" s="5"/>
      <c r="I32" s="5"/>
      <c r="J32" s="5"/>
      <c r="K32" s="5"/>
      <c r="L32" s="5"/>
      <c r="M32" s="5"/>
      <c r="N32" s="6"/>
      <c r="O32" s="6"/>
    </row>
    <row r="33" spans="1:15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</row>
    <row r="34" spans="1:15" x14ac:dyDescent="0.2">
      <c r="A34" s="44" t="s">
        <v>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x14ac:dyDescent="0.2">
      <c r="A35" s="43" t="s">
        <v>64</v>
      </c>
      <c r="B35" s="21" t="s">
        <v>66</v>
      </c>
      <c r="C35" s="5"/>
      <c r="D35" s="5"/>
      <c r="E35" s="5"/>
      <c r="F35" s="9"/>
      <c r="G35" s="9"/>
      <c r="H35" s="9"/>
      <c r="I35" s="9"/>
      <c r="J35" s="42"/>
      <c r="K35" s="9"/>
      <c r="L35" s="9"/>
      <c r="M35" s="9"/>
      <c r="N35" s="10"/>
      <c r="O35" s="10"/>
    </row>
    <row r="36" spans="1:15" x14ac:dyDescent="0.2">
      <c r="A36" s="11"/>
      <c r="B36" s="12"/>
      <c r="C36" s="13"/>
      <c r="D36" s="11"/>
      <c r="E36" s="11"/>
      <c r="F36" s="14" t="s">
        <v>6</v>
      </c>
      <c r="G36" s="14"/>
      <c r="H36" s="14"/>
      <c r="I36" s="5"/>
      <c r="J36" s="40" t="s">
        <v>59</v>
      </c>
      <c r="K36" s="5"/>
      <c r="L36" s="5" t="s">
        <v>55</v>
      </c>
      <c r="M36" s="21" t="s">
        <v>58</v>
      </c>
      <c r="N36" s="6"/>
      <c r="O36" s="6" t="s">
        <v>60</v>
      </c>
    </row>
    <row r="37" spans="1:15" x14ac:dyDescent="0.2">
      <c r="A37" s="15"/>
      <c r="B37" s="14" t="s">
        <v>7</v>
      </c>
      <c r="C37" s="14" t="s">
        <v>8</v>
      </c>
      <c r="D37" s="16" t="s">
        <v>9</v>
      </c>
      <c r="E37" s="16"/>
      <c r="F37" s="17" t="s">
        <v>10</v>
      </c>
      <c r="G37" s="17"/>
      <c r="H37" s="17"/>
      <c r="I37" s="5"/>
      <c r="J37" s="40" t="s">
        <v>63</v>
      </c>
      <c r="K37" s="5"/>
      <c r="L37" s="16" t="s">
        <v>12</v>
      </c>
      <c r="M37" s="40" t="s">
        <v>63</v>
      </c>
      <c r="N37" s="18" t="s">
        <v>12</v>
      </c>
      <c r="O37" s="18" t="s">
        <v>13</v>
      </c>
    </row>
    <row r="38" spans="1:15" x14ac:dyDescent="0.2">
      <c r="A38" s="16" t="s">
        <v>14</v>
      </c>
      <c r="B38" s="16" t="s">
        <v>15</v>
      </c>
      <c r="C38" s="16" t="s">
        <v>15</v>
      </c>
      <c r="D38" s="16" t="s">
        <v>16</v>
      </c>
      <c r="E38" s="16"/>
      <c r="F38" s="16" t="s">
        <v>17</v>
      </c>
      <c r="G38" s="16"/>
      <c r="H38" s="16" t="s">
        <v>18</v>
      </c>
      <c r="I38" s="5"/>
      <c r="J38" s="16" t="s">
        <v>61</v>
      </c>
      <c r="K38" s="5"/>
      <c r="L38" s="16" t="s">
        <v>20</v>
      </c>
      <c r="M38" s="7" t="s">
        <v>19</v>
      </c>
      <c r="N38" s="18" t="s">
        <v>20</v>
      </c>
      <c r="O38" s="18" t="s">
        <v>21</v>
      </c>
    </row>
    <row r="39" spans="1:15" x14ac:dyDescent="0.2">
      <c r="A39" s="16" t="s">
        <v>22</v>
      </c>
      <c r="B39" s="16" t="s">
        <v>22</v>
      </c>
      <c r="C39" s="16" t="s">
        <v>22</v>
      </c>
      <c r="D39" s="16" t="s">
        <v>23</v>
      </c>
      <c r="E39" s="16"/>
      <c r="F39" s="16" t="s">
        <v>24</v>
      </c>
      <c r="G39" s="16"/>
      <c r="H39" s="16" t="s">
        <v>25</v>
      </c>
      <c r="I39" s="5"/>
      <c r="J39" s="16" t="s">
        <v>26</v>
      </c>
      <c r="K39" s="5"/>
      <c r="L39" s="16" t="s">
        <v>27</v>
      </c>
      <c r="M39" s="16" t="s">
        <v>28</v>
      </c>
      <c r="N39" s="18" t="s">
        <v>27</v>
      </c>
      <c r="O39" s="18" t="s">
        <v>11</v>
      </c>
    </row>
    <row r="40" spans="1:15" x14ac:dyDescent="0.2">
      <c r="A40" s="7" t="s">
        <v>29</v>
      </c>
      <c r="B40" s="7" t="s">
        <v>30</v>
      </c>
      <c r="C40" s="7" t="s">
        <v>31</v>
      </c>
      <c r="D40" s="7" t="s">
        <v>32</v>
      </c>
      <c r="E40" s="7"/>
      <c r="F40" s="7" t="s">
        <v>33</v>
      </c>
      <c r="G40" s="19"/>
      <c r="H40" s="19" t="s">
        <v>34</v>
      </c>
      <c r="I40" s="9"/>
      <c r="J40" s="19" t="s">
        <v>35</v>
      </c>
      <c r="K40" s="19"/>
      <c r="L40" s="19" t="s">
        <v>36</v>
      </c>
      <c r="M40" s="19" t="s">
        <v>37</v>
      </c>
      <c r="N40" s="20" t="s">
        <v>38</v>
      </c>
      <c r="O40" s="20" t="s">
        <v>39</v>
      </c>
    </row>
    <row r="41" spans="1:15" x14ac:dyDescent="0.2">
      <c r="A41" s="11"/>
      <c r="B41" s="11"/>
      <c r="C41" s="11"/>
      <c r="D41" s="11"/>
      <c r="E41" s="11"/>
      <c r="F41" s="12" t="s">
        <v>40</v>
      </c>
      <c r="G41" s="15"/>
      <c r="H41" s="16" t="s">
        <v>40</v>
      </c>
      <c r="I41" s="5"/>
      <c r="J41" s="5"/>
      <c r="K41" s="5"/>
      <c r="L41" s="16" t="s">
        <v>40</v>
      </c>
      <c r="M41" s="5"/>
      <c r="N41" s="6"/>
      <c r="O41" s="6"/>
    </row>
    <row r="42" spans="1:15" x14ac:dyDescent="0.2">
      <c r="A42" s="5"/>
      <c r="B42" s="2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</row>
    <row r="43" spans="1:15" x14ac:dyDescent="0.2">
      <c r="A43" s="16">
        <v>1</v>
      </c>
      <c r="B43" s="22">
        <v>310</v>
      </c>
      <c r="C43" s="22">
        <v>3100</v>
      </c>
      <c r="D43" s="23" t="s">
        <v>41</v>
      </c>
      <c r="E43" s="8"/>
      <c r="F43" s="24">
        <v>7270233</v>
      </c>
      <c r="G43" s="8"/>
      <c r="H43" s="25">
        <v>105677</v>
      </c>
      <c r="I43" s="5"/>
      <c r="J43" s="38"/>
      <c r="K43" s="5"/>
      <c r="L43" s="25"/>
      <c r="M43" s="26"/>
    </row>
    <row r="44" spans="1:15" x14ac:dyDescent="0.2">
      <c r="A44" s="16">
        <v>2</v>
      </c>
      <c r="B44" s="22">
        <v>311</v>
      </c>
      <c r="C44" s="22">
        <v>3110</v>
      </c>
      <c r="D44" s="23" t="s">
        <v>42</v>
      </c>
      <c r="E44" s="8"/>
      <c r="F44" s="24">
        <v>130360214</v>
      </c>
      <c r="G44" s="8"/>
      <c r="H44" s="25">
        <v>62866643</v>
      </c>
      <c r="I44" s="5"/>
      <c r="J44" s="41">
        <v>4.9299999999999997E-2</v>
      </c>
      <c r="K44" s="28"/>
      <c r="L44" s="25">
        <f t="shared" ref="L44:L49" si="3">ROUND(F44*J44,0)</f>
        <v>6426759</v>
      </c>
      <c r="M44" s="29">
        <v>6.0499999999999998E-2</v>
      </c>
      <c r="N44" s="30">
        <f t="shared" ref="N44:N49" si="4">F44*M44</f>
        <v>7886792.9469999997</v>
      </c>
      <c r="O44" s="31">
        <f>N44-L44</f>
        <v>1460033.9469999997</v>
      </c>
    </row>
    <row r="45" spans="1:15" x14ac:dyDescent="0.2">
      <c r="A45" s="16">
        <v>3</v>
      </c>
      <c r="B45" s="22">
        <v>312</v>
      </c>
      <c r="C45" s="22">
        <v>3120</v>
      </c>
      <c r="D45" s="23" t="s">
        <v>43</v>
      </c>
      <c r="E45" s="8"/>
      <c r="F45" s="24">
        <v>580229539</v>
      </c>
      <c r="G45" s="8"/>
      <c r="H45" s="25">
        <v>334171765</v>
      </c>
      <c r="I45" s="5"/>
      <c r="J45" s="41">
        <v>3.3500000000000002E-2</v>
      </c>
      <c r="K45" s="5"/>
      <c r="L45" s="25">
        <f t="shared" si="3"/>
        <v>19437690</v>
      </c>
      <c r="M45" s="29">
        <v>4.0500000000000001E-2</v>
      </c>
      <c r="N45" s="30">
        <f t="shared" si="4"/>
        <v>23499296.329500001</v>
      </c>
      <c r="O45" s="31">
        <f t="shared" ref="O45:O51" si="5">N45-L45</f>
        <v>4061606.3295000009</v>
      </c>
    </row>
    <row r="46" spans="1:15" x14ac:dyDescent="0.2">
      <c r="A46" s="16">
        <v>4</v>
      </c>
      <c r="B46" s="22">
        <v>312</v>
      </c>
      <c r="C46" s="22">
        <v>3123</v>
      </c>
      <c r="D46" s="23" t="s">
        <v>44</v>
      </c>
      <c r="E46" s="8"/>
      <c r="F46" s="24">
        <v>8054003</v>
      </c>
      <c r="G46" s="8"/>
      <c r="H46" s="25">
        <v>6967253</v>
      </c>
      <c r="I46" s="5"/>
      <c r="J46" s="41">
        <v>4.1799999999999997E-2</v>
      </c>
      <c r="K46" s="5"/>
      <c r="L46" s="25">
        <f t="shared" si="3"/>
        <v>336657</v>
      </c>
      <c r="M46" s="29">
        <v>4.5600000000000002E-2</v>
      </c>
      <c r="N46" s="30">
        <f t="shared" si="4"/>
        <v>367262.5368</v>
      </c>
      <c r="O46" s="31">
        <f t="shared" si="5"/>
        <v>30605.536800000002</v>
      </c>
    </row>
    <row r="47" spans="1:15" x14ac:dyDescent="0.2">
      <c r="A47" s="16">
        <v>5</v>
      </c>
      <c r="B47" s="22">
        <v>314</v>
      </c>
      <c r="C47" s="22">
        <v>3140</v>
      </c>
      <c r="D47" s="23" t="s">
        <v>45</v>
      </c>
      <c r="E47" s="8"/>
      <c r="F47" s="24">
        <v>122525657</v>
      </c>
      <c r="G47" s="8"/>
      <c r="H47" s="25">
        <v>50650221</v>
      </c>
      <c r="I47" s="5"/>
      <c r="J47" s="41">
        <v>4.6699999999999998E-2</v>
      </c>
      <c r="K47" s="5"/>
      <c r="L47" s="25">
        <f t="shared" si="3"/>
        <v>5721948</v>
      </c>
      <c r="M47" s="29">
        <v>5.5599999999999997E-2</v>
      </c>
      <c r="N47" s="30">
        <f t="shared" si="4"/>
        <v>6812426.5291999998</v>
      </c>
      <c r="O47" s="31">
        <f t="shared" si="5"/>
        <v>1090478.5291999998</v>
      </c>
    </row>
    <row r="48" spans="1:15" x14ac:dyDescent="0.2">
      <c r="A48" s="16">
        <v>6</v>
      </c>
      <c r="B48" s="22">
        <v>315</v>
      </c>
      <c r="C48" s="22">
        <v>3150</v>
      </c>
      <c r="D48" s="23" t="s">
        <v>46</v>
      </c>
      <c r="E48" s="8"/>
      <c r="F48" s="24">
        <v>49741207</v>
      </c>
      <c r="G48" s="8"/>
      <c r="H48" s="25">
        <v>32120886</v>
      </c>
      <c r="I48" s="5"/>
      <c r="J48" s="41">
        <v>2.6700000000000002E-2</v>
      </c>
      <c r="K48" s="5"/>
      <c r="L48" s="25">
        <f t="shared" si="3"/>
        <v>1328090</v>
      </c>
      <c r="M48" s="29">
        <v>3.2199999999999999E-2</v>
      </c>
      <c r="N48" s="30">
        <f t="shared" si="4"/>
        <v>1601666.8654</v>
      </c>
      <c r="O48" s="31">
        <f t="shared" si="5"/>
        <v>273576.86540000001</v>
      </c>
    </row>
    <row r="49" spans="1:15" x14ac:dyDescent="0.2">
      <c r="A49" s="16">
        <v>7</v>
      </c>
      <c r="B49" s="22">
        <v>316</v>
      </c>
      <c r="C49" s="22">
        <v>3160</v>
      </c>
      <c r="D49" s="23" t="s">
        <v>47</v>
      </c>
      <c r="E49" s="8"/>
      <c r="F49" s="24">
        <v>25942235</v>
      </c>
      <c r="G49" s="8"/>
      <c r="H49" s="25">
        <v>14087996</v>
      </c>
      <c r="I49" s="5"/>
      <c r="J49" s="41">
        <v>3.7100000000000001E-2</v>
      </c>
      <c r="K49" s="5"/>
      <c r="L49" s="25">
        <f t="shared" si="3"/>
        <v>962457</v>
      </c>
      <c r="M49" s="29">
        <v>4.48E-2</v>
      </c>
      <c r="N49" s="30">
        <f t="shared" si="4"/>
        <v>1162212.128</v>
      </c>
      <c r="O49" s="31">
        <f t="shared" si="5"/>
        <v>199755.12800000003</v>
      </c>
    </row>
    <row r="50" spans="1:15" x14ac:dyDescent="0.2">
      <c r="A50" s="16">
        <v>8</v>
      </c>
      <c r="B50" s="22">
        <v>317</v>
      </c>
      <c r="C50" s="22">
        <v>3170</v>
      </c>
      <c r="D50" s="23" t="s">
        <v>48</v>
      </c>
      <c r="E50" s="8"/>
      <c r="F50" s="24">
        <v>0</v>
      </c>
      <c r="G50" s="8"/>
      <c r="H50" s="25">
        <v>0</v>
      </c>
      <c r="I50" s="5"/>
      <c r="J50" s="38" t="s">
        <v>49</v>
      </c>
      <c r="K50" s="5"/>
      <c r="L50" s="25"/>
      <c r="M50" s="39" t="s">
        <v>49</v>
      </c>
      <c r="O50" s="31"/>
    </row>
    <row r="51" spans="1:15" x14ac:dyDescent="0.2">
      <c r="A51" s="16">
        <v>9</v>
      </c>
      <c r="B51" s="22"/>
      <c r="C51" s="22"/>
      <c r="D51" s="23" t="s">
        <v>50</v>
      </c>
      <c r="E51" s="8"/>
      <c r="F51" s="24">
        <v>7695137</v>
      </c>
      <c r="G51" s="8"/>
      <c r="H51" s="25">
        <v>0</v>
      </c>
      <c r="I51" s="5"/>
      <c r="J51" s="38" t="s">
        <v>51</v>
      </c>
      <c r="K51" s="5"/>
      <c r="L51" s="25">
        <v>591934</v>
      </c>
      <c r="M51" s="29"/>
      <c r="N51" s="32">
        <f>L51</f>
        <v>591934</v>
      </c>
      <c r="O51" s="31">
        <f t="shared" si="5"/>
        <v>0</v>
      </c>
    </row>
    <row r="52" spans="1:15" x14ac:dyDescent="0.2">
      <c r="A52" s="16">
        <v>10</v>
      </c>
      <c r="B52" s="22"/>
      <c r="C52" s="22"/>
      <c r="D52" s="23" t="s">
        <v>52</v>
      </c>
      <c r="E52" s="8"/>
      <c r="F52" s="24">
        <v>0</v>
      </c>
      <c r="G52" s="8"/>
      <c r="H52" s="25">
        <v>0</v>
      </c>
      <c r="I52" s="5"/>
      <c r="J52" s="38"/>
      <c r="K52" s="5"/>
      <c r="L52" s="25">
        <v>0</v>
      </c>
      <c r="M52" s="33"/>
    </row>
    <row r="53" spans="1:15" x14ac:dyDescent="0.2">
      <c r="A53" s="16">
        <v>11</v>
      </c>
      <c r="B53" s="22"/>
      <c r="C53" s="22">
        <v>108</v>
      </c>
      <c r="D53" s="23" t="s">
        <v>53</v>
      </c>
      <c r="E53" s="8"/>
      <c r="F53" s="24">
        <v>0</v>
      </c>
      <c r="G53" s="8"/>
      <c r="H53" s="25">
        <v>-29021875</v>
      </c>
      <c r="I53" s="5"/>
      <c r="J53" s="33"/>
      <c r="K53" s="5"/>
      <c r="L53" s="25">
        <v>0</v>
      </c>
      <c r="M53" s="34"/>
    </row>
    <row r="54" spans="1:15" x14ac:dyDescent="0.2">
      <c r="A54" s="5"/>
      <c r="B54" s="5"/>
      <c r="C54" s="5"/>
      <c r="D54" s="5"/>
      <c r="E54" s="5"/>
      <c r="F54" s="9"/>
      <c r="G54" s="9"/>
      <c r="H54" s="9"/>
      <c r="I54" s="9"/>
      <c r="J54" s="9"/>
      <c r="K54" s="9"/>
      <c r="L54" s="35"/>
      <c r="M54" s="9"/>
      <c r="N54" s="10"/>
      <c r="O54" s="10"/>
    </row>
    <row r="55" spans="1:15" x14ac:dyDescent="0.2">
      <c r="A55" s="11"/>
      <c r="B55" s="11"/>
      <c r="C55" s="11"/>
      <c r="D55" s="11"/>
      <c r="E55" s="11"/>
      <c r="F55" s="15"/>
      <c r="G55" s="15"/>
      <c r="H55" s="5"/>
      <c r="I55" s="5"/>
      <c r="J55" s="5"/>
      <c r="K55" s="5"/>
      <c r="L55" s="25"/>
      <c r="M55" s="36"/>
      <c r="N55" s="37"/>
      <c r="O55" s="37"/>
    </row>
    <row r="56" spans="1:15" x14ac:dyDescent="0.2">
      <c r="A56" s="16">
        <v>12</v>
      </c>
      <c r="B56" s="5"/>
      <c r="C56" s="5"/>
      <c r="D56" s="8" t="s">
        <v>54</v>
      </c>
      <c r="E56" s="8"/>
      <c r="F56" s="25">
        <f>SUM(F43:F55)</f>
        <v>931818225</v>
      </c>
      <c r="G56" s="8"/>
      <c r="H56" s="25">
        <f>SUM(H43:H55)</f>
        <v>471948566</v>
      </c>
      <c r="I56" s="5"/>
      <c r="J56" s="5"/>
      <c r="K56" s="5"/>
      <c r="L56" s="25">
        <f>SUM(L43:L55)</f>
        <v>34805535</v>
      </c>
      <c r="M56" s="5"/>
      <c r="N56" s="25">
        <f>SUM(N43:N55)</f>
        <v>41921591.335900001</v>
      </c>
      <c r="O56" s="25">
        <f>SUM(O43:O55)</f>
        <v>7116056.3359000012</v>
      </c>
    </row>
    <row r="57" spans="1:1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  <c r="O57" s="10"/>
    </row>
    <row r="58" spans="1:1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6"/>
      <c r="O58" s="6"/>
    </row>
  </sheetData>
  <mergeCells count="1">
    <mergeCell ref="A34:O34"/>
  </mergeCells>
  <hyperlinks>
    <hyperlink ref="A7" location="Sch_A" display="." xr:uid="{04C4E4EA-B351-4661-9295-D7CCDC03436E}"/>
  </hyperlinks>
  <pageMargins left="1" right="0.75" top="1" bottom="1" header="0.5" footer="0.5"/>
  <pageSetup scale="56" orientation="landscape" horizontalDpi="300" r:id="rId1"/>
  <headerFooter alignWithMargins="0">
    <oddHeader>&amp;R&amp;"Times New Roman,Bold"KyPSC Case No. 2024-00354
STAFF-DR-03-010 Attachment 2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F11A3-6AA6-4C9A-8D6A-A552CF604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039F9F-730A-40C2-8888-6A416AD335F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9d26d66c-7442-4f2f-84b5-fd9d62aa56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A6B01E-E20B-4C78-9BFB-59B5808949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B-3.2 - Proposed</vt:lpstr>
      <vt:lpstr>'SCH B-3.2 - Proposed'!Print_Area</vt:lpstr>
      <vt:lpstr>SCH_B3.2P1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Depreciation Exp 2038 vs 2035 retirement date with &amp; without TNS</dc:subject>
  <dc:creator>Dang, Huyen C</dc:creator>
  <cp:lastModifiedBy>D'Ascenzo, Rocco</cp:lastModifiedBy>
  <cp:lastPrinted>2025-02-25T19:05:34Z</cp:lastPrinted>
  <dcterms:created xsi:type="dcterms:W3CDTF">2023-01-24T22:57:59Z</dcterms:created>
  <dcterms:modified xsi:type="dcterms:W3CDTF">2025-02-25T19:05:52Z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