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Second Data Request\DR 2-6\"/>
    </mc:Choice>
  </mc:AlternateContent>
  <xr:revisionPtr revIDLastSave="0" documentId="8_{9D2AB28F-6635-418D-ABC3-514C99B171D1}" xr6:coauthVersionLast="47" xr6:coauthVersionMax="47" xr10:uidLastSave="{00000000-0000-0000-0000-000000000000}"/>
  <bookViews>
    <workbookView xWindow="28680" yWindow="-120" windowWidth="29040" windowHeight="15720" activeTab="1" xr2:uid="{DE182BA7-DD53-40D5-941A-90C7F46D3653}"/>
  </bookViews>
  <sheets>
    <sheet name="1.12 Health" sheetId="1" r:id="rId1"/>
    <sheet name="1.12 Health (REVISED)" sheetId="2" r:id="rId2"/>
  </sheets>
  <definedNames>
    <definedName name="_xlnm.Print_Area" localSheetId="0">'1.12 Health'!$A$1:$G$36</definedName>
    <definedName name="_xlnm.Print_Area" localSheetId="1">'1.12 Health (REVISED)'!$A$1:$G$36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E19" i="2" s="1"/>
  <c r="C15" i="2"/>
  <c r="F30" i="2"/>
  <c r="F29" i="2"/>
  <c r="C29" i="2"/>
  <c r="G29" i="2" s="1"/>
  <c r="F28" i="2"/>
  <c r="C28" i="2"/>
  <c r="G28" i="2" s="1"/>
  <c r="G27" i="2"/>
  <c r="F27" i="2"/>
  <c r="E27" i="2"/>
  <c r="C27" i="2"/>
  <c r="F26" i="2"/>
  <c r="F25" i="2"/>
  <c r="C25" i="2"/>
  <c r="E25" i="2" s="1"/>
  <c r="F24" i="2"/>
  <c r="G24" i="2" s="1"/>
  <c r="E24" i="2"/>
  <c r="C24" i="2"/>
  <c r="F23" i="2"/>
  <c r="C23" i="2"/>
  <c r="G23" i="2" s="1"/>
  <c r="G18" i="2"/>
  <c r="E18" i="2"/>
  <c r="G17" i="2"/>
  <c r="E17" i="2"/>
  <c r="G16" i="2"/>
  <c r="E16" i="2"/>
  <c r="E15" i="2"/>
  <c r="G14" i="2"/>
  <c r="E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G13" i="2"/>
  <c r="E13" i="2"/>
  <c r="A13" i="2"/>
  <c r="G12" i="2"/>
  <c r="E12" i="2"/>
  <c r="F30" i="1"/>
  <c r="F29" i="1"/>
  <c r="F28" i="1"/>
  <c r="F27" i="1"/>
  <c r="F26" i="1"/>
  <c r="F24" i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C31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19" i="1"/>
  <c r="G17" i="1"/>
  <c r="G15" i="1"/>
  <c r="G13" i="1"/>
  <c r="E19" i="1"/>
  <c r="E17" i="1"/>
  <c r="E15" i="1"/>
  <c r="E13" i="1"/>
  <c r="C2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G19" i="2" l="1"/>
  <c r="C30" i="2"/>
  <c r="C20" i="2"/>
  <c r="E20" i="2"/>
  <c r="G15" i="2"/>
  <c r="G20" i="2" s="1"/>
  <c r="C26" i="2"/>
  <c r="E28" i="2"/>
  <c r="G25" i="2"/>
  <c r="E29" i="2"/>
  <c r="E26" i="2"/>
  <c r="E23" i="2"/>
  <c r="G24" i="1"/>
  <c r="G25" i="1"/>
  <c r="G26" i="1"/>
  <c r="G27" i="1"/>
  <c r="G28" i="1"/>
  <c r="G30" i="1"/>
  <c r="G29" i="1"/>
  <c r="F25" i="1"/>
  <c r="F23" i="1"/>
  <c r="G23" i="1" s="1"/>
  <c r="E23" i="1"/>
  <c r="E31" i="1" s="1"/>
  <c r="G18" i="1"/>
  <c r="E18" i="1"/>
  <c r="G16" i="1"/>
  <c r="E16" i="1"/>
  <c r="G14" i="1"/>
  <c r="E14" i="1"/>
  <c r="G12" i="1"/>
  <c r="E12" i="1"/>
  <c r="E30" i="2" l="1"/>
  <c r="G30" i="2"/>
  <c r="G26" i="2"/>
  <c r="G31" i="2" s="1"/>
  <c r="G33" i="2" s="1"/>
  <c r="C31" i="2"/>
  <c r="E31" i="2"/>
  <c r="G31" i="1"/>
  <c r="E20" i="1"/>
  <c r="G20" i="1"/>
  <c r="G33" i="1" l="1"/>
</calcChain>
</file>

<file path=xl/sharedStrings.xml><?xml version="1.0" encoding="utf-8"?>
<sst xmlns="http://schemas.openxmlformats.org/spreadsheetml/2006/main" count="80" uniqueCount="32">
  <si>
    <t>Health Insurance Premiums</t>
  </si>
  <si>
    <t>Option</t>
  </si>
  <si>
    <t>Total Cost $</t>
  </si>
  <si>
    <t>Employee %</t>
  </si>
  <si>
    <t>Employee $</t>
  </si>
  <si>
    <t>Utility %</t>
  </si>
  <si>
    <t>Utility $</t>
  </si>
  <si>
    <t>#</t>
  </si>
  <si>
    <t>(1)</t>
  </si>
  <si>
    <t>(2)</t>
  </si>
  <si>
    <t>(3)</t>
  </si>
  <si>
    <t>(4)</t>
  </si>
  <si>
    <t>(5)</t>
  </si>
  <si>
    <t>(6)</t>
  </si>
  <si>
    <t>Normalized Test Year</t>
  </si>
  <si>
    <t>Total</t>
  </si>
  <si>
    <t>Pro Forma Year</t>
  </si>
  <si>
    <t>Adjustment</t>
  </si>
  <si>
    <t>https://www.bls.gov/ncs/ebs/benefits/2019/ownership/private/table10a.pdf</t>
  </si>
  <si>
    <t>Shelby Energy Cooperative, Inc.</t>
  </si>
  <si>
    <t xml:space="preserve">Reference Schedule:  </t>
  </si>
  <si>
    <t>Employee - Non-Union</t>
  </si>
  <si>
    <t>Employee - Union</t>
  </si>
  <si>
    <t>Employee &amp; Spouse - Non-Union</t>
  </si>
  <si>
    <t>Employee &amp; Spouse - Union</t>
  </si>
  <si>
    <t>Employee &amp; Child(ren) - Non-Union</t>
  </si>
  <si>
    <t>Employee &amp; Child(ren) - Union</t>
  </si>
  <si>
    <t>Employee &amp; Family - Non-Union</t>
  </si>
  <si>
    <t>Employee &amp; Family - Union</t>
  </si>
  <si>
    <t>This adjustment normalizes utility contributions to employee premiums for medical, dental and vision insurance to the amounts specified by the U.S. Bureau of Labor &amp; Statistics pursuant to the requirements of the Streamlined Rate Procedure set forth in Case No. 2018-00407. See report published Sept. 2022 at</t>
  </si>
  <si>
    <t>For the 12 Months Ended December 31, 2023</t>
  </si>
  <si>
    <t>Reference Schedule:  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</si>
</sst>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Font="1"/>
    <xf numFmtId="0" fontId="6" fillId="0" borderId="0" xfId="4" applyFont="1"/>
    <xf numFmtId="164" fontId="7" fillId="0" borderId="0" xfId="0" quotePrefix="1" applyNumberFormat="1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5" fontId="8" fillId="0" borderId="0" xfId="1" applyNumberFormat="1" applyFont="1" applyFill="1" applyAlignment="1">
      <alignment horizontal="right"/>
    </xf>
    <xf numFmtId="9" fontId="8" fillId="0" borderId="0" xfId="2" applyFont="1" applyFill="1" applyAlignment="1"/>
    <xf numFmtId="165" fontId="8" fillId="0" borderId="0" xfId="1" applyNumberFormat="1" applyFont="1" applyFill="1" applyAlignment="1"/>
    <xf numFmtId="0" fontId="8" fillId="0" borderId="2" xfId="0" applyFont="1" applyBorder="1"/>
    <xf numFmtId="165" fontId="8" fillId="0" borderId="2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/>
    <xf numFmtId="165" fontId="8" fillId="0" borderId="0" xfId="1" applyNumberFormat="1" applyFont="1" applyFill="1"/>
    <xf numFmtId="165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9" fontId="0" fillId="0" borderId="0" xfId="0" applyNumberFormat="1"/>
    <xf numFmtId="165" fontId="6" fillId="0" borderId="0" xfId="0" applyNumberFormat="1" applyFont="1"/>
    <xf numFmtId="0" fontId="7" fillId="0" borderId="3" xfId="0" applyFont="1" applyBorder="1"/>
    <xf numFmtId="165" fontId="8" fillId="0" borderId="3" xfId="1" applyNumberFormat="1" applyFont="1" applyFill="1" applyBorder="1" applyAlignment="1">
      <alignment horizontal="right"/>
    </xf>
    <xf numFmtId="165" fontId="8" fillId="0" borderId="3" xfId="1" applyNumberFormat="1" applyFont="1" applyFill="1" applyBorder="1"/>
    <xf numFmtId="165" fontId="8" fillId="0" borderId="3" xfId="1" applyNumberFormat="1" applyFont="1" applyFill="1" applyBorder="1" applyAlignment="1"/>
    <xf numFmtId="0" fontId="10" fillId="0" borderId="0" xfId="3" applyFont="1"/>
    <xf numFmtId="0" fontId="11" fillId="0" borderId="0" xfId="0" applyFont="1" applyAlignment="1">
      <alignment horizontal="right"/>
    </xf>
    <xf numFmtId="0" fontId="11" fillId="0" borderId="0" xfId="0" applyFont="1"/>
    <xf numFmtId="0" fontId="6" fillId="0" borderId="0" xfId="0" applyFont="1"/>
    <xf numFmtId="0" fontId="4" fillId="2" borderId="0" xfId="4" applyFont="1" applyFill="1" applyAlignment="1">
      <alignment horizontal="right"/>
    </xf>
    <xf numFmtId="0" fontId="0" fillId="2" borderId="0" xfId="0" applyFill="1"/>
    <xf numFmtId="165" fontId="8" fillId="0" borderId="0" xfId="1" applyNumberFormat="1" applyFont="1" applyFill="1" applyBorder="1" applyAlignment="1">
      <alignment horizontal="right"/>
    </xf>
    <xf numFmtId="9" fontId="8" fillId="0" borderId="0" xfId="2" applyFont="1" applyFill="1" applyBorder="1" applyAlignment="1"/>
    <xf numFmtId="165" fontId="8" fillId="0" borderId="0" xfId="1" applyNumberFormat="1" applyFont="1" applyFill="1" applyBorder="1" applyAlignment="1"/>
    <xf numFmtId="0" fontId="8" fillId="0" borderId="0" xfId="0" applyFont="1" applyAlignment="1">
      <alignment horizontal="left" vertical="top" wrapText="1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0" fontId="4" fillId="0" borderId="0" xfId="4" applyFont="1" applyFill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Normal 2" xfId="4" xr:uid="{3A5AD3AD-998D-426E-9D51-92C4E5A5E0E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cs/ebs/benefits/2019/ownership/private/table10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ncs/ebs/benefits/2019/ownership/private/table1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1519-B166-44F2-AAB5-A169F1287851}">
  <sheetPr>
    <pageSetUpPr fitToPage="1"/>
  </sheetPr>
  <dimension ref="A1:L38"/>
  <sheetViews>
    <sheetView workbookViewId="0">
      <selection activeCell="F8" sqref="F8"/>
    </sheetView>
  </sheetViews>
  <sheetFormatPr defaultRowHeight="15" x14ac:dyDescent="0.25"/>
  <cols>
    <col min="1" max="1" width="4.42578125" style="1" customWidth="1"/>
    <col min="2" max="2" width="30.42578125" customWidth="1"/>
    <col min="3" max="3" width="15.7109375" style="2" customWidth="1"/>
    <col min="4" max="7" width="15.7109375" customWidth="1"/>
    <col min="10" max="10" width="7.85546875" bestFit="1" customWidth="1"/>
    <col min="11" max="11" width="8.42578125" bestFit="1" customWidth="1"/>
    <col min="12" max="12" width="9.42578125" bestFit="1" customWidth="1"/>
    <col min="13" max="13" width="10.5703125" bestFit="1" customWidth="1"/>
  </cols>
  <sheetData>
    <row r="1" spans="1:9" x14ac:dyDescent="0.25">
      <c r="D1" s="3"/>
      <c r="F1" s="40"/>
      <c r="G1" s="39" t="s">
        <v>20</v>
      </c>
    </row>
    <row r="2" spans="1:9" x14ac:dyDescent="0.25">
      <c r="E2" s="3"/>
    </row>
    <row r="3" spans="1:9" x14ac:dyDescent="0.25">
      <c r="B3" s="45" t="s">
        <v>19</v>
      </c>
      <c r="C3" s="45"/>
      <c r="D3" s="45"/>
      <c r="E3" s="45"/>
      <c r="F3" s="45"/>
      <c r="G3" s="45"/>
      <c r="H3" s="4"/>
      <c r="I3" s="4"/>
    </row>
    <row r="4" spans="1:9" x14ac:dyDescent="0.25">
      <c r="B4" s="45" t="s">
        <v>30</v>
      </c>
      <c r="C4" s="45"/>
      <c r="D4" s="45"/>
      <c r="E4" s="45"/>
      <c r="F4" s="45"/>
      <c r="G4" s="45"/>
    </row>
    <row r="6" spans="1:9" x14ac:dyDescent="0.25">
      <c r="B6" s="46" t="s">
        <v>0</v>
      </c>
      <c r="C6" s="46"/>
      <c r="D6" s="46"/>
      <c r="E6" s="46"/>
      <c r="F6" s="46"/>
      <c r="G6" s="46"/>
      <c r="H6" s="5"/>
    </row>
    <row r="8" spans="1:9" ht="15" customHeight="1" x14ac:dyDescent="0.25">
      <c r="B8" s="6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9"/>
    </row>
    <row r="9" spans="1:9" x14ac:dyDescent="0.25">
      <c r="A9" s="10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9"/>
    </row>
    <row r="10" spans="1:9" x14ac:dyDescent="0.25">
      <c r="B10" s="9"/>
      <c r="C10" s="12"/>
      <c r="D10" s="9"/>
      <c r="E10" s="9"/>
      <c r="F10" s="9"/>
      <c r="G10" s="13"/>
      <c r="H10" s="9"/>
    </row>
    <row r="11" spans="1:9" x14ac:dyDescent="0.25">
      <c r="B11" s="14" t="s">
        <v>14</v>
      </c>
      <c r="C11" s="15"/>
      <c r="D11" s="16"/>
      <c r="E11" s="17"/>
      <c r="F11" s="18"/>
      <c r="G11" s="13"/>
      <c r="H11" s="9"/>
    </row>
    <row r="12" spans="1:9" x14ac:dyDescent="0.25">
      <c r="A12" s="1">
        <v>1</v>
      </c>
      <c r="B12" s="9" t="s">
        <v>21</v>
      </c>
      <c r="C12" s="19">
        <v>50780.26</v>
      </c>
      <c r="D12" s="20">
        <v>0.1</v>
      </c>
      <c r="E12" s="21">
        <f t="shared" ref="E12:E19" si="0">C12*D12</f>
        <v>5078.0260000000007</v>
      </c>
      <c r="F12" s="20">
        <v>0.9</v>
      </c>
      <c r="G12" s="21">
        <f t="shared" ref="G12:G19" si="1">C12*F12</f>
        <v>45702.234000000004</v>
      </c>
      <c r="H12" s="9"/>
    </row>
    <row r="13" spans="1:9" x14ac:dyDescent="0.25">
      <c r="A13" s="1">
        <f>A12+1</f>
        <v>2</v>
      </c>
      <c r="B13" s="9" t="s">
        <v>22</v>
      </c>
      <c r="C13" s="19">
        <v>25042.32</v>
      </c>
      <c r="D13" s="20">
        <v>0.13</v>
      </c>
      <c r="E13" s="21">
        <f t="shared" si="0"/>
        <v>3255.5016000000001</v>
      </c>
      <c r="F13" s="20">
        <v>0.87</v>
      </c>
      <c r="G13" s="21">
        <f t="shared" si="1"/>
        <v>21786.8184</v>
      </c>
      <c r="H13" s="9"/>
    </row>
    <row r="14" spans="1:9" x14ac:dyDescent="0.25">
      <c r="A14" s="1">
        <f>A13+1</f>
        <v>3</v>
      </c>
      <c r="B14" s="9" t="s">
        <v>23</v>
      </c>
      <c r="C14" s="19">
        <v>39310.800000000003</v>
      </c>
      <c r="D14" s="20">
        <v>0.1</v>
      </c>
      <c r="E14" s="21">
        <f t="shared" si="0"/>
        <v>3931.0800000000004</v>
      </c>
      <c r="F14" s="20">
        <v>0.9</v>
      </c>
      <c r="G14" s="21">
        <f t="shared" si="1"/>
        <v>35379.72</v>
      </c>
      <c r="H14" s="9"/>
    </row>
    <row r="15" spans="1:9" x14ac:dyDescent="0.25">
      <c r="A15" s="1">
        <f t="shared" ref="A15:A33" si="2">A14+1</f>
        <v>4</v>
      </c>
      <c r="B15" s="9" t="s">
        <v>24</v>
      </c>
      <c r="C15" s="19">
        <v>18017.45</v>
      </c>
      <c r="D15" s="20">
        <v>0.13</v>
      </c>
      <c r="E15" s="21">
        <f t="shared" si="0"/>
        <v>2342.2685000000001</v>
      </c>
      <c r="F15" s="20">
        <v>0.87</v>
      </c>
      <c r="G15" s="21">
        <f t="shared" si="1"/>
        <v>15675.181500000001</v>
      </c>
      <c r="H15" s="9"/>
    </row>
    <row r="16" spans="1:9" x14ac:dyDescent="0.25">
      <c r="A16" s="1">
        <f t="shared" si="2"/>
        <v>5</v>
      </c>
      <c r="B16" s="9" t="s">
        <v>25</v>
      </c>
      <c r="C16" s="19">
        <v>72667</v>
      </c>
      <c r="D16" s="20">
        <v>0.1</v>
      </c>
      <c r="E16" s="21">
        <f t="shared" si="0"/>
        <v>7266.7000000000007</v>
      </c>
      <c r="F16" s="20">
        <v>0.9</v>
      </c>
      <c r="G16" s="21">
        <f t="shared" si="1"/>
        <v>65400.3</v>
      </c>
      <c r="H16" s="9"/>
    </row>
    <row r="17" spans="1:12" x14ac:dyDescent="0.25">
      <c r="A17" s="1">
        <f t="shared" si="2"/>
        <v>6</v>
      </c>
      <c r="B17" s="9" t="s">
        <v>26</v>
      </c>
      <c r="C17" s="19">
        <v>17796</v>
      </c>
      <c r="D17" s="20">
        <v>0.13</v>
      </c>
      <c r="E17" s="21">
        <f t="shared" si="0"/>
        <v>2313.48</v>
      </c>
      <c r="F17" s="20">
        <v>0.87</v>
      </c>
      <c r="G17" s="21">
        <f t="shared" si="1"/>
        <v>15482.52</v>
      </c>
      <c r="H17" s="9"/>
    </row>
    <row r="18" spans="1:12" x14ac:dyDescent="0.25">
      <c r="A18" s="1">
        <f t="shared" si="2"/>
        <v>7</v>
      </c>
      <c r="B18" s="9" t="s">
        <v>27</v>
      </c>
      <c r="C18" s="41">
        <v>107741.28</v>
      </c>
      <c r="D18" s="20">
        <v>0.1</v>
      </c>
      <c r="E18" s="43">
        <f t="shared" si="0"/>
        <v>10774.128000000001</v>
      </c>
      <c r="F18" s="20">
        <v>0.9</v>
      </c>
      <c r="G18" s="43">
        <f t="shared" si="1"/>
        <v>96967.152000000002</v>
      </c>
      <c r="H18" s="9"/>
    </row>
    <row r="19" spans="1:12" x14ac:dyDescent="0.25">
      <c r="A19" s="1">
        <f t="shared" si="2"/>
        <v>8</v>
      </c>
      <c r="B19" s="9" t="s">
        <v>28</v>
      </c>
      <c r="C19" s="41">
        <v>244662.49</v>
      </c>
      <c r="D19" s="42">
        <v>0.13</v>
      </c>
      <c r="E19" s="21">
        <f t="shared" si="0"/>
        <v>31806.1237</v>
      </c>
      <c r="F19" s="20">
        <v>0.87</v>
      </c>
      <c r="G19" s="21">
        <f t="shared" si="1"/>
        <v>212856.36629999999</v>
      </c>
      <c r="H19" s="9"/>
    </row>
    <row r="20" spans="1:12" x14ac:dyDescent="0.25">
      <c r="A20" s="1">
        <f t="shared" si="2"/>
        <v>9</v>
      </c>
      <c r="B20" s="22" t="s">
        <v>15</v>
      </c>
      <c r="C20" s="23">
        <f>SUM(C12:C19)</f>
        <v>576017.6</v>
      </c>
      <c r="D20" s="24"/>
      <c r="E20" s="24">
        <f>SUM(E12:E19)</f>
        <v>66767.307799999995</v>
      </c>
      <c r="F20" s="24"/>
      <c r="G20" s="24">
        <f>SUM(G12:G19)</f>
        <v>509250.29220000003</v>
      </c>
      <c r="H20" s="9"/>
    </row>
    <row r="21" spans="1:12" x14ac:dyDescent="0.25">
      <c r="A21" s="1">
        <f t="shared" si="2"/>
        <v>10</v>
      </c>
      <c r="B21" s="9"/>
      <c r="C21" s="19"/>
      <c r="D21" s="25"/>
      <c r="E21" s="25"/>
      <c r="F21" s="25"/>
      <c r="G21" s="26"/>
      <c r="H21" s="9"/>
    </row>
    <row r="22" spans="1:12" x14ac:dyDescent="0.25">
      <c r="A22" s="1">
        <f t="shared" si="2"/>
        <v>11</v>
      </c>
      <c r="B22" s="27" t="s">
        <v>16</v>
      </c>
      <c r="C22" s="19"/>
      <c r="D22" s="25"/>
      <c r="E22" s="25"/>
      <c r="F22" s="25"/>
      <c r="G22" s="26"/>
      <c r="H22" s="9"/>
      <c r="L22" s="28"/>
    </row>
    <row r="23" spans="1:12" x14ac:dyDescent="0.25">
      <c r="A23" s="1">
        <f t="shared" si="2"/>
        <v>12</v>
      </c>
      <c r="B23" s="9" t="s">
        <v>21</v>
      </c>
      <c r="C23" s="19">
        <f>C12</f>
        <v>50780.26</v>
      </c>
      <c r="D23" s="20">
        <v>0.22</v>
      </c>
      <c r="E23" s="21">
        <f>C23*D23</f>
        <v>11171.6572</v>
      </c>
      <c r="F23" s="20">
        <f>1-D23</f>
        <v>0.78</v>
      </c>
      <c r="G23" s="21">
        <f>C23*F23</f>
        <v>39608.602800000001</v>
      </c>
      <c r="H23" s="9"/>
      <c r="L23" s="29"/>
    </row>
    <row r="24" spans="1:12" x14ac:dyDescent="0.25">
      <c r="A24" s="1">
        <f t="shared" si="2"/>
        <v>13</v>
      </c>
      <c r="B24" s="9" t="s">
        <v>22</v>
      </c>
      <c r="C24" s="19">
        <f t="shared" ref="C24:C30" si="3">C13</f>
        <v>25042.32</v>
      </c>
      <c r="D24" s="20">
        <v>0.13</v>
      </c>
      <c r="E24" s="21">
        <f t="shared" ref="E24:E30" si="4">C24*D24</f>
        <v>3255.5016000000001</v>
      </c>
      <c r="F24" s="20">
        <f>1-D24</f>
        <v>0.87</v>
      </c>
      <c r="G24" s="21">
        <f t="shared" ref="G24:G30" si="5">C24*F24</f>
        <v>21786.8184</v>
      </c>
      <c r="H24" s="9"/>
      <c r="L24" s="29"/>
    </row>
    <row r="25" spans="1:12" x14ac:dyDescent="0.25">
      <c r="A25" s="1">
        <f t="shared" si="2"/>
        <v>14</v>
      </c>
      <c r="B25" s="9" t="s">
        <v>23</v>
      </c>
      <c r="C25" s="19">
        <f t="shared" si="3"/>
        <v>39310.800000000003</v>
      </c>
      <c r="D25" s="20">
        <v>0.33</v>
      </c>
      <c r="E25" s="21">
        <f t="shared" si="4"/>
        <v>12972.564000000002</v>
      </c>
      <c r="F25" s="20">
        <f t="shared" ref="F25:F30" si="6">1-D25</f>
        <v>0.66999999999999993</v>
      </c>
      <c r="G25" s="21">
        <f t="shared" si="5"/>
        <v>26338.236000000001</v>
      </c>
      <c r="H25" s="9"/>
      <c r="L25" s="29"/>
    </row>
    <row r="26" spans="1:12" x14ac:dyDescent="0.25">
      <c r="A26" s="1">
        <f t="shared" si="2"/>
        <v>15</v>
      </c>
      <c r="B26" s="9" t="s">
        <v>24</v>
      </c>
      <c r="C26" s="19">
        <f t="shared" si="3"/>
        <v>18017.45</v>
      </c>
      <c r="D26" s="20">
        <v>0.13</v>
      </c>
      <c r="E26" s="21">
        <f t="shared" si="4"/>
        <v>2342.2685000000001</v>
      </c>
      <c r="F26" s="20">
        <f t="shared" si="6"/>
        <v>0.87</v>
      </c>
      <c r="G26" s="21">
        <f t="shared" si="5"/>
        <v>15675.181500000001</v>
      </c>
      <c r="H26" s="9"/>
      <c r="L26" s="29"/>
    </row>
    <row r="27" spans="1:12" x14ac:dyDescent="0.25">
      <c r="A27" s="1">
        <f t="shared" si="2"/>
        <v>16</v>
      </c>
      <c r="B27" s="9" t="s">
        <v>25</v>
      </c>
      <c r="C27" s="19">
        <f t="shared" si="3"/>
        <v>72667</v>
      </c>
      <c r="D27" s="20">
        <v>0.33</v>
      </c>
      <c r="E27" s="21">
        <f t="shared" si="4"/>
        <v>23980.11</v>
      </c>
      <c r="F27" s="20">
        <f t="shared" si="6"/>
        <v>0.66999999999999993</v>
      </c>
      <c r="G27" s="21">
        <f t="shared" si="5"/>
        <v>48686.889999999992</v>
      </c>
      <c r="H27" s="9"/>
      <c r="L27" s="29"/>
    </row>
    <row r="28" spans="1:12" x14ac:dyDescent="0.25">
      <c r="A28" s="1">
        <f t="shared" si="2"/>
        <v>17</v>
      </c>
      <c r="B28" s="9" t="s">
        <v>26</v>
      </c>
      <c r="C28" s="19">
        <f t="shared" si="3"/>
        <v>17796</v>
      </c>
      <c r="D28" s="20">
        <v>0.13</v>
      </c>
      <c r="E28" s="21">
        <f t="shared" si="4"/>
        <v>2313.48</v>
      </c>
      <c r="F28" s="20">
        <f t="shared" si="6"/>
        <v>0.87</v>
      </c>
      <c r="G28" s="21">
        <f t="shared" si="5"/>
        <v>15482.52</v>
      </c>
      <c r="H28" s="9"/>
      <c r="L28" s="29"/>
    </row>
    <row r="29" spans="1:12" x14ac:dyDescent="0.25">
      <c r="A29" s="1">
        <f t="shared" si="2"/>
        <v>18</v>
      </c>
      <c r="B29" s="9" t="s">
        <v>27</v>
      </c>
      <c r="C29" s="19">
        <f t="shared" si="3"/>
        <v>107741.28</v>
      </c>
      <c r="D29" s="20">
        <v>0.33</v>
      </c>
      <c r="E29" s="21">
        <f t="shared" si="4"/>
        <v>35554.6224</v>
      </c>
      <c r="F29" s="20">
        <f t="shared" si="6"/>
        <v>0.66999999999999993</v>
      </c>
      <c r="G29" s="21">
        <f t="shared" si="5"/>
        <v>72186.657599999991</v>
      </c>
      <c r="H29" s="9"/>
      <c r="L29" s="29"/>
    </row>
    <row r="30" spans="1:12" x14ac:dyDescent="0.25">
      <c r="A30" s="1">
        <f t="shared" si="2"/>
        <v>19</v>
      </c>
      <c r="B30" s="9" t="s">
        <v>28</v>
      </c>
      <c r="C30" s="19">
        <f t="shared" si="3"/>
        <v>244662.49</v>
      </c>
      <c r="D30" s="20">
        <v>0.13</v>
      </c>
      <c r="E30" s="21">
        <f t="shared" si="4"/>
        <v>31806.1237</v>
      </c>
      <c r="F30" s="20">
        <f t="shared" si="6"/>
        <v>0.87</v>
      </c>
      <c r="G30" s="21">
        <f t="shared" si="5"/>
        <v>212856.36629999999</v>
      </c>
      <c r="H30" s="9"/>
      <c r="L30" s="29"/>
    </row>
    <row r="31" spans="1:12" x14ac:dyDescent="0.25">
      <c r="A31" s="1">
        <f t="shared" si="2"/>
        <v>20</v>
      </c>
      <c r="B31" s="22" t="s">
        <v>15</v>
      </c>
      <c r="C31" s="23">
        <f>SUM(C23:C30)</f>
        <v>576017.6</v>
      </c>
      <c r="D31" s="24"/>
      <c r="E31" s="24">
        <f>SUM(E23:E30)</f>
        <v>123396.32740000001</v>
      </c>
      <c r="F31" s="24"/>
      <c r="G31" s="24">
        <f>SUM(G23:G30)</f>
        <v>452621.27259999997</v>
      </c>
      <c r="H31" s="9"/>
      <c r="L31" s="30"/>
    </row>
    <row r="32" spans="1:12" x14ac:dyDescent="0.25">
      <c r="A32" s="1">
        <f t="shared" si="2"/>
        <v>21</v>
      </c>
      <c r="B32" s="9"/>
      <c r="C32" s="19"/>
      <c r="D32" s="25"/>
      <c r="E32" s="25"/>
      <c r="F32" s="25"/>
      <c r="G32" s="25"/>
      <c r="H32" s="9"/>
    </row>
    <row r="33" spans="1:8" ht="15.75" thickBot="1" x14ac:dyDescent="0.3">
      <c r="A33" s="1">
        <f t="shared" si="2"/>
        <v>22</v>
      </c>
      <c r="B33" s="31" t="s">
        <v>17</v>
      </c>
      <c r="C33" s="32"/>
      <c r="D33" s="33"/>
      <c r="E33" s="33"/>
      <c r="F33" s="33"/>
      <c r="G33" s="34">
        <f>G31-G20</f>
        <v>-56629.019600000058</v>
      </c>
      <c r="H33" s="9"/>
    </row>
    <row r="34" spans="1:8" ht="15.75" thickTop="1" x14ac:dyDescent="0.25"/>
    <row r="35" spans="1:8" ht="43.5" customHeight="1" x14ac:dyDescent="0.25">
      <c r="B35" s="44" t="s">
        <v>29</v>
      </c>
      <c r="C35" s="44"/>
      <c r="D35" s="44"/>
      <c r="E35" s="44"/>
      <c r="F35" s="44"/>
      <c r="G35" s="44"/>
    </row>
    <row r="36" spans="1:8" x14ac:dyDescent="0.25">
      <c r="B36" s="35" t="s">
        <v>18</v>
      </c>
      <c r="C36" s="36"/>
      <c r="D36" s="37"/>
      <c r="E36" s="37"/>
      <c r="F36" s="37"/>
      <c r="G36" s="37"/>
    </row>
    <row r="37" spans="1:8" x14ac:dyDescent="0.25">
      <c r="B37" s="38"/>
      <c r="C37" s="36"/>
      <c r="D37" s="37"/>
      <c r="E37" s="37"/>
      <c r="F37" s="37"/>
      <c r="G37" s="37"/>
    </row>
    <row r="38" spans="1:8" x14ac:dyDescent="0.25">
      <c r="B38" s="38"/>
      <c r="C38" s="36"/>
      <c r="D38" s="37"/>
      <c r="E38" s="37"/>
      <c r="F38" s="37"/>
      <c r="G38" s="37"/>
    </row>
  </sheetData>
  <mergeCells count="4">
    <mergeCell ref="B35:G35"/>
    <mergeCell ref="B3:G3"/>
    <mergeCell ref="B4:G4"/>
    <mergeCell ref="B6:G6"/>
  </mergeCells>
  <hyperlinks>
    <hyperlink ref="B36" r:id="rId1" xr:uid="{C6027666-E3E4-4A60-9BBC-2EE60E3D4CCD}"/>
  </hyperlinks>
  <printOptions horizontalCentered="1"/>
  <pageMargins left="0.7" right="0.7" top="0.75" bottom="0.75" header="0.3" footer="0.3"/>
  <pageSetup scale="63" orientation="portrait" r:id="rId2"/>
  <headerFooter>
    <oddFooter>&amp;R&amp;"Times New Roman,Regular"Exhibit JW-2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A595-9A8C-4DF8-9306-3FD5CAD96FD1}">
  <sheetPr>
    <pageSetUpPr fitToPage="1"/>
  </sheetPr>
  <dimension ref="A1:L38"/>
  <sheetViews>
    <sheetView tabSelected="1" workbookViewId="0">
      <selection activeCell="I10" sqref="I10"/>
    </sheetView>
  </sheetViews>
  <sheetFormatPr defaultRowHeight="15" x14ac:dyDescent="0.25"/>
  <cols>
    <col min="1" max="1" width="4.42578125" style="1" customWidth="1"/>
    <col min="2" max="2" width="30.42578125" customWidth="1"/>
    <col min="3" max="3" width="15.7109375" style="2" customWidth="1"/>
    <col min="4" max="7" width="15.7109375" customWidth="1"/>
    <col min="10" max="10" width="7.85546875" bestFit="1" customWidth="1"/>
    <col min="11" max="11" width="8.42578125" bestFit="1" customWidth="1"/>
    <col min="12" max="12" width="9.42578125" bestFit="1" customWidth="1"/>
    <col min="13" max="13" width="10.5703125" bestFit="1" customWidth="1"/>
  </cols>
  <sheetData>
    <row r="1" spans="1:10" x14ac:dyDescent="0.25">
      <c r="D1" s="3"/>
      <c r="F1" s="48"/>
      <c r="G1" s="49" t="s">
        <v>31</v>
      </c>
    </row>
    <row r="2" spans="1:10" x14ac:dyDescent="0.25">
      <c r="E2" s="3"/>
    </row>
    <row r="3" spans="1:10" x14ac:dyDescent="0.25">
      <c r="B3" s="45" t="s">
        <v>19</v>
      </c>
      <c r="C3" s="45"/>
      <c r="D3" s="45"/>
      <c r="E3" s="45"/>
      <c r="F3" s="45"/>
      <c r="G3" s="45"/>
      <c r="H3" s="4"/>
      <c r="I3" s="4"/>
    </row>
    <row r="4" spans="1:10" x14ac:dyDescent="0.25">
      <c r="B4" s="45" t="s">
        <v>30</v>
      </c>
      <c r="C4" s="45"/>
      <c r="D4" s="45"/>
      <c r="E4" s="45"/>
      <c r="F4" s="45"/>
      <c r="G4" s="45"/>
    </row>
    <row r="6" spans="1:10" x14ac:dyDescent="0.25">
      <c r="B6" s="46" t="s">
        <v>0</v>
      </c>
      <c r="C6" s="46"/>
      <c r="D6" s="46"/>
      <c r="E6" s="46"/>
      <c r="F6" s="46"/>
      <c r="G6" s="46"/>
      <c r="H6" s="5"/>
    </row>
    <row r="8" spans="1:10" ht="15" customHeight="1" x14ac:dyDescent="0.25">
      <c r="B8" s="6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9"/>
    </row>
    <row r="9" spans="1:10" x14ac:dyDescent="0.25">
      <c r="A9" s="10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9"/>
    </row>
    <row r="10" spans="1:10" x14ac:dyDescent="0.25">
      <c r="B10" s="9"/>
      <c r="C10" s="12"/>
      <c r="D10" s="9"/>
      <c r="E10" s="9"/>
      <c r="F10" s="9"/>
      <c r="G10" s="13"/>
      <c r="H10" s="9"/>
    </row>
    <row r="11" spans="1:10" x14ac:dyDescent="0.25">
      <c r="B11" s="14" t="s">
        <v>14</v>
      </c>
      <c r="C11" s="15"/>
      <c r="D11" s="16"/>
      <c r="E11" s="17"/>
      <c r="F11" s="18"/>
      <c r="G11" s="13"/>
      <c r="H11" s="9"/>
    </row>
    <row r="12" spans="1:10" x14ac:dyDescent="0.25">
      <c r="A12" s="1">
        <v>1</v>
      </c>
      <c r="B12" s="9" t="s">
        <v>21</v>
      </c>
      <c r="C12" s="19">
        <v>50780.26</v>
      </c>
      <c r="D12" s="20">
        <v>0.1</v>
      </c>
      <c r="E12" s="21">
        <f t="shared" ref="E12:E19" si="0">C12*D12</f>
        <v>5078.0260000000007</v>
      </c>
      <c r="F12" s="20">
        <v>0.9</v>
      </c>
      <c r="G12" s="21">
        <f t="shared" ref="G12:G19" si="1">C12*F12</f>
        <v>45702.234000000004</v>
      </c>
      <c r="H12" s="9"/>
    </row>
    <row r="13" spans="1:10" x14ac:dyDescent="0.25">
      <c r="A13" s="1">
        <f>A12+1</f>
        <v>2</v>
      </c>
      <c r="B13" s="9" t="s">
        <v>22</v>
      </c>
      <c r="C13" s="19">
        <v>25042.32</v>
      </c>
      <c r="D13" s="20">
        <v>0.13</v>
      </c>
      <c r="E13" s="21">
        <f t="shared" si="0"/>
        <v>3255.5016000000001</v>
      </c>
      <c r="F13" s="20">
        <v>0.87</v>
      </c>
      <c r="G13" s="21">
        <f t="shared" si="1"/>
        <v>21786.8184</v>
      </c>
      <c r="H13" s="9"/>
    </row>
    <row r="14" spans="1:10" x14ac:dyDescent="0.25">
      <c r="A14" s="1">
        <f>A13+1</f>
        <v>3</v>
      </c>
      <c r="B14" s="9" t="s">
        <v>23</v>
      </c>
      <c r="C14" s="19">
        <v>39310.800000000003</v>
      </c>
      <c r="D14" s="20">
        <v>0.1</v>
      </c>
      <c r="E14" s="21">
        <f t="shared" si="0"/>
        <v>3931.0800000000004</v>
      </c>
      <c r="F14" s="20">
        <v>0.9</v>
      </c>
      <c r="G14" s="21">
        <f t="shared" si="1"/>
        <v>35379.72</v>
      </c>
      <c r="H14" s="9"/>
    </row>
    <row r="15" spans="1:10" x14ac:dyDescent="0.25">
      <c r="A15" s="1">
        <f t="shared" ref="A15:A33" si="2">A14+1</f>
        <v>4</v>
      </c>
      <c r="B15" s="9" t="s">
        <v>24</v>
      </c>
      <c r="C15" s="19">
        <f>18017.45-18017.45+16379.5</f>
        <v>16379.5</v>
      </c>
      <c r="D15" s="20">
        <v>0.13</v>
      </c>
      <c r="E15" s="21">
        <f t="shared" si="0"/>
        <v>2129.335</v>
      </c>
      <c r="F15" s="20">
        <v>0.87</v>
      </c>
      <c r="G15" s="21">
        <f t="shared" si="1"/>
        <v>14250.164999999999</v>
      </c>
      <c r="H15" s="9"/>
      <c r="I15" s="47"/>
      <c r="J15" s="47"/>
    </row>
    <row r="16" spans="1:10" x14ac:dyDescent="0.25">
      <c r="A16" s="1">
        <f t="shared" si="2"/>
        <v>5</v>
      </c>
      <c r="B16" s="9" t="s">
        <v>25</v>
      </c>
      <c r="C16" s="19">
        <v>72667</v>
      </c>
      <c r="D16" s="20">
        <v>0.1</v>
      </c>
      <c r="E16" s="21">
        <f t="shared" si="0"/>
        <v>7266.7000000000007</v>
      </c>
      <c r="F16" s="20">
        <v>0.9</v>
      </c>
      <c r="G16" s="21">
        <f t="shared" si="1"/>
        <v>65400.3</v>
      </c>
      <c r="H16" s="9"/>
    </row>
    <row r="17" spans="1:12" x14ac:dyDescent="0.25">
      <c r="A17" s="1">
        <f t="shared" si="2"/>
        <v>6</v>
      </c>
      <c r="B17" s="9" t="s">
        <v>26</v>
      </c>
      <c r="C17" s="19">
        <v>17796</v>
      </c>
      <c r="D17" s="20">
        <v>0.13</v>
      </c>
      <c r="E17" s="21">
        <f t="shared" si="0"/>
        <v>2313.48</v>
      </c>
      <c r="F17" s="20">
        <v>0.87</v>
      </c>
      <c r="G17" s="21">
        <f t="shared" si="1"/>
        <v>15482.52</v>
      </c>
      <c r="H17" s="9"/>
    </row>
    <row r="18" spans="1:12" x14ac:dyDescent="0.25">
      <c r="A18" s="1">
        <f t="shared" si="2"/>
        <v>7</v>
      </c>
      <c r="B18" s="9" t="s">
        <v>27</v>
      </c>
      <c r="C18" s="41">
        <v>107741.28</v>
      </c>
      <c r="D18" s="20">
        <v>0.1</v>
      </c>
      <c r="E18" s="43">
        <f t="shared" si="0"/>
        <v>10774.128000000001</v>
      </c>
      <c r="F18" s="20">
        <v>0.9</v>
      </c>
      <c r="G18" s="43">
        <f t="shared" si="1"/>
        <v>96967.152000000002</v>
      </c>
      <c r="H18" s="9"/>
    </row>
    <row r="19" spans="1:12" x14ac:dyDescent="0.25">
      <c r="A19" s="1">
        <f t="shared" si="2"/>
        <v>8</v>
      </c>
      <c r="B19" s="9" t="s">
        <v>28</v>
      </c>
      <c r="C19" s="41">
        <f>244662.49-2244.61+4489.22</f>
        <v>246907.1</v>
      </c>
      <c r="D19" s="42">
        <v>0.13</v>
      </c>
      <c r="E19" s="21">
        <f t="shared" si="0"/>
        <v>32097.923000000003</v>
      </c>
      <c r="F19" s="20">
        <v>0.87</v>
      </c>
      <c r="G19" s="21">
        <f t="shared" si="1"/>
        <v>214809.177</v>
      </c>
      <c r="H19" s="9"/>
      <c r="I19" s="47"/>
      <c r="J19" s="47"/>
    </row>
    <row r="20" spans="1:12" x14ac:dyDescent="0.25">
      <c r="A20" s="1">
        <f t="shared" si="2"/>
        <v>9</v>
      </c>
      <c r="B20" s="22" t="s">
        <v>15</v>
      </c>
      <c r="C20" s="23">
        <f>SUM(C12:C19)</f>
        <v>576624.26</v>
      </c>
      <c r="D20" s="24"/>
      <c r="E20" s="24">
        <f>SUM(E12:E19)</f>
        <v>66846.173600000009</v>
      </c>
      <c r="F20" s="24"/>
      <c r="G20" s="24">
        <f>SUM(G12:G19)</f>
        <v>509778.08640000003</v>
      </c>
      <c r="H20" s="9"/>
    </row>
    <row r="21" spans="1:12" x14ac:dyDescent="0.25">
      <c r="A21" s="1">
        <f t="shared" si="2"/>
        <v>10</v>
      </c>
      <c r="B21" s="9"/>
      <c r="C21" s="19"/>
      <c r="D21" s="25"/>
      <c r="E21" s="25"/>
      <c r="F21" s="25"/>
      <c r="G21" s="26"/>
      <c r="H21" s="9"/>
    </row>
    <row r="22" spans="1:12" x14ac:dyDescent="0.25">
      <c r="A22" s="1">
        <f t="shared" si="2"/>
        <v>11</v>
      </c>
      <c r="B22" s="27" t="s">
        <v>16</v>
      </c>
      <c r="C22" s="19"/>
      <c r="D22" s="25"/>
      <c r="E22" s="25"/>
      <c r="F22" s="25"/>
      <c r="G22" s="26"/>
      <c r="H22" s="9"/>
      <c r="L22" s="28"/>
    </row>
    <row r="23" spans="1:12" x14ac:dyDescent="0.25">
      <c r="A23" s="1">
        <f t="shared" si="2"/>
        <v>12</v>
      </c>
      <c r="B23" s="9" t="s">
        <v>21</v>
      </c>
      <c r="C23" s="19">
        <f>C12</f>
        <v>50780.26</v>
      </c>
      <c r="D23" s="20">
        <v>0.22</v>
      </c>
      <c r="E23" s="21">
        <f>C23*D23</f>
        <v>11171.6572</v>
      </c>
      <c r="F23" s="20">
        <f>1-D23</f>
        <v>0.78</v>
      </c>
      <c r="G23" s="21">
        <f>C23*F23</f>
        <v>39608.602800000001</v>
      </c>
      <c r="H23" s="9"/>
      <c r="L23" s="29"/>
    </row>
    <row r="24" spans="1:12" x14ac:dyDescent="0.25">
      <c r="A24" s="1">
        <f t="shared" si="2"/>
        <v>13</v>
      </c>
      <c r="B24" s="9" t="s">
        <v>22</v>
      </c>
      <c r="C24" s="19">
        <f t="shared" ref="C24:C30" si="3">C13</f>
        <v>25042.32</v>
      </c>
      <c r="D24" s="20">
        <v>0.13</v>
      </c>
      <c r="E24" s="21">
        <f t="shared" ref="E24:E30" si="4">C24*D24</f>
        <v>3255.5016000000001</v>
      </c>
      <c r="F24" s="20">
        <f>1-D24</f>
        <v>0.87</v>
      </c>
      <c r="G24" s="21">
        <f t="shared" ref="G24:G30" si="5">C24*F24</f>
        <v>21786.8184</v>
      </c>
      <c r="H24" s="9"/>
      <c r="L24" s="29"/>
    </row>
    <row r="25" spans="1:12" x14ac:dyDescent="0.25">
      <c r="A25" s="1">
        <f t="shared" si="2"/>
        <v>14</v>
      </c>
      <c r="B25" s="9" t="s">
        <v>23</v>
      </c>
      <c r="C25" s="19">
        <f t="shared" si="3"/>
        <v>39310.800000000003</v>
      </c>
      <c r="D25" s="20">
        <v>0.33</v>
      </c>
      <c r="E25" s="21">
        <f t="shared" si="4"/>
        <v>12972.564000000002</v>
      </c>
      <c r="F25" s="20">
        <f t="shared" ref="F25:F30" si="6">1-D25</f>
        <v>0.66999999999999993</v>
      </c>
      <c r="G25" s="21">
        <f t="shared" si="5"/>
        <v>26338.236000000001</v>
      </c>
      <c r="H25" s="9"/>
      <c r="L25" s="29"/>
    </row>
    <row r="26" spans="1:12" x14ac:dyDescent="0.25">
      <c r="A26" s="1">
        <f t="shared" si="2"/>
        <v>15</v>
      </c>
      <c r="B26" s="9" t="s">
        <v>24</v>
      </c>
      <c r="C26" s="19">
        <f t="shared" si="3"/>
        <v>16379.5</v>
      </c>
      <c r="D26" s="20">
        <v>0.13</v>
      </c>
      <c r="E26" s="21">
        <f t="shared" si="4"/>
        <v>2129.335</v>
      </c>
      <c r="F26" s="20">
        <f t="shared" si="6"/>
        <v>0.87</v>
      </c>
      <c r="G26" s="21">
        <f t="shared" si="5"/>
        <v>14250.164999999999</v>
      </c>
      <c r="H26" s="9"/>
      <c r="L26" s="29"/>
    </row>
    <row r="27" spans="1:12" x14ac:dyDescent="0.25">
      <c r="A27" s="1">
        <f t="shared" si="2"/>
        <v>16</v>
      </c>
      <c r="B27" s="9" t="s">
        <v>25</v>
      </c>
      <c r="C27" s="19">
        <f t="shared" si="3"/>
        <v>72667</v>
      </c>
      <c r="D27" s="20">
        <v>0.33</v>
      </c>
      <c r="E27" s="21">
        <f t="shared" si="4"/>
        <v>23980.11</v>
      </c>
      <c r="F27" s="20">
        <f t="shared" si="6"/>
        <v>0.66999999999999993</v>
      </c>
      <c r="G27" s="21">
        <f t="shared" si="5"/>
        <v>48686.889999999992</v>
      </c>
      <c r="H27" s="9"/>
      <c r="L27" s="29"/>
    </row>
    <row r="28" spans="1:12" x14ac:dyDescent="0.25">
      <c r="A28" s="1">
        <f t="shared" si="2"/>
        <v>17</v>
      </c>
      <c r="B28" s="9" t="s">
        <v>26</v>
      </c>
      <c r="C28" s="19">
        <f t="shared" si="3"/>
        <v>17796</v>
      </c>
      <c r="D28" s="20">
        <v>0.13</v>
      </c>
      <c r="E28" s="21">
        <f t="shared" si="4"/>
        <v>2313.48</v>
      </c>
      <c r="F28" s="20">
        <f t="shared" si="6"/>
        <v>0.87</v>
      </c>
      <c r="G28" s="21">
        <f t="shared" si="5"/>
        <v>15482.52</v>
      </c>
      <c r="H28" s="9"/>
      <c r="L28" s="29"/>
    </row>
    <row r="29" spans="1:12" x14ac:dyDescent="0.25">
      <c r="A29" s="1">
        <f t="shared" si="2"/>
        <v>18</v>
      </c>
      <c r="B29" s="9" t="s">
        <v>27</v>
      </c>
      <c r="C29" s="19">
        <f t="shared" si="3"/>
        <v>107741.28</v>
      </c>
      <c r="D29" s="20">
        <v>0.33</v>
      </c>
      <c r="E29" s="21">
        <f t="shared" si="4"/>
        <v>35554.6224</v>
      </c>
      <c r="F29" s="20">
        <f t="shared" si="6"/>
        <v>0.66999999999999993</v>
      </c>
      <c r="G29" s="21">
        <f t="shared" si="5"/>
        <v>72186.657599999991</v>
      </c>
      <c r="H29" s="9"/>
      <c r="L29" s="29"/>
    </row>
    <row r="30" spans="1:12" x14ac:dyDescent="0.25">
      <c r="A30" s="1">
        <f t="shared" si="2"/>
        <v>19</v>
      </c>
      <c r="B30" s="9" t="s">
        <v>28</v>
      </c>
      <c r="C30" s="19">
        <f t="shared" si="3"/>
        <v>246907.1</v>
      </c>
      <c r="D30" s="20">
        <v>0.13</v>
      </c>
      <c r="E30" s="21">
        <f t="shared" si="4"/>
        <v>32097.923000000003</v>
      </c>
      <c r="F30" s="20">
        <f t="shared" si="6"/>
        <v>0.87</v>
      </c>
      <c r="G30" s="21">
        <f t="shared" si="5"/>
        <v>214809.177</v>
      </c>
      <c r="H30" s="9"/>
      <c r="L30" s="29"/>
    </row>
    <row r="31" spans="1:12" x14ac:dyDescent="0.25">
      <c r="A31" s="1">
        <f t="shared" si="2"/>
        <v>20</v>
      </c>
      <c r="B31" s="22" t="s">
        <v>15</v>
      </c>
      <c r="C31" s="23">
        <f>SUM(C23:C30)</f>
        <v>576624.26</v>
      </c>
      <c r="D31" s="24"/>
      <c r="E31" s="24">
        <f>SUM(E23:E30)</f>
        <v>123475.19320000001</v>
      </c>
      <c r="F31" s="24"/>
      <c r="G31" s="24">
        <f>SUM(G23:G30)</f>
        <v>453149.06679999991</v>
      </c>
      <c r="H31" s="9"/>
      <c r="L31" s="30"/>
    </row>
    <row r="32" spans="1:12" x14ac:dyDescent="0.25">
      <c r="A32" s="1">
        <f t="shared" si="2"/>
        <v>21</v>
      </c>
      <c r="B32" s="9"/>
      <c r="C32" s="19"/>
      <c r="D32" s="25"/>
      <c r="E32" s="25"/>
      <c r="F32" s="25"/>
      <c r="G32" s="25"/>
      <c r="H32" s="9"/>
    </row>
    <row r="33" spans="1:8" ht="15.75" thickBot="1" x14ac:dyDescent="0.3">
      <c r="A33" s="1">
        <f t="shared" si="2"/>
        <v>22</v>
      </c>
      <c r="B33" s="31" t="s">
        <v>17</v>
      </c>
      <c r="C33" s="32"/>
      <c r="D33" s="33"/>
      <c r="E33" s="33"/>
      <c r="F33" s="33"/>
      <c r="G33" s="34">
        <f>G31-G20</f>
        <v>-56629.019600000116</v>
      </c>
      <c r="H33" s="9"/>
    </row>
    <row r="34" spans="1:8" ht="15.75" thickTop="1" x14ac:dyDescent="0.25"/>
    <row r="35" spans="1:8" ht="43.5" customHeight="1" x14ac:dyDescent="0.25">
      <c r="B35" s="44" t="s">
        <v>29</v>
      </c>
      <c r="C35" s="44"/>
      <c r="D35" s="44"/>
      <c r="E35" s="44"/>
      <c r="F35" s="44"/>
      <c r="G35" s="44"/>
    </row>
    <row r="36" spans="1:8" x14ac:dyDescent="0.25">
      <c r="B36" s="35" t="s">
        <v>18</v>
      </c>
      <c r="C36" s="36"/>
      <c r="D36" s="37"/>
      <c r="E36" s="37"/>
      <c r="F36" s="37"/>
      <c r="G36" s="37"/>
    </row>
    <row r="37" spans="1:8" x14ac:dyDescent="0.25">
      <c r="B37" s="38"/>
      <c r="C37" s="36"/>
      <c r="D37" s="37"/>
      <c r="E37" s="37"/>
      <c r="F37" s="37"/>
      <c r="G37" s="37"/>
    </row>
    <row r="38" spans="1:8" x14ac:dyDescent="0.25">
      <c r="B38" s="38"/>
      <c r="C38" s="36"/>
      <c r="D38" s="37"/>
      <c r="E38" s="37"/>
      <c r="F38" s="37"/>
      <c r="G38" s="37"/>
    </row>
  </sheetData>
  <mergeCells count="4">
    <mergeCell ref="B3:G3"/>
    <mergeCell ref="B4:G4"/>
    <mergeCell ref="B6:G6"/>
    <mergeCell ref="B35:G35"/>
  </mergeCells>
  <hyperlinks>
    <hyperlink ref="B36" r:id="rId1" xr:uid="{950E33DE-4AB3-4DC8-9848-C00B85136633}"/>
  </hyperlinks>
  <printOptions horizontalCentered="1"/>
  <pageMargins left="0.7" right="0.7" top="0.75" bottom="0.75" header="0.3" footer="0.3"/>
  <pageSetup scale="63" orientation="portrait" r:id="rId2"/>
  <headerFooter>
    <oddFooter>&amp;R&amp;"Times New Roman,Regular"Exhibit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1.12 Health</vt:lpstr>
      <vt:lpstr>1.12 Health (REVISED)</vt:lpstr>
      <vt:lpstr>'1.12 Health'!Print_Area</vt:lpstr>
      <vt:lpstr>'1.12 Health (REVISED)'!Print_Area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Michael Moriarty</cp:lastModifiedBy>
  <dcterms:created xsi:type="dcterms:W3CDTF">2023-05-19T19:01:05Z</dcterms:created>
  <dcterms:modified xsi:type="dcterms:W3CDTF">2025-01-24T15:55:13Z</dcterms:modified>
</cp:coreProperties>
</file>