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15\"/>
    </mc:Choice>
  </mc:AlternateContent>
  <xr:revisionPtr revIDLastSave="0" documentId="8_{B2414BA2-2520-4E2C-86E7-7F77710DEAE4}" xr6:coauthVersionLast="47" xr6:coauthVersionMax="47" xr10:uidLastSave="{00000000-0000-0000-0000-000000000000}"/>
  <bookViews>
    <workbookView xWindow="-120" yWindow="-120" windowWidth="29040" windowHeight="15720" xr2:uid="{91723180-74BD-49C9-9BD5-33D48C45AAAD}"/>
  </bookViews>
  <sheets>
    <sheet name="RUS_FF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" l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19" i="1"/>
  <c r="AJ18" i="1"/>
  <c r="AJ17" i="1"/>
  <c r="AJ16" i="1"/>
  <c r="AJ15" i="1"/>
  <c r="AJ14" i="1"/>
  <c r="AJ13" i="1"/>
  <c r="AJ12" i="1"/>
  <c r="AG51" i="1" l="1"/>
  <c r="AG50" i="1"/>
  <c r="AG48" i="1"/>
  <c r="AG42" i="1"/>
  <c r="AG40" i="1"/>
  <c r="AG39" i="1"/>
  <c r="AG38" i="1"/>
  <c r="AD49" i="1"/>
  <c r="AG49" i="1" s="1"/>
  <c r="AD48" i="1"/>
  <c r="AA47" i="1"/>
  <c r="AD47" i="1" s="1"/>
  <c r="AG47" i="1" s="1"/>
  <c r="AA46" i="1"/>
  <c r="AD46" i="1" s="1"/>
  <c r="AG46" i="1" s="1"/>
  <c r="X45" i="1"/>
  <c r="AA45" i="1" s="1"/>
  <c r="AD45" i="1" s="1"/>
  <c r="AG45" i="1" s="1"/>
  <c r="X42" i="1"/>
  <c r="AA42" i="1" s="1"/>
  <c r="AD42" i="1" s="1"/>
  <c r="S34" i="1"/>
  <c r="S33" i="1"/>
  <c r="S32" i="1"/>
  <c r="S31" i="1"/>
  <c r="S30" i="1"/>
  <c r="S29" i="1"/>
  <c r="S26" i="1"/>
  <c r="U44" i="1"/>
  <c r="X44" i="1" s="1"/>
  <c r="AA44" i="1" s="1"/>
  <c r="AD44" i="1" s="1"/>
  <c r="AG44" i="1" s="1"/>
  <c r="U43" i="1"/>
  <c r="X43" i="1" s="1"/>
  <c r="AA43" i="1" s="1"/>
  <c r="AD43" i="1" s="1"/>
  <c r="AG43" i="1" s="1"/>
  <c r="U42" i="1"/>
  <c r="R41" i="1"/>
  <c r="U41" i="1" s="1"/>
  <c r="X41" i="1" s="1"/>
  <c r="AA41" i="1" s="1"/>
  <c r="AD41" i="1" s="1"/>
  <c r="AG41" i="1" s="1"/>
  <c r="O40" i="1"/>
  <c r="R40" i="1" s="1"/>
  <c r="U40" i="1" s="1"/>
  <c r="X40" i="1" s="1"/>
  <c r="AA40" i="1" s="1"/>
  <c r="AD40" i="1" s="1"/>
  <c r="L39" i="1"/>
  <c r="O39" i="1" s="1"/>
  <c r="R39" i="1" s="1"/>
  <c r="U39" i="1" s="1"/>
  <c r="X39" i="1" s="1"/>
  <c r="AA39" i="1" s="1"/>
  <c r="AD39" i="1" s="1"/>
  <c r="L38" i="1"/>
  <c r="O38" i="1" s="1"/>
  <c r="R38" i="1" s="1"/>
  <c r="U38" i="1" s="1"/>
  <c r="X38" i="1" s="1"/>
  <c r="AA38" i="1" s="1"/>
  <c r="AD38" i="1" s="1"/>
  <c r="J17" i="1"/>
  <c r="J16" i="1"/>
  <c r="J15" i="1"/>
  <c r="J14" i="1"/>
  <c r="J13" i="1"/>
  <c r="J12" i="1"/>
  <c r="J7" i="1"/>
  <c r="J6" i="1"/>
  <c r="I33" i="1"/>
  <c r="L33" i="1" s="1"/>
  <c r="O33" i="1" s="1"/>
  <c r="R33" i="1" s="1"/>
  <c r="I32" i="1"/>
  <c r="L32" i="1" s="1"/>
  <c r="O32" i="1" s="1"/>
  <c r="R32" i="1" s="1"/>
  <c r="I31" i="1"/>
  <c r="L31" i="1" s="1"/>
  <c r="O31" i="1" s="1"/>
  <c r="R31" i="1" s="1"/>
  <c r="I30" i="1"/>
  <c r="L30" i="1" s="1"/>
  <c r="O30" i="1" s="1"/>
  <c r="R30" i="1" s="1"/>
  <c r="I27" i="1"/>
  <c r="L27" i="1" s="1"/>
  <c r="O27" i="1" s="1"/>
  <c r="R27" i="1" s="1"/>
  <c r="I26" i="1"/>
  <c r="L26" i="1" s="1"/>
  <c r="O26" i="1" s="1"/>
  <c r="R26" i="1" s="1"/>
  <c r="I25" i="1"/>
  <c r="L25" i="1" s="1"/>
  <c r="O25" i="1" s="1"/>
  <c r="R25" i="1" s="1"/>
  <c r="I24" i="1"/>
  <c r="L24" i="1" s="1"/>
  <c r="O24" i="1" s="1"/>
  <c r="R24" i="1" s="1"/>
  <c r="U24" i="1" s="1"/>
  <c r="X24" i="1" s="1"/>
  <c r="AA24" i="1" s="1"/>
  <c r="AD24" i="1" s="1"/>
  <c r="AG24" i="1" s="1"/>
  <c r="F37" i="1"/>
  <c r="I37" i="1" s="1"/>
  <c r="L37" i="1" s="1"/>
  <c r="O37" i="1" s="1"/>
  <c r="R37" i="1" s="1"/>
  <c r="U37" i="1" s="1"/>
  <c r="X37" i="1" s="1"/>
  <c r="AA37" i="1" s="1"/>
  <c r="AD37" i="1" s="1"/>
  <c r="AG37" i="1" s="1"/>
  <c r="F36" i="1"/>
  <c r="I36" i="1" s="1"/>
  <c r="L36" i="1" s="1"/>
  <c r="O36" i="1" s="1"/>
  <c r="R36" i="1" s="1"/>
  <c r="U36" i="1" s="1"/>
  <c r="X36" i="1" s="1"/>
  <c r="AA36" i="1" s="1"/>
  <c r="AD36" i="1" s="1"/>
  <c r="AG36" i="1" s="1"/>
  <c r="F35" i="1"/>
  <c r="I35" i="1" s="1"/>
  <c r="L35" i="1" s="1"/>
  <c r="O35" i="1" s="1"/>
  <c r="R35" i="1" s="1"/>
  <c r="U35" i="1" s="1"/>
  <c r="X35" i="1" s="1"/>
  <c r="AA35" i="1" s="1"/>
  <c r="AD35" i="1" s="1"/>
  <c r="AG35" i="1" s="1"/>
  <c r="F34" i="1"/>
  <c r="I34" i="1" s="1"/>
  <c r="L34" i="1" s="1"/>
  <c r="O34" i="1" s="1"/>
  <c r="R34" i="1" s="1"/>
  <c r="U34" i="1" s="1"/>
  <c r="X34" i="1" s="1"/>
  <c r="AA34" i="1" s="1"/>
  <c r="AD34" i="1" s="1"/>
  <c r="AG34" i="1" s="1"/>
  <c r="F33" i="1"/>
  <c r="F32" i="1"/>
  <c r="F31" i="1"/>
  <c r="F30" i="1"/>
  <c r="F29" i="1"/>
  <c r="I29" i="1" s="1"/>
  <c r="L29" i="1" s="1"/>
  <c r="O29" i="1" s="1"/>
  <c r="R29" i="1" s="1"/>
  <c r="U29" i="1" s="1"/>
  <c r="X29" i="1" s="1"/>
  <c r="AA29" i="1" s="1"/>
  <c r="AD29" i="1" s="1"/>
  <c r="AG29" i="1" s="1"/>
  <c r="F28" i="1"/>
  <c r="I28" i="1" s="1"/>
  <c r="L28" i="1" s="1"/>
  <c r="O28" i="1" s="1"/>
  <c r="R28" i="1" s="1"/>
  <c r="F27" i="1"/>
  <c r="F26" i="1"/>
  <c r="F25" i="1"/>
  <c r="F24" i="1"/>
  <c r="U26" i="1" l="1"/>
  <c r="X26" i="1" s="1"/>
  <c r="AA26" i="1" s="1"/>
  <c r="AD26" i="1" s="1"/>
  <c r="AG26" i="1" s="1"/>
  <c r="AJ26" i="1" s="1"/>
  <c r="U30" i="1"/>
  <c r="X30" i="1" s="1"/>
  <c r="AA30" i="1" s="1"/>
  <c r="AD30" i="1" s="1"/>
  <c r="AG30" i="1" s="1"/>
  <c r="U33" i="1"/>
  <c r="X33" i="1" s="1"/>
  <c r="AA33" i="1" s="1"/>
  <c r="AD33" i="1" s="1"/>
  <c r="AG33" i="1" s="1"/>
  <c r="U31" i="1"/>
  <c r="X31" i="1" s="1"/>
  <c r="AA31" i="1" s="1"/>
  <c r="AD31" i="1" s="1"/>
  <c r="AG31" i="1" s="1"/>
  <c r="U32" i="1"/>
  <c r="X32" i="1" s="1"/>
  <c r="AA32" i="1" s="1"/>
  <c r="AD32" i="1" s="1"/>
  <c r="AG32" i="1" s="1"/>
  <c r="S28" i="1"/>
  <c r="U28" i="1" s="1"/>
  <c r="X28" i="1" s="1"/>
  <c r="AA28" i="1" s="1"/>
  <c r="AD28" i="1" s="1"/>
  <c r="S25" i="1"/>
  <c r="U25" i="1" s="1"/>
  <c r="X25" i="1" s="1"/>
  <c r="AA25" i="1" s="1"/>
  <c r="AD25" i="1" s="1"/>
  <c r="S27" i="1"/>
  <c r="U27" i="1" s="1"/>
  <c r="X27" i="1" s="1"/>
  <c r="AA27" i="1" s="1"/>
  <c r="AD27" i="1" s="1"/>
  <c r="AJ29" i="1"/>
  <c r="AJ24" i="1"/>
  <c r="F7" i="1"/>
  <c r="I7" i="1" s="1"/>
  <c r="L7" i="1" s="1"/>
  <c r="O7" i="1" s="1"/>
  <c r="R7" i="1" s="1"/>
  <c r="U7" i="1" s="1"/>
  <c r="F8" i="1"/>
  <c r="I8" i="1" s="1"/>
  <c r="L8" i="1" s="1"/>
  <c r="O8" i="1" s="1"/>
  <c r="R8" i="1" s="1"/>
  <c r="U8" i="1" s="1"/>
  <c r="F9" i="1"/>
  <c r="I9" i="1" s="1"/>
  <c r="L9" i="1" s="1"/>
  <c r="O9" i="1" s="1"/>
  <c r="R9" i="1" s="1"/>
  <c r="U9" i="1" s="1"/>
  <c r="F10" i="1"/>
  <c r="I10" i="1" s="1"/>
  <c r="L10" i="1" s="1"/>
  <c r="O10" i="1" s="1"/>
  <c r="R10" i="1" s="1"/>
  <c r="U10" i="1" s="1"/>
  <c r="F11" i="1"/>
  <c r="I11" i="1" s="1"/>
  <c r="L11" i="1" s="1"/>
  <c r="O11" i="1" s="1"/>
  <c r="R11" i="1" s="1"/>
  <c r="U11" i="1" s="1"/>
  <c r="F12" i="1"/>
  <c r="I12" i="1" s="1"/>
  <c r="L12" i="1" s="1"/>
  <c r="O12" i="1" s="1"/>
  <c r="R12" i="1" s="1"/>
  <c r="U12" i="1" s="1"/>
  <c r="X12" i="1" s="1"/>
  <c r="AA12" i="1" s="1"/>
  <c r="AD12" i="1" s="1"/>
  <c r="AG12" i="1" s="1"/>
  <c r="F13" i="1"/>
  <c r="I13" i="1" s="1"/>
  <c r="L13" i="1" s="1"/>
  <c r="O13" i="1" s="1"/>
  <c r="R13" i="1" s="1"/>
  <c r="U13" i="1" s="1"/>
  <c r="X13" i="1" s="1"/>
  <c r="AA13" i="1" s="1"/>
  <c r="AD13" i="1" s="1"/>
  <c r="AG13" i="1" s="1"/>
  <c r="F14" i="1"/>
  <c r="I14" i="1" s="1"/>
  <c r="L14" i="1" s="1"/>
  <c r="O14" i="1" s="1"/>
  <c r="R14" i="1" s="1"/>
  <c r="U14" i="1" s="1"/>
  <c r="X14" i="1" s="1"/>
  <c r="AA14" i="1" s="1"/>
  <c r="AD14" i="1" s="1"/>
  <c r="AG14" i="1" s="1"/>
  <c r="F15" i="1"/>
  <c r="I15" i="1" s="1"/>
  <c r="L15" i="1" s="1"/>
  <c r="O15" i="1" s="1"/>
  <c r="R15" i="1" s="1"/>
  <c r="U15" i="1" s="1"/>
  <c r="X15" i="1" s="1"/>
  <c r="AA15" i="1" s="1"/>
  <c r="AD15" i="1" s="1"/>
  <c r="AG15" i="1" s="1"/>
  <c r="F16" i="1"/>
  <c r="I16" i="1" s="1"/>
  <c r="L16" i="1" s="1"/>
  <c r="O16" i="1" s="1"/>
  <c r="R16" i="1" s="1"/>
  <c r="U16" i="1" s="1"/>
  <c r="X16" i="1" s="1"/>
  <c r="AA16" i="1" s="1"/>
  <c r="AD16" i="1" s="1"/>
  <c r="AG16" i="1" s="1"/>
  <c r="F17" i="1"/>
  <c r="I17" i="1" s="1"/>
  <c r="L17" i="1" s="1"/>
  <c r="O17" i="1" s="1"/>
  <c r="R17" i="1" s="1"/>
  <c r="U17" i="1" s="1"/>
  <c r="X17" i="1" s="1"/>
  <c r="AA17" i="1" s="1"/>
  <c r="AD17" i="1" s="1"/>
  <c r="AG17" i="1" s="1"/>
  <c r="F22" i="1"/>
  <c r="I22" i="1" s="1"/>
  <c r="L22" i="1" s="1"/>
  <c r="F23" i="1"/>
  <c r="F6" i="1"/>
  <c r="I6" i="1" s="1"/>
  <c r="AG25" i="1" l="1"/>
  <c r="AJ25" i="1" s="1"/>
  <c r="AG27" i="1"/>
  <c r="AJ27" i="1" s="1"/>
  <c r="AG28" i="1"/>
  <c r="AJ28" i="1" s="1"/>
  <c r="I23" i="1"/>
  <c r="L23" i="1" s="1"/>
  <c r="O22" i="1"/>
  <c r="R22" i="1" s="1"/>
  <c r="U22" i="1" s="1"/>
  <c r="X10" i="1"/>
  <c r="L6" i="1"/>
  <c r="O6" i="1" s="1"/>
  <c r="R6" i="1" s="1"/>
  <c r="U6" i="1" s="1"/>
  <c r="X9" i="1"/>
  <c r="X7" i="1"/>
  <c r="X11" i="1"/>
  <c r="X8" i="1"/>
  <c r="X22" i="1" l="1"/>
  <c r="AA22" i="1" s="1"/>
  <c r="O23" i="1"/>
  <c r="R23" i="1" s="1"/>
  <c r="U23" i="1" s="1"/>
  <c r="X6" i="1"/>
  <c r="AA7" i="1"/>
  <c r="AD7" i="1" s="1"/>
  <c r="AG7" i="1" s="1"/>
  <c r="AJ7" i="1" s="1"/>
  <c r="AA9" i="1"/>
  <c r="AD9" i="1" s="1"/>
  <c r="AG9" i="1" s="1"/>
  <c r="AJ9" i="1" s="1"/>
  <c r="AA10" i="1"/>
  <c r="AD10" i="1" s="1"/>
  <c r="AG10" i="1" s="1"/>
  <c r="AJ10" i="1" s="1"/>
  <c r="AA8" i="1"/>
  <c r="AD8" i="1" s="1"/>
  <c r="AG8" i="1" s="1"/>
  <c r="AJ8" i="1" s="1"/>
  <c r="AA11" i="1"/>
  <c r="AD11" i="1" s="1"/>
  <c r="AG11" i="1" s="1"/>
  <c r="AJ11" i="1" s="1"/>
  <c r="X23" i="1" l="1"/>
  <c r="AA23" i="1" s="1"/>
  <c r="AD23" i="1" s="1"/>
  <c r="AD22" i="1"/>
  <c r="AA6" i="1"/>
  <c r="AD6" i="1" s="1"/>
  <c r="AG6" i="1" s="1"/>
  <c r="AJ6" i="1" s="1"/>
  <c r="AG22" i="1" l="1"/>
  <c r="AJ22" i="1" s="1"/>
  <c r="AG23" i="1"/>
  <c r="AJ23" i="1" s="1"/>
</calcChain>
</file>

<file path=xl/sharedStrings.xml><?xml version="1.0" encoding="utf-8"?>
<sst xmlns="http://schemas.openxmlformats.org/spreadsheetml/2006/main" count="132" uniqueCount="68">
  <si>
    <t>Lender</t>
  </si>
  <si>
    <t>RUS</t>
  </si>
  <si>
    <t>FFB</t>
  </si>
  <si>
    <t>Principal Balance, 1/1/14</t>
  </si>
  <si>
    <t>Principal Paid</t>
  </si>
  <si>
    <t>Interest Paid</t>
  </si>
  <si>
    <t>Principal Balance, 12/31/15</t>
  </si>
  <si>
    <t>Principal Balance, 12/31/14</t>
  </si>
  <si>
    <t>Principal Balance, 12/31/16</t>
  </si>
  <si>
    <t>Principal Balance, 12/31/17</t>
  </si>
  <si>
    <t>Principal Balance, 12/31/18</t>
  </si>
  <si>
    <t>Principal Balance, 12/31/19</t>
  </si>
  <si>
    <t>Principal Balance, 12/31/20</t>
  </si>
  <si>
    <t>Principal Balance, 12/31/21</t>
  </si>
  <si>
    <t>Principal Balance, 12/31/22</t>
  </si>
  <si>
    <t>Principal Balance, 12/31/23</t>
  </si>
  <si>
    <t>Reference No.</t>
  </si>
  <si>
    <t>Shelby Energy Cooperative, Inc.</t>
  </si>
  <si>
    <t>Case No. 2024-00351</t>
  </si>
  <si>
    <t>Item 15(g)</t>
  </si>
  <si>
    <t>1B320</t>
  </si>
  <si>
    <t>1B325</t>
  </si>
  <si>
    <t>1 B326</t>
  </si>
  <si>
    <t>1 B327</t>
  </si>
  <si>
    <t>H0010</t>
  </si>
  <si>
    <t>H0015</t>
  </si>
  <si>
    <t>H0020</t>
  </si>
  <si>
    <t>H0025</t>
  </si>
  <si>
    <t>H0030</t>
  </si>
  <si>
    <t>H0035</t>
  </si>
  <si>
    <t>H0040</t>
  </si>
  <si>
    <t>H0045</t>
  </si>
  <si>
    <t>H0050</t>
  </si>
  <si>
    <t>H0055</t>
  </si>
  <si>
    <t>H0060</t>
  </si>
  <si>
    <t>H0065</t>
  </si>
  <si>
    <t>H0070</t>
  </si>
  <si>
    <t>H0075</t>
  </si>
  <si>
    <t>H0080</t>
  </si>
  <si>
    <t>H0085</t>
  </si>
  <si>
    <t>F0090</t>
  </si>
  <si>
    <t>F0095</t>
  </si>
  <si>
    <t>1B310*</t>
  </si>
  <si>
    <t xml:space="preserve"> 1B315*</t>
  </si>
  <si>
    <t>B 330*</t>
  </si>
  <si>
    <t>B331*</t>
  </si>
  <si>
    <t>B332*</t>
  </si>
  <si>
    <t>B333*</t>
  </si>
  <si>
    <t>B334*</t>
  </si>
  <si>
    <t>B335*</t>
  </si>
  <si>
    <t>H0100</t>
  </si>
  <si>
    <t>H0105</t>
  </si>
  <si>
    <t>F0110</t>
  </si>
  <si>
    <t>F0115</t>
  </si>
  <si>
    <t>F0120</t>
  </si>
  <si>
    <t>F0125</t>
  </si>
  <si>
    <t>F0130</t>
  </si>
  <si>
    <t>F0135</t>
  </si>
  <si>
    <t>RET-10-1</t>
  </si>
  <si>
    <t>RET-10-2</t>
  </si>
  <si>
    <t>RET-10-3</t>
  </si>
  <si>
    <t>RET-10-4</t>
  </si>
  <si>
    <t>F0140</t>
  </si>
  <si>
    <t>F0145</t>
  </si>
  <si>
    <t>F0150</t>
  </si>
  <si>
    <t>F0155</t>
  </si>
  <si>
    <t>Principal Balance, 12/31/24</t>
  </si>
  <si>
    <t>*Notes refinanced with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</si>
</sst>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10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2" applyFont="1"/>
    <xf numFmtId="43" fontId="7" fillId="0" borderId="0" xfId="1" applyFont="1" applyFill="1"/>
    <xf numFmtId="43" fontId="7" fillId="0" borderId="0" xfId="4" applyNumberFormat="1" applyFont="1" applyFill="1"/>
    <xf numFmtId="43" fontId="7" fillId="0" borderId="0" xfId="3" applyFont="1" applyFill="1"/>
    <xf numFmtId="43" fontId="6" fillId="0" borderId="0" xfId="0" applyNumberFormat="1" applyFont="1"/>
    <xf numFmtId="43" fontId="6" fillId="0" borderId="0" xfId="1" applyFont="1" applyFill="1"/>
    <xf numFmtId="43" fontId="7" fillId="0" borderId="0" xfId="1" applyFont="1"/>
    <xf numFmtId="43" fontId="8" fillId="0" borderId="0" xfId="1" applyFont="1"/>
    <xf numFmtId="43" fontId="8" fillId="0" borderId="0" xfId="1" applyFont="1" applyFill="1"/>
  </cellXfs>
  <cellStyles count="9">
    <cellStyle name="Comma" xfId="1" builtinId="3"/>
    <cellStyle name="Comma 2" xfId="3" xr:uid="{D4BDE9DC-AD92-4C5D-B719-16BBF5841391}"/>
    <cellStyle name="Comma 2 2" xfId="8" xr:uid="{DDF397FD-19B3-45FB-973E-9C14EF8B1B2B}"/>
    <cellStyle name="Comma 3" xfId="6" xr:uid="{FE1C8F26-1597-4777-B845-CF156AF57319}"/>
    <cellStyle name="Normal" xfId="0" builtinId="0"/>
    <cellStyle name="Normal 2" xfId="2" xr:uid="{2123B749-FB59-48EB-958E-1779A8ACE8E3}"/>
    <cellStyle name="Normal 3" xfId="5" xr:uid="{2E8A96B4-16DC-4653-9774-838B82F0ECC8}"/>
    <cellStyle name="Percent 2" xfId="4" xr:uid="{B73ED76E-CCC9-4D7A-A967-38841D1CBF9B}"/>
    <cellStyle name="Percent 3" xfId="7" xr:uid="{F33D0980-959F-4B6E-944B-BF782BDFB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E17E-0767-4F2E-AB7E-233BE261517A}">
  <dimension ref="A1:BW5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RowHeight="15" x14ac:dyDescent="0.25"/>
  <cols>
    <col min="1" max="1" width="9.140625" style="2"/>
    <col min="2" max="2" width="14.140625" style="2" bestFit="1" customWidth="1"/>
    <col min="3" max="3" width="23.140625" style="11" bestFit="1" customWidth="1"/>
    <col min="4" max="5" width="13.28515625" style="11" bestFit="1" customWidth="1"/>
    <col min="6" max="6" width="25.140625" style="11" bestFit="1" customWidth="1"/>
    <col min="7" max="8" width="13.28515625" style="11" bestFit="1" customWidth="1"/>
    <col min="9" max="9" width="25.140625" style="11" bestFit="1" customWidth="1"/>
    <col min="10" max="11" width="13.28515625" style="11" bestFit="1" customWidth="1"/>
    <col min="12" max="12" width="25.140625" style="11" bestFit="1" customWidth="1"/>
    <col min="13" max="13" width="13.28515625" style="11" bestFit="1" customWidth="1"/>
    <col min="14" max="14" width="12.42578125" style="11" bestFit="1" customWidth="1"/>
    <col min="15" max="15" width="25.140625" style="11" bestFit="1" customWidth="1"/>
    <col min="16" max="17" width="13.28515625" style="11" bestFit="1" customWidth="1"/>
    <col min="18" max="18" width="25.140625" style="11" bestFit="1" customWidth="1"/>
    <col min="19" max="19" width="13.28515625" style="11" bestFit="1" customWidth="1"/>
    <col min="20" max="20" width="12.42578125" style="11" bestFit="1" customWidth="1"/>
    <col min="21" max="21" width="25.140625" style="11" bestFit="1" customWidth="1"/>
    <col min="22" max="22" width="13.28515625" style="11" bestFit="1" customWidth="1"/>
    <col min="23" max="23" width="12.42578125" style="11" bestFit="1" customWidth="1"/>
    <col min="24" max="24" width="25.140625" style="11" bestFit="1" customWidth="1"/>
    <col min="25" max="25" width="13.28515625" style="11" bestFit="1" customWidth="1"/>
    <col min="26" max="26" width="12.42578125" style="11" bestFit="1" customWidth="1"/>
    <col min="27" max="27" width="25.140625" style="11" bestFit="1" customWidth="1"/>
    <col min="28" max="29" width="13.28515625" style="11" bestFit="1" customWidth="1"/>
    <col min="30" max="30" width="25.140625" style="11" bestFit="1" customWidth="1"/>
    <col min="31" max="32" width="13.28515625" style="11" bestFit="1" customWidth="1"/>
    <col min="33" max="33" width="25.140625" style="11" bestFit="1" customWidth="1"/>
    <col min="34" max="34" width="13.28515625" style="11" bestFit="1" customWidth="1"/>
    <col min="35" max="35" width="12.42578125" style="11" bestFit="1" customWidth="1"/>
    <col min="36" max="36" width="25.140625" style="11" bestFit="1" customWidth="1"/>
    <col min="37" max="37" width="9.140625" style="11"/>
    <col min="38" max="38" width="13.5703125" style="11" bestFit="1" customWidth="1"/>
    <col min="39" max="16384" width="9.140625" style="11"/>
  </cols>
  <sheetData>
    <row r="1" spans="1:75" s="2" customFormat="1" x14ac:dyDescent="0.25">
      <c r="A1" s="1" t="s">
        <v>17</v>
      </c>
    </row>
    <row r="2" spans="1:75" s="2" customFormat="1" x14ac:dyDescent="0.25">
      <c r="A2" s="1" t="s">
        <v>18</v>
      </c>
    </row>
    <row r="3" spans="1:75" s="2" customFormat="1" x14ac:dyDescent="0.25">
      <c r="A3" s="1" t="s">
        <v>19</v>
      </c>
    </row>
    <row r="4" spans="1:75" s="2" customFormat="1" x14ac:dyDescent="0.25"/>
    <row r="5" spans="1:75" s="3" customFormat="1" x14ac:dyDescent="0.25">
      <c r="A5" s="3" t="s">
        <v>0</v>
      </c>
      <c r="B5" s="3" t="s">
        <v>16</v>
      </c>
      <c r="C5" s="3" t="s">
        <v>3</v>
      </c>
      <c r="D5" s="3" t="s">
        <v>4</v>
      </c>
      <c r="E5" s="3" t="s">
        <v>5</v>
      </c>
      <c r="F5" s="3" t="s">
        <v>7</v>
      </c>
      <c r="G5" s="3" t="s">
        <v>4</v>
      </c>
      <c r="H5" s="3" t="s">
        <v>5</v>
      </c>
      <c r="I5" s="3" t="s">
        <v>6</v>
      </c>
      <c r="J5" s="3" t="s">
        <v>4</v>
      </c>
      <c r="K5" s="3" t="s">
        <v>5</v>
      </c>
      <c r="L5" s="3" t="s">
        <v>8</v>
      </c>
      <c r="M5" s="3" t="s">
        <v>4</v>
      </c>
      <c r="N5" s="3" t="s">
        <v>5</v>
      </c>
      <c r="O5" s="3" t="s">
        <v>9</v>
      </c>
      <c r="P5" s="3" t="s">
        <v>4</v>
      </c>
      <c r="Q5" s="3" t="s">
        <v>5</v>
      </c>
      <c r="R5" s="3" t="s">
        <v>10</v>
      </c>
      <c r="S5" s="3" t="s">
        <v>4</v>
      </c>
      <c r="T5" s="3" t="s">
        <v>5</v>
      </c>
      <c r="U5" s="3" t="s">
        <v>11</v>
      </c>
      <c r="V5" s="3" t="s">
        <v>4</v>
      </c>
      <c r="W5" s="3" t="s">
        <v>5</v>
      </c>
      <c r="X5" s="3" t="s">
        <v>12</v>
      </c>
      <c r="Y5" s="3" t="s">
        <v>4</v>
      </c>
      <c r="Z5" s="3" t="s">
        <v>5</v>
      </c>
      <c r="AA5" s="3" t="s">
        <v>13</v>
      </c>
      <c r="AB5" s="3" t="s">
        <v>4</v>
      </c>
      <c r="AC5" s="3" t="s">
        <v>5</v>
      </c>
      <c r="AD5" s="3" t="s">
        <v>14</v>
      </c>
      <c r="AE5" s="3" t="s">
        <v>4</v>
      </c>
      <c r="AF5" s="3" t="s">
        <v>5</v>
      </c>
      <c r="AG5" s="3" t="s">
        <v>15</v>
      </c>
      <c r="AH5" s="3" t="s">
        <v>4</v>
      </c>
      <c r="AI5" s="3" t="s">
        <v>5</v>
      </c>
      <c r="AJ5" s="3" t="s">
        <v>66</v>
      </c>
    </row>
    <row r="6" spans="1:75" s="2" customFormat="1" x14ac:dyDescent="0.25">
      <c r="A6" s="2" t="s">
        <v>1</v>
      </c>
      <c r="B6" s="4" t="s">
        <v>42</v>
      </c>
      <c r="C6" s="5">
        <v>642565.6</v>
      </c>
      <c r="D6" s="6">
        <v>25095.870000000003</v>
      </c>
      <c r="E6" s="6">
        <v>37861.29</v>
      </c>
      <c r="F6" s="7">
        <f>+C6-D6</f>
        <v>617469.73</v>
      </c>
      <c r="G6" s="8">
        <v>26653.539999999997</v>
      </c>
      <c r="H6" s="9">
        <v>36303.620000000003</v>
      </c>
      <c r="I6" s="7">
        <f>+F6-G6</f>
        <v>590816.18999999994</v>
      </c>
      <c r="J6" s="11">
        <f>579187.19+11629</f>
        <v>590816.18999999994</v>
      </c>
      <c r="K6" s="12">
        <v>16217.280000000153</v>
      </c>
      <c r="L6" s="5">
        <f>+I6-J6</f>
        <v>0</v>
      </c>
      <c r="M6" s="11">
        <v>0</v>
      </c>
      <c r="N6" s="12">
        <v>0</v>
      </c>
      <c r="O6" s="10">
        <f t="shared" ref="O6:P11" si="0">+L6-M6</f>
        <v>0</v>
      </c>
      <c r="P6" s="10">
        <v>0</v>
      </c>
      <c r="Q6" s="5">
        <v>0</v>
      </c>
      <c r="R6" s="10">
        <f>+O6-P6</f>
        <v>0</v>
      </c>
      <c r="S6" s="10">
        <v>0</v>
      </c>
      <c r="T6" s="5">
        <v>0</v>
      </c>
      <c r="U6" s="10">
        <f t="shared" ref="U6:W11" si="1">+R6-S6</f>
        <v>0</v>
      </c>
      <c r="V6" s="10">
        <v>0</v>
      </c>
      <c r="W6" s="5">
        <v>0</v>
      </c>
      <c r="X6" s="10">
        <f t="shared" ref="X6:X11" si="2">+U6-V6</f>
        <v>0</v>
      </c>
      <c r="Y6" s="10">
        <v>0</v>
      </c>
      <c r="Z6" s="5">
        <v>0</v>
      </c>
      <c r="AA6" s="10">
        <f t="shared" ref="AA6:AA11" si="3">+X6-Y6</f>
        <v>0</v>
      </c>
      <c r="AB6" s="11">
        <v>0</v>
      </c>
      <c r="AC6" s="12">
        <v>0</v>
      </c>
      <c r="AD6" s="11">
        <f>+AA6-AB6</f>
        <v>0</v>
      </c>
      <c r="AE6" s="11">
        <v>0</v>
      </c>
      <c r="AF6" s="12">
        <v>0</v>
      </c>
      <c r="AG6" s="10">
        <f t="shared" ref="AG6:AG11" si="4">+AD6-AE6</f>
        <v>0</v>
      </c>
      <c r="AH6" s="11">
        <v>0</v>
      </c>
      <c r="AI6" s="12">
        <v>0</v>
      </c>
      <c r="AJ6" s="11">
        <f>+AG6-AH6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s="2" customFormat="1" x14ac:dyDescent="0.25">
      <c r="A7" s="2" t="s">
        <v>1</v>
      </c>
      <c r="B7" s="4" t="s">
        <v>43</v>
      </c>
      <c r="C7" s="5">
        <v>576683.60000000009</v>
      </c>
      <c r="D7" s="6">
        <v>31809.519999999997</v>
      </c>
      <c r="E7" s="6">
        <v>10321.620000000001</v>
      </c>
      <c r="F7" s="7">
        <f t="shared" ref="F7:F37" si="5">+C7-D7</f>
        <v>544874.08000000007</v>
      </c>
      <c r="G7" s="8">
        <v>35016.170000000006</v>
      </c>
      <c r="H7" s="9">
        <v>3303.67</v>
      </c>
      <c r="I7" s="7">
        <f t="shared" ref="I7:I39" si="6">+F7-G7</f>
        <v>509857.91000000009</v>
      </c>
      <c r="J7" s="11">
        <f>14658.62+495199.29</f>
        <v>509857.91</v>
      </c>
      <c r="K7" s="12">
        <v>1451.7400000000255</v>
      </c>
      <c r="L7" s="5">
        <f t="shared" ref="L7:L40" si="7">+I7-J7</f>
        <v>0</v>
      </c>
      <c r="M7" s="11">
        <v>0</v>
      </c>
      <c r="N7" s="12">
        <v>0</v>
      </c>
      <c r="O7" s="10">
        <f t="shared" si="0"/>
        <v>0</v>
      </c>
      <c r="P7" s="10">
        <v>0</v>
      </c>
      <c r="Q7" s="5">
        <v>0</v>
      </c>
      <c r="R7" s="10">
        <f t="shared" ref="R7:R11" si="8">+O7-P7</f>
        <v>0</v>
      </c>
      <c r="S7" s="10">
        <v>0</v>
      </c>
      <c r="T7" s="5">
        <v>0</v>
      </c>
      <c r="U7" s="10">
        <f t="shared" si="1"/>
        <v>0</v>
      </c>
      <c r="V7" s="10">
        <v>0</v>
      </c>
      <c r="W7" s="5">
        <v>0</v>
      </c>
      <c r="X7" s="10">
        <f t="shared" si="2"/>
        <v>0</v>
      </c>
      <c r="Y7" s="10">
        <v>0</v>
      </c>
      <c r="Z7" s="5">
        <v>0</v>
      </c>
      <c r="AA7" s="10">
        <f t="shared" si="3"/>
        <v>0</v>
      </c>
      <c r="AB7" s="11">
        <v>0</v>
      </c>
      <c r="AC7" s="12">
        <v>0</v>
      </c>
      <c r="AD7" s="11">
        <f t="shared" ref="AD7:AD49" si="9">+AA7-AB7</f>
        <v>0</v>
      </c>
      <c r="AE7" s="11">
        <v>0</v>
      </c>
      <c r="AF7" s="12">
        <v>0</v>
      </c>
      <c r="AG7" s="10">
        <f t="shared" si="4"/>
        <v>0</v>
      </c>
      <c r="AH7" s="11">
        <v>0</v>
      </c>
      <c r="AI7" s="12">
        <v>0</v>
      </c>
      <c r="AJ7" s="11">
        <f t="shared" ref="AJ7:AJ51" si="10">+AG7-AH7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s="2" customFormat="1" x14ac:dyDescent="0.25">
      <c r="A8" s="2" t="s">
        <v>1</v>
      </c>
      <c r="B8" s="4" t="s">
        <v>20</v>
      </c>
      <c r="C8" s="5">
        <v>1192905.5299999998</v>
      </c>
      <c r="D8" s="6">
        <v>50848.820000000007</v>
      </c>
      <c r="E8" s="6">
        <v>24851.14</v>
      </c>
      <c r="F8" s="7">
        <f t="shared" si="5"/>
        <v>1142056.7099999997</v>
      </c>
      <c r="G8" s="8">
        <v>51944.88</v>
      </c>
      <c r="H8" s="9">
        <v>23755.079999999998</v>
      </c>
      <c r="I8" s="7">
        <f t="shared" si="6"/>
        <v>1090111.8299999998</v>
      </c>
      <c r="J8" s="11">
        <v>53113.99</v>
      </c>
      <c r="K8" s="12">
        <v>22585.969999999925</v>
      </c>
      <c r="L8" s="5">
        <f t="shared" si="7"/>
        <v>1036997.8399999999</v>
      </c>
      <c r="M8" s="11">
        <v>54426.65</v>
      </c>
      <c r="N8" s="12">
        <v>20828.829999999998</v>
      </c>
      <c r="O8" s="10">
        <f t="shared" si="0"/>
        <v>982571.18999999983</v>
      </c>
      <c r="P8" s="10">
        <v>55563.049999999996</v>
      </c>
      <c r="Q8" s="5">
        <v>19247.95</v>
      </c>
      <c r="R8" s="10">
        <f t="shared" si="8"/>
        <v>927008.13999999978</v>
      </c>
      <c r="S8" s="10">
        <v>56794.23</v>
      </c>
      <c r="T8" s="5">
        <v>18016.77</v>
      </c>
      <c r="U8" s="10">
        <f t="shared" si="1"/>
        <v>870213.9099999998</v>
      </c>
      <c r="V8" s="10">
        <v>57939.01</v>
      </c>
      <c r="W8" s="5">
        <v>16871.989999999998</v>
      </c>
      <c r="X8" s="10">
        <f t="shared" si="2"/>
        <v>812274.89999999979</v>
      </c>
      <c r="Y8" s="11">
        <v>59153.6529479452</v>
      </c>
      <c r="Z8" s="5">
        <v>15657.347052054794</v>
      </c>
      <c r="AA8" s="10">
        <f t="shared" si="3"/>
        <v>753121.24705205462</v>
      </c>
      <c r="AB8" s="11">
        <v>60405.273632287041</v>
      </c>
      <c r="AC8" s="12">
        <v>14511.092015932143</v>
      </c>
      <c r="AD8" s="11">
        <f t="shared" si="9"/>
        <v>692715.97341976757</v>
      </c>
      <c r="AE8" s="11">
        <v>61482.879999999997</v>
      </c>
      <c r="AF8" s="12">
        <v>13328.12</v>
      </c>
      <c r="AG8" s="10">
        <f t="shared" si="4"/>
        <v>631233.09341976757</v>
      </c>
      <c r="AH8" s="11">
        <v>62024.59</v>
      </c>
      <c r="AI8" s="12">
        <v>13595.33</v>
      </c>
      <c r="AJ8" s="11">
        <f t="shared" si="10"/>
        <v>569208.5034197676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s="2" customFormat="1" x14ac:dyDescent="0.25">
      <c r="A9" s="2" t="s">
        <v>1</v>
      </c>
      <c r="B9" s="4" t="s">
        <v>21</v>
      </c>
      <c r="C9" s="5">
        <v>723005.13</v>
      </c>
      <c r="D9" s="6">
        <v>25241.039999999997</v>
      </c>
      <c r="E9" s="6">
        <v>29344.199999999997</v>
      </c>
      <c r="F9" s="7">
        <f t="shared" si="5"/>
        <v>697764.09</v>
      </c>
      <c r="G9" s="8">
        <v>26308.210000000003</v>
      </c>
      <c r="H9" s="9">
        <v>28277.030000000002</v>
      </c>
      <c r="I9" s="7">
        <f t="shared" si="6"/>
        <v>671455.88</v>
      </c>
      <c r="J9" s="11">
        <v>27480.05</v>
      </c>
      <c r="K9" s="12">
        <v>27105.190000000024</v>
      </c>
      <c r="L9" s="5">
        <f t="shared" si="7"/>
        <v>643975.82999999996</v>
      </c>
      <c r="M9" s="11">
        <v>28628.059999999998</v>
      </c>
      <c r="N9" s="12">
        <v>25957.179999999997</v>
      </c>
      <c r="O9" s="10">
        <f t="shared" si="0"/>
        <v>615347.77</v>
      </c>
      <c r="P9" s="10">
        <v>29623.360000000001</v>
      </c>
      <c r="Q9" s="5">
        <v>24961.879999999997</v>
      </c>
      <c r="R9" s="10">
        <f t="shared" si="8"/>
        <v>585724.41</v>
      </c>
      <c r="S9" s="10">
        <v>33245.17</v>
      </c>
      <c r="T9" s="5">
        <v>17675.09</v>
      </c>
      <c r="U9" s="10">
        <f t="shared" si="1"/>
        <v>552479.24</v>
      </c>
      <c r="V9" s="10">
        <v>34487.480000000003</v>
      </c>
      <c r="W9" s="5">
        <v>16099.599999999997</v>
      </c>
      <c r="X9" s="10">
        <f t="shared" si="2"/>
        <v>517991.76</v>
      </c>
      <c r="Y9" s="11">
        <v>35580.06850136986</v>
      </c>
      <c r="Z9" s="5">
        <v>15007.011498630138</v>
      </c>
      <c r="AA9" s="10">
        <f t="shared" si="3"/>
        <v>482411.69149863016</v>
      </c>
      <c r="AB9" s="11">
        <v>36712.033664644696</v>
      </c>
      <c r="AC9" s="12">
        <v>13970.539544122425</v>
      </c>
      <c r="AD9" s="11">
        <f t="shared" si="9"/>
        <v>445699.65783398546</v>
      </c>
      <c r="AE9" s="11">
        <v>37697.5</v>
      </c>
      <c r="AF9" s="12">
        <v>12889.58</v>
      </c>
      <c r="AG9" s="10">
        <f t="shared" si="4"/>
        <v>408002.15783398546</v>
      </c>
      <c r="AH9" s="11">
        <v>38815.72</v>
      </c>
      <c r="AI9" s="12">
        <v>11771.36</v>
      </c>
      <c r="AJ9" s="11">
        <f t="shared" si="10"/>
        <v>369186.43783398543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s="2" customFormat="1" x14ac:dyDescent="0.25">
      <c r="A10" s="2" t="s">
        <v>1</v>
      </c>
      <c r="B10" s="4" t="s">
        <v>22</v>
      </c>
      <c r="C10" s="5">
        <v>489378.34</v>
      </c>
      <c r="D10" s="6">
        <v>16393.21</v>
      </c>
      <c r="E10" s="6">
        <v>21682.070000000003</v>
      </c>
      <c r="F10" s="7">
        <f t="shared" si="5"/>
        <v>472985.13</v>
      </c>
      <c r="G10" s="8">
        <v>17150.82</v>
      </c>
      <c r="H10" s="9">
        <v>20924.460000000003</v>
      </c>
      <c r="I10" s="7">
        <f t="shared" si="6"/>
        <v>455834.31</v>
      </c>
      <c r="J10" s="11">
        <v>17987.62</v>
      </c>
      <c r="K10" s="12">
        <v>20087.659999999971</v>
      </c>
      <c r="L10" s="5">
        <f t="shared" si="7"/>
        <v>437846.69</v>
      </c>
      <c r="M10" s="11">
        <v>18808.599999999999</v>
      </c>
      <c r="N10" s="12">
        <v>19266.68</v>
      </c>
      <c r="O10" s="10">
        <f t="shared" si="0"/>
        <v>419038.09</v>
      </c>
      <c r="P10" s="10">
        <v>19517.760000000006</v>
      </c>
      <c r="Q10" s="5">
        <v>18557.52</v>
      </c>
      <c r="R10" s="10">
        <f t="shared" si="8"/>
        <v>399520.33</v>
      </c>
      <c r="S10" s="10">
        <v>399520.33</v>
      </c>
      <c r="T10" s="5">
        <v>9634.6</v>
      </c>
      <c r="U10" s="10">
        <f t="shared" si="1"/>
        <v>0</v>
      </c>
      <c r="V10" s="10">
        <v>0</v>
      </c>
      <c r="W10" s="5">
        <v>0</v>
      </c>
      <c r="X10" s="10">
        <f t="shared" si="2"/>
        <v>0</v>
      </c>
      <c r="Y10" s="10">
        <v>0</v>
      </c>
      <c r="Z10" s="5">
        <v>0</v>
      </c>
      <c r="AA10" s="10">
        <f t="shared" si="3"/>
        <v>0</v>
      </c>
      <c r="AB10" s="11">
        <v>0</v>
      </c>
      <c r="AC10" s="12">
        <v>0</v>
      </c>
      <c r="AD10" s="11">
        <f t="shared" si="9"/>
        <v>0</v>
      </c>
      <c r="AE10" s="11">
        <v>0</v>
      </c>
      <c r="AF10" s="12">
        <v>0</v>
      </c>
      <c r="AG10" s="10">
        <f t="shared" si="4"/>
        <v>0</v>
      </c>
      <c r="AH10" s="11">
        <v>0</v>
      </c>
      <c r="AI10" s="12">
        <v>0</v>
      </c>
      <c r="AJ10" s="11">
        <f t="shared" si="10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25">
      <c r="A11" s="2" t="s">
        <v>1</v>
      </c>
      <c r="B11" s="4" t="s">
        <v>23</v>
      </c>
      <c r="C11" s="5">
        <v>58206.090000000004</v>
      </c>
      <c r="D11" s="5">
        <v>1949.83</v>
      </c>
      <c r="E11" s="5">
        <v>2578.85</v>
      </c>
      <c r="F11" s="5">
        <f t="shared" si="5"/>
        <v>56256.26</v>
      </c>
      <c r="G11" s="11">
        <v>2039.9599999999998</v>
      </c>
      <c r="H11" s="12">
        <v>2488.7199999999998</v>
      </c>
      <c r="I11" s="5">
        <f t="shared" si="6"/>
        <v>54216.3</v>
      </c>
      <c r="J11" s="11">
        <v>2139.48</v>
      </c>
      <c r="K11" s="12">
        <v>2389.1999999999985</v>
      </c>
      <c r="L11" s="5">
        <f t="shared" si="7"/>
        <v>52076.82</v>
      </c>
      <c r="M11" s="11">
        <v>2237.12</v>
      </c>
      <c r="N11" s="12">
        <v>2291.5600000000004</v>
      </c>
      <c r="O11" s="10">
        <f t="shared" si="0"/>
        <v>49839.7</v>
      </c>
      <c r="P11" s="10">
        <v>2321.5</v>
      </c>
      <c r="Q11" s="5">
        <v>2207.1799999999998</v>
      </c>
      <c r="R11" s="10">
        <f t="shared" si="8"/>
        <v>47518.2</v>
      </c>
      <c r="S11" s="10">
        <v>2440.9299999999998</v>
      </c>
      <c r="T11" s="5">
        <v>2087.75</v>
      </c>
      <c r="U11" s="10">
        <f t="shared" si="1"/>
        <v>45077.27</v>
      </c>
      <c r="V11" s="10">
        <v>2552.84</v>
      </c>
      <c r="W11" s="5">
        <v>1975.84</v>
      </c>
      <c r="X11" s="10">
        <f t="shared" si="2"/>
        <v>42524.429999999993</v>
      </c>
      <c r="Y11" s="11">
        <v>2675.5762643835615</v>
      </c>
      <c r="Z11" s="5">
        <v>1853.1037356164384</v>
      </c>
      <c r="AA11" s="10">
        <f t="shared" si="3"/>
        <v>39848.853735616431</v>
      </c>
      <c r="AB11" s="11">
        <v>2805.04</v>
      </c>
      <c r="AC11" s="12">
        <v>1735.8095714962844</v>
      </c>
      <c r="AD11" s="11">
        <f t="shared" si="9"/>
        <v>37043.81373561643</v>
      </c>
      <c r="AE11" s="11">
        <v>2917.13</v>
      </c>
      <c r="AF11" s="12">
        <v>1611.55</v>
      </c>
      <c r="AG11" s="10">
        <f t="shared" si="4"/>
        <v>34126.683735616432</v>
      </c>
      <c r="AH11" s="11">
        <v>3047.65</v>
      </c>
      <c r="AI11" s="12">
        <v>1481.03</v>
      </c>
      <c r="AJ11" s="11">
        <f t="shared" si="10"/>
        <v>31079.033735616431</v>
      </c>
    </row>
    <row r="12" spans="1:75" x14ac:dyDescent="0.25">
      <c r="A12" s="2" t="s">
        <v>1</v>
      </c>
      <c r="B12" s="4" t="s">
        <v>44</v>
      </c>
      <c r="C12" s="5">
        <v>4548851.2799999993</v>
      </c>
      <c r="D12" s="5">
        <v>86431.03</v>
      </c>
      <c r="E12" s="5">
        <v>214168.96999999997</v>
      </c>
      <c r="F12" s="5">
        <f t="shared" si="5"/>
        <v>4462420.2499999991</v>
      </c>
      <c r="G12" s="11">
        <v>90660.489999999991</v>
      </c>
      <c r="H12" s="12">
        <v>209939.50999999998</v>
      </c>
      <c r="I12" s="5">
        <f t="shared" si="6"/>
        <v>4371759.7599999988</v>
      </c>
      <c r="J12" s="11">
        <f>4332428.11+39331.65</f>
        <v>4371759.7600000007</v>
      </c>
      <c r="K12" s="12">
        <v>95476.92</v>
      </c>
      <c r="L12" s="5">
        <f t="shared" si="7"/>
        <v>0</v>
      </c>
      <c r="M12" s="11">
        <v>0</v>
      </c>
      <c r="N12" s="12">
        <v>0</v>
      </c>
      <c r="O12" s="10">
        <f>+L12-M12</f>
        <v>0</v>
      </c>
      <c r="P12" s="10">
        <v>0</v>
      </c>
      <c r="Q12" s="10">
        <v>0</v>
      </c>
      <c r="R12" s="10">
        <f>+O12-P12</f>
        <v>0</v>
      </c>
      <c r="S12" s="10">
        <v>0</v>
      </c>
      <c r="T12" s="5">
        <v>0</v>
      </c>
      <c r="U12" s="10">
        <f>+R12-S12</f>
        <v>0</v>
      </c>
      <c r="V12" s="10">
        <v>0</v>
      </c>
      <c r="W12" s="5">
        <v>0</v>
      </c>
      <c r="X12" s="10">
        <f>+U12-V12</f>
        <v>0</v>
      </c>
      <c r="Y12" s="10">
        <v>0</v>
      </c>
      <c r="Z12" s="5">
        <v>0</v>
      </c>
      <c r="AA12" s="10">
        <f>+X12-Y12</f>
        <v>0</v>
      </c>
      <c r="AB12" s="11">
        <v>0</v>
      </c>
      <c r="AC12" s="12">
        <v>0</v>
      </c>
      <c r="AD12" s="11">
        <f t="shared" si="9"/>
        <v>0</v>
      </c>
      <c r="AE12" s="11">
        <v>0</v>
      </c>
      <c r="AF12" s="12">
        <v>0</v>
      </c>
      <c r="AG12" s="10">
        <f>+AD12-AE12</f>
        <v>0</v>
      </c>
      <c r="AH12" s="11">
        <v>0</v>
      </c>
      <c r="AI12" s="12">
        <v>0</v>
      </c>
      <c r="AJ12" s="11">
        <f t="shared" si="10"/>
        <v>0</v>
      </c>
    </row>
    <row r="13" spans="1:75" x14ac:dyDescent="0.25">
      <c r="A13" s="2" t="s">
        <v>1</v>
      </c>
      <c r="B13" s="4" t="s">
        <v>45</v>
      </c>
      <c r="C13" s="5">
        <v>908115.62</v>
      </c>
      <c r="D13" s="5">
        <v>18437.859999999997</v>
      </c>
      <c r="E13" s="5">
        <v>38682.139999999992</v>
      </c>
      <c r="F13" s="5">
        <f t="shared" si="5"/>
        <v>889677.76</v>
      </c>
      <c r="G13" s="11">
        <v>19252.43</v>
      </c>
      <c r="H13" s="12">
        <v>37867.57</v>
      </c>
      <c r="I13" s="5">
        <f t="shared" si="6"/>
        <v>870425.33</v>
      </c>
      <c r="J13" s="11">
        <f>862107.85+8317.48</f>
        <v>870425.33</v>
      </c>
      <c r="K13" s="12">
        <v>17204.379999999972</v>
      </c>
      <c r="L13" s="5">
        <f t="shared" si="7"/>
        <v>0</v>
      </c>
      <c r="M13" s="11">
        <v>0</v>
      </c>
      <c r="N13" s="12">
        <v>0</v>
      </c>
      <c r="O13" s="10">
        <f t="shared" ref="O13:Q41" si="11">+L13-M13</f>
        <v>0</v>
      </c>
      <c r="P13" s="10">
        <v>0</v>
      </c>
      <c r="Q13" s="10">
        <v>0</v>
      </c>
      <c r="R13" s="10">
        <f t="shared" ref="R13:R43" si="12">+O13-P13</f>
        <v>0</v>
      </c>
      <c r="S13" s="10">
        <v>0</v>
      </c>
      <c r="T13" s="5">
        <v>0</v>
      </c>
      <c r="U13" s="10">
        <f t="shared" ref="U13:U45" si="13">+R13-S13</f>
        <v>0</v>
      </c>
      <c r="V13" s="10">
        <v>0</v>
      </c>
      <c r="W13" s="5">
        <v>0</v>
      </c>
      <c r="X13" s="10">
        <f t="shared" ref="X13:X45" si="14">+U13-V13</f>
        <v>0</v>
      </c>
      <c r="Y13" s="10">
        <v>0</v>
      </c>
      <c r="Z13" s="5">
        <v>0</v>
      </c>
      <c r="AA13" s="10">
        <f t="shared" ref="AA13:AA49" si="15">+X13-Y13</f>
        <v>0</v>
      </c>
      <c r="AB13" s="11">
        <v>0</v>
      </c>
      <c r="AC13" s="12">
        <v>0</v>
      </c>
      <c r="AD13" s="11">
        <f t="shared" si="9"/>
        <v>0</v>
      </c>
      <c r="AE13" s="11">
        <v>0</v>
      </c>
      <c r="AF13" s="12">
        <v>0</v>
      </c>
      <c r="AG13" s="10">
        <f t="shared" ref="AG13:AG51" si="16">+AD13-AE13</f>
        <v>0</v>
      </c>
      <c r="AH13" s="11">
        <v>0</v>
      </c>
      <c r="AI13" s="12">
        <v>0</v>
      </c>
      <c r="AJ13" s="11">
        <f t="shared" si="10"/>
        <v>0</v>
      </c>
    </row>
    <row r="14" spans="1:75" x14ac:dyDescent="0.25">
      <c r="A14" s="2" t="s">
        <v>1</v>
      </c>
      <c r="B14" s="4" t="s">
        <v>46</v>
      </c>
      <c r="C14" s="5">
        <v>899625.51</v>
      </c>
      <c r="D14" s="5">
        <v>21982.12</v>
      </c>
      <c r="E14" s="5">
        <v>27217.88</v>
      </c>
      <c r="F14" s="5">
        <f t="shared" si="5"/>
        <v>877643.39</v>
      </c>
      <c r="G14" s="11">
        <v>22668.27</v>
      </c>
      <c r="H14" s="12">
        <v>26531.73</v>
      </c>
      <c r="I14" s="5">
        <f t="shared" si="6"/>
        <v>854975.12</v>
      </c>
      <c r="J14" s="11">
        <f>845289.81+9685.31</f>
        <v>854975.12000000011</v>
      </c>
      <c r="K14" s="12">
        <v>12016.109999999913</v>
      </c>
      <c r="L14" s="5">
        <f t="shared" si="7"/>
        <v>0</v>
      </c>
      <c r="M14" s="11">
        <v>0</v>
      </c>
      <c r="N14" s="12">
        <v>0</v>
      </c>
      <c r="O14" s="10">
        <f t="shared" si="11"/>
        <v>0</v>
      </c>
      <c r="P14" s="10">
        <v>0</v>
      </c>
      <c r="Q14" s="10">
        <v>0</v>
      </c>
      <c r="R14" s="10">
        <f t="shared" si="12"/>
        <v>0</v>
      </c>
      <c r="S14" s="10">
        <v>0</v>
      </c>
      <c r="T14" s="5">
        <v>0</v>
      </c>
      <c r="U14" s="10">
        <f t="shared" si="13"/>
        <v>0</v>
      </c>
      <c r="V14" s="10">
        <v>0</v>
      </c>
      <c r="W14" s="5">
        <v>0</v>
      </c>
      <c r="X14" s="10">
        <f t="shared" si="14"/>
        <v>0</v>
      </c>
      <c r="Y14" s="10">
        <v>0</v>
      </c>
      <c r="Z14" s="5">
        <v>0</v>
      </c>
      <c r="AA14" s="10">
        <f t="shared" si="15"/>
        <v>0</v>
      </c>
      <c r="AB14" s="11">
        <v>0</v>
      </c>
      <c r="AC14" s="12">
        <v>0</v>
      </c>
      <c r="AD14" s="11">
        <f t="shared" si="9"/>
        <v>0</v>
      </c>
      <c r="AE14" s="11">
        <v>0</v>
      </c>
      <c r="AF14" s="12">
        <v>0</v>
      </c>
      <c r="AG14" s="10">
        <f t="shared" si="16"/>
        <v>0</v>
      </c>
      <c r="AH14" s="11">
        <v>0</v>
      </c>
      <c r="AI14" s="12">
        <v>0</v>
      </c>
      <c r="AJ14" s="11">
        <f t="shared" si="10"/>
        <v>0</v>
      </c>
    </row>
    <row r="15" spans="1:75" x14ac:dyDescent="0.25">
      <c r="A15" s="2" t="s">
        <v>1</v>
      </c>
      <c r="B15" s="4" t="s">
        <v>47</v>
      </c>
      <c r="C15" s="5">
        <v>929784.7699999999</v>
      </c>
      <c r="D15" s="5">
        <v>18263.75</v>
      </c>
      <c r="E15" s="5">
        <v>41736.250000000007</v>
      </c>
      <c r="F15" s="5">
        <f t="shared" si="5"/>
        <v>911521.0199999999</v>
      </c>
      <c r="G15" s="11">
        <v>19114.920000000002</v>
      </c>
      <c r="H15" s="12">
        <v>40885.079999999994</v>
      </c>
      <c r="I15" s="5">
        <f t="shared" si="6"/>
        <v>892406.09999999986</v>
      </c>
      <c r="J15" s="11">
        <f>884130.48+8275.62</f>
        <v>892406.1</v>
      </c>
      <c r="K15" s="12">
        <v>18584.679999999964</v>
      </c>
      <c r="L15" s="5">
        <f t="shared" si="7"/>
        <v>0</v>
      </c>
      <c r="M15" s="11">
        <v>0</v>
      </c>
      <c r="N15" s="12">
        <v>0</v>
      </c>
      <c r="O15" s="10">
        <f t="shared" si="11"/>
        <v>0</v>
      </c>
      <c r="P15" s="10">
        <v>0</v>
      </c>
      <c r="Q15" s="10">
        <v>0</v>
      </c>
      <c r="R15" s="10">
        <f t="shared" si="12"/>
        <v>0</v>
      </c>
      <c r="S15" s="10">
        <v>0</v>
      </c>
      <c r="T15" s="5">
        <v>0</v>
      </c>
      <c r="U15" s="10">
        <f t="shared" si="13"/>
        <v>0</v>
      </c>
      <c r="V15" s="10">
        <v>0</v>
      </c>
      <c r="W15" s="5">
        <v>0</v>
      </c>
      <c r="X15" s="10">
        <f t="shared" si="14"/>
        <v>0</v>
      </c>
      <c r="Y15" s="10">
        <v>0</v>
      </c>
      <c r="Z15" s="5">
        <v>0</v>
      </c>
      <c r="AA15" s="10">
        <f t="shared" si="15"/>
        <v>0</v>
      </c>
      <c r="AB15" s="11">
        <v>0</v>
      </c>
      <c r="AC15" s="12">
        <v>0</v>
      </c>
      <c r="AD15" s="11">
        <f t="shared" si="9"/>
        <v>0</v>
      </c>
      <c r="AE15" s="11">
        <v>0</v>
      </c>
      <c r="AF15" s="12">
        <v>0</v>
      </c>
      <c r="AG15" s="10">
        <f t="shared" si="16"/>
        <v>0</v>
      </c>
      <c r="AH15" s="11">
        <v>0</v>
      </c>
      <c r="AI15" s="12">
        <v>0</v>
      </c>
      <c r="AJ15" s="11">
        <f t="shared" si="10"/>
        <v>0</v>
      </c>
    </row>
    <row r="16" spans="1:75" x14ac:dyDescent="0.25">
      <c r="A16" s="2" t="s">
        <v>1</v>
      </c>
      <c r="B16" s="4" t="s">
        <v>48</v>
      </c>
      <c r="C16" s="5">
        <v>3194589.99</v>
      </c>
      <c r="D16" s="5">
        <v>91301.430000000008</v>
      </c>
      <c r="E16" s="5">
        <v>62418.57</v>
      </c>
      <c r="F16" s="5">
        <f t="shared" si="5"/>
        <v>3103288.56</v>
      </c>
      <c r="G16" s="11">
        <v>104844.77</v>
      </c>
      <c r="H16" s="12">
        <v>34555.389999999992</v>
      </c>
      <c r="I16" s="5">
        <f t="shared" si="6"/>
        <v>2998443.79</v>
      </c>
      <c r="J16" s="11">
        <f>2949790.76+48653.03</f>
        <v>2998443.7899999996</v>
      </c>
      <c r="K16" s="12">
        <v>3847.4000000001115</v>
      </c>
      <c r="L16" s="5">
        <f t="shared" si="7"/>
        <v>0</v>
      </c>
      <c r="M16" s="11">
        <v>0</v>
      </c>
      <c r="N16" s="12">
        <v>0</v>
      </c>
      <c r="O16" s="10">
        <f t="shared" si="11"/>
        <v>0</v>
      </c>
      <c r="P16" s="10">
        <v>0</v>
      </c>
      <c r="Q16" s="10">
        <v>0</v>
      </c>
      <c r="R16" s="10">
        <f t="shared" si="12"/>
        <v>0</v>
      </c>
      <c r="S16" s="10">
        <v>0</v>
      </c>
      <c r="T16" s="5">
        <v>0</v>
      </c>
      <c r="U16" s="10">
        <f t="shared" si="13"/>
        <v>0</v>
      </c>
      <c r="V16" s="10">
        <v>0</v>
      </c>
      <c r="W16" s="5">
        <v>0</v>
      </c>
      <c r="X16" s="10">
        <f t="shared" si="14"/>
        <v>0</v>
      </c>
      <c r="Y16" s="10">
        <v>0</v>
      </c>
      <c r="Z16" s="5">
        <v>0</v>
      </c>
      <c r="AA16" s="10">
        <f t="shared" si="15"/>
        <v>0</v>
      </c>
      <c r="AB16" s="11">
        <v>0</v>
      </c>
      <c r="AC16" s="12">
        <v>0</v>
      </c>
      <c r="AD16" s="11">
        <f t="shared" si="9"/>
        <v>0</v>
      </c>
      <c r="AE16" s="11">
        <v>0</v>
      </c>
      <c r="AF16" s="12">
        <v>0</v>
      </c>
      <c r="AG16" s="10">
        <f t="shared" si="16"/>
        <v>0</v>
      </c>
      <c r="AH16" s="11">
        <v>0</v>
      </c>
      <c r="AI16" s="12">
        <v>0</v>
      </c>
      <c r="AJ16" s="11">
        <f t="shared" si="10"/>
        <v>0</v>
      </c>
    </row>
    <row r="17" spans="1:36" x14ac:dyDescent="0.25">
      <c r="A17" s="2" t="s">
        <v>1</v>
      </c>
      <c r="B17" s="4" t="s">
        <v>49</v>
      </c>
      <c r="C17" s="5">
        <v>4999750.7</v>
      </c>
      <c r="D17" s="5">
        <v>105870.75</v>
      </c>
      <c r="E17" s="5">
        <v>200507.01</v>
      </c>
      <c r="F17" s="5">
        <f t="shared" si="5"/>
        <v>4893879.95</v>
      </c>
      <c r="G17" s="11">
        <v>110269.40999999999</v>
      </c>
      <c r="H17" s="12">
        <v>196108.34999999998</v>
      </c>
      <c r="I17" s="5">
        <f t="shared" si="6"/>
        <v>4783610.54</v>
      </c>
      <c r="J17" s="11">
        <f>4736081.71+47528.83</f>
        <v>4783610.54</v>
      </c>
      <c r="K17" s="12">
        <v>89037.840000000113</v>
      </c>
      <c r="L17" s="5">
        <f t="shared" si="7"/>
        <v>0</v>
      </c>
      <c r="M17" s="11">
        <v>0</v>
      </c>
      <c r="N17" s="12">
        <v>0</v>
      </c>
      <c r="O17" s="10">
        <f t="shared" si="11"/>
        <v>0</v>
      </c>
      <c r="P17" s="10">
        <v>0</v>
      </c>
      <c r="Q17" s="10">
        <v>0</v>
      </c>
      <c r="R17" s="10">
        <f t="shared" si="12"/>
        <v>0</v>
      </c>
      <c r="S17" s="10">
        <v>0</v>
      </c>
      <c r="T17" s="5">
        <v>0</v>
      </c>
      <c r="U17" s="10">
        <f t="shared" si="13"/>
        <v>0</v>
      </c>
      <c r="V17" s="10">
        <v>0</v>
      </c>
      <c r="W17" s="5">
        <v>0</v>
      </c>
      <c r="X17" s="10">
        <f t="shared" si="14"/>
        <v>0</v>
      </c>
      <c r="Y17" s="10">
        <v>0</v>
      </c>
      <c r="Z17" s="5">
        <v>0</v>
      </c>
      <c r="AA17" s="10">
        <f t="shared" si="15"/>
        <v>0</v>
      </c>
      <c r="AB17" s="11">
        <v>0</v>
      </c>
      <c r="AC17" s="12">
        <v>0</v>
      </c>
      <c r="AD17" s="11">
        <f t="shared" si="9"/>
        <v>0</v>
      </c>
      <c r="AE17" s="11">
        <v>0</v>
      </c>
      <c r="AF17" s="12">
        <v>0</v>
      </c>
      <c r="AG17" s="10">
        <f t="shared" si="16"/>
        <v>0</v>
      </c>
      <c r="AH17" s="11">
        <v>0</v>
      </c>
      <c r="AI17" s="12">
        <v>0</v>
      </c>
      <c r="AJ17" s="11">
        <f t="shared" si="10"/>
        <v>0</v>
      </c>
    </row>
    <row r="18" spans="1:36" x14ac:dyDescent="0.25">
      <c r="A18" s="2" t="s">
        <v>1</v>
      </c>
      <c r="B18" s="4" t="s">
        <v>58</v>
      </c>
      <c r="C18" s="5"/>
      <c r="D18" s="5"/>
      <c r="E18" s="5"/>
      <c r="F18" s="5"/>
      <c r="H18" s="12"/>
      <c r="I18" s="5"/>
      <c r="K18" s="12"/>
      <c r="L18" s="5"/>
      <c r="N18" s="12"/>
      <c r="O18" s="10"/>
      <c r="P18" s="10"/>
      <c r="Q18" s="10"/>
      <c r="R18" s="10"/>
      <c r="S18" s="10"/>
      <c r="T18" s="5"/>
      <c r="U18" s="10"/>
      <c r="V18" s="10"/>
      <c r="W18" s="5"/>
      <c r="X18" s="10"/>
      <c r="Y18" s="10"/>
      <c r="Z18" s="5"/>
      <c r="AA18" s="10"/>
      <c r="AC18" s="12"/>
      <c r="AE18" s="12">
        <v>0</v>
      </c>
      <c r="AF18" s="12">
        <v>120155.18</v>
      </c>
      <c r="AG18" s="10">
        <v>4700000</v>
      </c>
      <c r="AH18" s="11">
        <f>2028.99+13010.63</f>
        <v>15039.619999999999</v>
      </c>
      <c r="AI18" s="12">
        <v>204552.73000000004</v>
      </c>
      <c r="AJ18" s="11">
        <f t="shared" si="10"/>
        <v>4684960.38</v>
      </c>
    </row>
    <row r="19" spans="1:36" x14ac:dyDescent="0.25">
      <c r="A19" s="2" t="s">
        <v>1</v>
      </c>
      <c r="B19" s="4" t="s">
        <v>59</v>
      </c>
      <c r="C19" s="5"/>
      <c r="D19" s="5"/>
      <c r="E19" s="5"/>
      <c r="F19" s="5"/>
      <c r="H19" s="12"/>
      <c r="I19" s="5"/>
      <c r="K19" s="12"/>
      <c r="L19" s="5"/>
      <c r="N19" s="12"/>
      <c r="O19" s="10"/>
      <c r="P19" s="10"/>
      <c r="Q19" s="10"/>
      <c r="R19" s="10"/>
      <c r="S19" s="10"/>
      <c r="T19" s="5"/>
      <c r="U19" s="10"/>
      <c r="V19" s="10"/>
      <c r="W19" s="5"/>
      <c r="X19" s="10"/>
      <c r="Y19" s="10"/>
      <c r="Z19" s="5"/>
      <c r="AA19" s="10"/>
      <c r="AC19" s="12"/>
      <c r="AE19" s="12">
        <v>0</v>
      </c>
      <c r="AF19" s="12">
        <v>55890.41</v>
      </c>
      <c r="AG19" s="10">
        <v>3000000</v>
      </c>
      <c r="AH19" s="11">
        <v>3208.07</v>
      </c>
      <c r="AI19" s="12">
        <v>153494.25</v>
      </c>
      <c r="AJ19" s="11">
        <f t="shared" si="10"/>
        <v>2996791.93</v>
      </c>
    </row>
    <row r="20" spans="1:36" x14ac:dyDescent="0.25">
      <c r="A20" s="2" t="s">
        <v>1</v>
      </c>
      <c r="B20" s="4" t="s">
        <v>60</v>
      </c>
      <c r="C20" s="5"/>
      <c r="D20" s="5"/>
      <c r="E20" s="5"/>
      <c r="F20" s="5"/>
      <c r="H20" s="12"/>
      <c r="I20" s="5"/>
      <c r="K20" s="12"/>
      <c r="L20" s="5"/>
      <c r="N20" s="12"/>
      <c r="O20" s="10"/>
      <c r="P20" s="10"/>
      <c r="Q20" s="10"/>
      <c r="R20" s="10"/>
      <c r="S20" s="10"/>
      <c r="T20" s="5"/>
      <c r="U20" s="10"/>
      <c r="V20" s="10"/>
      <c r="W20" s="5"/>
      <c r="X20" s="10"/>
      <c r="Y20" s="10"/>
      <c r="Z20" s="5"/>
      <c r="AA20" s="10"/>
      <c r="AC20" s="12"/>
      <c r="AE20" s="12"/>
      <c r="AF20" s="12"/>
      <c r="AG20" s="10"/>
      <c r="AH20" s="11">
        <v>2981.41</v>
      </c>
      <c r="AI20" s="12">
        <v>134450.81</v>
      </c>
      <c r="AJ20" s="11">
        <v>2997018.59</v>
      </c>
    </row>
    <row r="21" spans="1:36" x14ac:dyDescent="0.25">
      <c r="A21" s="2" t="s">
        <v>1</v>
      </c>
      <c r="B21" s="4" t="s">
        <v>61</v>
      </c>
      <c r="C21" s="5"/>
      <c r="D21" s="5"/>
      <c r="E21" s="5"/>
      <c r="F21" s="5"/>
      <c r="H21" s="12"/>
      <c r="I21" s="5"/>
      <c r="K21" s="12"/>
      <c r="L21" s="5"/>
      <c r="N21" s="12"/>
      <c r="O21" s="10"/>
      <c r="P21" s="10"/>
      <c r="Q21" s="10"/>
      <c r="R21" s="10"/>
      <c r="S21" s="10"/>
      <c r="T21" s="5"/>
      <c r="U21" s="10"/>
      <c r="V21" s="10"/>
      <c r="W21" s="5"/>
      <c r="X21" s="10"/>
      <c r="Y21" s="10"/>
      <c r="Z21" s="5"/>
      <c r="AA21" s="10"/>
      <c r="AC21" s="12"/>
      <c r="AE21" s="12"/>
      <c r="AF21" s="12"/>
      <c r="AG21" s="10"/>
      <c r="AH21" s="11">
        <v>2490.27</v>
      </c>
      <c r="AI21" s="12">
        <v>62148.910000000011</v>
      </c>
      <c r="AJ21" s="11">
        <v>2497509.73</v>
      </c>
    </row>
    <row r="22" spans="1:36" x14ac:dyDescent="0.25">
      <c r="A22" s="2" t="s">
        <v>2</v>
      </c>
      <c r="B22" s="4" t="s">
        <v>24</v>
      </c>
      <c r="C22" s="5">
        <v>776258.64</v>
      </c>
      <c r="D22" s="5">
        <v>24519.3</v>
      </c>
      <c r="E22" s="5">
        <v>35566.18</v>
      </c>
      <c r="F22" s="5">
        <f t="shared" si="5"/>
        <v>751739.34</v>
      </c>
      <c r="G22" s="11">
        <v>25644.47</v>
      </c>
      <c r="H22" s="12">
        <v>34409.83</v>
      </c>
      <c r="I22" s="5">
        <f t="shared" si="6"/>
        <v>726094.87</v>
      </c>
      <c r="J22" s="11">
        <v>26556.639999999999</v>
      </c>
      <c r="K22" s="12">
        <v>33472.39</v>
      </c>
      <c r="L22" s="5">
        <f t="shared" si="7"/>
        <v>699538.23</v>
      </c>
      <c r="M22" s="11">
        <v>28136.940000000002</v>
      </c>
      <c r="N22" s="12">
        <v>31848.31</v>
      </c>
      <c r="O22" s="10">
        <f t="shared" si="11"/>
        <v>671401.29</v>
      </c>
      <c r="P22" s="11">
        <v>29493.51</v>
      </c>
      <c r="Q22" s="12">
        <v>30454.170000000002</v>
      </c>
      <c r="R22" s="10">
        <f t="shared" si="12"/>
        <v>641907.78</v>
      </c>
      <c r="S22" s="11">
        <v>30680.83</v>
      </c>
      <c r="T22" s="12">
        <v>29233.960000000003</v>
      </c>
      <c r="U22" s="10">
        <f t="shared" si="13"/>
        <v>611226.95000000007</v>
      </c>
      <c r="V22" s="12">
        <v>32089.68</v>
      </c>
      <c r="W22" s="12">
        <v>27786.06</v>
      </c>
      <c r="X22" s="10">
        <f t="shared" si="14"/>
        <v>579137.27</v>
      </c>
      <c r="Y22" s="11">
        <v>33359.57</v>
      </c>
      <c r="Z22" s="12">
        <v>26481.01</v>
      </c>
      <c r="AA22" s="10">
        <f t="shared" si="15"/>
        <v>545777.70000000007</v>
      </c>
      <c r="AB22" s="11">
        <v>35112.643104050141</v>
      </c>
      <c r="AC22" s="12">
        <v>24679.356895949859</v>
      </c>
      <c r="AD22" s="11">
        <f t="shared" si="9"/>
        <v>510665.05689594994</v>
      </c>
      <c r="AE22" s="12">
        <v>36780.310000000005</v>
      </c>
      <c r="AF22" s="12">
        <v>22967.309999999998</v>
      </c>
      <c r="AG22" s="10">
        <f t="shared" si="16"/>
        <v>473884.74689594994</v>
      </c>
      <c r="AH22" s="11">
        <v>38509.32</v>
      </c>
      <c r="AI22" s="12">
        <v>21188.58</v>
      </c>
      <c r="AJ22" s="11">
        <f t="shared" si="10"/>
        <v>435375.42689594993</v>
      </c>
    </row>
    <row r="23" spans="1:36" x14ac:dyDescent="0.25">
      <c r="A23" s="2" t="s">
        <v>2</v>
      </c>
      <c r="B23" s="4" t="s">
        <v>25</v>
      </c>
      <c r="C23" s="5">
        <v>1009136.05</v>
      </c>
      <c r="D23" s="5">
        <v>31875.129999999997</v>
      </c>
      <c r="E23" s="5">
        <v>46236.020000000004</v>
      </c>
      <c r="F23" s="5">
        <f t="shared" si="5"/>
        <v>977260.92</v>
      </c>
      <c r="G23" s="11">
        <v>33337.85</v>
      </c>
      <c r="H23" s="12">
        <v>44732.77</v>
      </c>
      <c r="I23" s="5">
        <f t="shared" si="6"/>
        <v>943923.07000000007</v>
      </c>
      <c r="J23" s="11">
        <v>34523.67</v>
      </c>
      <c r="K23" s="12">
        <v>43514.100000000006</v>
      </c>
      <c r="L23" s="5">
        <f t="shared" si="7"/>
        <v>909399.4</v>
      </c>
      <c r="M23" s="11">
        <v>36578.049999999996</v>
      </c>
      <c r="N23" s="12">
        <v>41402.810000000005</v>
      </c>
      <c r="O23" s="10">
        <f t="shared" si="11"/>
        <v>872821.35</v>
      </c>
      <c r="P23" s="11">
        <v>38341.599999999999</v>
      </c>
      <c r="Q23" s="12">
        <v>39590.399999999994</v>
      </c>
      <c r="R23" s="10">
        <f t="shared" si="12"/>
        <v>834479.75</v>
      </c>
      <c r="S23" s="11">
        <v>39885.129999999997</v>
      </c>
      <c r="T23" s="12">
        <v>38004.109999999993</v>
      </c>
      <c r="U23" s="10">
        <f t="shared" si="13"/>
        <v>794594.62</v>
      </c>
      <c r="V23" s="12">
        <v>41716.61</v>
      </c>
      <c r="W23" s="12">
        <v>36121.889999999992</v>
      </c>
      <c r="X23" s="10">
        <f t="shared" si="14"/>
        <v>752878.01</v>
      </c>
      <c r="Y23" s="11">
        <v>43367.49</v>
      </c>
      <c r="Z23" s="12">
        <v>34425.269999999997</v>
      </c>
      <c r="AA23" s="10">
        <f t="shared" si="15"/>
        <v>709510.52</v>
      </c>
      <c r="AB23" s="11">
        <v>45646.490660369876</v>
      </c>
      <c r="AC23" s="12">
        <v>32083.139339630136</v>
      </c>
      <c r="AD23" s="11">
        <f t="shared" si="9"/>
        <v>663864.02933963016</v>
      </c>
      <c r="AE23" s="12">
        <v>47814.460000000006</v>
      </c>
      <c r="AF23" s="12">
        <v>29857.439999999999</v>
      </c>
      <c r="AG23" s="10">
        <f t="shared" si="16"/>
        <v>616049.56933963019</v>
      </c>
      <c r="AH23" s="11">
        <v>50062.16</v>
      </c>
      <c r="AI23" s="12">
        <v>27545.140000000003</v>
      </c>
      <c r="AJ23" s="11">
        <f t="shared" si="10"/>
        <v>565987.40933963016</v>
      </c>
    </row>
    <row r="24" spans="1:36" x14ac:dyDescent="0.25">
      <c r="A24" s="2" t="s">
        <v>2</v>
      </c>
      <c r="B24" s="4" t="s">
        <v>26</v>
      </c>
      <c r="C24" s="5">
        <v>781091.15</v>
      </c>
      <c r="D24" s="5">
        <v>24779.17</v>
      </c>
      <c r="E24" s="5">
        <v>35477.03</v>
      </c>
      <c r="F24" s="5">
        <f t="shared" si="5"/>
        <v>756311.98</v>
      </c>
      <c r="G24" s="5">
        <v>25906.01</v>
      </c>
      <c r="H24" s="5">
        <v>34318.69</v>
      </c>
      <c r="I24" s="5">
        <f t="shared" si="6"/>
        <v>730405.97</v>
      </c>
      <c r="J24" s="5">
        <v>26820.29</v>
      </c>
      <c r="K24" s="5">
        <v>33378.85</v>
      </c>
      <c r="L24" s="5">
        <f t="shared" si="7"/>
        <v>703585.67999999993</v>
      </c>
      <c r="M24" s="5">
        <v>28400.41</v>
      </c>
      <c r="N24" s="5">
        <v>31754.58</v>
      </c>
      <c r="O24" s="10">
        <f t="shared" si="11"/>
        <v>675185.2699999999</v>
      </c>
      <c r="P24" s="5">
        <v>29757.129999999997</v>
      </c>
      <c r="Q24" s="5">
        <v>30359.93</v>
      </c>
      <c r="R24" s="10">
        <f t="shared" si="12"/>
        <v>645428.1399999999</v>
      </c>
      <c r="S24" s="5">
        <v>30944.82</v>
      </c>
      <c r="T24" s="5">
        <v>29139.030000000002</v>
      </c>
      <c r="U24" s="10">
        <f t="shared" si="13"/>
        <v>614483.31999999995</v>
      </c>
      <c r="V24" s="12">
        <v>32352.97</v>
      </c>
      <c r="W24" s="12">
        <v>27691.53</v>
      </c>
      <c r="X24" s="10">
        <f t="shared" si="14"/>
        <v>582130.35</v>
      </c>
      <c r="Y24" s="11">
        <v>33622.35</v>
      </c>
      <c r="Z24" s="12">
        <v>26386.67</v>
      </c>
      <c r="AA24" s="10">
        <f t="shared" si="15"/>
        <v>548508</v>
      </c>
      <c r="AB24" s="11">
        <v>35372.673138267026</v>
      </c>
      <c r="AC24" s="12">
        <v>24587.416861732978</v>
      </c>
      <c r="AD24" s="11">
        <f t="shared" si="9"/>
        <v>513135.32686173299</v>
      </c>
      <c r="AE24" s="12">
        <v>37037.399999999994</v>
      </c>
      <c r="AF24" s="12">
        <v>22877.98</v>
      </c>
      <c r="AG24" s="10">
        <f t="shared" si="16"/>
        <v>476097.92686173297</v>
      </c>
      <c r="AH24" s="11">
        <v>38762.71</v>
      </c>
      <c r="AI24" s="12">
        <v>21102.62</v>
      </c>
      <c r="AJ24" s="11">
        <f t="shared" si="10"/>
        <v>437335.21686173294</v>
      </c>
    </row>
    <row r="25" spans="1:36" x14ac:dyDescent="0.25">
      <c r="A25" s="2" t="s">
        <v>2</v>
      </c>
      <c r="B25" s="4" t="s">
        <v>27</v>
      </c>
      <c r="C25" s="5">
        <v>869578.56</v>
      </c>
      <c r="D25" s="5">
        <v>25322.93</v>
      </c>
      <c r="E25" s="5">
        <v>46866.159999999996</v>
      </c>
      <c r="F25" s="5">
        <f t="shared" si="5"/>
        <v>844255.63</v>
      </c>
      <c r="G25" s="5">
        <v>26691.440000000002</v>
      </c>
      <c r="H25" s="5">
        <v>45465.380000000005</v>
      </c>
      <c r="I25" s="5">
        <f t="shared" si="6"/>
        <v>817564.19</v>
      </c>
      <c r="J25" s="5">
        <v>27781.229999999996</v>
      </c>
      <c r="K25" s="5">
        <v>44349.89</v>
      </c>
      <c r="L25" s="5">
        <f t="shared" si="7"/>
        <v>789782.96</v>
      </c>
      <c r="M25" s="5">
        <v>29765.85</v>
      </c>
      <c r="N25" s="5">
        <v>42318.42</v>
      </c>
      <c r="O25" s="10">
        <f t="shared" si="11"/>
        <v>760017.11</v>
      </c>
      <c r="P25" s="5">
        <v>31461.48</v>
      </c>
      <c r="Q25" s="5">
        <v>40582.79</v>
      </c>
      <c r="R25" s="10">
        <f t="shared" si="12"/>
        <v>728555.63</v>
      </c>
      <c r="S25" s="5">
        <f>R25</f>
        <v>728555.63</v>
      </c>
      <c r="T25" s="5">
        <v>21407.74</v>
      </c>
      <c r="U25" s="10">
        <f t="shared" si="13"/>
        <v>0</v>
      </c>
      <c r="V25" s="12">
        <v>0</v>
      </c>
      <c r="W25" s="12">
        <v>0</v>
      </c>
      <c r="X25" s="10">
        <f t="shared" si="14"/>
        <v>0</v>
      </c>
      <c r="Y25" s="11">
        <v>0</v>
      </c>
      <c r="Z25" s="12">
        <v>0</v>
      </c>
      <c r="AA25" s="10">
        <f t="shared" si="15"/>
        <v>0</v>
      </c>
      <c r="AB25" s="11">
        <v>0</v>
      </c>
      <c r="AC25" s="12">
        <v>0</v>
      </c>
      <c r="AD25" s="11">
        <f t="shared" si="9"/>
        <v>0</v>
      </c>
      <c r="AE25" s="12">
        <v>0</v>
      </c>
      <c r="AF25" s="12">
        <v>0</v>
      </c>
      <c r="AG25" s="10">
        <f t="shared" si="16"/>
        <v>0</v>
      </c>
      <c r="AH25" s="11">
        <v>0</v>
      </c>
      <c r="AI25" s="12">
        <v>0</v>
      </c>
      <c r="AJ25" s="11">
        <f t="shared" si="10"/>
        <v>0</v>
      </c>
    </row>
    <row r="26" spans="1:36" x14ac:dyDescent="0.25">
      <c r="A26" s="2" t="s">
        <v>2</v>
      </c>
      <c r="B26" s="4" t="s">
        <v>28</v>
      </c>
      <c r="C26" s="5">
        <v>810428.05</v>
      </c>
      <c r="D26" s="5">
        <v>22355.11</v>
      </c>
      <c r="E26" s="5">
        <v>36317.64</v>
      </c>
      <c r="F26" s="5">
        <f t="shared" si="5"/>
        <v>788072.94000000006</v>
      </c>
      <c r="G26" s="5">
        <v>23356.93</v>
      </c>
      <c r="H26" s="5">
        <v>35287.409999999996</v>
      </c>
      <c r="I26" s="5">
        <f t="shared" si="6"/>
        <v>764716.01</v>
      </c>
      <c r="J26" s="5">
        <v>24130.799999999999</v>
      </c>
      <c r="K26" s="5">
        <v>34491.61</v>
      </c>
      <c r="L26" s="5">
        <f t="shared" si="7"/>
        <v>740585.21</v>
      </c>
      <c r="M26" s="5">
        <v>25584.58</v>
      </c>
      <c r="N26" s="5">
        <v>32996.6</v>
      </c>
      <c r="O26" s="10">
        <f t="shared" si="11"/>
        <v>715000.63</v>
      </c>
      <c r="P26" s="5">
        <v>26801.010000000002</v>
      </c>
      <c r="Q26" s="5">
        <v>31745.670000000002</v>
      </c>
      <c r="R26" s="10">
        <f t="shared" si="12"/>
        <v>688199.62</v>
      </c>
      <c r="S26" s="5">
        <f>799.68+27829.09</f>
        <v>28628.77</v>
      </c>
      <c r="T26" s="5">
        <v>30688.44</v>
      </c>
      <c r="U26" s="10">
        <f t="shared" si="13"/>
        <v>659570.85</v>
      </c>
      <c r="V26" s="12">
        <v>29077.119999999999</v>
      </c>
      <c r="W26" s="12">
        <v>29405.03</v>
      </c>
      <c r="X26" s="10">
        <f t="shared" si="14"/>
        <v>630493.73</v>
      </c>
      <c r="Y26" s="11">
        <v>30162.640000000003</v>
      </c>
      <c r="Z26" s="12">
        <v>28288.720000000001</v>
      </c>
      <c r="AA26" s="10">
        <f t="shared" si="15"/>
        <v>600331.09</v>
      </c>
      <c r="AB26" s="11">
        <v>31750.531673469344</v>
      </c>
      <c r="AC26" s="12">
        <v>26655.798326530658</v>
      </c>
      <c r="AD26" s="11">
        <f t="shared" si="9"/>
        <v>568580.55832653062</v>
      </c>
      <c r="AE26" s="12">
        <v>33235.919999999998</v>
      </c>
      <c r="AF26" s="12">
        <v>25130.31</v>
      </c>
      <c r="AG26" s="10">
        <f t="shared" si="16"/>
        <v>535344.63832653058</v>
      </c>
      <c r="AH26" s="11">
        <v>34773.919999999998</v>
      </c>
      <c r="AI26" s="12">
        <v>23546.67</v>
      </c>
      <c r="AJ26" s="11">
        <f t="shared" si="10"/>
        <v>500570.71832653059</v>
      </c>
    </row>
    <row r="27" spans="1:36" x14ac:dyDescent="0.25">
      <c r="A27" s="2" t="s">
        <v>2</v>
      </c>
      <c r="B27" s="4" t="s">
        <v>29</v>
      </c>
      <c r="C27" s="5">
        <v>834964.22</v>
      </c>
      <c r="D27" s="5">
        <v>20638.129999999997</v>
      </c>
      <c r="E27" s="5">
        <v>45028.22</v>
      </c>
      <c r="F27" s="5">
        <f t="shared" si="5"/>
        <v>814326.09</v>
      </c>
      <c r="G27" s="5">
        <v>21757.32</v>
      </c>
      <c r="H27" s="5">
        <v>43882.7</v>
      </c>
      <c r="I27" s="5">
        <f t="shared" si="6"/>
        <v>792568.77</v>
      </c>
      <c r="J27" s="5">
        <v>22594.58</v>
      </c>
      <c r="K27" s="5">
        <v>43025.760000000002</v>
      </c>
      <c r="L27" s="5">
        <f t="shared" si="7"/>
        <v>769974.19000000006</v>
      </c>
      <c r="M27" s="5">
        <v>24289</v>
      </c>
      <c r="N27" s="5">
        <v>41291.49</v>
      </c>
      <c r="O27" s="10">
        <f t="shared" si="11"/>
        <v>745685.19000000006</v>
      </c>
      <c r="P27" s="5">
        <v>25693.760000000002</v>
      </c>
      <c r="Q27" s="5">
        <v>39853.700000000004</v>
      </c>
      <c r="R27" s="10">
        <f t="shared" si="12"/>
        <v>719991.43</v>
      </c>
      <c r="S27" s="5">
        <f>R27</f>
        <v>719991.43</v>
      </c>
      <c r="T27" s="5">
        <v>21141.86</v>
      </c>
      <c r="U27" s="10">
        <f t="shared" si="13"/>
        <v>0</v>
      </c>
      <c r="V27" s="12">
        <v>0</v>
      </c>
      <c r="W27" s="12">
        <v>0</v>
      </c>
      <c r="X27" s="10">
        <f t="shared" si="14"/>
        <v>0</v>
      </c>
      <c r="Y27" s="11">
        <v>0</v>
      </c>
      <c r="Z27" s="12">
        <v>0</v>
      </c>
      <c r="AA27" s="10">
        <f t="shared" si="15"/>
        <v>0</v>
      </c>
      <c r="AB27" s="11">
        <v>0</v>
      </c>
      <c r="AC27" s="12">
        <v>0</v>
      </c>
      <c r="AD27" s="11">
        <f t="shared" si="9"/>
        <v>0</v>
      </c>
      <c r="AE27" s="12">
        <v>0</v>
      </c>
      <c r="AF27" s="12">
        <v>0</v>
      </c>
      <c r="AG27" s="10">
        <f t="shared" si="16"/>
        <v>0</v>
      </c>
      <c r="AH27" s="11">
        <v>0</v>
      </c>
      <c r="AI27" s="12">
        <v>0</v>
      </c>
      <c r="AJ27" s="11">
        <f t="shared" si="10"/>
        <v>0</v>
      </c>
    </row>
    <row r="28" spans="1:36" x14ac:dyDescent="0.25">
      <c r="A28" s="2" t="s">
        <v>2</v>
      </c>
      <c r="B28" s="4" t="s">
        <v>30</v>
      </c>
      <c r="C28" s="5">
        <v>817963.67</v>
      </c>
      <c r="D28" s="5">
        <v>21986.659999999996</v>
      </c>
      <c r="E28" s="5">
        <v>38502.04</v>
      </c>
      <c r="F28" s="5">
        <f t="shared" si="5"/>
        <v>795977.01</v>
      </c>
      <c r="G28" s="5">
        <v>23022.46</v>
      </c>
      <c r="H28" s="5">
        <v>37438.269999999997</v>
      </c>
      <c r="I28" s="5">
        <f t="shared" si="6"/>
        <v>772954.55</v>
      </c>
      <c r="J28" s="5">
        <v>23816.83</v>
      </c>
      <c r="K28" s="5">
        <v>36622.460000000006</v>
      </c>
      <c r="L28" s="5">
        <f t="shared" si="7"/>
        <v>749137.72000000009</v>
      </c>
      <c r="M28" s="5">
        <v>25335.25</v>
      </c>
      <c r="N28" s="5">
        <v>35063.06</v>
      </c>
      <c r="O28" s="10">
        <f t="shared" si="11"/>
        <v>723802.47000000009</v>
      </c>
      <c r="P28" s="5">
        <v>26603.1</v>
      </c>
      <c r="Q28" s="5">
        <v>33760.980000000003</v>
      </c>
      <c r="R28" s="10">
        <f t="shared" si="12"/>
        <v>697199.37000000011</v>
      </c>
      <c r="S28" s="5">
        <f>R28</f>
        <v>697199.37000000011</v>
      </c>
      <c r="T28" s="5">
        <v>17875.86</v>
      </c>
      <c r="U28" s="10">
        <f t="shared" si="13"/>
        <v>0</v>
      </c>
      <c r="V28" s="12">
        <v>0</v>
      </c>
      <c r="W28" s="12">
        <v>0</v>
      </c>
      <c r="X28" s="10">
        <f t="shared" si="14"/>
        <v>0</v>
      </c>
      <c r="Y28" s="11">
        <v>0</v>
      </c>
      <c r="Z28" s="12">
        <v>0</v>
      </c>
      <c r="AA28" s="10">
        <f t="shared" si="15"/>
        <v>0</v>
      </c>
      <c r="AB28" s="11">
        <v>0</v>
      </c>
      <c r="AC28" s="12">
        <v>0</v>
      </c>
      <c r="AD28" s="11">
        <f t="shared" si="9"/>
        <v>0</v>
      </c>
      <c r="AE28" s="12">
        <v>0</v>
      </c>
      <c r="AF28" s="12">
        <v>0</v>
      </c>
      <c r="AG28" s="10">
        <f t="shared" si="16"/>
        <v>0</v>
      </c>
      <c r="AH28" s="11">
        <v>0</v>
      </c>
      <c r="AI28" s="12">
        <v>0</v>
      </c>
      <c r="AJ28" s="11">
        <f t="shared" si="10"/>
        <v>0</v>
      </c>
    </row>
    <row r="29" spans="1:36" x14ac:dyDescent="0.25">
      <c r="A29" s="2" t="s">
        <v>2</v>
      </c>
      <c r="B29" s="4" t="s">
        <v>31</v>
      </c>
      <c r="C29" s="5">
        <v>813409.11</v>
      </c>
      <c r="D29" s="5">
        <v>22211.54</v>
      </c>
      <c r="E29" s="5">
        <v>37918.620000000003</v>
      </c>
      <c r="F29" s="5">
        <f t="shared" si="5"/>
        <v>791197.57</v>
      </c>
      <c r="G29" s="5">
        <v>23240.46</v>
      </c>
      <c r="H29" s="5">
        <v>36861.449999999997</v>
      </c>
      <c r="I29" s="5">
        <f t="shared" si="6"/>
        <v>767957.11</v>
      </c>
      <c r="J29" s="5">
        <v>24031.559999999998</v>
      </c>
      <c r="K29" s="5">
        <v>36048.65</v>
      </c>
      <c r="L29" s="5">
        <f t="shared" si="7"/>
        <v>743925.55</v>
      </c>
      <c r="M29" s="5">
        <v>25534.639999999999</v>
      </c>
      <c r="N29" s="5">
        <v>34504.300000000003</v>
      </c>
      <c r="O29" s="10">
        <f t="shared" si="11"/>
        <v>718390.91</v>
      </c>
      <c r="P29" s="5">
        <v>26790.609999999997</v>
      </c>
      <c r="Q29" s="5">
        <v>33213.870000000003</v>
      </c>
      <c r="R29" s="10">
        <f t="shared" si="12"/>
        <v>691600.3</v>
      </c>
      <c r="S29" s="5">
        <f>27850.42-5383</f>
        <v>22467.42</v>
      </c>
      <c r="T29" s="5">
        <v>32124.959999999999</v>
      </c>
      <c r="U29" s="10">
        <f t="shared" si="13"/>
        <v>669132.88</v>
      </c>
      <c r="V29" s="12">
        <v>29141.48</v>
      </c>
      <c r="W29" s="12">
        <v>30798.46</v>
      </c>
      <c r="X29" s="10">
        <f t="shared" si="14"/>
        <v>639991.4</v>
      </c>
      <c r="Y29" s="10">
        <v>30263.23</v>
      </c>
      <c r="Z29" s="5">
        <v>29645.919999999998</v>
      </c>
      <c r="AA29" s="10">
        <f t="shared" si="15"/>
        <v>609728.17000000004</v>
      </c>
      <c r="AB29" s="11">
        <v>31913.079817712209</v>
      </c>
      <c r="AC29" s="12">
        <v>27950.79018228779</v>
      </c>
      <c r="AD29" s="11">
        <f t="shared" si="9"/>
        <v>577815.09018228785</v>
      </c>
      <c r="AE29" s="12">
        <v>33457.049999999996</v>
      </c>
      <c r="AF29" s="12">
        <v>26366.489999999998</v>
      </c>
      <c r="AG29" s="10">
        <f t="shared" si="16"/>
        <v>544358.0401822878</v>
      </c>
      <c r="AH29" s="11">
        <v>35057.9</v>
      </c>
      <c r="AI29" s="12">
        <v>24719.649999999998</v>
      </c>
      <c r="AJ29" s="11">
        <f t="shared" si="10"/>
        <v>509300.14018228778</v>
      </c>
    </row>
    <row r="30" spans="1:36" x14ac:dyDescent="0.25">
      <c r="A30" s="2" t="s">
        <v>2</v>
      </c>
      <c r="B30" s="4" t="s">
        <v>32</v>
      </c>
      <c r="C30" s="5">
        <v>2053466.07</v>
      </c>
      <c r="D30" s="5">
        <v>54038.36</v>
      </c>
      <c r="E30" s="5">
        <v>99663.25</v>
      </c>
      <c r="F30" s="5">
        <f t="shared" si="5"/>
        <v>1999427.71</v>
      </c>
      <c r="G30" s="5">
        <v>56671.98</v>
      </c>
      <c r="H30" s="5">
        <v>96960.86</v>
      </c>
      <c r="I30" s="5">
        <f t="shared" si="6"/>
        <v>1942755.73</v>
      </c>
      <c r="J30" s="5">
        <v>58681.039999999994</v>
      </c>
      <c r="K30" s="5">
        <v>94899.349999999991</v>
      </c>
      <c r="L30" s="5">
        <f t="shared" si="7"/>
        <v>1884074.69</v>
      </c>
      <c r="M30" s="5">
        <v>62569.929999999993</v>
      </c>
      <c r="N30" s="5">
        <v>90908.91</v>
      </c>
      <c r="O30" s="10">
        <f t="shared" si="11"/>
        <v>1821504.76</v>
      </c>
      <c r="P30" s="5">
        <v>65812.08</v>
      </c>
      <c r="Q30" s="5">
        <v>87582.090000000011</v>
      </c>
      <c r="R30" s="10">
        <f t="shared" si="12"/>
        <v>1755692.68</v>
      </c>
      <c r="S30" s="5">
        <f>4065.54+68540.57</f>
        <v>72606.11</v>
      </c>
      <c r="T30" s="5">
        <v>84782.36</v>
      </c>
      <c r="U30" s="10">
        <f t="shared" si="13"/>
        <v>1683086.5699999998</v>
      </c>
      <c r="V30" s="12">
        <v>71883.489999999991</v>
      </c>
      <c r="W30" s="12">
        <v>81352.149999999994</v>
      </c>
      <c r="X30" s="10">
        <f t="shared" si="14"/>
        <v>1611203.0799999998</v>
      </c>
      <c r="Y30" s="11">
        <v>74782.67</v>
      </c>
      <c r="Z30" s="12">
        <v>78377.27</v>
      </c>
      <c r="AA30" s="10">
        <f t="shared" si="15"/>
        <v>1536420.41</v>
      </c>
      <c r="AB30" s="10">
        <v>79084.597023149312</v>
      </c>
      <c r="AC30" s="5">
        <v>73963.002976850694</v>
      </c>
      <c r="AD30" s="11">
        <f t="shared" si="9"/>
        <v>1457335.8129768507</v>
      </c>
      <c r="AE30" s="12">
        <v>83112.87</v>
      </c>
      <c r="AF30" s="12">
        <v>69834.52</v>
      </c>
      <c r="AG30" s="10">
        <f t="shared" si="16"/>
        <v>1374222.9429768506</v>
      </c>
      <c r="AH30" s="11">
        <v>87298.78</v>
      </c>
      <c r="AI30" s="12">
        <v>65534.33</v>
      </c>
      <c r="AJ30" s="11">
        <f t="shared" si="10"/>
        <v>1286924.1629768505</v>
      </c>
    </row>
    <row r="31" spans="1:36" x14ac:dyDescent="0.25">
      <c r="A31" s="2" t="s">
        <v>2</v>
      </c>
      <c r="B31" s="4" t="s">
        <v>33</v>
      </c>
      <c r="C31" s="5">
        <v>1061049.95</v>
      </c>
      <c r="D31" s="5">
        <v>29395.559999999998</v>
      </c>
      <c r="E31" s="5">
        <v>47494.039999999994</v>
      </c>
      <c r="F31" s="5">
        <f t="shared" si="5"/>
        <v>1031654.3899999999</v>
      </c>
      <c r="G31" s="5">
        <v>30708.03</v>
      </c>
      <c r="H31" s="5">
        <v>46144.21</v>
      </c>
      <c r="I31" s="5">
        <f t="shared" si="6"/>
        <v>1000946.3599999999</v>
      </c>
      <c r="J31" s="5">
        <v>31722.400000000001</v>
      </c>
      <c r="K31" s="5">
        <v>45100.959999999992</v>
      </c>
      <c r="L31" s="5">
        <f t="shared" si="7"/>
        <v>969223.95999999985</v>
      </c>
      <c r="M31" s="5">
        <v>33625.57</v>
      </c>
      <c r="N31" s="5">
        <v>43143.630000000005</v>
      </c>
      <c r="O31" s="10">
        <f t="shared" si="11"/>
        <v>935598.3899999999</v>
      </c>
      <c r="P31" s="5">
        <v>35218.28</v>
      </c>
      <c r="Q31" s="5">
        <v>41505.599999999999</v>
      </c>
      <c r="R31" s="10">
        <f t="shared" si="12"/>
        <v>900380.10999999987</v>
      </c>
      <c r="S31" s="5">
        <f>-1504.82+36564.61</f>
        <v>35059.79</v>
      </c>
      <c r="T31" s="5">
        <v>40120.959999999999</v>
      </c>
      <c r="U31" s="10">
        <f t="shared" si="13"/>
        <v>865320.31999999983</v>
      </c>
      <c r="V31" s="12">
        <v>38198.33</v>
      </c>
      <c r="W31" s="12">
        <v>38440.719999999994</v>
      </c>
      <c r="X31" s="10">
        <f t="shared" si="14"/>
        <v>827121.98999999987</v>
      </c>
      <c r="Y31" s="11">
        <v>39619.519999999997</v>
      </c>
      <c r="Z31" s="12">
        <v>36979.089999999997</v>
      </c>
      <c r="AA31" s="10">
        <f t="shared" si="15"/>
        <v>787502.46999999986</v>
      </c>
      <c r="AB31" s="10">
        <v>41697.136334369876</v>
      </c>
      <c r="AC31" s="5">
        <v>34842.34366563012</v>
      </c>
      <c r="AD31" s="11">
        <f t="shared" si="9"/>
        <v>745805.33366562997</v>
      </c>
      <c r="AE31" s="12">
        <v>43640.57</v>
      </c>
      <c r="AF31" s="12">
        <v>32846.21</v>
      </c>
      <c r="AG31" s="10">
        <f t="shared" si="16"/>
        <v>702164.76366563002</v>
      </c>
      <c r="AH31" s="11">
        <v>45652.520000000004</v>
      </c>
      <c r="AI31" s="12">
        <v>30774.38</v>
      </c>
      <c r="AJ31" s="11">
        <f t="shared" si="10"/>
        <v>656512.24366563</v>
      </c>
    </row>
    <row r="32" spans="1:36" x14ac:dyDescent="0.25">
      <c r="A32" s="2" t="s">
        <v>2</v>
      </c>
      <c r="B32" s="2" t="s">
        <v>34</v>
      </c>
      <c r="C32" s="5">
        <v>1391316.63</v>
      </c>
      <c r="D32" s="11">
        <v>38157.82</v>
      </c>
      <c r="E32" s="11">
        <v>63402.82</v>
      </c>
      <c r="F32" s="5">
        <f t="shared" si="5"/>
        <v>1353158.8099999998</v>
      </c>
      <c r="G32" s="11">
        <v>39893.870000000003</v>
      </c>
      <c r="H32" s="11">
        <v>61618.27</v>
      </c>
      <c r="I32" s="5">
        <f t="shared" si="6"/>
        <v>1313264.9399999997</v>
      </c>
      <c r="J32" s="11">
        <v>41232.11</v>
      </c>
      <c r="K32" s="12">
        <v>60242.64</v>
      </c>
      <c r="L32" s="5">
        <f t="shared" si="7"/>
        <v>1272032.8299999996</v>
      </c>
      <c r="M32" s="11">
        <v>43758.87</v>
      </c>
      <c r="N32" s="12">
        <v>57645.279999999999</v>
      </c>
      <c r="O32" s="10">
        <f t="shared" si="11"/>
        <v>1228273.9599999995</v>
      </c>
      <c r="P32" s="11">
        <v>45871.86</v>
      </c>
      <c r="Q32" s="11">
        <v>55473.26</v>
      </c>
      <c r="R32" s="10">
        <f t="shared" si="12"/>
        <v>1182402.0999999994</v>
      </c>
      <c r="S32" s="11">
        <f>-1720.7+47656.4</f>
        <v>45935.700000000004</v>
      </c>
      <c r="T32" s="12">
        <v>53638.85</v>
      </c>
      <c r="U32" s="10">
        <f t="shared" si="13"/>
        <v>1136466.3999999994</v>
      </c>
      <c r="V32" s="11">
        <v>49826.13</v>
      </c>
      <c r="W32" s="11">
        <v>51408.510000000009</v>
      </c>
      <c r="X32" s="10">
        <f t="shared" si="14"/>
        <v>1086640.2699999996</v>
      </c>
      <c r="Y32" s="11">
        <v>51712.469999999994</v>
      </c>
      <c r="Z32" s="11">
        <v>49469.46</v>
      </c>
      <c r="AA32" s="10">
        <f t="shared" si="15"/>
        <v>1034927.7999999996</v>
      </c>
      <c r="AB32" s="11">
        <v>54478.52905991664</v>
      </c>
      <c r="AC32" s="12">
        <v>46626.120940083354</v>
      </c>
      <c r="AD32" s="11">
        <f t="shared" si="9"/>
        <v>980449.27094008296</v>
      </c>
      <c r="AE32" s="11">
        <v>57066.530000000006</v>
      </c>
      <c r="AF32" s="11">
        <v>43969.200000000004</v>
      </c>
      <c r="AG32" s="10">
        <f t="shared" si="16"/>
        <v>923382.74094008293</v>
      </c>
      <c r="AH32" s="11">
        <v>59747.839999999997</v>
      </c>
      <c r="AI32" s="11">
        <v>41209.589999999997</v>
      </c>
      <c r="AJ32" s="11">
        <f t="shared" si="10"/>
        <v>863634.90094008297</v>
      </c>
    </row>
    <row r="33" spans="1:36" x14ac:dyDescent="0.25">
      <c r="A33" s="2" t="s">
        <v>2</v>
      </c>
      <c r="B33" s="2" t="s">
        <v>35</v>
      </c>
      <c r="C33" s="5">
        <v>1663550.27</v>
      </c>
      <c r="D33" s="11">
        <v>46982.340000000004</v>
      </c>
      <c r="E33" s="11">
        <v>71177</v>
      </c>
      <c r="F33" s="5">
        <f t="shared" si="5"/>
        <v>1616567.93</v>
      </c>
      <c r="G33" s="11">
        <v>48990.28</v>
      </c>
      <c r="H33" s="11">
        <v>69109.399999999994</v>
      </c>
      <c r="I33" s="5">
        <f t="shared" si="6"/>
        <v>1567577.65</v>
      </c>
      <c r="J33" s="11">
        <v>50551.039999999994</v>
      </c>
      <c r="K33" s="12">
        <v>67502.250000000015</v>
      </c>
      <c r="L33" s="5">
        <f t="shared" si="7"/>
        <v>1517026.6099999999</v>
      </c>
      <c r="M33" s="11">
        <v>53438.44</v>
      </c>
      <c r="N33" s="12">
        <v>64529.07</v>
      </c>
      <c r="O33" s="10">
        <f t="shared" si="11"/>
        <v>1463588.17</v>
      </c>
      <c r="P33" s="11">
        <v>55858.89</v>
      </c>
      <c r="Q33" s="11">
        <v>62036.710000000006</v>
      </c>
      <c r="R33" s="10">
        <f t="shared" si="12"/>
        <v>1407729.28</v>
      </c>
      <c r="S33" s="11">
        <f>2755.83+57908.9</f>
        <v>60664.73</v>
      </c>
      <c r="T33" s="11">
        <v>59925.780000000006</v>
      </c>
      <c r="U33" s="10">
        <f t="shared" si="13"/>
        <v>1347064.55</v>
      </c>
      <c r="V33" s="11">
        <v>60385.520000000004</v>
      </c>
      <c r="W33" s="11">
        <v>57375.58</v>
      </c>
      <c r="X33" s="10">
        <f t="shared" si="14"/>
        <v>1286679.03</v>
      </c>
      <c r="Y33" s="11">
        <v>62542.790000000008</v>
      </c>
      <c r="Z33" s="12">
        <v>55154.21</v>
      </c>
      <c r="AA33" s="10">
        <f t="shared" si="15"/>
        <v>1224136.24</v>
      </c>
      <c r="AB33" s="11">
        <v>65675.070534171085</v>
      </c>
      <c r="AC33" s="12">
        <v>51928.859465828922</v>
      </c>
      <c r="AD33" s="11">
        <f t="shared" si="9"/>
        <v>1158461.1694658289</v>
      </c>
      <c r="AE33" s="11">
        <v>68603.48</v>
      </c>
      <c r="AF33" s="12">
        <v>48917.420000000006</v>
      </c>
      <c r="AG33" s="10">
        <f t="shared" si="16"/>
        <v>1089857.6894658289</v>
      </c>
      <c r="AH33" s="11">
        <v>71629.850000000006</v>
      </c>
      <c r="AI33" s="11">
        <v>45797.149999999994</v>
      </c>
      <c r="AJ33" s="11">
        <f t="shared" si="10"/>
        <v>1018227.839465829</v>
      </c>
    </row>
    <row r="34" spans="1:36" x14ac:dyDescent="0.25">
      <c r="A34" s="2" t="s">
        <v>2</v>
      </c>
      <c r="B34" s="2" t="s">
        <v>36</v>
      </c>
      <c r="C34" s="5">
        <v>1180782.81</v>
      </c>
      <c r="D34" s="11">
        <v>32231.629999999997</v>
      </c>
      <c r="E34" s="11">
        <v>53355.94</v>
      </c>
      <c r="F34" s="5">
        <f t="shared" si="5"/>
        <v>1148551.1800000002</v>
      </c>
      <c r="G34" s="11">
        <v>33694.370000000003</v>
      </c>
      <c r="H34" s="11">
        <v>51852.22</v>
      </c>
      <c r="I34" s="5">
        <f t="shared" si="6"/>
        <v>1114856.81</v>
      </c>
      <c r="J34" s="11">
        <v>34822.339999999997</v>
      </c>
      <c r="K34" s="11">
        <v>50692.659999999996</v>
      </c>
      <c r="L34" s="5">
        <f t="shared" si="7"/>
        <v>1080034.47</v>
      </c>
      <c r="M34" s="11">
        <v>36950.300000000003</v>
      </c>
      <c r="N34" s="12">
        <v>48505.1</v>
      </c>
      <c r="O34" s="10">
        <f t="shared" si="11"/>
        <v>1043084.1699999999</v>
      </c>
      <c r="P34" s="11">
        <v>38729.949999999997</v>
      </c>
      <c r="Q34" s="11">
        <v>46675.6</v>
      </c>
      <c r="R34" s="10">
        <f t="shared" si="12"/>
        <v>1004354.22</v>
      </c>
      <c r="S34" s="11">
        <f>5660.87+40233.16</f>
        <v>45894.030000000006</v>
      </c>
      <c r="T34" s="11">
        <v>45130.289999999994</v>
      </c>
      <c r="U34" s="10">
        <f t="shared" si="13"/>
        <v>958460.19</v>
      </c>
      <c r="V34" s="11">
        <v>42060.33</v>
      </c>
      <c r="W34" s="11">
        <v>43251.95</v>
      </c>
      <c r="X34" s="10">
        <f t="shared" si="14"/>
        <v>916399.86</v>
      </c>
      <c r="Y34" s="11">
        <v>43648.979999999996</v>
      </c>
      <c r="Z34" s="11">
        <v>41618.810000000005</v>
      </c>
      <c r="AA34" s="10">
        <f t="shared" si="15"/>
        <v>872750.88</v>
      </c>
      <c r="AB34" s="11">
        <v>45977.589475121145</v>
      </c>
      <c r="AC34" s="12">
        <v>39224.980524878854</v>
      </c>
      <c r="AD34" s="11">
        <f t="shared" si="9"/>
        <v>826773.29052487889</v>
      </c>
      <c r="AE34" s="11">
        <v>48156.200000000004</v>
      </c>
      <c r="AF34" s="12">
        <v>36988.219999999994</v>
      </c>
      <c r="AG34" s="10">
        <f t="shared" si="16"/>
        <v>778617.09052487893</v>
      </c>
      <c r="AH34" s="11">
        <v>50413.149999999994</v>
      </c>
      <c r="AI34" s="11">
        <v>34665.180000000008</v>
      </c>
      <c r="AJ34" s="11">
        <f t="shared" si="10"/>
        <v>728203.94052487891</v>
      </c>
    </row>
    <row r="35" spans="1:36" x14ac:dyDescent="0.25">
      <c r="A35" s="2" t="s">
        <v>2</v>
      </c>
      <c r="B35" s="2" t="s">
        <v>37</v>
      </c>
      <c r="C35" s="5">
        <v>2909629.8</v>
      </c>
      <c r="D35" s="11">
        <v>90361.110000000015</v>
      </c>
      <c r="E35" s="5">
        <v>4758.96</v>
      </c>
      <c r="F35" s="5">
        <f t="shared" si="5"/>
        <v>2819268.69</v>
      </c>
      <c r="G35" s="11">
        <v>90612.39</v>
      </c>
      <c r="H35" s="11">
        <v>4164.05</v>
      </c>
      <c r="I35" s="5">
        <f t="shared" si="6"/>
        <v>2728656.3</v>
      </c>
      <c r="J35" s="11">
        <v>87775.66</v>
      </c>
      <c r="K35" s="11">
        <v>9896.81</v>
      </c>
      <c r="L35" s="5">
        <f t="shared" si="7"/>
        <v>2640880.6399999997</v>
      </c>
      <c r="M35" s="11">
        <v>72276.88</v>
      </c>
      <c r="N35" s="11">
        <v>45237.58</v>
      </c>
      <c r="O35" s="10">
        <f t="shared" si="11"/>
        <v>2568603.7599999998</v>
      </c>
      <c r="P35" s="11">
        <v>64089.15</v>
      </c>
      <c r="Q35" s="11">
        <v>67668.799999999988</v>
      </c>
      <c r="R35" s="10">
        <f t="shared" si="12"/>
        <v>2504514.61</v>
      </c>
      <c r="S35" s="11">
        <v>65379.599999999991</v>
      </c>
      <c r="T35" s="11">
        <v>66315.08</v>
      </c>
      <c r="U35" s="10">
        <f t="shared" si="13"/>
        <v>2439135.0099999998</v>
      </c>
      <c r="V35" s="11">
        <v>67063.25</v>
      </c>
      <c r="W35" s="11">
        <v>64548.860000000008</v>
      </c>
      <c r="X35" s="10">
        <f t="shared" si="14"/>
        <v>2372071.7599999998</v>
      </c>
      <c r="Y35" s="11">
        <v>68306.36</v>
      </c>
      <c r="Z35" s="11">
        <v>63244.789999999994</v>
      </c>
      <c r="AA35" s="10">
        <f t="shared" si="15"/>
        <v>2303765.4</v>
      </c>
      <c r="AB35" s="11">
        <v>70570.873465663462</v>
      </c>
      <c r="AC35" s="11">
        <v>60869.226534336536</v>
      </c>
      <c r="AD35" s="11">
        <f t="shared" si="9"/>
        <v>2233194.5265343366</v>
      </c>
      <c r="AE35" s="11">
        <v>72535.460000000006</v>
      </c>
      <c r="AF35" s="11">
        <v>58815.95</v>
      </c>
      <c r="AG35" s="10">
        <f t="shared" si="16"/>
        <v>2160659.0665343367</v>
      </c>
      <c r="AH35" s="11">
        <v>74531.959999999992</v>
      </c>
      <c r="AI35" s="11">
        <v>56713.89</v>
      </c>
      <c r="AJ35" s="11">
        <f t="shared" si="10"/>
        <v>2086127.1065343367</v>
      </c>
    </row>
    <row r="36" spans="1:36" x14ac:dyDescent="0.25">
      <c r="A36" s="2" t="s">
        <v>2</v>
      </c>
      <c r="B36" s="2" t="s">
        <v>38</v>
      </c>
      <c r="C36" s="5">
        <v>4886833.59</v>
      </c>
      <c r="D36" s="11">
        <v>151764.91999999998</v>
      </c>
      <c r="E36" s="5">
        <v>7992.8600000000006</v>
      </c>
      <c r="F36" s="5">
        <f t="shared" si="5"/>
        <v>4735068.67</v>
      </c>
      <c r="G36" s="11">
        <v>152186.93</v>
      </c>
      <c r="H36" s="11">
        <v>6993.7</v>
      </c>
      <c r="I36" s="5">
        <f t="shared" si="6"/>
        <v>4582881.74</v>
      </c>
      <c r="J36" s="11">
        <v>147422.56</v>
      </c>
      <c r="K36" s="11">
        <v>16622.03</v>
      </c>
      <c r="L36" s="5">
        <f t="shared" si="7"/>
        <v>4435459.1800000006</v>
      </c>
      <c r="M36" s="11">
        <v>135355.94</v>
      </c>
      <c r="N36" s="11">
        <v>42790.57</v>
      </c>
      <c r="O36" s="10">
        <f t="shared" si="11"/>
        <v>4300103.24</v>
      </c>
      <c r="P36" s="11">
        <v>119379.43000000001</v>
      </c>
      <c r="Q36" s="11">
        <v>82130.42</v>
      </c>
      <c r="R36" s="10">
        <f t="shared" si="12"/>
        <v>4180723.81</v>
      </c>
      <c r="S36" s="11">
        <v>109264.37</v>
      </c>
      <c r="T36" s="11">
        <v>110333.64000000001</v>
      </c>
      <c r="U36" s="10">
        <f t="shared" si="13"/>
        <v>4071459.44</v>
      </c>
      <c r="V36" s="11">
        <v>111340.94999999998</v>
      </c>
      <c r="W36" s="11">
        <v>109324.07</v>
      </c>
      <c r="X36" s="10">
        <f t="shared" si="14"/>
        <v>3960118.4899999998</v>
      </c>
      <c r="Y36" s="11">
        <v>113432.22</v>
      </c>
      <c r="Z36" s="11">
        <v>107131.76999999999</v>
      </c>
      <c r="AA36" s="10">
        <f t="shared" si="15"/>
        <v>3846686.2699999996</v>
      </c>
      <c r="AB36" s="11">
        <v>117255.52183902604</v>
      </c>
      <c r="AC36" s="11">
        <v>103123.80816097393</v>
      </c>
      <c r="AD36" s="11">
        <f t="shared" si="9"/>
        <v>3729430.7481609737</v>
      </c>
      <c r="AE36" s="11">
        <v>120571.42</v>
      </c>
      <c r="AF36" s="11">
        <v>99660.45</v>
      </c>
      <c r="AG36" s="10">
        <f t="shared" si="16"/>
        <v>3608859.3281609737</v>
      </c>
      <c r="AH36" s="11">
        <v>123942.36</v>
      </c>
      <c r="AI36" s="11">
        <v>96114</v>
      </c>
      <c r="AJ36" s="11">
        <f t="shared" si="10"/>
        <v>3484916.9681609739</v>
      </c>
    </row>
    <row r="37" spans="1:36" x14ac:dyDescent="0.25">
      <c r="A37" s="2" t="s">
        <v>2</v>
      </c>
      <c r="B37" s="2" t="s">
        <v>39</v>
      </c>
      <c r="C37" s="5">
        <v>2000000</v>
      </c>
      <c r="D37" s="11">
        <v>31548.989999999998</v>
      </c>
      <c r="E37" s="5">
        <v>2459.35</v>
      </c>
      <c r="F37" s="5">
        <f t="shared" si="5"/>
        <v>1968451.01</v>
      </c>
      <c r="G37" s="11">
        <v>63266.78</v>
      </c>
      <c r="H37" s="11">
        <v>2907.4</v>
      </c>
      <c r="I37" s="5">
        <f t="shared" si="6"/>
        <v>1905184.23</v>
      </c>
      <c r="J37" s="11">
        <v>61286.14</v>
      </c>
      <c r="K37" s="11">
        <v>6910.08</v>
      </c>
      <c r="L37" s="5">
        <f t="shared" si="7"/>
        <v>1843898.09</v>
      </c>
      <c r="M37" s="11">
        <v>56269.83</v>
      </c>
      <c r="N37" s="11">
        <v>17788.78</v>
      </c>
      <c r="O37" s="10">
        <f t="shared" si="11"/>
        <v>1787628.26</v>
      </c>
      <c r="P37" s="11">
        <v>49628.119999999995</v>
      </c>
      <c r="Q37" s="11">
        <v>34143.050000000003</v>
      </c>
      <c r="R37" s="10">
        <f t="shared" si="12"/>
        <v>1738000.1400000001</v>
      </c>
      <c r="S37" s="11">
        <v>45423.11</v>
      </c>
      <c r="T37" s="11">
        <v>45867.62999999999</v>
      </c>
      <c r="U37" s="10">
        <f t="shared" si="13"/>
        <v>1692577.03</v>
      </c>
      <c r="V37" s="11">
        <v>46286.39</v>
      </c>
      <c r="W37" s="11">
        <v>45447.92</v>
      </c>
      <c r="X37" s="10">
        <f t="shared" si="14"/>
        <v>1646290.6400000001</v>
      </c>
      <c r="Y37" s="11">
        <v>47155.75</v>
      </c>
      <c r="Z37" s="11">
        <v>44536.58</v>
      </c>
      <c r="AA37" s="10">
        <f t="shared" si="15"/>
        <v>1599134.8900000001</v>
      </c>
      <c r="AB37" s="11">
        <v>48745.1726753033</v>
      </c>
      <c r="AC37" s="11">
        <v>42870.367324696701</v>
      </c>
      <c r="AD37" s="11">
        <f t="shared" si="9"/>
        <v>1550389.7173246969</v>
      </c>
      <c r="AE37" s="11">
        <v>50123.66</v>
      </c>
      <c r="AF37" s="11">
        <v>41430.659999999996</v>
      </c>
      <c r="AG37" s="10">
        <f t="shared" si="16"/>
        <v>1500266.057324697</v>
      </c>
      <c r="AH37" s="11">
        <v>51525.020000000004</v>
      </c>
      <c r="AI37" s="11">
        <v>39956.26</v>
      </c>
      <c r="AJ37" s="11">
        <f t="shared" si="10"/>
        <v>1448741.037324697</v>
      </c>
    </row>
    <row r="38" spans="1:36" x14ac:dyDescent="0.25">
      <c r="A38" s="2" t="s">
        <v>2</v>
      </c>
      <c r="B38" s="2" t="s">
        <v>40</v>
      </c>
      <c r="E38" s="5"/>
      <c r="G38" s="11">
        <v>0</v>
      </c>
      <c r="H38" s="11">
        <v>1830.4500000000003</v>
      </c>
      <c r="I38" s="5">
        <v>1300000</v>
      </c>
      <c r="J38" s="11">
        <v>19111.62</v>
      </c>
      <c r="K38" s="11">
        <v>4766.88</v>
      </c>
      <c r="L38" s="5">
        <f t="shared" si="7"/>
        <v>1280888.3799999999</v>
      </c>
      <c r="M38" s="11">
        <v>30861.850000000002</v>
      </c>
      <c r="N38" s="11">
        <v>22319.13</v>
      </c>
      <c r="O38" s="10">
        <f t="shared" si="11"/>
        <v>1250026.5299999998</v>
      </c>
      <c r="P38" s="11">
        <v>26776.880000000001</v>
      </c>
      <c r="Q38" s="11">
        <v>33628.920000000006</v>
      </c>
      <c r="R38" s="10">
        <f t="shared" si="12"/>
        <v>1223249.6499999999</v>
      </c>
      <c r="S38" s="11">
        <v>27301.89</v>
      </c>
      <c r="T38" s="11">
        <v>33078.700000000004</v>
      </c>
      <c r="U38" s="10">
        <f t="shared" si="13"/>
        <v>1195947.76</v>
      </c>
      <c r="V38" s="11">
        <v>28019.77</v>
      </c>
      <c r="W38" s="11">
        <v>32326.320000000003</v>
      </c>
      <c r="X38" s="10">
        <f t="shared" si="14"/>
        <v>1167927.99</v>
      </c>
      <c r="Y38" s="11">
        <v>28512.43</v>
      </c>
      <c r="Z38" s="11">
        <v>31810</v>
      </c>
      <c r="AA38" s="10">
        <f t="shared" si="15"/>
        <v>1139415.56</v>
      </c>
      <c r="AB38" s="11">
        <v>29516.34449745448</v>
      </c>
      <c r="AC38" s="11">
        <v>30757.845502545511</v>
      </c>
      <c r="AD38" s="11">
        <f t="shared" si="9"/>
        <v>1109899.2155025455</v>
      </c>
      <c r="AE38" s="11">
        <v>30367.7</v>
      </c>
      <c r="AF38" s="11">
        <v>29869.48</v>
      </c>
      <c r="AG38" s="10">
        <f t="shared" si="16"/>
        <v>1079531.5155025455</v>
      </c>
      <c r="AH38" s="11">
        <v>31233.000000000004</v>
      </c>
      <c r="AI38" s="11">
        <v>28958.719999999998</v>
      </c>
      <c r="AJ38" s="11">
        <f t="shared" si="10"/>
        <v>1048298.5155025455</v>
      </c>
    </row>
    <row r="39" spans="1:36" x14ac:dyDescent="0.25">
      <c r="A39" s="2" t="s">
        <v>2</v>
      </c>
      <c r="B39" s="2" t="s">
        <v>41</v>
      </c>
      <c r="E39" s="5"/>
      <c r="G39" s="11">
        <v>0</v>
      </c>
      <c r="H39" s="11">
        <v>2349.7199999999998</v>
      </c>
      <c r="I39" s="5">
        <v>5300000</v>
      </c>
      <c r="J39" s="11">
        <v>77916.61</v>
      </c>
      <c r="K39" s="11">
        <v>17418.04</v>
      </c>
      <c r="L39" s="5">
        <f t="shared" si="7"/>
        <v>5222083.3899999997</v>
      </c>
      <c r="M39" s="11">
        <v>125821.38</v>
      </c>
      <c r="N39" s="11">
        <v>90993.45</v>
      </c>
      <c r="O39" s="10">
        <f t="shared" si="11"/>
        <v>5096262.01</v>
      </c>
      <c r="P39" s="11">
        <v>109167.26999999999</v>
      </c>
      <c r="Q39" s="11">
        <v>137102.55000000002</v>
      </c>
      <c r="R39" s="10">
        <f t="shared" si="12"/>
        <v>4987094.74</v>
      </c>
      <c r="S39" s="11">
        <v>111307.73</v>
      </c>
      <c r="T39" s="11">
        <v>134859.26</v>
      </c>
      <c r="U39" s="10">
        <f t="shared" si="13"/>
        <v>4875787.01</v>
      </c>
      <c r="V39" s="11">
        <v>114234.48000000001</v>
      </c>
      <c r="W39" s="11">
        <v>131791.9</v>
      </c>
      <c r="X39" s="10">
        <f t="shared" si="14"/>
        <v>4761552.5299999993</v>
      </c>
      <c r="Y39" s="11">
        <v>116242.99</v>
      </c>
      <c r="Z39" s="11">
        <v>129686.91</v>
      </c>
      <c r="AA39" s="10">
        <f t="shared" si="15"/>
        <v>4645309.5399999991</v>
      </c>
      <c r="AB39" s="11">
        <v>120335.88922683496</v>
      </c>
      <c r="AC39" s="11">
        <v>125397.38077316503</v>
      </c>
      <c r="AD39" s="11">
        <f t="shared" si="9"/>
        <v>4524973.6507731639</v>
      </c>
      <c r="AE39" s="11">
        <v>123806.79</v>
      </c>
      <c r="AF39" s="11">
        <v>121775.15000000002</v>
      </c>
      <c r="AG39" s="10">
        <f t="shared" si="16"/>
        <v>4401166.8607731638</v>
      </c>
      <c r="AH39" s="11">
        <v>127334.56</v>
      </c>
      <c r="AI39" s="11">
        <v>118062.48999999999</v>
      </c>
      <c r="AJ39" s="11">
        <f t="shared" si="10"/>
        <v>4273832.3007731643</v>
      </c>
    </row>
    <row r="40" spans="1:36" x14ac:dyDescent="0.25">
      <c r="A40" s="2" t="s">
        <v>2</v>
      </c>
      <c r="B40" s="2" t="s">
        <v>50</v>
      </c>
      <c r="E40" s="5"/>
      <c r="J40" s="11">
        <v>28848.1</v>
      </c>
      <c r="K40" s="11">
        <v>5329.38</v>
      </c>
      <c r="L40" s="5">
        <v>3971151.9</v>
      </c>
      <c r="M40" s="11">
        <v>108370.68</v>
      </c>
      <c r="N40" s="11">
        <v>38366.559999999998</v>
      </c>
      <c r="O40" s="10">
        <f t="shared" si="11"/>
        <v>3862781.2199999997</v>
      </c>
      <c r="P40" s="11">
        <v>94091</v>
      </c>
      <c r="Q40" s="11">
        <v>73883.98000000001</v>
      </c>
      <c r="R40" s="10">
        <f t="shared" si="12"/>
        <v>3768690.2199999997</v>
      </c>
      <c r="S40" s="11">
        <v>84512.5</v>
      </c>
      <c r="T40" s="11">
        <v>100802.97000000002</v>
      </c>
      <c r="U40" s="10">
        <f t="shared" si="13"/>
        <v>3684177.7199999997</v>
      </c>
      <c r="V40" s="11">
        <v>85924.18</v>
      </c>
      <c r="W40" s="11">
        <v>100645.9</v>
      </c>
      <c r="X40" s="10">
        <f t="shared" si="14"/>
        <v>3598253.5399999996</v>
      </c>
      <c r="Y40" s="11">
        <v>87448.43</v>
      </c>
      <c r="Z40" s="11">
        <v>99049.25</v>
      </c>
      <c r="AA40" s="10">
        <f t="shared" si="15"/>
        <v>3510805.1099999994</v>
      </c>
      <c r="AB40" s="11">
        <v>90565.78850088935</v>
      </c>
      <c r="AC40" s="11">
        <v>95783.781499110657</v>
      </c>
      <c r="AD40" s="11">
        <f t="shared" si="9"/>
        <v>3420239.3214991102</v>
      </c>
      <c r="AE40" s="11">
        <v>93208.400000000009</v>
      </c>
      <c r="AF40" s="11">
        <v>93027.3</v>
      </c>
      <c r="AG40" s="10">
        <f t="shared" si="16"/>
        <v>3327030.9214991103</v>
      </c>
      <c r="AH40" s="11">
        <v>95895.03</v>
      </c>
      <c r="AI40" s="11">
        <v>90201.34</v>
      </c>
      <c r="AJ40" s="11">
        <f t="shared" si="10"/>
        <v>3231135.8914991105</v>
      </c>
    </row>
    <row r="41" spans="1:36" x14ac:dyDescent="0.25">
      <c r="A41" s="2" t="s">
        <v>2</v>
      </c>
      <c r="B41" s="2" t="s">
        <v>51</v>
      </c>
      <c r="E41" s="5"/>
      <c r="M41" s="11">
        <v>58835.45</v>
      </c>
      <c r="N41" s="11">
        <v>31291.21</v>
      </c>
      <c r="O41" s="10">
        <v>4541164.55</v>
      </c>
      <c r="P41" s="11">
        <v>110615.31</v>
      </c>
      <c r="Q41" s="11">
        <v>86859.51</v>
      </c>
      <c r="R41" s="10">
        <f t="shared" si="12"/>
        <v>4430549.24</v>
      </c>
      <c r="S41" s="11">
        <v>99354.61</v>
      </c>
      <c r="T41" s="11">
        <v>118506.04</v>
      </c>
      <c r="U41" s="10">
        <f t="shared" si="13"/>
        <v>4331194.63</v>
      </c>
      <c r="V41" s="11">
        <v>101014.20000000001</v>
      </c>
      <c r="W41" s="11">
        <v>118321.40999999999</v>
      </c>
      <c r="X41" s="10">
        <f t="shared" si="14"/>
        <v>4230180.43</v>
      </c>
      <c r="Y41" s="11">
        <v>102806.17000000001</v>
      </c>
      <c r="Z41" s="11">
        <v>116444.3</v>
      </c>
      <c r="AA41" s="10">
        <f t="shared" si="15"/>
        <v>4127374.26</v>
      </c>
      <c r="AB41" s="11">
        <v>106470.99555217443</v>
      </c>
      <c r="AC41" s="11">
        <v>112605.37444782558</v>
      </c>
      <c r="AD41" s="11">
        <f t="shared" si="9"/>
        <v>4020903.2644478255</v>
      </c>
      <c r="AE41" s="11">
        <v>109577.70999999999</v>
      </c>
      <c r="AF41" s="11">
        <v>109364.76999999999</v>
      </c>
      <c r="AG41" s="10">
        <f t="shared" si="16"/>
        <v>3911325.5544478255</v>
      </c>
      <c r="AH41" s="11">
        <v>112736.15</v>
      </c>
      <c r="AI41" s="11">
        <v>106042.54999999999</v>
      </c>
      <c r="AJ41" s="11">
        <f t="shared" si="10"/>
        <v>3798589.4044478256</v>
      </c>
    </row>
    <row r="42" spans="1:36" x14ac:dyDescent="0.25">
      <c r="A42" s="2" t="s">
        <v>2</v>
      </c>
      <c r="B42" s="2" t="s">
        <v>52</v>
      </c>
      <c r="E42" s="5"/>
      <c r="P42" s="11">
        <v>38392.32</v>
      </c>
      <c r="Q42" s="11">
        <v>38881.32</v>
      </c>
      <c r="R42" s="10">
        <v>2261607.6800000002</v>
      </c>
      <c r="S42" s="11">
        <v>52581.32</v>
      </c>
      <c r="T42" s="11">
        <v>55514.979999999996</v>
      </c>
      <c r="U42" s="10">
        <f t="shared" si="13"/>
        <v>2209026.3600000003</v>
      </c>
      <c r="V42" s="11">
        <v>54243</v>
      </c>
      <c r="W42" s="11">
        <v>53096.41</v>
      </c>
      <c r="X42" s="10">
        <f t="shared" si="14"/>
        <v>2154783.3600000003</v>
      </c>
      <c r="Y42" s="11">
        <v>55104.789999999994</v>
      </c>
      <c r="Z42" s="11">
        <v>52187.810000000005</v>
      </c>
      <c r="AA42" s="10">
        <f t="shared" si="15"/>
        <v>2099678.5700000003</v>
      </c>
      <c r="AB42" s="11">
        <v>56798.438856570334</v>
      </c>
      <c r="AC42" s="11">
        <v>50402.141143429668</v>
      </c>
      <c r="AD42" s="11">
        <f t="shared" si="9"/>
        <v>2042880.13114343</v>
      </c>
      <c r="AE42" s="11">
        <v>58240.1</v>
      </c>
      <c r="AF42" s="11">
        <v>48889.189999999995</v>
      </c>
      <c r="AG42" s="10">
        <f t="shared" si="16"/>
        <v>1984640.0311434299</v>
      </c>
      <c r="AH42" s="11">
        <v>59701.4</v>
      </c>
      <c r="AI42" s="11">
        <v>47341.47</v>
      </c>
      <c r="AJ42" s="11">
        <f t="shared" si="10"/>
        <v>1924938.63114343</v>
      </c>
    </row>
    <row r="43" spans="1:36" x14ac:dyDescent="0.25">
      <c r="A43" s="2" t="s">
        <v>2</v>
      </c>
      <c r="B43" s="2" t="s">
        <v>53</v>
      </c>
      <c r="P43" s="11">
        <v>14801.22</v>
      </c>
      <c r="Q43" s="11">
        <v>27968.22</v>
      </c>
      <c r="R43" s="10">
        <v>2485198.7799999998</v>
      </c>
      <c r="S43" s="11">
        <v>57779.73</v>
      </c>
      <c r="T43" s="11">
        <v>61003.380000000005</v>
      </c>
      <c r="U43" s="10">
        <f t="shared" si="13"/>
        <v>2427419.0499999998</v>
      </c>
      <c r="V43" s="11">
        <v>59605.69</v>
      </c>
      <c r="W43" s="11">
        <v>58345.700000000004</v>
      </c>
      <c r="X43" s="10">
        <f t="shared" si="14"/>
        <v>2367813.36</v>
      </c>
      <c r="Y43" s="11">
        <v>60552.670000000006</v>
      </c>
      <c r="Z43" s="11">
        <v>57347.280000000006</v>
      </c>
      <c r="AA43" s="10">
        <f t="shared" si="15"/>
        <v>2307260.69</v>
      </c>
      <c r="AB43" s="11">
        <v>62413.761564706459</v>
      </c>
      <c r="AC43" s="11">
        <v>55385.088435293539</v>
      </c>
      <c r="AD43" s="11">
        <f t="shared" si="9"/>
        <v>2244846.9284352935</v>
      </c>
      <c r="AE43" s="11">
        <v>63997.950000000004</v>
      </c>
      <c r="AF43" s="11">
        <v>53722.540000000008</v>
      </c>
      <c r="AG43" s="10">
        <f t="shared" si="16"/>
        <v>2180848.9784352933</v>
      </c>
      <c r="AH43" s="11">
        <v>65603.72</v>
      </c>
      <c r="AI43" s="11">
        <v>52021.83</v>
      </c>
      <c r="AJ43" s="11">
        <f t="shared" si="10"/>
        <v>2115245.2584352931</v>
      </c>
    </row>
    <row r="44" spans="1:36" x14ac:dyDescent="0.25">
      <c r="A44" s="2" t="s">
        <v>2</v>
      </c>
      <c r="B44" s="2" t="s">
        <v>54</v>
      </c>
      <c r="R44" s="11">
        <v>3200000</v>
      </c>
      <c r="S44" s="11">
        <v>0</v>
      </c>
      <c r="T44" s="11">
        <v>108144.13</v>
      </c>
      <c r="U44" s="10">
        <f t="shared" si="13"/>
        <v>3200000</v>
      </c>
      <c r="V44" s="11">
        <v>57257.320000000007</v>
      </c>
      <c r="W44" s="11">
        <v>100788.79</v>
      </c>
      <c r="X44" s="10">
        <f t="shared" si="14"/>
        <v>3142742.68</v>
      </c>
      <c r="Y44" s="11">
        <v>58250.600000000006</v>
      </c>
      <c r="Z44" s="11">
        <v>99754.75</v>
      </c>
      <c r="AA44" s="10">
        <f t="shared" si="15"/>
        <v>3084492.08</v>
      </c>
      <c r="AB44" s="11">
        <v>60850.467929216386</v>
      </c>
      <c r="AC44" s="11">
        <v>97048.182070783616</v>
      </c>
      <c r="AD44" s="11">
        <f t="shared" si="9"/>
        <v>3023641.6120707835</v>
      </c>
      <c r="AE44" s="11">
        <v>62968.52</v>
      </c>
      <c r="AF44" s="11">
        <v>94853.59</v>
      </c>
      <c r="AG44" s="10">
        <f t="shared" si="16"/>
        <v>2960673.0920707835</v>
      </c>
      <c r="AH44" s="11">
        <v>65128.55</v>
      </c>
      <c r="AI44" s="11">
        <v>92594.54</v>
      </c>
      <c r="AJ44" s="11">
        <f t="shared" si="10"/>
        <v>2895544.5420707837</v>
      </c>
    </row>
    <row r="45" spans="1:36" x14ac:dyDescent="0.25">
      <c r="A45" s="2" t="s">
        <v>2</v>
      </c>
      <c r="B45" s="2" t="s">
        <v>55</v>
      </c>
      <c r="S45" s="11">
        <v>0</v>
      </c>
      <c r="T45" s="11">
        <v>37779.29</v>
      </c>
      <c r="U45" s="10">
        <v>3200000</v>
      </c>
      <c r="V45" s="11">
        <v>63978.559999999998</v>
      </c>
      <c r="W45" s="11">
        <v>81462.77</v>
      </c>
      <c r="X45" s="10">
        <f t="shared" si="14"/>
        <v>3136021.44</v>
      </c>
      <c r="Y45" s="11">
        <v>64938.5</v>
      </c>
      <c r="Z45" s="11">
        <v>80453.64</v>
      </c>
      <c r="AA45" s="10">
        <f t="shared" si="15"/>
        <v>3071082.94</v>
      </c>
      <c r="AB45" s="11">
        <v>67178.239505097255</v>
      </c>
      <c r="AC45" s="11">
        <v>78099.150494902744</v>
      </c>
      <c r="AD45" s="11">
        <f t="shared" si="9"/>
        <v>3003904.7004949027</v>
      </c>
      <c r="AE45" s="11">
        <v>69026.11</v>
      </c>
      <c r="AF45" s="11">
        <v>76166.929999999993</v>
      </c>
      <c r="AG45" s="10">
        <f t="shared" si="16"/>
        <v>2934878.5904949028</v>
      </c>
      <c r="AH45" s="11">
        <v>70900.700000000012</v>
      </c>
      <c r="AI45" s="11">
        <v>74186</v>
      </c>
      <c r="AJ45" s="11">
        <f t="shared" si="10"/>
        <v>2863977.8904949026</v>
      </c>
    </row>
    <row r="46" spans="1:36" x14ac:dyDescent="0.25">
      <c r="A46" s="2" t="s">
        <v>2</v>
      </c>
      <c r="B46" s="2" t="s">
        <v>56</v>
      </c>
      <c r="V46" s="11">
        <v>54649.17</v>
      </c>
      <c r="W46" s="11">
        <v>48148.480000000003</v>
      </c>
      <c r="X46" s="11">
        <v>2345350.83</v>
      </c>
      <c r="Y46" s="11">
        <v>52124.32</v>
      </c>
      <c r="Z46" s="11">
        <v>50827.80000000001</v>
      </c>
      <c r="AA46" s="10">
        <f t="shared" si="15"/>
        <v>2293226.5100000002</v>
      </c>
      <c r="AB46" s="11">
        <v>53597.396255077641</v>
      </c>
      <c r="AC46" s="11">
        <v>49264.603744922359</v>
      </c>
      <c r="AD46" s="11">
        <f t="shared" si="9"/>
        <v>2239629.1137449224</v>
      </c>
      <c r="AE46" s="11">
        <v>54821.72</v>
      </c>
      <c r="AF46" s="11">
        <v>47973.069999999992</v>
      </c>
      <c r="AG46" s="10">
        <f t="shared" si="16"/>
        <v>2184807.3937449222</v>
      </c>
      <c r="AH46" s="11">
        <v>56059.37</v>
      </c>
      <c r="AI46" s="11">
        <v>46651.999999999993</v>
      </c>
      <c r="AJ46" s="11">
        <f t="shared" si="10"/>
        <v>2128748.0237449221</v>
      </c>
    </row>
    <row r="47" spans="1:36" x14ac:dyDescent="0.25">
      <c r="A47" s="2" t="s">
        <v>2</v>
      </c>
      <c r="B47" s="2" t="s">
        <v>57</v>
      </c>
      <c r="V47" s="11">
        <v>30490.18</v>
      </c>
      <c r="W47" s="11">
        <v>15212.97</v>
      </c>
      <c r="X47" s="11">
        <v>2369509.8199999998</v>
      </c>
      <c r="Y47" s="11">
        <v>61584.509999999995</v>
      </c>
      <c r="Z47" s="11">
        <v>29755.13</v>
      </c>
      <c r="AA47" s="10">
        <f t="shared" si="15"/>
        <v>2307925.31</v>
      </c>
      <c r="AB47" s="11">
        <v>62507.794074907266</v>
      </c>
      <c r="AC47" s="11">
        <v>28729.975925092731</v>
      </c>
      <c r="AD47" s="11">
        <f t="shared" si="9"/>
        <v>2245417.5159250926</v>
      </c>
      <c r="AE47" s="11">
        <v>63286.259999999995</v>
      </c>
      <c r="AF47" s="11">
        <v>27873.32</v>
      </c>
      <c r="AG47" s="10">
        <f t="shared" si="16"/>
        <v>2182131.2559250928</v>
      </c>
      <c r="AH47" s="11">
        <v>64066.73</v>
      </c>
      <c r="AI47" s="11">
        <v>26999.05</v>
      </c>
      <c r="AJ47" s="11">
        <f t="shared" si="10"/>
        <v>2118064.5259250929</v>
      </c>
    </row>
    <row r="48" spans="1:36" x14ac:dyDescent="0.25">
      <c r="A48" s="2" t="s">
        <v>2</v>
      </c>
      <c r="B48" s="2" t="s">
        <v>62</v>
      </c>
      <c r="Y48" s="11">
        <v>72775.72</v>
      </c>
      <c r="Z48" s="11">
        <v>4320.34</v>
      </c>
      <c r="AA48" s="10">
        <v>3027224.28</v>
      </c>
      <c r="AB48" s="11">
        <v>72396.243109722738</v>
      </c>
      <c r="AC48" s="11">
        <v>61443.472667664653</v>
      </c>
      <c r="AD48" s="11">
        <f t="shared" si="9"/>
        <v>2954828.0368902772</v>
      </c>
      <c r="AE48" s="11">
        <v>67009.350000000006</v>
      </c>
      <c r="AF48" s="11">
        <v>77326.06</v>
      </c>
      <c r="AG48" s="10">
        <f t="shared" si="16"/>
        <v>2887818.6868902771</v>
      </c>
      <c r="AH48" s="11">
        <v>68893.19</v>
      </c>
      <c r="AI48" s="11">
        <v>75338.67</v>
      </c>
      <c r="AJ48" s="11">
        <f t="shared" si="10"/>
        <v>2818925.4968902771</v>
      </c>
    </row>
    <row r="49" spans="1:36" x14ac:dyDescent="0.25">
      <c r="A49" s="2" t="s">
        <v>2</v>
      </c>
      <c r="B49" s="2" t="s">
        <v>63</v>
      </c>
      <c r="Y49" s="11">
        <v>0</v>
      </c>
      <c r="Z49" s="11">
        <v>520.4</v>
      </c>
      <c r="AA49" s="10">
        <v>2700000</v>
      </c>
      <c r="AB49" s="11">
        <v>64481.699080247679</v>
      </c>
      <c r="AC49" s="11">
        <v>54996.675217450414</v>
      </c>
      <c r="AD49" s="11">
        <f t="shared" si="9"/>
        <v>2635518.3009197521</v>
      </c>
      <c r="AE49" s="11">
        <v>59768.08</v>
      </c>
      <c r="AF49" s="11">
        <v>68969.87999999999</v>
      </c>
      <c r="AG49" s="10">
        <f t="shared" si="16"/>
        <v>2575750.220919752</v>
      </c>
      <c r="AH49" s="11">
        <v>61448.36</v>
      </c>
      <c r="AI49" s="11">
        <v>67197.279999999999</v>
      </c>
      <c r="AJ49" s="11">
        <f t="shared" si="10"/>
        <v>2514301.8609197522</v>
      </c>
    </row>
    <row r="50" spans="1:36" x14ac:dyDescent="0.25">
      <c r="A50" s="2" t="s">
        <v>2</v>
      </c>
      <c r="B50" s="2" t="s">
        <v>64</v>
      </c>
      <c r="AB50" s="11">
        <v>31847.54</v>
      </c>
      <c r="AC50" s="11">
        <v>46794.429999999993</v>
      </c>
      <c r="AD50" s="11">
        <v>2968152.46</v>
      </c>
      <c r="AE50" s="11">
        <v>53796.3</v>
      </c>
      <c r="AF50" s="11">
        <v>117686.87999999999</v>
      </c>
      <c r="AG50" s="10">
        <f t="shared" si="16"/>
        <v>2914356.16</v>
      </c>
      <c r="AH50" s="11">
        <v>56188.75</v>
      </c>
      <c r="AI50" s="11">
        <v>115207.08</v>
      </c>
      <c r="AJ50" s="11">
        <f t="shared" si="10"/>
        <v>2858167.41</v>
      </c>
    </row>
    <row r="51" spans="1:36" x14ac:dyDescent="0.25">
      <c r="A51" s="2" t="s">
        <v>2</v>
      </c>
      <c r="B51" s="2" t="s">
        <v>65</v>
      </c>
      <c r="AB51" s="11">
        <v>4861.25</v>
      </c>
      <c r="AC51" s="11">
        <v>27416.68</v>
      </c>
      <c r="AD51" s="11">
        <v>2314138.75</v>
      </c>
      <c r="AE51" s="11">
        <v>44463.5</v>
      </c>
      <c r="AF51" s="11">
        <v>83770.779999999984</v>
      </c>
      <c r="AG51" s="10">
        <f t="shared" si="16"/>
        <v>2269675.25</v>
      </c>
      <c r="AH51" s="11">
        <v>46250.19</v>
      </c>
      <c r="AI51" s="11">
        <v>81912.87999999999</v>
      </c>
      <c r="AJ51" s="11">
        <f t="shared" si="10"/>
        <v>2223425.06</v>
      </c>
    </row>
    <row r="54" spans="1:36" x14ac:dyDescent="0.25">
      <c r="A54" s="2" t="s">
        <v>67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6AE75-0644-4CFF-B728-BFCEFCEDE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A00E89-115F-4B2E-9F57-C5129EC465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202F59-0999-48F9-A7C2-26F8D42D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RUS_FFB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dcterms:created xsi:type="dcterms:W3CDTF">2024-05-30T15:46:02Z</dcterms:created>
  <dcterms:modified xsi:type="dcterms:W3CDTF">2025-01-28T22:00:47Z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